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nappa\PycharmProjects\PythonProject3\staf_layout_annotator\sample files\"/>
    </mc:Choice>
  </mc:AlternateContent>
  <xr:revisionPtr revIDLastSave="0" documentId="13_ncr:1_{B72484F5-3F3A-410E-A6DE-00C7ED339C43}" xr6:coauthVersionLast="47" xr6:coauthVersionMax="47" xr10:uidLastSave="{00000000-0000-0000-0000-000000000000}"/>
  <bookViews>
    <workbookView xWindow="47880" yWindow="-120" windowWidth="29040" windowHeight="15720" tabRatio="894" firstSheet="1" activeTab="8" xr2:uid="{107F22B8-6EAD-4E16-B20F-BA725FE3B483}"/>
  </bookViews>
  <sheets>
    <sheet name="HOME" sheetId="167" state="hidden" r:id="rId1"/>
    <sheet name="MACHINE INFO" sheetId="1" r:id="rId2"/>
    <sheet name="Blank" sheetId="514" state="hidden" r:id="rId3"/>
    <sheet name="Blank2" sheetId="480" state="hidden" r:id="rId4"/>
    <sheet name="TEMPLATE" sheetId="26" state="hidden" r:id="rId5"/>
    <sheet name="TOTALS" sheetId="16" state="hidden" r:id="rId6"/>
    <sheet name="REPORTS" sheetId="19" state="hidden" r:id="rId7"/>
    <sheet name="TABLE INFO" sheetId="449" r:id="rId8"/>
    <sheet name="FLOOR PLAN" sheetId="293" r:id="rId9"/>
    <sheet name="CHAIRS" sheetId="515" r:id="rId10"/>
  </sheets>
  <definedNames>
    <definedName name="_xlnm._FilterDatabase" localSheetId="9" hidden="1">CHAIRS!$A$2:$L$10</definedName>
    <definedName name="_xlnm._FilterDatabase" localSheetId="1" hidden="1">'MACHINE INFO'!$A$9:$AJ$95</definedName>
    <definedName name="DENOM">'MACHINE INFO'!$AA$11:$AA$18</definedName>
    <definedName name="GAMECONFIG">'MACHINE INFO'!$AD$11:$AD$75</definedName>
    <definedName name="GAMETHEMES">'MACHINE INFO'!$AC$11:$AC$1178</definedName>
    <definedName name="MANUFACTURER">'MACHINE INFO'!$AB$11:$AB$23</definedName>
    <definedName name="MODEL">'MACHINE INFO'!$AF$11:$AF$67</definedName>
    <definedName name="_xlnm.Print_Area" localSheetId="2">Blank!$A$1:$X$383</definedName>
    <definedName name="_xlnm.Print_Area" localSheetId="3">Blank2!$A$1:$X$382</definedName>
    <definedName name="_xlnm.Print_Area" localSheetId="8">'FLOOR PLAN'!$B$1:$EE$161</definedName>
    <definedName name="_xlnm.Print_Area" localSheetId="6">REPORTS!$A$1:$Y$312</definedName>
    <definedName name="_xlnm.Print_Area" localSheetId="4">TEMPLATE!$A$1:$X$384</definedName>
    <definedName name="_xlnm.Print_Area" localSheetId="5">TOTALS!$A$1:$AA$318</definedName>
    <definedName name="_xlnm.Print_Titles" localSheetId="2">Blank!$1:$10</definedName>
    <definedName name="_xlnm.Print_Titles" localSheetId="3">Blank2!$1:$10</definedName>
    <definedName name="_xlnm.Print_Titles" localSheetId="1">'MACHINE INFO'!$1:$9</definedName>
    <definedName name="_xlnm.Print_Titles" localSheetId="6">REPORTS!$1:$9</definedName>
    <definedName name="_xlnm.Print_Titles" localSheetId="4">TEMPLATE!$1:$10</definedName>
    <definedName name="_xlnm.Print_Titles" localSheetId="5">TOTALS!$1:$9</definedName>
    <definedName name="PROGRESSIVE">'MACHINE INFO'!$AG$11:$AG$13</definedName>
    <definedName name="SHIPCODE">'MACHINE INFO'!$Z$11:$Z$34</definedName>
    <definedName name="TABLE" localSheetId="0">HOME!$M$4:$M$4</definedName>
    <definedName name="TABLE_10" localSheetId="0">HOME!$K$5:$K$5</definedName>
    <definedName name="TABLE_11" localSheetId="0">HOME!$K$5:$K$5</definedName>
    <definedName name="TABLE_12" localSheetId="0">HOME!$K$5:$K$5</definedName>
    <definedName name="TABLE_2" localSheetId="0">HOME!#REF!</definedName>
    <definedName name="TABLE_3" localSheetId="0">HOME!#REF!</definedName>
    <definedName name="TABLE_4" localSheetId="0">HOME!#REF!</definedName>
    <definedName name="TABLE_5" localSheetId="0">HOME!#REF!</definedName>
    <definedName name="TABLE_6" localSheetId="0">HOME!#REF!</definedName>
    <definedName name="TABLE_7" localSheetId="0">HOME!#REF!</definedName>
    <definedName name="TABLE_8" localSheetId="0">HOME!#REF!</definedName>
    <definedName name="TABLE_9" localSheetId="0">HOME!$L$5:$L$5</definedName>
    <definedName name="TOPBOX">'MACHINE INFO'!$AH$11:$AH$65</definedName>
    <definedName name="TYPE">'MACHINE INFO'!$AE$11:$AE$15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515" l="1"/>
  <c r="E5" i="515"/>
  <c r="E6" i="515"/>
  <c r="E7" i="515"/>
  <c r="E8" i="515"/>
  <c r="E9" i="515"/>
  <c r="E10" i="515"/>
  <c r="E3" i="515"/>
  <c r="CN5" i="293"/>
  <c r="L12" i="480"/>
  <c r="N12" i="480"/>
  <c r="M12" i="480"/>
  <c r="O12" i="480"/>
  <c r="P12" i="480"/>
  <c r="L13" i="480"/>
  <c r="N13" i="480"/>
  <c r="M13" i="480"/>
  <c r="O13" i="480"/>
  <c r="P13" i="480"/>
  <c r="L14" i="480"/>
  <c r="X13" i="16" s="1"/>
  <c r="N14" i="480"/>
  <c r="M14" i="480"/>
  <c r="O14" i="480" s="1"/>
  <c r="P14" i="480"/>
  <c r="L15" i="480"/>
  <c r="N15" i="480" s="1"/>
  <c r="M15" i="480"/>
  <c r="P15" i="480"/>
  <c r="L16" i="480"/>
  <c r="N16" i="480" s="1"/>
  <c r="M16" i="480"/>
  <c r="O16" i="480" s="1"/>
  <c r="P16" i="480"/>
  <c r="L17" i="480"/>
  <c r="X16" i="16" s="1"/>
  <c r="N17" i="480"/>
  <c r="M17" i="480"/>
  <c r="O17" i="480"/>
  <c r="P17" i="480"/>
  <c r="L18" i="480"/>
  <c r="N18" i="480"/>
  <c r="M18" i="480"/>
  <c r="O18" i="480"/>
  <c r="P18" i="480"/>
  <c r="L19" i="480"/>
  <c r="N19" i="480" s="1"/>
  <c r="M19" i="480"/>
  <c r="O19" i="480"/>
  <c r="P19" i="480"/>
  <c r="L20" i="480"/>
  <c r="N20" i="480"/>
  <c r="M20" i="480"/>
  <c r="O20" i="480" s="1"/>
  <c r="P20" i="480"/>
  <c r="L21" i="480"/>
  <c r="N21" i="480"/>
  <c r="M21" i="480"/>
  <c r="O21" i="480" s="1"/>
  <c r="P21" i="480"/>
  <c r="L22" i="480"/>
  <c r="N22" i="480"/>
  <c r="M22" i="480"/>
  <c r="O22" i="480"/>
  <c r="P22" i="480"/>
  <c r="L23" i="480"/>
  <c r="M23" i="480"/>
  <c r="N23" i="480"/>
  <c r="O23" i="480" s="1"/>
  <c r="P23" i="480"/>
  <c r="L24" i="480"/>
  <c r="N24" i="480" s="1"/>
  <c r="M24" i="480"/>
  <c r="O24" i="480" s="1"/>
  <c r="P24" i="480"/>
  <c r="L25" i="480"/>
  <c r="N25" i="480" s="1"/>
  <c r="O25" i="480" s="1"/>
  <c r="M25" i="480"/>
  <c r="P25" i="480"/>
  <c r="L26" i="480"/>
  <c r="N26" i="480"/>
  <c r="M26" i="480"/>
  <c r="O26" i="480" s="1"/>
  <c r="P26" i="480"/>
  <c r="L27" i="480"/>
  <c r="N27" i="480"/>
  <c r="M27" i="480"/>
  <c r="O27" i="480"/>
  <c r="P27" i="480"/>
  <c r="L28" i="480"/>
  <c r="N28" i="480" s="1"/>
  <c r="M28" i="480"/>
  <c r="O28" i="480"/>
  <c r="P28" i="480"/>
  <c r="L29" i="480"/>
  <c r="N29" i="480" s="1"/>
  <c r="M29" i="480"/>
  <c r="O29" i="480" s="1"/>
  <c r="P29" i="480"/>
  <c r="L30" i="480"/>
  <c r="X29" i="16" s="1"/>
  <c r="N30" i="480"/>
  <c r="O30" i="480" s="1"/>
  <c r="M30" i="480"/>
  <c r="P30" i="480"/>
  <c r="L31" i="480"/>
  <c r="N31" i="480" s="1"/>
  <c r="M31" i="480"/>
  <c r="P31" i="480"/>
  <c r="L32" i="480"/>
  <c r="N32" i="480"/>
  <c r="M32" i="480"/>
  <c r="O32" i="480"/>
  <c r="P32" i="480"/>
  <c r="L33" i="480"/>
  <c r="N33" i="480"/>
  <c r="M33" i="480"/>
  <c r="O33" i="480" s="1"/>
  <c r="P33" i="480"/>
  <c r="L34" i="480"/>
  <c r="M34" i="480"/>
  <c r="N34" i="480"/>
  <c r="O34" i="480" s="1"/>
  <c r="P34" i="480"/>
  <c r="L35" i="480"/>
  <c r="N35" i="480"/>
  <c r="M35" i="480"/>
  <c r="O35" i="480"/>
  <c r="P35" i="480"/>
  <c r="L36" i="480"/>
  <c r="N36" i="480" s="1"/>
  <c r="M36" i="480"/>
  <c r="O36" i="480"/>
  <c r="P36" i="480"/>
  <c r="L37" i="480"/>
  <c r="N37" i="480"/>
  <c r="M37" i="480"/>
  <c r="O37" i="480"/>
  <c r="P37" i="480"/>
  <c r="L38" i="480"/>
  <c r="N38" i="480"/>
  <c r="M38" i="480"/>
  <c r="O38" i="480" s="1"/>
  <c r="P38" i="480"/>
  <c r="L39" i="480"/>
  <c r="N39" i="480"/>
  <c r="M39" i="480"/>
  <c r="O39" i="480" s="1"/>
  <c r="P39" i="480"/>
  <c r="L40" i="480"/>
  <c r="N40" i="480"/>
  <c r="M40" i="480"/>
  <c r="O40" i="480"/>
  <c r="P40" i="480"/>
  <c r="L41" i="480"/>
  <c r="N41" i="480"/>
  <c r="M41" i="480"/>
  <c r="O41" i="480"/>
  <c r="P41" i="480"/>
  <c r="L42" i="480"/>
  <c r="N42" i="480" s="1"/>
  <c r="M42" i="480"/>
  <c r="O42" i="480"/>
  <c r="P42" i="480"/>
  <c r="L43" i="480"/>
  <c r="N43" i="480"/>
  <c r="M43" i="480"/>
  <c r="O43" i="480"/>
  <c r="P43" i="480"/>
  <c r="L44" i="480"/>
  <c r="M44" i="480"/>
  <c r="P44" i="480"/>
  <c r="L45" i="480"/>
  <c r="X44" i="16" s="1"/>
  <c r="M45" i="480"/>
  <c r="N45" i="480"/>
  <c r="P45" i="480"/>
  <c r="L46" i="480"/>
  <c r="M46" i="480"/>
  <c r="P46" i="480"/>
  <c r="L47" i="480"/>
  <c r="M47" i="480"/>
  <c r="N47" i="480"/>
  <c r="P47" i="480"/>
  <c r="L48" i="480"/>
  <c r="N48" i="480"/>
  <c r="M48" i="480"/>
  <c r="O48" i="480"/>
  <c r="P48" i="480"/>
  <c r="L49" i="480"/>
  <c r="N49" i="480"/>
  <c r="M49" i="480"/>
  <c r="O49" i="480"/>
  <c r="P49" i="480"/>
  <c r="L50" i="480"/>
  <c r="M50" i="480"/>
  <c r="P50" i="480"/>
  <c r="L51" i="480"/>
  <c r="M51" i="480"/>
  <c r="P51" i="480"/>
  <c r="L52" i="480"/>
  <c r="N52" i="480"/>
  <c r="M52" i="480"/>
  <c r="O52" i="480"/>
  <c r="P52" i="480"/>
  <c r="L53" i="480"/>
  <c r="N53" i="480"/>
  <c r="M53" i="480"/>
  <c r="O53" i="480"/>
  <c r="P53" i="480"/>
  <c r="L54" i="480"/>
  <c r="N54" i="480" s="1"/>
  <c r="M54" i="480"/>
  <c r="O54" i="480"/>
  <c r="P54" i="480"/>
  <c r="L55" i="480"/>
  <c r="N55" i="480"/>
  <c r="M55" i="480"/>
  <c r="O55" i="480" s="1"/>
  <c r="P55" i="480"/>
  <c r="L56" i="480"/>
  <c r="N56" i="480" s="1"/>
  <c r="O56" i="480" s="1"/>
  <c r="M56" i="480"/>
  <c r="P56" i="480"/>
  <c r="L57" i="480"/>
  <c r="N57" i="480"/>
  <c r="O57" i="480" s="1"/>
  <c r="M57" i="480"/>
  <c r="P57" i="480"/>
  <c r="L58" i="480"/>
  <c r="N58" i="480" s="1"/>
  <c r="M58" i="480"/>
  <c r="O58" i="480"/>
  <c r="P58" i="480"/>
  <c r="L59" i="480"/>
  <c r="N59" i="480"/>
  <c r="M59" i="480"/>
  <c r="O59" i="480"/>
  <c r="P59" i="480"/>
  <c r="L60" i="480"/>
  <c r="N60" i="480" s="1"/>
  <c r="M60" i="480"/>
  <c r="O60" i="480" s="1"/>
  <c r="P60" i="480"/>
  <c r="L61" i="480"/>
  <c r="N61" i="480"/>
  <c r="M61" i="480"/>
  <c r="O61" i="480" s="1"/>
  <c r="P61" i="480"/>
  <c r="L62" i="480"/>
  <c r="N62" i="480"/>
  <c r="M62" i="480"/>
  <c r="O62" i="480" s="1"/>
  <c r="P62" i="480"/>
  <c r="L63" i="480"/>
  <c r="N63" i="480" s="1"/>
  <c r="M63" i="480"/>
  <c r="O63" i="480" s="1"/>
  <c r="P63" i="480"/>
  <c r="L64" i="480"/>
  <c r="N64" i="480" s="1"/>
  <c r="M64" i="480"/>
  <c r="O64" i="480" s="1"/>
  <c r="P64" i="480"/>
  <c r="L65" i="480"/>
  <c r="N65" i="480" s="1"/>
  <c r="M65" i="480"/>
  <c r="O65" i="480"/>
  <c r="P65" i="480"/>
  <c r="L66" i="480"/>
  <c r="X65" i="16" s="1"/>
  <c r="Y65" i="16" s="1"/>
  <c r="N66" i="480"/>
  <c r="M66" i="480"/>
  <c r="O66" i="480"/>
  <c r="P66" i="480"/>
  <c r="L67" i="480"/>
  <c r="N67" i="480"/>
  <c r="M67" i="480"/>
  <c r="O67" i="480"/>
  <c r="P67" i="480"/>
  <c r="L68" i="480"/>
  <c r="N68" i="480"/>
  <c r="O68" i="480" s="1"/>
  <c r="M68" i="480"/>
  <c r="P68" i="480"/>
  <c r="L69" i="480"/>
  <c r="N69" i="480"/>
  <c r="M69" i="480"/>
  <c r="O69" i="480" s="1"/>
  <c r="P69" i="480"/>
  <c r="L70" i="480"/>
  <c r="M70" i="480"/>
  <c r="N70" i="480"/>
  <c r="O70" i="480" s="1"/>
  <c r="P70" i="480"/>
  <c r="L71" i="480"/>
  <c r="N71" i="480"/>
  <c r="M71" i="480"/>
  <c r="O71" i="480"/>
  <c r="P71" i="480"/>
  <c r="L72" i="480"/>
  <c r="N72" i="480"/>
  <c r="M72" i="480"/>
  <c r="O72" i="480"/>
  <c r="P72" i="480"/>
  <c r="L73" i="480"/>
  <c r="N73" i="480" s="1"/>
  <c r="M73" i="480"/>
  <c r="O73" i="480"/>
  <c r="P73" i="480"/>
  <c r="L74" i="480"/>
  <c r="N74" i="480"/>
  <c r="M74" i="480"/>
  <c r="O74" i="480"/>
  <c r="P74" i="480"/>
  <c r="L75" i="480"/>
  <c r="M75" i="480"/>
  <c r="N75" i="480"/>
  <c r="O75" i="480" s="1"/>
  <c r="P75" i="480"/>
  <c r="L76" i="480"/>
  <c r="N76" i="480"/>
  <c r="O76" i="480" s="1"/>
  <c r="M76" i="480"/>
  <c r="P76" i="480"/>
  <c r="L77" i="480"/>
  <c r="X76" i="16" s="1"/>
  <c r="N77" i="480"/>
  <c r="M77" i="480"/>
  <c r="O77" i="480" s="1"/>
  <c r="P77" i="480"/>
  <c r="L78" i="480"/>
  <c r="N78" i="480" s="1"/>
  <c r="M78" i="480"/>
  <c r="O78" i="480"/>
  <c r="P78" i="480"/>
  <c r="L79" i="480"/>
  <c r="N79" i="480" s="1"/>
  <c r="M79" i="480"/>
  <c r="P79" i="480"/>
  <c r="L80" i="480"/>
  <c r="N80" i="480"/>
  <c r="M80" i="480"/>
  <c r="O80" i="480"/>
  <c r="P80" i="480"/>
  <c r="L81" i="480"/>
  <c r="N81" i="480"/>
  <c r="M81" i="480"/>
  <c r="O81" i="480" s="1"/>
  <c r="P81" i="480"/>
  <c r="L82" i="480"/>
  <c r="N82" i="480" s="1"/>
  <c r="M82" i="480"/>
  <c r="O82" i="480"/>
  <c r="P82" i="480"/>
  <c r="L83" i="480"/>
  <c r="M83" i="480"/>
  <c r="N83" i="480"/>
  <c r="O83" i="480" s="1"/>
  <c r="P83" i="480"/>
  <c r="L84" i="480"/>
  <c r="N84" i="480"/>
  <c r="M84" i="480"/>
  <c r="O84" i="480"/>
  <c r="P84" i="480"/>
  <c r="L85" i="480"/>
  <c r="N85" i="480"/>
  <c r="M85" i="480"/>
  <c r="O85" i="480"/>
  <c r="P85" i="480"/>
  <c r="L86" i="480"/>
  <c r="N86" i="480" s="1"/>
  <c r="M86" i="480"/>
  <c r="P86" i="480"/>
  <c r="L87" i="480"/>
  <c r="M87" i="480"/>
  <c r="P87" i="480"/>
  <c r="L88" i="480"/>
  <c r="M88" i="480"/>
  <c r="O88" i="480" s="1"/>
  <c r="N88" i="480"/>
  <c r="P88" i="480"/>
  <c r="L89" i="480"/>
  <c r="N89" i="480" s="1"/>
  <c r="O89" i="480" s="1"/>
  <c r="M89" i="480"/>
  <c r="P89" i="480"/>
  <c r="L90" i="480"/>
  <c r="N90" i="480"/>
  <c r="M90" i="480"/>
  <c r="O90" i="480"/>
  <c r="P90" i="480"/>
  <c r="L91" i="480"/>
  <c r="N91" i="480" s="1"/>
  <c r="M91" i="480"/>
  <c r="P91" i="480"/>
  <c r="L92" i="480"/>
  <c r="N92" i="480"/>
  <c r="O92" i="480" s="1"/>
  <c r="M92" i="480"/>
  <c r="P92" i="480"/>
  <c r="L93" i="480"/>
  <c r="N93" i="480"/>
  <c r="M93" i="480"/>
  <c r="P93" i="480"/>
  <c r="L94" i="480"/>
  <c r="M94" i="480"/>
  <c r="O94" i="480" s="1"/>
  <c r="N94" i="480"/>
  <c r="P94" i="480"/>
  <c r="L95" i="480"/>
  <c r="N95" i="480" s="1"/>
  <c r="M95" i="480"/>
  <c r="O95" i="480" s="1"/>
  <c r="P95" i="480"/>
  <c r="L96" i="480"/>
  <c r="N96" i="480" s="1"/>
  <c r="M96" i="480"/>
  <c r="O96" i="480"/>
  <c r="P96" i="480"/>
  <c r="L97" i="480"/>
  <c r="N97" i="480"/>
  <c r="O97" i="480" s="1"/>
  <c r="M97" i="480"/>
  <c r="P97" i="480"/>
  <c r="L98" i="480"/>
  <c r="X97" i="16" s="1"/>
  <c r="N98" i="480"/>
  <c r="M98" i="480"/>
  <c r="O98" i="480" s="1"/>
  <c r="P98" i="480"/>
  <c r="L99" i="480"/>
  <c r="N99" i="480"/>
  <c r="M99" i="480"/>
  <c r="O99" i="480"/>
  <c r="P99" i="480"/>
  <c r="L100" i="480"/>
  <c r="M100" i="480"/>
  <c r="O100" i="480" s="1"/>
  <c r="N100" i="480"/>
  <c r="P100" i="480"/>
  <c r="L101" i="480"/>
  <c r="N101" i="480"/>
  <c r="M101" i="480"/>
  <c r="O101" i="480"/>
  <c r="P101" i="480"/>
  <c r="L102" i="480"/>
  <c r="N102" i="480"/>
  <c r="M102" i="480"/>
  <c r="O102" i="480"/>
  <c r="P102" i="480"/>
  <c r="L103" i="480"/>
  <c r="N103" i="480" s="1"/>
  <c r="M103" i="480"/>
  <c r="O103" i="480"/>
  <c r="P103" i="480"/>
  <c r="L104" i="480"/>
  <c r="N104" i="480" s="1"/>
  <c r="M104" i="480"/>
  <c r="O104" i="480"/>
  <c r="P104" i="480"/>
  <c r="L105" i="480"/>
  <c r="M105" i="480"/>
  <c r="N105" i="480"/>
  <c r="O105" i="480" s="1"/>
  <c r="P105" i="480"/>
  <c r="L106" i="480"/>
  <c r="N106" i="480" s="1"/>
  <c r="M106" i="480"/>
  <c r="O106" i="480"/>
  <c r="P106" i="480"/>
  <c r="L107" i="480"/>
  <c r="N107" i="480"/>
  <c r="M107" i="480"/>
  <c r="O107" i="480"/>
  <c r="P107" i="480"/>
  <c r="L108" i="480"/>
  <c r="N108" i="480" s="1"/>
  <c r="M108" i="480"/>
  <c r="O108" i="480"/>
  <c r="P108" i="480"/>
  <c r="L109" i="480"/>
  <c r="N109" i="480" s="1"/>
  <c r="M109" i="480"/>
  <c r="O109" i="480"/>
  <c r="P109" i="480"/>
  <c r="L110" i="480"/>
  <c r="N110" i="480"/>
  <c r="M110" i="480"/>
  <c r="O110" i="480"/>
  <c r="P110" i="480"/>
  <c r="L111" i="480"/>
  <c r="X110" i="16" s="1"/>
  <c r="N111" i="480"/>
  <c r="O111" i="480" s="1"/>
  <c r="M111" i="480"/>
  <c r="P111" i="480"/>
  <c r="L112" i="480"/>
  <c r="N112" i="480"/>
  <c r="M112" i="480"/>
  <c r="O112" i="480" s="1"/>
  <c r="P112" i="480"/>
  <c r="L113" i="480"/>
  <c r="N113" i="480"/>
  <c r="M113" i="480"/>
  <c r="O113" i="480" s="1"/>
  <c r="P113" i="480"/>
  <c r="L114" i="480"/>
  <c r="N114" i="480"/>
  <c r="M114" i="480"/>
  <c r="O114" i="480"/>
  <c r="P114" i="480"/>
  <c r="L115" i="480"/>
  <c r="N115" i="480"/>
  <c r="M115" i="480"/>
  <c r="O115" i="480"/>
  <c r="P115" i="480"/>
  <c r="L116" i="480"/>
  <c r="N116" i="480"/>
  <c r="M116" i="480"/>
  <c r="O116" i="480"/>
  <c r="P116" i="480"/>
  <c r="L117" i="480"/>
  <c r="N117" i="480" s="1"/>
  <c r="O117" i="480" s="1"/>
  <c r="M117" i="480"/>
  <c r="P117" i="480"/>
  <c r="L118" i="480"/>
  <c r="M118" i="480"/>
  <c r="N118" i="480"/>
  <c r="O118" i="480" s="1"/>
  <c r="P118" i="480"/>
  <c r="L119" i="480"/>
  <c r="N119" i="480"/>
  <c r="M119" i="480"/>
  <c r="O119" i="480" s="1"/>
  <c r="P119" i="480"/>
  <c r="L120" i="480"/>
  <c r="N120" i="480" s="1"/>
  <c r="M120" i="480"/>
  <c r="O120" i="480" s="1"/>
  <c r="P120" i="480"/>
  <c r="L121" i="480"/>
  <c r="N121" i="480"/>
  <c r="M121" i="480"/>
  <c r="O121" i="480" s="1"/>
  <c r="P121" i="480"/>
  <c r="L122" i="480"/>
  <c r="N122" i="480"/>
  <c r="M122" i="480"/>
  <c r="O122" i="480" s="1"/>
  <c r="P122" i="480"/>
  <c r="L123" i="480"/>
  <c r="X122" i="16" s="1"/>
  <c r="AA122" i="16" s="1"/>
  <c r="AB122" i="16" s="1"/>
  <c r="N123" i="480"/>
  <c r="M123" i="480"/>
  <c r="O123" i="480" s="1"/>
  <c r="P123" i="480"/>
  <c r="L124" i="480"/>
  <c r="M124" i="480"/>
  <c r="O124" i="480"/>
  <c r="N124" i="480"/>
  <c r="P124" i="480"/>
  <c r="L125" i="480"/>
  <c r="N125" i="480" s="1"/>
  <c r="M125" i="480"/>
  <c r="O125" i="480" s="1"/>
  <c r="P125" i="480"/>
  <c r="L126" i="480"/>
  <c r="N126" i="480" s="1"/>
  <c r="O126" i="480" s="1"/>
  <c r="M126" i="480"/>
  <c r="P126" i="480"/>
  <c r="L127" i="480"/>
  <c r="N127" i="480"/>
  <c r="M127" i="480"/>
  <c r="O127" i="480"/>
  <c r="P127" i="480"/>
  <c r="L128" i="480"/>
  <c r="N128" i="480"/>
  <c r="M128" i="480"/>
  <c r="O128" i="480"/>
  <c r="P128" i="480"/>
  <c r="L129" i="480"/>
  <c r="M129" i="480"/>
  <c r="N129" i="480"/>
  <c r="O129" i="480" s="1"/>
  <c r="P129" i="480"/>
  <c r="L130" i="480"/>
  <c r="N130" i="480" s="1"/>
  <c r="M130" i="480"/>
  <c r="O130" i="480" s="1"/>
  <c r="P130" i="480"/>
  <c r="L131" i="480"/>
  <c r="M131" i="480"/>
  <c r="N131" i="480"/>
  <c r="P131" i="480"/>
  <c r="L132" i="480"/>
  <c r="M132" i="480"/>
  <c r="P132" i="480"/>
  <c r="L133" i="480"/>
  <c r="N133" i="480"/>
  <c r="M133" i="480"/>
  <c r="O133" i="480"/>
  <c r="P133" i="480"/>
  <c r="L134" i="480"/>
  <c r="N134" i="480" s="1"/>
  <c r="M134" i="480"/>
  <c r="P134" i="480"/>
  <c r="L135" i="480"/>
  <c r="M135" i="480"/>
  <c r="O135" i="480"/>
  <c r="N135" i="480"/>
  <c r="P135" i="480"/>
  <c r="L136" i="480"/>
  <c r="N136" i="480"/>
  <c r="O136" i="480" s="1"/>
  <c r="M136" i="480"/>
  <c r="P136" i="480"/>
  <c r="L137" i="480"/>
  <c r="N137" i="480"/>
  <c r="M137" i="480"/>
  <c r="O137" i="480" s="1"/>
  <c r="P137" i="480"/>
  <c r="L138" i="480"/>
  <c r="N138" i="480"/>
  <c r="M138" i="480"/>
  <c r="O138" i="480"/>
  <c r="P138" i="480"/>
  <c r="L139" i="480"/>
  <c r="N139" i="480"/>
  <c r="O139" i="480" s="1"/>
  <c r="M139" i="480"/>
  <c r="P139" i="480"/>
  <c r="L140" i="480"/>
  <c r="N140" i="480" s="1"/>
  <c r="M140" i="480"/>
  <c r="P140" i="480"/>
  <c r="L141" i="480"/>
  <c r="N141" i="480"/>
  <c r="O141" i="480" s="1"/>
  <c r="M141" i="480"/>
  <c r="P141" i="480"/>
  <c r="L142" i="480"/>
  <c r="N142" i="480"/>
  <c r="M142" i="480"/>
  <c r="O142" i="480"/>
  <c r="P142" i="480"/>
  <c r="L143" i="480"/>
  <c r="N143" i="480" s="1"/>
  <c r="O143" i="480" s="1"/>
  <c r="M143" i="480"/>
  <c r="P143" i="480"/>
  <c r="L144" i="480"/>
  <c r="M144" i="480"/>
  <c r="O144" i="480" s="1"/>
  <c r="N144" i="480"/>
  <c r="P144" i="480"/>
  <c r="L145" i="480"/>
  <c r="M145" i="480"/>
  <c r="P145" i="480"/>
  <c r="L146" i="480"/>
  <c r="N146" i="480"/>
  <c r="M146" i="480"/>
  <c r="P146" i="480"/>
  <c r="L147" i="480"/>
  <c r="N147" i="480"/>
  <c r="M147" i="480"/>
  <c r="O147" i="480" s="1"/>
  <c r="P147" i="480"/>
  <c r="L148" i="480"/>
  <c r="N148" i="480" s="1"/>
  <c r="O148" i="480" s="1"/>
  <c r="M148" i="480"/>
  <c r="P148" i="480"/>
  <c r="L149" i="480"/>
  <c r="N149" i="480"/>
  <c r="M149" i="480"/>
  <c r="O149" i="480"/>
  <c r="P149" i="480"/>
  <c r="L150" i="480"/>
  <c r="N150" i="480"/>
  <c r="O150" i="480" s="1"/>
  <c r="M150" i="480"/>
  <c r="P150" i="480"/>
  <c r="L151" i="480"/>
  <c r="N151" i="480"/>
  <c r="O151" i="480" s="1"/>
  <c r="M151" i="480"/>
  <c r="P151" i="480"/>
  <c r="L152" i="480"/>
  <c r="N152" i="480"/>
  <c r="M152" i="480"/>
  <c r="O152" i="480" s="1"/>
  <c r="P152" i="480"/>
  <c r="L153" i="480"/>
  <c r="M153" i="480"/>
  <c r="P153" i="480"/>
  <c r="L154" i="480"/>
  <c r="N154" i="480"/>
  <c r="M154" i="480"/>
  <c r="O154" i="480" s="1"/>
  <c r="P154" i="480"/>
  <c r="L155" i="480"/>
  <c r="N155" i="480"/>
  <c r="M155" i="480"/>
  <c r="O155" i="480"/>
  <c r="P155" i="480"/>
  <c r="L156" i="480"/>
  <c r="N156" i="480"/>
  <c r="M156" i="480"/>
  <c r="O156" i="480" s="1"/>
  <c r="P156" i="480"/>
  <c r="L157" i="480"/>
  <c r="N157" i="480"/>
  <c r="M157" i="480"/>
  <c r="O157" i="480" s="1"/>
  <c r="P157" i="480"/>
  <c r="L158" i="480"/>
  <c r="N158" i="480"/>
  <c r="M158" i="480"/>
  <c r="O158" i="480"/>
  <c r="P158" i="480"/>
  <c r="L159" i="480"/>
  <c r="N159" i="480" s="1"/>
  <c r="M159" i="480"/>
  <c r="O159" i="480"/>
  <c r="P159" i="480"/>
  <c r="L160" i="480"/>
  <c r="N160" i="480"/>
  <c r="M160" i="480"/>
  <c r="O160" i="480"/>
  <c r="P160" i="480"/>
  <c r="L161" i="480"/>
  <c r="N161" i="480" s="1"/>
  <c r="M161" i="480"/>
  <c r="O161" i="480"/>
  <c r="P161" i="480"/>
  <c r="L162" i="480"/>
  <c r="N162" i="480" s="1"/>
  <c r="M162" i="480"/>
  <c r="O162" i="480" s="1"/>
  <c r="P162" i="480"/>
  <c r="L163" i="480"/>
  <c r="N163" i="480"/>
  <c r="M163" i="480"/>
  <c r="O163" i="480" s="1"/>
  <c r="P163" i="480"/>
  <c r="L164" i="480"/>
  <c r="N164" i="480"/>
  <c r="M164" i="480"/>
  <c r="O164" i="480"/>
  <c r="P164" i="480"/>
  <c r="L165" i="480"/>
  <c r="N165" i="480"/>
  <c r="M165" i="480"/>
  <c r="O165" i="480"/>
  <c r="P165" i="480"/>
  <c r="L166" i="480"/>
  <c r="N166" i="480"/>
  <c r="M166" i="480"/>
  <c r="O166" i="480" s="1"/>
  <c r="P166" i="480"/>
  <c r="L167" i="480"/>
  <c r="N167" i="480" s="1"/>
  <c r="M167" i="480"/>
  <c r="O167" i="480" s="1"/>
  <c r="P167" i="480"/>
  <c r="L168" i="480"/>
  <c r="N168" i="480"/>
  <c r="M168" i="480"/>
  <c r="O168" i="480"/>
  <c r="P168" i="480"/>
  <c r="L169" i="480"/>
  <c r="N169" i="480"/>
  <c r="M169" i="480"/>
  <c r="O169" i="480"/>
  <c r="P169" i="480"/>
  <c r="L170" i="480"/>
  <c r="N170" i="480" s="1"/>
  <c r="M170" i="480"/>
  <c r="O170" i="480"/>
  <c r="P170" i="480"/>
  <c r="L171" i="480"/>
  <c r="N171" i="480"/>
  <c r="M171" i="480"/>
  <c r="O171" i="480"/>
  <c r="P171" i="480"/>
  <c r="L172" i="480"/>
  <c r="N172" i="480" s="1"/>
  <c r="M172" i="480"/>
  <c r="O172" i="480"/>
  <c r="P172" i="480"/>
  <c r="L173" i="480"/>
  <c r="N173" i="480"/>
  <c r="M173" i="480"/>
  <c r="O173" i="480"/>
  <c r="P173" i="480"/>
  <c r="L174" i="480"/>
  <c r="N174" i="480" s="1"/>
  <c r="M174" i="480"/>
  <c r="O174" i="480" s="1"/>
  <c r="P174" i="480"/>
  <c r="L175" i="480"/>
  <c r="N175" i="480" s="1"/>
  <c r="M175" i="480"/>
  <c r="O175" i="480"/>
  <c r="P175" i="480"/>
  <c r="L176" i="480"/>
  <c r="N176" i="480" s="1"/>
  <c r="M176" i="480"/>
  <c r="O176" i="480" s="1"/>
  <c r="P176" i="480"/>
  <c r="L177" i="480"/>
  <c r="M177" i="480"/>
  <c r="O177" i="480"/>
  <c r="N177" i="480"/>
  <c r="P177" i="480"/>
  <c r="L178" i="480"/>
  <c r="M178" i="480"/>
  <c r="O178" i="480"/>
  <c r="N178" i="480"/>
  <c r="P178" i="480"/>
  <c r="L179" i="480"/>
  <c r="N179" i="480"/>
  <c r="M179" i="480"/>
  <c r="O179" i="480" s="1"/>
  <c r="P179" i="480"/>
  <c r="L180" i="480"/>
  <c r="N180" i="480"/>
  <c r="M180" i="480"/>
  <c r="O180" i="480"/>
  <c r="P180" i="480"/>
  <c r="L181" i="480"/>
  <c r="N181" i="480" s="1"/>
  <c r="M181" i="480"/>
  <c r="O181" i="480" s="1"/>
  <c r="P181" i="480"/>
  <c r="L182" i="480"/>
  <c r="N182" i="480"/>
  <c r="M182" i="480"/>
  <c r="O182" i="480"/>
  <c r="P182" i="480"/>
  <c r="L183" i="480"/>
  <c r="N183" i="480"/>
  <c r="M183" i="480"/>
  <c r="O183" i="480"/>
  <c r="P183" i="480"/>
  <c r="L184" i="480"/>
  <c r="M184" i="480"/>
  <c r="O184" i="480"/>
  <c r="N184" i="480"/>
  <c r="P184" i="480"/>
  <c r="L185" i="480"/>
  <c r="N185" i="480"/>
  <c r="M185" i="480"/>
  <c r="O185" i="480" s="1"/>
  <c r="P185" i="480"/>
  <c r="L186" i="480"/>
  <c r="N186" i="480"/>
  <c r="M186" i="480"/>
  <c r="O186" i="480"/>
  <c r="P186" i="480"/>
  <c r="L187" i="480"/>
  <c r="N187" i="480"/>
  <c r="M187" i="480"/>
  <c r="O187" i="480"/>
  <c r="P187" i="480"/>
  <c r="L188" i="480"/>
  <c r="N188" i="480"/>
  <c r="M188" i="480"/>
  <c r="O188" i="480" s="1"/>
  <c r="P188" i="480"/>
  <c r="L189" i="480"/>
  <c r="N189" i="480" s="1"/>
  <c r="M189" i="480"/>
  <c r="O189" i="480"/>
  <c r="P189" i="480"/>
  <c r="L190" i="480"/>
  <c r="N190" i="480" s="1"/>
  <c r="M190" i="480"/>
  <c r="O190" i="480" s="1"/>
  <c r="P190" i="480"/>
  <c r="L191" i="480"/>
  <c r="N191" i="480"/>
  <c r="M191" i="480"/>
  <c r="O191" i="480"/>
  <c r="P191" i="480"/>
  <c r="L192" i="480"/>
  <c r="N192" i="480" s="1"/>
  <c r="M192" i="480"/>
  <c r="O192" i="480"/>
  <c r="P192" i="480"/>
  <c r="L193" i="480"/>
  <c r="N193" i="480"/>
  <c r="M193" i="480"/>
  <c r="O193" i="480"/>
  <c r="P193" i="480"/>
  <c r="L194" i="480"/>
  <c r="N194" i="480" s="1"/>
  <c r="M194" i="480"/>
  <c r="O194" i="480"/>
  <c r="P194" i="480"/>
  <c r="L195" i="480"/>
  <c r="M195" i="480"/>
  <c r="O195" i="480"/>
  <c r="N195" i="480"/>
  <c r="P195" i="480"/>
  <c r="L196" i="480"/>
  <c r="N196" i="480"/>
  <c r="M196" i="480"/>
  <c r="O196" i="480" s="1"/>
  <c r="P196" i="480"/>
  <c r="L197" i="480"/>
  <c r="N197" i="480" s="1"/>
  <c r="M197" i="480"/>
  <c r="O197" i="480"/>
  <c r="P197" i="480"/>
  <c r="L198" i="480"/>
  <c r="N198" i="480"/>
  <c r="M198" i="480"/>
  <c r="O198" i="480"/>
  <c r="P198" i="480"/>
  <c r="L199" i="480"/>
  <c r="N199" i="480"/>
  <c r="M199" i="480"/>
  <c r="O199" i="480" s="1"/>
  <c r="P199" i="480"/>
  <c r="L200" i="480"/>
  <c r="N200" i="480"/>
  <c r="M200" i="480"/>
  <c r="O200" i="480" s="1"/>
  <c r="P200" i="480"/>
  <c r="L201" i="480"/>
  <c r="N201" i="480"/>
  <c r="M201" i="480"/>
  <c r="O201" i="480" s="1"/>
  <c r="P201" i="480"/>
  <c r="L202" i="480"/>
  <c r="N202" i="480"/>
  <c r="M202" i="480"/>
  <c r="O202" i="480"/>
  <c r="P202" i="480"/>
  <c r="L203" i="480"/>
  <c r="N203" i="480"/>
  <c r="M203" i="480"/>
  <c r="O203" i="480"/>
  <c r="P203" i="480"/>
  <c r="L204" i="480"/>
  <c r="N204" i="480" s="1"/>
  <c r="M204" i="480"/>
  <c r="O204" i="480" s="1"/>
  <c r="P204" i="480"/>
  <c r="L205" i="480"/>
  <c r="N205" i="480"/>
  <c r="M205" i="480"/>
  <c r="O205" i="480"/>
  <c r="P205" i="480"/>
  <c r="L206" i="480"/>
  <c r="N206" i="480" s="1"/>
  <c r="M206" i="480"/>
  <c r="O206" i="480" s="1"/>
  <c r="P206" i="480"/>
  <c r="L207" i="480"/>
  <c r="M207" i="480"/>
  <c r="O207" i="480"/>
  <c r="N207" i="480"/>
  <c r="P207" i="480"/>
  <c r="L208" i="480"/>
  <c r="M208" i="480"/>
  <c r="O208" i="480"/>
  <c r="N208" i="480"/>
  <c r="P208" i="480"/>
  <c r="L209" i="480"/>
  <c r="N209" i="480" s="1"/>
  <c r="M209" i="480"/>
  <c r="O209" i="480"/>
  <c r="P209" i="480"/>
  <c r="L210" i="480"/>
  <c r="N210" i="480"/>
  <c r="M210" i="480"/>
  <c r="O210" i="480" s="1"/>
  <c r="P210" i="480"/>
  <c r="L211" i="480"/>
  <c r="N211" i="480"/>
  <c r="M211" i="480"/>
  <c r="O211" i="480"/>
  <c r="P211" i="480"/>
  <c r="L212" i="480"/>
  <c r="N212" i="480"/>
  <c r="M212" i="480"/>
  <c r="O212" i="480"/>
  <c r="P212" i="480"/>
  <c r="L213" i="480"/>
  <c r="N213" i="480"/>
  <c r="M213" i="480"/>
  <c r="O213" i="480"/>
  <c r="P213" i="480"/>
  <c r="L214" i="480"/>
  <c r="N214" i="480" s="1"/>
  <c r="M214" i="480"/>
  <c r="O214" i="480"/>
  <c r="P214" i="480"/>
  <c r="L215" i="480"/>
  <c r="N215" i="480"/>
  <c r="M215" i="480"/>
  <c r="O215" i="480"/>
  <c r="P215" i="480"/>
  <c r="L216" i="480"/>
  <c r="N216" i="480"/>
  <c r="M216" i="480"/>
  <c r="O216" i="480"/>
  <c r="P216" i="480"/>
  <c r="L217" i="480"/>
  <c r="N217" i="480"/>
  <c r="M217" i="480"/>
  <c r="O217" i="480"/>
  <c r="P217" i="480"/>
  <c r="L218" i="480"/>
  <c r="N218" i="480"/>
  <c r="M218" i="480"/>
  <c r="O218" i="480" s="1"/>
  <c r="P218" i="480"/>
  <c r="L219" i="480"/>
  <c r="N219" i="480" s="1"/>
  <c r="M219" i="480"/>
  <c r="O219" i="480"/>
  <c r="P219" i="480"/>
  <c r="L220" i="480"/>
  <c r="N220" i="480"/>
  <c r="M220" i="480"/>
  <c r="O220" i="480"/>
  <c r="P220" i="480"/>
  <c r="L221" i="480"/>
  <c r="N221" i="480"/>
  <c r="M221" i="480"/>
  <c r="O221" i="480"/>
  <c r="P221" i="480"/>
  <c r="L222" i="480"/>
  <c r="N222" i="480" s="1"/>
  <c r="M222" i="480"/>
  <c r="O222" i="480"/>
  <c r="P222" i="480"/>
  <c r="L223" i="480"/>
  <c r="N223" i="480"/>
  <c r="M223" i="480"/>
  <c r="O223" i="480" s="1"/>
  <c r="P223" i="480"/>
  <c r="L224" i="480"/>
  <c r="N224" i="480" s="1"/>
  <c r="M224" i="480"/>
  <c r="O224" i="480" s="1"/>
  <c r="P224" i="480"/>
  <c r="L225" i="480"/>
  <c r="N225" i="480"/>
  <c r="M225" i="480"/>
  <c r="O225" i="480" s="1"/>
  <c r="P225" i="480"/>
  <c r="L226" i="480"/>
  <c r="N226" i="480"/>
  <c r="M226" i="480"/>
  <c r="O226" i="480"/>
  <c r="P226" i="480"/>
  <c r="L227" i="480"/>
  <c r="N227" i="480" s="1"/>
  <c r="M227" i="480"/>
  <c r="O227" i="480"/>
  <c r="P227" i="480"/>
  <c r="L228" i="480"/>
  <c r="N228" i="480" s="1"/>
  <c r="M228" i="480"/>
  <c r="O228" i="480"/>
  <c r="P228" i="480"/>
  <c r="L229" i="480"/>
  <c r="N229" i="480" s="1"/>
  <c r="M229" i="480"/>
  <c r="O229" i="480"/>
  <c r="P229" i="480"/>
  <c r="L230" i="480"/>
  <c r="N230" i="480" s="1"/>
  <c r="M230" i="480"/>
  <c r="O230" i="480"/>
  <c r="P230" i="480"/>
  <c r="L231" i="480"/>
  <c r="N231" i="480"/>
  <c r="M231" i="480"/>
  <c r="O231" i="480"/>
  <c r="P231" i="480"/>
  <c r="L232" i="480"/>
  <c r="N232" i="480"/>
  <c r="M232" i="480"/>
  <c r="O232" i="480" s="1"/>
  <c r="P232" i="480"/>
  <c r="L233" i="480"/>
  <c r="N233" i="480"/>
  <c r="M233" i="480"/>
  <c r="O233" i="480"/>
  <c r="P233" i="480"/>
  <c r="L234" i="480"/>
  <c r="N234" i="480"/>
  <c r="M234" i="480"/>
  <c r="O234" i="480"/>
  <c r="P234" i="480"/>
  <c r="L235" i="480"/>
  <c r="N235" i="480"/>
  <c r="M235" i="480"/>
  <c r="O235" i="480"/>
  <c r="P235" i="480"/>
  <c r="L236" i="480"/>
  <c r="N236" i="480" s="1"/>
  <c r="M236" i="480"/>
  <c r="O236" i="480"/>
  <c r="P236" i="480"/>
  <c r="L237" i="480"/>
  <c r="N237" i="480"/>
  <c r="M237" i="480"/>
  <c r="O237" i="480"/>
  <c r="P237" i="480"/>
  <c r="L238" i="480"/>
  <c r="N238" i="480"/>
  <c r="M238" i="480"/>
  <c r="O238" i="480" s="1"/>
  <c r="P238" i="480"/>
  <c r="L239" i="480"/>
  <c r="N239" i="480"/>
  <c r="M239" i="480"/>
  <c r="O239" i="480" s="1"/>
  <c r="P239" i="480"/>
  <c r="L240" i="480"/>
  <c r="N240" i="480"/>
  <c r="M240" i="480"/>
  <c r="O240" i="480" s="1"/>
  <c r="P240" i="480"/>
  <c r="L241" i="480"/>
  <c r="N241" i="480" s="1"/>
  <c r="M241" i="480"/>
  <c r="O241" i="480"/>
  <c r="P241" i="480"/>
  <c r="L242" i="480"/>
  <c r="N242" i="480"/>
  <c r="M242" i="480"/>
  <c r="O242" i="480"/>
  <c r="P242" i="480"/>
  <c r="L243" i="480"/>
  <c r="N243" i="480" s="1"/>
  <c r="M243" i="480"/>
  <c r="O243" i="480"/>
  <c r="P243" i="480"/>
  <c r="L244" i="480"/>
  <c r="N244" i="480" s="1"/>
  <c r="M244" i="480"/>
  <c r="O244" i="480" s="1"/>
  <c r="P244" i="480"/>
  <c r="L245" i="480"/>
  <c r="N245" i="480"/>
  <c r="M245" i="480"/>
  <c r="O245" i="480" s="1"/>
  <c r="P245" i="480"/>
  <c r="L246" i="480"/>
  <c r="N246" i="480" s="1"/>
  <c r="M246" i="480"/>
  <c r="O246" i="480" s="1"/>
  <c r="P246" i="480"/>
  <c r="L247" i="480"/>
  <c r="N247" i="480"/>
  <c r="M247" i="480"/>
  <c r="O247" i="480"/>
  <c r="P247" i="480"/>
  <c r="L248" i="480"/>
  <c r="N248" i="480"/>
  <c r="M248" i="480"/>
  <c r="O248" i="480"/>
  <c r="P248" i="480"/>
  <c r="L249" i="480"/>
  <c r="N249" i="480" s="1"/>
  <c r="M249" i="480"/>
  <c r="O249" i="480"/>
  <c r="P249" i="480"/>
  <c r="L250" i="480"/>
  <c r="N250" i="480" s="1"/>
  <c r="M250" i="480"/>
  <c r="O250" i="480"/>
  <c r="P250" i="480"/>
  <c r="L251" i="480"/>
  <c r="M251" i="480"/>
  <c r="O251" i="480"/>
  <c r="N251" i="480"/>
  <c r="P251" i="480"/>
  <c r="L252" i="480"/>
  <c r="N252" i="480"/>
  <c r="M252" i="480"/>
  <c r="O252" i="480"/>
  <c r="P252" i="480"/>
  <c r="L253" i="480"/>
  <c r="N253" i="480"/>
  <c r="M253" i="480"/>
  <c r="O253" i="480"/>
  <c r="P253" i="480"/>
  <c r="L254" i="480"/>
  <c r="N254" i="480"/>
  <c r="M254" i="480"/>
  <c r="O254" i="480" s="1"/>
  <c r="P254" i="480"/>
  <c r="L255" i="480"/>
  <c r="N255" i="480"/>
  <c r="M255" i="480"/>
  <c r="O255" i="480"/>
  <c r="P255" i="480"/>
  <c r="L256" i="480"/>
  <c r="N256" i="480"/>
  <c r="M256" i="480"/>
  <c r="O256" i="480" s="1"/>
  <c r="P256" i="480"/>
  <c r="L257" i="480"/>
  <c r="N257" i="480"/>
  <c r="M257" i="480"/>
  <c r="O257" i="480"/>
  <c r="P257" i="480"/>
  <c r="L258" i="480"/>
  <c r="N258" i="480" s="1"/>
  <c r="M258" i="480"/>
  <c r="O258" i="480"/>
  <c r="P258" i="480"/>
  <c r="L259" i="480"/>
  <c r="N259" i="480"/>
  <c r="M259" i="480"/>
  <c r="O259" i="480"/>
  <c r="P259" i="480"/>
  <c r="L260" i="480"/>
  <c r="N260" i="480"/>
  <c r="M260" i="480"/>
  <c r="O260" i="480"/>
  <c r="P260" i="480"/>
  <c r="L261" i="480"/>
  <c r="N261" i="480" s="1"/>
  <c r="M261" i="480"/>
  <c r="O261" i="480" s="1"/>
  <c r="P261" i="480"/>
  <c r="L262" i="480"/>
  <c r="N262" i="480"/>
  <c r="M262" i="480"/>
  <c r="O262" i="480" s="1"/>
  <c r="P262" i="480"/>
  <c r="L263" i="480"/>
  <c r="N263" i="480" s="1"/>
  <c r="M263" i="480"/>
  <c r="O263" i="480"/>
  <c r="P263" i="480"/>
  <c r="L264" i="480"/>
  <c r="N264" i="480" s="1"/>
  <c r="M264" i="480"/>
  <c r="O264" i="480"/>
  <c r="P264" i="480"/>
  <c r="L265" i="480"/>
  <c r="N265" i="480" s="1"/>
  <c r="M265" i="480"/>
  <c r="O265" i="480"/>
  <c r="P265" i="480"/>
  <c r="L266" i="480"/>
  <c r="N266" i="480"/>
  <c r="M266" i="480"/>
  <c r="O266" i="480" s="1"/>
  <c r="P266" i="480"/>
  <c r="L267" i="480"/>
  <c r="M267" i="480"/>
  <c r="O267" i="480"/>
  <c r="N267" i="480"/>
  <c r="P267" i="480"/>
  <c r="L268" i="480"/>
  <c r="N268" i="480"/>
  <c r="M268" i="480"/>
  <c r="O268" i="480" s="1"/>
  <c r="P268" i="480"/>
  <c r="L269" i="480"/>
  <c r="N269" i="480" s="1"/>
  <c r="M269" i="480"/>
  <c r="O269" i="480" s="1"/>
  <c r="P269" i="480"/>
  <c r="L270" i="480"/>
  <c r="N270" i="480"/>
  <c r="M270" i="480"/>
  <c r="O270" i="480"/>
  <c r="P270" i="480"/>
  <c r="L271" i="480"/>
  <c r="N271" i="480"/>
  <c r="M271" i="480"/>
  <c r="O271" i="480"/>
  <c r="P271" i="480"/>
  <c r="L272" i="480"/>
  <c r="N272" i="480" s="1"/>
  <c r="M272" i="480"/>
  <c r="O272" i="480" s="1"/>
  <c r="P272" i="480"/>
  <c r="L273" i="480"/>
  <c r="N273" i="480"/>
  <c r="M273" i="480"/>
  <c r="O273" i="480" s="1"/>
  <c r="P273" i="480"/>
  <c r="L274" i="480"/>
  <c r="N274" i="480" s="1"/>
  <c r="M274" i="480"/>
  <c r="O274" i="480"/>
  <c r="P274" i="480"/>
  <c r="L275" i="480"/>
  <c r="N275" i="480"/>
  <c r="M275" i="480"/>
  <c r="O275" i="480" s="1"/>
  <c r="P275" i="480"/>
  <c r="L276" i="480"/>
  <c r="N276" i="480"/>
  <c r="M276" i="480"/>
  <c r="O276" i="480" s="1"/>
  <c r="P276" i="480"/>
  <c r="L277" i="480"/>
  <c r="N277" i="480"/>
  <c r="M277" i="480"/>
  <c r="O277" i="480"/>
  <c r="P277" i="480"/>
  <c r="L278" i="480"/>
  <c r="N278" i="480"/>
  <c r="M278" i="480"/>
  <c r="O278" i="480"/>
  <c r="P278" i="480"/>
  <c r="L279" i="480"/>
  <c r="N279" i="480"/>
  <c r="M279" i="480"/>
  <c r="O279" i="480" s="1"/>
  <c r="P279" i="480"/>
  <c r="L280" i="480"/>
  <c r="N280" i="480" s="1"/>
  <c r="M280" i="480"/>
  <c r="O280" i="480"/>
  <c r="P280" i="480"/>
  <c r="L281" i="480"/>
  <c r="N281" i="480"/>
  <c r="M281" i="480"/>
  <c r="O281" i="480"/>
  <c r="P281" i="480"/>
  <c r="L282" i="480"/>
  <c r="N282" i="480"/>
  <c r="M282" i="480"/>
  <c r="O282" i="480"/>
  <c r="P282" i="480"/>
  <c r="L283" i="480"/>
  <c r="N283" i="480" s="1"/>
  <c r="M283" i="480"/>
  <c r="O283" i="480"/>
  <c r="P283" i="480"/>
  <c r="L284" i="480"/>
  <c r="N284" i="480"/>
  <c r="M284" i="480"/>
  <c r="O284" i="480" s="1"/>
  <c r="P284" i="480"/>
  <c r="L285" i="480"/>
  <c r="N285" i="480" s="1"/>
  <c r="M285" i="480"/>
  <c r="O285" i="480"/>
  <c r="P285" i="480"/>
  <c r="L286" i="480"/>
  <c r="N286" i="480" s="1"/>
  <c r="M286" i="480"/>
  <c r="O286" i="480"/>
  <c r="P286" i="480"/>
  <c r="L287" i="480"/>
  <c r="N287" i="480" s="1"/>
  <c r="M287" i="480"/>
  <c r="O287" i="480"/>
  <c r="P287" i="480"/>
  <c r="L288" i="480"/>
  <c r="N288" i="480"/>
  <c r="M288" i="480"/>
  <c r="O288" i="480" s="1"/>
  <c r="P288" i="480"/>
  <c r="L289" i="480"/>
  <c r="N289" i="480"/>
  <c r="M289" i="480"/>
  <c r="O289" i="480" s="1"/>
  <c r="P289" i="480"/>
  <c r="L290" i="480"/>
  <c r="N290" i="480"/>
  <c r="M290" i="480"/>
  <c r="O290" i="480" s="1"/>
  <c r="P290" i="480"/>
  <c r="L291" i="480"/>
  <c r="N291" i="480"/>
  <c r="M291" i="480"/>
  <c r="O291" i="480"/>
  <c r="P291" i="480"/>
  <c r="L292" i="480"/>
  <c r="N292" i="480" s="1"/>
  <c r="M292" i="480"/>
  <c r="O292" i="480" s="1"/>
  <c r="P292" i="480"/>
  <c r="L293" i="480"/>
  <c r="N293" i="480"/>
  <c r="M293" i="480"/>
  <c r="O293" i="480"/>
  <c r="P293" i="480"/>
  <c r="L294" i="480"/>
  <c r="N294" i="480" s="1"/>
  <c r="M294" i="480"/>
  <c r="O294" i="480"/>
  <c r="P294" i="480"/>
  <c r="L295" i="480"/>
  <c r="N295" i="480"/>
  <c r="M295" i="480"/>
  <c r="O295" i="480" s="1"/>
  <c r="P295" i="480"/>
  <c r="L296" i="480"/>
  <c r="N296" i="480"/>
  <c r="M296" i="480"/>
  <c r="O296" i="480"/>
  <c r="P296" i="480"/>
  <c r="L297" i="480"/>
  <c r="N297" i="480" s="1"/>
  <c r="M297" i="480"/>
  <c r="O297" i="480"/>
  <c r="P297" i="480"/>
  <c r="L298" i="480"/>
  <c r="N298" i="480"/>
  <c r="M298" i="480"/>
  <c r="O298" i="480" s="1"/>
  <c r="P298" i="480"/>
  <c r="L299" i="480"/>
  <c r="N299" i="480"/>
  <c r="M299" i="480"/>
  <c r="O299" i="480"/>
  <c r="P299" i="480"/>
  <c r="L300" i="480"/>
  <c r="N300" i="480"/>
  <c r="M300" i="480"/>
  <c r="O300" i="480" s="1"/>
  <c r="P300" i="480"/>
  <c r="L301" i="480"/>
  <c r="N301" i="480"/>
  <c r="M301" i="480"/>
  <c r="O301" i="480"/>
  <c r="P301" i="480"/>
  <c r="L302" i="480"/>
  <c r="N302" i="480" s="1"/>
  <c r="M302" i="480"/>
  <c r="O302" i="480"/>
  <c r="P302" i="480"/>
  <c r="L303" i="480"/>
  <c r="N303" i="480"/>
  <c r="M303" i="480"/>
  <c r="O303" i="480" s="1"/>
  <c r="P303" i="480"/>
  <c r="L304" i="480"/>
  <c r="M304" i="480"/>
  <c r="O304" i="480"/>
  <c r="N304" i="480"/>
  <c r="P304" i="480"/>
  <c r="L305" i="480"/>
  <c r="N305" i="480" s="1"/>
  <c r="M305" i="480"/>
  <c r="O305" i="480"/>
  <c r="P305" i="480"/>
  <c r="L306" i="480"/>
  <c r="N306" i="480"/>
  <c r="M306" i="480"/>
  <c r="O306" i="480" s="1"/>
  <c r="P306" i="480"/>
  <c r="L307" i="480"/>
  <c r="N307" i="480" s="1"/>
  <c r="M307" i="480"/>
  <c r="O307" i="480"/>
  <c r="P307" i="480"/>
  <c r="L308" i="480"/>
  <c r="N308" i="480" s="1"/>
  <c r="M308" i="480"/>
  <c r="O308" i="480"/>
  <c r="P308" i="480"/>
  <c r="L309" i="480"/>
  <c r="N309" i="480"/>
  <c r="M309" i="480"/>
  <c r="O309" i="480"/>
  <c r="P309" i="480"/>
  <c r="L310" i="480"/>
  <c r="N310" i="480" s="1"/>
  <c r="M310" i="480"/>
  <c r="O310" i="480"/>
  <c r="P310" i="480"/>
  <c r="A12" i="480"/>
  <c r="B12" i="480"/>
  <c r="A13" i="480"/>
  <c r="B13" i="480"/>
  <c r="A14" i="480"/>
  <c r="B14" i="480"/>
  <c r="A15" i="480"/>
  <c r="B15" i="480"/>
  <c r="A16" i="480"/>
  <c r="B16" i="480"/>
  <c r="A17" i="480"/>
  <c r="B17" i="480"/>
  <c r="A18" i="480"/>
  <c r="B18" i="480"/>
  <c r="F339" i="480" s="1"/>
  <c r="A19" i="480"/>
  <c r="B19" i="480"/>
  <c r="F332" i="480" s="1"/>
  <c r="A20" i="480"/>
  <c r="B20" i="480"/>
  <c r="F329" i="480" s="1"/>
  <c r="A21" i="480"/>
  <c r="B21" i="480"/>
  <c r="A22" i="480"/>
  <c r="B22" i="480"/>
  <c r="A23" i="480"/>
  <c r="B23" i="480"/>
  <c r="A24" i="480"/>
  <c r="B24" i="480"/>
  <c r="A25" i="480"/>
  <c r="B25" i="480"/>
  <c r="A26" i="480"/>
  <c r="B26" i="480"/>
  <c r="A27" i="480"/>
  <c r="B27" i="480"/>
  <c r="A28" i="480"/>
  <c r="B28" i="480"/>
  <c r="A29" i="480"/>
  <c r="B29" i="480"/>
  <c r="A30" i="480"/>
  <c r="B30" i="480"/>
  <c r="A31" i="480"/>
  <c r="B31" i="480"/>
  <c r="A32" i="480"/>
  <c r="B32" i="480"/>
  <c r="A33" i="480"/>
  <c r="B33" i="480"/>
  <c r="A34" i="480"/>
  <c r="B34" i="480"/>
  <c r="A35" i="480"/>
  <c r="B35" i="480"/>
  <c r="A36" i="480"/>
  <c r="B36" i="480"/>
  <c r="A37" i="480"/>
  <c r="B37" i="480"/>
  <c r="A38" i="480"/>
  <c r="B38" i="480"/>
  <c r="A39" i="480"/>
  <c r="B39" i="480"/>
  <c r="A40" i="480"/>
  <c r="B40" i="480"/>
  <c r="A41" i="480"/>
  <c r="B41" i="480"/>
  <c r="A42" i="480"/>
  <c r="B42" i="480"/>
  <c r="A43" i="480"/>
  <c r="B43" i="480"/>
  <c r="A44" i="480"/>
  <c r="B44" i="480"/>
  <c r="A45" i="480"/>
  <c r="B45" i="480"/>
  <c r="A46" i="480"/>
  <c r="B46" i="480"/>
  <c r="A47" i="480"/>
  <c r="B47" i="480"/>
  <c r="A48" i="480"/>
  <c r="B48" i="480"/>
  <c r="A49" i="480"/>
  <c r="B49" i="480"/>
  <c r="A50" i="480"/>
  <c r="B50" i="480"/>
  <c r="A51" i="480"/>
  <c r="B51" i="480"/>
  <c r="A52" i="480"/>
  <c r="B52" i="480"/>
  <c r="A53" i="480"/>
  <c r="B53" i="480"/>
  <c r="A54" i="480"/>
  <c r="B54" i="480"/>
  <c r="A55" i="480"/>
  <c r="B55" i="480"/>
  <c r="A56" i="480"/>
  <c r="B56" i="480"/>
  <c r="A57" i="480"/>
  <c r="B57" i="480"/>
  <c r="A58" i="480"/>
  <c r="B58" i="480"/>
  <c r="A59" i="480"/>
  <c r="B59" i="480"/>
  <c r="A60" i="480"/>
  <c r="B60" i="480"/>
  <c r="A61" i="480"/>
  <c r="B61" i="480"/>
  <c r="A62" i="480"/>
  <c r="B62" i="480"/>
  <c r="A63" i="480"/>
  <c r="B63" i="480"/>
  <c r="A64" i="480"/>
  <c r="B64" i="480"/>
  <c r="A65" i="480"/>
  <c r="B65" i="480"/>
  <c r="A66" i="480"/>
  <c r="B66" i="480"/>
  <c r="A67" i="480"/>
  <c r="B67" i="480"/>
  <c r="A68" i="480"/>
  <c r="B68" i="480"/>
  <c r="A69" i="480"/>
  <c r="B69" i="480"/>
  <c r="A70" i="480"/>
  <c r="B70" i="480"/>
  <c r="A71" i="480"/>
  <c r="B71" i="480"/>
  <c r="A72" i="480"/>
  <c r="B72" i="480"/>
  <c r="A73" i="480"/>
  <c r="B73" i="480"/>
  <c r="A74" i="480"/>
  <c r="B74" i="480"/>
  <c r="A75" i="480"/>
  <c r="B75" i="480"/>
  <c r="A76" i="480"/>
  <c r="B76" i="480"/>
  <c r="A77" i="480"/>
  <c r="B77" i="480"/>
  <c r="A78" i="480"/>
  <c r="B78" i="480"/>
  <c r="A79" i="480"/>
  <c r="B79" i="480"/>
  <c r="A80" i="480"/>
  <c r="B80" i="480"/>
  <c r="A81" i="480"/>
  <c r="B81" i="480"/>
  <c r="A82" i="480"/>
  <c r="B82" i="480"/>
  <c r="A83" i="480"/>
  <c r="B83" i="480"/>
  <c r="A84" i="480"/>
  <c r="B84" i="480"/>
  <c r="A85" i="480"/>
  <c r="B85" i="480"/>
  <c r="A86" i="480"/>
  <c r="B86" i="480"/>
  <c r="A87" i="480"/>
  <c r="B87" i="480"/>
  <c r="A88" i="480"/>
  <c r="B88" i="480"/>
  <c r="A89" i="480"/>
  <c r="B89" i="480"/>
  <c r="A90" i="480"/>
  <c r="B90" i="480"/>
  <c r="A91" i="480"/>
  <c r="B91" i="480"/>
  <c r="A92" i="480"/>
  <c r="B92" i="480"/>
  <c r="A93" i="480"/>
  <c r="B93" i="480"/>
  <c r="A94" i="480"/>
  <c r="B94" i="480"/>
  <c r="A95" i="480"/>
  <c r="B95" i="480"/>
  <c r="A96" i="480"/>
  <c r="B96" i="480"/>
  <c r="A97" i="480"/>
  <c r="B97" i="480"/>
  <c r="A98" i="480"/>
  <c r="B98" i="480"/>
  <c r="A99" i="480"/>
  <c r="B99" i="480"/>
  <c r="A100" i="480"/>
  <c r="B100" i="480"/>
  <c r="A101" i="480"/>
  <c r="B101" i="480"/>
  <c r="A102" i="480"/>
  <c r="B102" i="480"/>
  <c r="A103" i="480"/>
  <c r="B103" i="480"/>
  <c r="A104" i="480"/>
  <c r="B104" i="480"/>
  <c r="A105" i="480"/>
  <c r="B105" i="480"/>
  <c r="A106" i="480"/>
  <c r="B106" i="480"/>
  <c r="A107" i="480"/>
  <c r="B107" i="480"/>
  <c r="A108" i="480"/>
  <c r="B108" i="480"/>
  <c r="A109" i="480"/>
  <c r="B109" i="480"/>
  <c r="A110" i="480"/>
  <c r="B110" i="480"/>
  <c r="A111" i="480"/>
  <c r="B111" i="480"/>
  <c r="A112" i="480"/>
  <c r="B112" i="480"/>
  <c r="A113" i="480"/>
  <c r="B113" i="480"/>
  <c r="A114" i="480"/>
  <c r="B114" i="480"/>
  <c r="A115" i="480"/>
  <c r="B115" i="480"/>
  <c r="A116" i="480"/>
  <c r="B116" i="480"/>
  <c r="A117" i="480"/>
  <c r="B117" i="480"/>
  <c r="A118" i="480"/>
  <c r="B118" i="480"/>
  <c r="A119" i="480"/>
  <c r="B119" i="480"/>
  <c r="A120" i="480"/>
  <c r="B120" i="480"/>
  <c r="A121" i="480"/>
  <c r="B121" i="480"/>
  <c r="A122" i="480"/>
  <c r="B122" i="480"/>
  <c r="A123" i="480"/>
  <c r="B123" i="480"/>
  <c r="A124" i="480"/>
  <c r="B124" i="480"/>
  <c r="A125" i="480"/>
  <c r="B125" i="480"/>
  <c r="A126" i="480"/>
  <c r="B126" i="480"/>
  <c r="A127" i="480"/>
  <c r="B127" i="480"/>
  <c r="A128" i="480"/>
  <c r="B128" i="480"/>
  <c r="A129" i="480"/>
  <c r="B129" i="480"/>
  <c r="A130" i="480"/>
  <c r="B130" i="480"/>
  <c r="A131" i="480"/>
  <c r="B131" i="480"/>
  <c r="A132" i="480"/>
  <c r="B132" i="480"/>
  <c r="A133" i="480"/>
  <c r="B133" i="480"/>
  <c r="A134" i="480"/>
  <c r="B134" i="480"/>
  <c r="A135" i="480"/>
  <c r="B135" i="480"/>
  <c r="A136" i="480"/>
  <c r="B136" i="480"/>
  <c r="A137" i="480"/>
  <c r="B137" i="480"/>
  <c r="A138" i="480"/>
  <c r="B138" i="480"/>
  <c r="A139" i="480"/>
  <c r="B139" i="480"/>
  <c r="A140" i="480"/>
  <c r="B140" i="480"/>
  <c r="A141" i="480"/>
  <c r="B141" i="480"/>
  <c r="A142" i="480"/>
  <c r="B142" i="480"/>
  <c r="A143" i="480"/>
  <c r="B143" i="480"/>
  <c r="A144" i="480"/>
  <c r="B144" i="480"/>
  <c r="A145" i="480"/>
  <c r="B145" i="480"/>
  <c r="A146" i="480"/>
  <c r="B146" i="480"/>
  <c r="A147" i="480"/>
  <c r="B147" i="480"/>
  <c r="A148" i="480"/>
  <c r="B148" i="480"/>
  <c r="A149" i="480"/>
  <c r="B149" i="480"/>
  <c r="A150" i="480"/>
  <c r="B150" i="480"/>
  <c r="A151" i="480"/>
  <c r="B151" i="480"/>
  <c r="A152" i="480"/>
  <c r="B152" i="480"/>
  <c r="A153" i="480"/>
  <c r="B153" i="480"/>
  <c r="A154" i="480"/>
  <c r="B154" i="480"/>
  <c r="A155" i="480"/>
  <c r="B155" i="480"/>
  <c r="A156" i="480"/>
  <c r="B156" i="480"/>
  <c r="A157" i="480"/>
  <c r="B157" i="480"/>
  <c r="A158" i="480"/>
  <c r="B158" i="480"/>
  <c r="A159" i="480"/>
  <c r="B159" i="480"/>
  <c r="A160" i="480"/>
  <c r="B160" i="480"/>
  <c r="A161" i="480"/>
  <c r="B161" i="480"/>
  <c r="A162" i="480"/>
  <c r="B162" i="480"/>
  <c r="A163" i="480"/>
  <c r="B163" i="480"/>
  <c r="A164" i="480"/>
  <c r="B164" i="480"/>
  <c r="A165" i="480"/>
  <c r="B165" i="480"/>
  <c r="A166" i="480"/>
  <c r="B166" i="480"/>
  <c r="A167" i="480"/>
  <c r="B167" i="480"/>
  <c r="A168" i="480"/>
  <c r="B168" i="480"/>
  <c r="A169" i="480"/>
  <c r="B169" i="480"/>
  <c r="A170" i="480"/>
  <c r="B170" i="480"/>
  <c r="A171" i="480"/>
  <c r="B171" i="480"/>
  <c r="A172" i="480"/>
  <c r="B172" i="480"/>
  <c r="A173" i="480"/>
  <c r="B173" i="480"/>
  <c r="A174" i="480"/>
  <c r="B174" i="480"/>
  <c r="A175" i="480"/>
  <c r="B175" i="480"/>
  <c r="A176" i="480"/>
  <c r="B176" i="480"/>
  <c r="A177" i="480"/>
  <c r="B177" i="480"/>
  <c r="A178" i="480"/>
  <c r="B178" i="480"/>
  <c r="A179" i="480"/>
  <c r="B179" i="480"/>
  <c r="A180" i="480"/>
  <c r="B180" i="480"/>
  <c r="A181" i="480"/>
  <c r="B181" i="480"/>
  <c r="A182" i="480"/>
  <c r="B182" i="480"/>
  <c r="A183" i="480"/>
  <c r="B183" i="480"/>
  <c r="A184" i="480"/>
  <c r="B184" i="480"/>
  <c r="A185" i="480"/>
  <c r="B185" i="480"/>
  <c r="A186" i="480"/>
  <c r="B186" i="480"/>
  <c r="A187" i="480"/>
  <c r="B187" i="480"/>
  <c r="A188" i="480"/>
  <c r="B188" i="480"/>
  <c r="A189" i="480"/>
  <c r="B189" i="480"/>
  <c r="A190" i="480"/>
  <c r="B190" i="480"/>
  <c r="A191" i="480"/>
  <c r="B191" i="480"/>
  <c r="A192" i="480"/>
  <c r="B192" i="480"/>
  <c r="A193" i="480"/>
  <c r="B193" i="480"/>
  <c r="A194" i="480"/>
  <c r="B194" i="480"/>
  <c r="A195" i="480"/>
  <c r="B195" i="480"/>
  <c r="A196" i="480"/>
  <c r="B196" i="480"/>
  <c r="A197" i="480"/>
  <c r="B197" i="480"/>
  <c r="A198" i="480"/>
  <c r="B198" i="480"/>
  <c r="A199" i="480"/>
  <c r="B199" i="480"/>
  <c r="A200" i="480"/>
  <c r="B200" i="480"/>
  <c r="A201" i="480"/>
  <c r="B201" i="480"/>
  <c r="A202" i="480"/>
  <c r="B202" i="480"/>
  <c r="A203" i="480"/>
  <c r="B203" i="480"/>
  <c r="A204" i="480"/>
  <c r="B204" i="480"/>
  <c r="A205" i="480"/>
  <c r="B205" i="480"/>
  <c r="A206" i="480"/>
  <c r="B206" i="480"/>
  <c r="A207" i="480"/>
  <c r="B207" i="480"/>
  <c r="A208" i="480"/>
  <c r="B208" i="480"/>
  <c r="A209" i="480"/>
  <c r="B209" i="480"/>
  <c r="A210" i="480"/>
  <c r="B210" i="480"/>
  <c r="A211" i="480"/>
  <c r="B211" i="480"/>
  <c r="A212" i="480"/>
  <c r="B212" i="480"/>
  <c r="A213" i="480"/>
  <c r="B213" i="480"/>
  <c r="A214" i="480"/>
  <c r="B214" i="480"/>
  <c r="A215" i="480"/>
  <c r="B215" i="480"/>
  <c r="A216" i="480"/>
  <c r="B216" i="480"/>
  <c r="A217" i="480"/>
  <c r="B217" i="480"/>
  <c r="A218" i="480"/>
  <c r="B218" i="480"/>
  <c r="A219" i="480"/>
  <c r="B219" i="480"/>
  <c r="A220" i="480"/>
  <c r="B220" i="480"/>
  <c r="A221" i="480"/>
  <c r="B221" i="480"/>
  <c r="A222" i="480"/>
  <c r="B222" i="480"/>
  <c r="A223" i="480"/>
  <c r="B223" i="480"/>
  <c r="A224" i="480"/>
  <c r="B224" i="480"/>
  <c r="A225" i="480"/>
  <c r="B225" i="480"/>
  <c r="A226" i="480"/>
  <c r="B226" i="480"/>
  <c r="A227" i="480"/>
  <c r="B227" i="480"/>
  <c r="A228" i="480"/>
  <c r="B228" i="480"/>
  <c r="A229" i="480"/>
  <c r="B229" i="480"/>
  <c r="A230" i="480"/>
  <c r="B230" i="480"/>
  <c r="A231" i="480"/>
  <c r="B231" i="480"/>
  <c r="A232" i="480"/>
  <c r="B232" i="480"/>
  <c r="A233" i="480"/>
  <c r="B233" i="480"/>
  <c r="A234" i="480"/>
  <c r="B234" i="480"/>
  <c r="A235" i="480"/>
  <c r="B235" i="480"/>
  <c r="A236" i="480"/>
  <c r="B236" i="480"/>
  <c r="A237" i="480"/>
  <c r="B237" i="480"/>
  <c r="A238" i="480"/>
  <c r="B238" i="480"/>
  <c r="A239" i="480"/>
  <c r="B239" i="480"/>
  <c r="A240" i="480"/>
  <c r="B240" i="480"/>
  <c r="A241" i="480"/>
  <c r="B241" i="480"/>
  <c r="A242" i="480"/>
  <c r="B242" i="480"/>
  <c r="A243" i="480"/>
  <c r="B243" i="480"/>
  <c r="A244" i="480"/>
  <c r="B244" i="480"/>
  <c r="A245" i="480"/>
  <c r="B245" i="480"/>
  <c r="A246" i="480"/>
  <c r="B246" i="480"/>
  <c r="A247" i="480"/>
  <c r="B247" i="480"/>
  <c r="A248" i="480"/>
  <c r="B248" i="480"/>
  <c r="A249" i="480"/>
  <c r="B249" i="480"/>
  <c r="A250" i="480"/>
  <c r="B250" i="480"/>
  <c r="A251" i="480"/>
  <c r="B251" i="480"/>
  <c r="A252" i="480"/>
  <c r="B252" i="480"/>
  <c r="A253" i="480"/>
  <c r="B253" i="480"/>
  <c r="A254" i="480"/>
  <c r="B254" i="480"/>
  <c r="A255" i="480"/>
  <c r="B255" i="480"/>
  <c r="A256" i="480"/>
  <c r="B256" i="480"/>
  <c r="A257" i="480"/>
  <c r="B257" i="480"/>
  <c r="A258" i="480"/>
  <c r="B258" i="480"/>
  <c r="A259" i="480"/>
  <c r="B259" i="480"/>
  <c r="A260" i="480"/>
  <c r="B260" i="480"/>
  <c r="A261" i="480"/>
  <c r="B261" i="480"/>
  <c r="A262" i="480"/>
  <c r="B262" i="480"/>
  <c r="A263" i="480"/>
  <c r="B263" i="480"/>
  <c r="A264" i="480"/>
  <c r="B264" i="480"/>
  <c r="A265" i="480"/>
  <c r="B265" i="480"/>
  <c r="A266" i="480"/>
  <c r="B266" i="480"/>
  <c r="A267" i="480"/>
  <c r="B267" i="480"/>
  <c r="A268" i="480"/>
  <c r="B268" i="480"/>
  <c r="A269" i="480"/>
  <c r="B269" i="480"/>
  <c r="A270" i="480"/>
  <c r="B270" i="480"/>
  <c r="A271" i="480"/>
  <c r="B271" i="480"/>
  <c r="A272" i="480"/>
  <c r="B272" i="480"/>
  <c r="A273" i="480"/>
  <c r="B273" i="480"/>
  <c r="A274" i="480"/>
  <c r="B274" i="480"/>
  <c r="A275" i="480"/>
  <c r="B275" i="480"/>
  <c r="A276" i="480"/>
  <c r="B276" i="480"/>
  <c r="A277" i="480"/>
  <c r="B277" i="480"/>
  <c r="A278" i="480"/>
  <c r="B278" i="480"/>
  <c r="A279" i="480"/>
  <c r="B279" i="480"/>
  <c r="A280" i="480"/>
  <c r="B280" i="480"/>
  <c r="A281" i="480"/>
  <c r="B281" i="480"/>
  <c r="A282" i="480"/>
  <c r="B282" i="480"/>
  <c r="A283" i="480"/>
  <c r="B283" i="480"/>
  <c r="A284" i="480"/>
  <c r="B284" i="480"/>
  <c r="A285" i="480"/>
  <c r="B285" i="480"/>
  <c r="A286" i="480"/>
  <c r="B286" i="480"/>
  <c r="A287" i="480"/>
  <c r="B287" i="480"/>
  <c r="A288" i="480"/>
  <c r="B288" i="480"/>
  <c r="A289" i="480"/>
  <c r="B289" i="480"/>
  <c r="A290" i="480"/>
  <c r="B290" i="480"/>
  <c r="A291" i="480"/>
  <c r="B291" i="480"/>
  <c r="A292" i="480"/>
  <c r="B292" i="480"/>
  <c r="A293" i="480"/>
  <c r="B293" i="480"/>
  <c r="A294" i="480"/>
  <c r="B294" i="480"/>
  <c r="A295" i="480"/>
  <c r="B295" i="480"/>
  <c r="A296" i="480"/>
  <c r="B296" i="480"/>
  <c r="A297" i="480"/>
  <c r="B297" i="480"/>
  <c r="A298" i="480"/>
  <c r="B298" i="480"/>
  <c r="A299" i="480"/>
  <c r="B299" i="480"/>
  <c r="A300" i="480"/>
  <c r="B300" i="480"/>
  <c r="A301" i="480"/>
  <c r="B301" i="480"/>
  <c r="A302" i="480"/>
  <c r="B302" i="480"/>
  <c r="A303" i="480"/>
  <c r="B303" i="480"/>
  <c r="A304" i="480"/>
  <c r="B304" i="480"/>
  <c r="A305" i="480"/>
  <c r="B305" i="480"/>
  <c r="A306" i="480"/>
  <c r="B306" i="480"/>
  <c r="A307" i="480"/>
  <c r="B307" i="480"/>
  <c r="A308" i="480"/>
  <c r="B308" i="480"/>
  <c r="A309" i="480"/>
  <c r="B309" i="480"/>
  <c r="A310" i="480"/>
  <c r="B310" i="480"/>
  <c r="N13" i="514"/>
  <c r="N15" i="514"/>
  <c r="N16" i="514"/>
  <c r="N17" i="514"/>
  <c r="N18" i="514"/>
  <c r="N20" i="514"/>
  <c r="N22" i="514"/>
  <c r="N23" i="514"/>
  <c r="N24" i="514"/>
  <c r="N25" i="514"/>
  <c r="N26" i="514"/>
  <c r="N27" i="514"/>
  <c r="N35" i="514"/>
  <c r="N37" i="514"/>
  <c r="N41" i="514"/>
  <c r="N42" i="514"/>
  <c r="O42" i="514" s="1"/>
  <c r="N43" i="514"/>
  <c r="N44" i="514"/>
  <c r="N48" i="514"/>
  <c r="O48" i="514" s="1"/>
  <c r="N49" i="514"/>
  <c r="N50" i="514"/>
  <c r="N51" i="514"/>
  <c r="N54" i="514"/>
  <c r="O54" i="514" s="1"/>
  <c r="N58" i="514"/>
  <c r="N63" i="514"/>
  <c r="N65" i="514"/>
  <c r="O65" i="514" s="1"/>
  <c r="N68" i="514"/>
  <c r="N69" i="514"/>
  <c r="N70" i="514"/>
  <c r="N72" i="514"/>
  <c r="O72" i="514" s="1"/>
  <c r="N73" i="514"/>
  <c r="N76" i="514"/>
  <c r="O76" i="514" s="1"/>
  <c r="N79" i="514"/>
  <c r="O79" i="514" s="1"/>
  <c r="N80" i="514"/>
  <c r="O80" i="514" s="1"/>
  <c r="N81" i="514"/>
  <c r="O81" i="514" s="1"/>
  <c r="N82" i="514"/>
  <c r="N83" i="514"/>
  <c r="N89" i="514"/>
  <c r="N90" i="514"/>
  <c r="O90" i="514" s="1"/>
  <c r="N91" i="514"/>
  <c r="N93" i="514"/>
  <c r="N98" i="514"/>
  <c r="O98" i="514" s="1"/>
  <c r="N103" i="514"/>
  <c r="N107" i="514"/>
  <c r="O107" i="514" s="1"/>
  <c r="N109" i="514"/>
  <c r="N110" i="514"/>
  <c r="N111" i="514"/>
  <c r="O111" i="514" s="1"/>
  <c r="N116" i="514"/>
  <c r="N117" i="514"/>
  <c r="N123" i="514"/>
  <c r="O123" i="514" s="1"/>
  <c r="N124" i="514"/>
  <c r="O124" i="514" s="1"/>
  <c r="N125" i="514"/>
  <c r="N126" i="514"/>
  <c r="O126" i="514" s="1"/>
  <c r="N127" i="514"/>
  <c r="O127" i="514" s="1"/>
  <c r="N128" i="514"/>
  <c r="N132" i="514"/>
  <c r="O132" i="514" s="1"/>
  <c r="N136" i="514"/>
  <c r="P12" i="514"/>
  <c r="P13" i="514"/>
  <c r="P14" i="514"/>
  <c r="P15" i="514"/>
  <c r="P16" i="514"/>
  <c r="P17" i="514"/>
  <c r="P18" i="514"/>
  <c r="P19" i="514"/>
  <c r="P20" i="514"/>
  <c r="P21" i="514"/>
  <c r="P22" i="514"/>
  <c r="P23" i="514"/>
  <c r="P24" i="514"/>
  <c r="P25" i="514"/>
  <c r="P26" i="514"/>
  <c r="P27" i="514"/>
  <c r="P28" i="514"/>
  <c r="P29" i="514"/>
  <c r="P30" i="514"/>
  <c r="P31" i="514"/>
  <c r="P32" i="514"/>
  <c r="P33" i="514"/>
  <c r="P34" i="514"/>
  <c r="P35" i="514"/>
  <c r="P36" i="514"/>
  <c r="P37" i="514"/>
  <c r="P38" i="514"/>
  <c r="P39" i="514"/>
  <c r="P40" i="514"/>
  <c r="P41" i="514"/>
  <c r="P42" i="514"/>
  <c r="P43" i="514"/>
  <c r="P44" i="514"/>
  <c r="P45" i="514"/>
  <c r="P46" i="514"/>
  <c r="P47" i="514"/>
  <c r="P48" i="514"/>
  <c r="P49" i="514"/>
  <c r="P50" i="514"/>
  <c r="P51" i="514"/>
  <c r="P52" i="514"/>
  <c r="P53" i="514"/>
  <c r="P54" i="514"/>
  <c r="P55" i="514"/>
  <c r="P56" i="514"/>
  <c r="P57" i="514"/>
  <c r="P58" i="514"/>
  <c r="P59" i="514"/>
  <c r="P60" i="514"/>
  <c r="P61" i="514"/>
  <c r="P62" i="514"/>
  <c r="P63" i="514"/>
  <c r="P64" i="514"/>
  <c r="P65" i="514"/>
  <c r="P66" i="514"/>
  <c r="P67" i="514"/>
  <c r="P68" i="514"/>
  <c r="P69" i="514"/>
  <c r="P70" i="514"/>
  <c r="P71" i="514"/>
  <c r="P72" i="514"/>
  <c r="P73" i="514"/>
  <c r="P74" i="514"/>
  <c r="P75" i="514"/>
  <c r="P76" i="514"/>
  <c r="P77" i="514"/>
  <c r="P78" i="514"/>
  <c r="P79" i="514"/>
  <c r="P80" i="514"/>
  <c r="P81" i="514"/>
  <c r="P82" i="514"/>
  <c r="P83" i="514"/>
  <c r="P84" i="514"/>
  <c r="P85" i="514"/>
  <c r="P86" i="514"/>
  <c r="P87" i="514"/>
  <c r="P88" i="514"/>
  <c r="P89" i="514"/>
  <c r="P90" i="514"/>
  <c r="P91" i="514"/>
  <c r="P92" i="514"/>
  <c r="P93" i="514"/>
  <c r="P94" i="514"/>
  <c r="P95" i="514"/>
  <c r="P96" i="514"/>
  <c r="P97" i="514"/>
  <c r="P98" i="514"/>
  <c r="P99" i="514"/>
  <c r="P100" i="514"/>
  <c r="P101" i="514"/>
  <c r="P102" i="514"/>
  <c r="P103" i="514"/>
  <c r="P104" i="514"/>
  <c r="P105" i="514"/>
  <c r="P106" i="514"/>
  <c r="P107" i="514"/>
  <c r="P108" i="514"/>
  <c r="P109" i="514"/>
  <c r="P110" i="514"/>
  <c r="P111" i="514"/>
  <c r="P112" i="514"/>
  <c r="P113" i="514"/>
  <c r="P114" i="514"/>
  <c r="P115" i="514"/>
  <c r="P116" i="514"/>
  <c r="P117" i="514"/>
  <c r="P118" i="514"/>
  <c r="P119" i="514"/>
  <c r="P120" i="514"/>
  <c r="P121" i="514"/>
  <c r="P122" i="514"/>
  <c r="P123" i="514"/>
  <c r="P124" i="514"/>
  <c r="P125" i="514"/>
  <c r="P126" i="514"/>
  <c r="P127" i="514"/>
  <c r="P128" i="514"/>
  <c r="P129" i="514"/>
  <c r="P130" i="514"/>
  <c r="P131" i="514"/>
  <c r="P132" i="514"/>
  <c r="P133" i="514"/>
  <c r="P134" i="514"/>
  <c r="P135" i="514"/>
  <c r="P136" i="514"/>
  <c r="P137" i="514"/>
  <c r="P138" i="514"/>
  <c r="P139" i="514"/>
  <c r="P140" i="514"/>
  <c r="P141" i="514"/>
  <c r="P142" i="514"/>
  <c r="P143" i="514"/>
  <c r="P144" i="514"/>
  <c r="P145" i="514"/>
  <c r="P146" i="514"/>
  <c r="P147" i="514"/>
  <c r="P148" i="514"/>
  <c r="P149" i="514"/>
  <c r="P150" i="514"/>
  <c r="P151" i="514"/>
  <c r="P152" i="514"/>
  <c r="P153" i="514"/>
  <c r="P154" i="514"/>
  <c r="P155" i="514"/>
  <c r="P156" i="514"/>
  <c r="P157" i="514"/>
  <c r="P158" i="514"/>
  <c r="P159" i="514"/>
  <c r="P160" i="514"/>
  <c r="P161" i="514"/>
  <c r="P162" i="514"/>
  <c r="P163" i="514"/>
  <c r="P164" i="514"/>
  <c r="P165" i="514"/>
  <c r="P166" i="514"/>
  <c r="P167" i="514"/>
  <c r="P168" i="514"/>
  <c r="P169" i="514"/>
  <c r="P170" i="514"/>
  <c r="P171" i="514"/>
  <c r="P172" i="514"/>
  <c r="P173" i="514"/>
  <c r="P174" i="514"/>
  <c r="P175" i="514"/>
  <c r="P176" i="514"/>
  <c r="P177" i="514"/>
  <c r="P178" i="514"/>
  <c r="P179" i="514"/>
  <c r="P180" i="514"/>
  <c r="P181" i="514"/>
  <c r="P182" i="514"/>
  <c r="P183" i="514"/>
  <c r="P184" i="514"/>
  <c r="P185" i="514"/>
  <c r="P186" i="514"/>
  <c r="P187" i="514"/>
  <c r="P188" i="514"/>
  <c r="P189" i="514"/>
  <c r="P190" i="514"/>
  <c r="P191" i="514"/>
  <c r="P192" i="514"/>
  <c r="P193" i="514"/>
  <c r="P194" i="514"/>
  <c r="P195" i="514"/>
  <c r="P196" i="514"/>
  <c r="P197" i="514"/>
  <c r="P198" i="514"/>
  <c r="P199" i="514"/>
  <c r="P200" i="514"/>
  <c r="P201" i="514"/>
  <c r="P202" i="514"/>
  <c r="P203" i="514"/>
  <c r="P204" i="514"/>
  <c r="P205" i="514"/>
  <c r="P206" i="514"/>
  <c r="P207" i="514"/>
  <c r="P208" i="514"/>
  <c r="P209" i="514"/>
  <c r="P210" i="514"/>
  <c r="P211" i="514"/>
  <c r="P212" i="514"/>
  <c r="P213" i="514"/>
  <c r="P214" i="514"/>
  <c r="P215" i="514"/>
  <c r="P216" i="514"/>
  <c r="P217" i="514"/>
  <c r="P218" i="514"/>
  <c r="P219" i="514"/>
  <c r="P220" i="514"/>
  <c r="P221" i="514"/>
  <c r="P222" i="514"/>
  <c r="P223" i="514"/>
  <c r="P224" i="514"/>
  <c r="P225" i="514"/>
  <c r="P226" i="514"/>
  <c r="P227" i="514"/>
  <c r="P228" i="514"/>
  <c r="P229" i="514"/>
  <c r="P230" i="514"/>
  <c r="P231" i="514"/>
  <c r="P232" i="514"/>
  <c r="P233" i="514"/>
  <c r="P234" i="514"/>
  <c r="P235" i="514"/>
  <c r="P236" i="514"/>
  <c r="P237" i="514"/>
  <c r="P238" i="514"/>
  <c r="P239" i="514"/>
  <c r="P240" i="514"/>
  <c r="P241" i="514"/>
  <c r="P242" i="514"/>
  <c r="P243" i="514"/>
  <c r="P244" i="514"/>
  <c r="P245" i="514"/>
  <c r="P246" i="514"/>
  <c r="P247" i="514"/>
  <c r="P248" i="514"/>
  <c r="P249" i="514"/>
  <c r="P250" i="514"/>
  <c r="P251" i="514"/>
  <c r="P252" i="514"/>
  <c r="P253" i="514"/>
  <c r="P254" i="514"/>
  <c r="P255" i="514"/>
  <c r="P256" i="514"/>
  <c r="P257" i="514"/>
  <c r="P258" i="514"/>
  <c r="P259" i="514"/>
  <c r="P260" i="514"/>
  <c r="P261" i="514"/>
  <c r="P262" i="514"/>
  <c r="P263" i="514"/>
  <c r="P264" i="514"/>
  <c r="P265" i="514"/>
  <c r="P266" i="514"/>
  <c r="P267" i="514"/>
  <c r="P268" i="514"/>
  <c r="P269" i="514"/>
  <c r="P270" i="514"/>
  <c r="P271" i="514"/>
  <c r="P272" i="514"/>
  <c r="P273" i="514"/>
  <c r="P274" i="514"/>
  <c r="P275" i="514"/>
  <c r="P276" i="514"/>
  <c r="P277" i="514"/>
  <c r="P278" i="514"/>
  <c r="P279" i="514"/>
  <c r="P280" i="514"/>
  <c r="P281" i="514"/>
  <c r="P282" i="514"/>
  <c r="P283" i="514"/>
  <c r="P284" i="514"/>
  <c r="P285" i="514"/>
  <c r="P286" i="514"/>
  <c r="P287" i="514"/>
  <c r="P288" i="514"/>
  <c r="P289" i="514"/>
  <c r="P290" i="514"/>
  <c r="P291" i="514"/>
  <c r="P292" i="514"/>
  <c r="P293" i="514"/>
  <c r="P294" i="514"/>
  <c r="P295" i="514"/>
  <c r="P296" i="514"/>
  <c r="P297" i="514"/>
  <c r="P298" i="514"/>
  <c r="P299" i="514"/>
  <c r="P300" i="514"/>
  <c r="P301" i="514"/>
  <c r="P302" i="514"/>
  <c r="P303" i="514"/>
  <c r="P304" i="514"/>
  <c r="P305" i="514"/>
  <c r="P306" i="514"/>
  <c r="P307" i="514"/>
  <c r="P308" i="514"/>
  <c r="P309" i="514"/>
  <c r="P310" i="514"/>
  <c r="M12" i="514"/>
  <c r="O12" i="514"/>
  <c r="M13" i="514"/>
  <c r="O13" i="514" s="1"/>
  <c r="M14" i="514"/>
  <c r="M15" i="514"/>
  <c r="M16" i="514"/>
  <c r="M17" i="514"/>
  <c r="M18" i="514"/>
  <c r="M19" i="514"/>
  <c r="M20" i="514"/>
  <c r="O20" i="514" s="1"/>
  <c r="M21" i="514"/>
  <c r="M22" i="514"/>
  <c r="O22" i="514"/>
  <c r="M23" i="514"/>
  <c r="O23" i="514" s="1"/>
  <c r="M24" i="514"/>
  <c r="M25" i="514"/>
  <c r="O25" i="514"/>
  <c r="M26" i="514"/>
  <c r="O26" i="514" s="1"/>
  <c r="M27" i="514"/>
  <c r="O27" i="514" s="1"/>
  <c r="M28" i="514"/>
  <c r="M29" i="514"/>
  <c r="M30" i="514"/>
  <c r="O30" i="514" s="1"/>
  <c r="M31" i="514"/>
  <c r="M32" i="514"/>
  <c r="M33" i="514"/>
  <c r="M34" i="514"/>
  <c r="O34" i="514"/>
  <c r="M35" i="514"/>
  <c r="O35" i="514" s="1"/>
  <c r="M36" i="514"/>
  <c r="O36" i="514"/>
  <c r="M37" i="514"/>
  <c r="M38" i="514"/>
  <c r="O38" i="514" s="1"/>
  <c r="M39" i="514"/>
  <c r="O39" i="514"/>
  <c r="M40" i="514"/>
  <c r="M41" i="514"/>
  <c r="O41" i="514"/>
  <c r="M42" i="514"/>
  <c r="M43" i="514"/>
  <c r="M44" i="514"/>
  <c r="O44" i="514"/>
  <c r="M45" i="514"/>
  <c r="M46" i="514"/>
  <c r="M47" i="514"/>
  <c r="M48" i="514"/>
  <c r="M49" i="514"/>
  <c r="M50" i="514"/>
  <c r="O50" i="514"/>
  <c r="M51" i="514"/>
  <c r="M52" i="514"/>
  <c r="O52" i="514"/>
  <c r="M53" i="514"/>
  <c r="M54" i="514"/>
  <c r="M55" i="514"/>
  <c r="O55" i="514" s="1"/>
  <c r="M56" i="514"/>
  <c r="M57" i="514"/>
  <c r="O57" i="514"/>
  <c r="M58" i="514"/>
  <c r="O58" i="514" s="1"/>
  <c r="M59" i="514"/>
  <c r="O59" i="514" s="1"/>
  <c r="M60" i="514"/>
  <c r="O60" i="514"/>
  <c r="M61" i="514"/>
  <c r="M62" i="514"/>
  <c r="M63" i="514"/>
  <c r="M64" i="514"/>
  <c r="M65" i="514"/>
  <c r="M66" i="514"/>
  <c r="M67" i="514"/>
  <c r="M68" i="514"/>
  <c r="O68" i="514" s="1"/>
  <c r="M69" i="514"/>
  <c r="O69" i="514" s="1"/>
  <c r="M70" i="514"/>
  <c r="O70" i="514"/>
  <c r="M71" i="514"/>
  <c r="M72" i="514"/>
  <c r="M73" i="514"/>
  <c r="M74" i="514"/>
  <c r="O74" i="514"/>
  <c r="M75" i="514"/>
  <c r="O75" i="514" s="1"/>
  <c r="M76" i="514"/>
  <c r="M77" i="514"/>
  <c r="O77" i="514"/>
  <c r="M78" i="514"/>
  <c r="M79" i="514"/>
  <c r="M80" i="514"/>
  <c r="M81" i="514"/>
  <c r="M82" i="514"/>
  <c r="M83" i="514"/>
  <c r="O83" i="514" s="1"/>
  <c r="M84" i="514"/>
  <c r="M85" i="514"/>
  <c r="M86" i="514"/>
  <c r="O86" i="514"/>
  <c r="M87" i="514"/>
  <c r="M88" i="514"/>
  <c r="O88" i="514"/>
  <c r="M89" i="514"/>
  <c r="O89" i="514" s="1"/>
  <c r="M90" i="514"/>
  <c r="M91" i="514"/>
  <c r="O91" i="514" s="1"/>
  <c r="M92" i="514"/>
  <c r="M93" i="514"/>
  <c r="O93" i="514" s="1"/>
  <c r="M94" i="514"/>
  <c r="O94" i="514" s="1"/>
  <c r="M95" i="514"/>
  <c r="M96" i="514"/>
  <c r="M97" i="514"/>
  <c r="M98" i="514"/>
  <c r="M99" i="514"/>
  <c r="M100" i="514"/>
  <c r="O100" i="514"/>
  <c r="M101" i="514"/>
  <c r="O101" i="514" s="1"/>
  <c r="M102" i="514"/>
  <c r="O102" i="514" s="1"/>
  <c r="M103" i="514"/>
  <c r="M104" i="514"/>
  <c r="O104" i="514" s="1"/>
  <c r="M105" i="514"/>
  <c r="M106" i="514"/>
  <c r="M107" i="514"/>
  <c r="M108" i="514"/>
  <c r="M109" i="514"/>
  <c r="O109" i="514"/>
  <c r="M110" i="514"/>
  <c r="M111" i="514"/>
  <c r="M112" i="514"/>
  <c r="M113" i="514"/>
  <c r="M114" i="514"/>
  <c r="O114" i="514"/>
  <c r="M115" i="514"/>
  <c r="O115" i="514" s="1"/>
  <c r="M116" i="514"/>
  <c r="O116" i="514"/>
  <c r="M117" i="514"/>
  <c r="O117" i="514" s="1"/>
  <c r="M118" i="514"/>
  <c r="O118" i="514" s="1"/>
  <c r="M119" i="514"/>
  <c r="M120" i="514"/>
  <c r="M121" i="514"/>
  <c r="M122" i="514"/>
  <c r="M123" i="514"/>
  <c r="M124" i="514"/>
  <c r="M125" i="514"/>
  <c r="M126" i="514"/>
  <c r="M127" i="514"/>
  <c r="M128" i="514"/>
  <c r="O128" i="514"/>
  <c r="M129" i="514"/>
  <c r="M130" i="514"/>
  <c r="O130" i="514"/>
  <c r="M131" i="514"/>
  <c r="O131" i="514"/>
  <c r="M132" i="514"/>
  <c r="M133" i="514"/>
  <c r="M134" i="514"/>
  <c r="M135" i="514"/>
  <c r="M136" i="514"/>
  <c r="O136" i="514" s="1"/>
  <c r="M137" i="514"/>
  <c r="M138" i="514"/>
  <c r="M139" i="514"/>
  <c r="O139" i="514" s="1"/>
  <c r="M140" i="514"/>
  <c r="M141" i="514"/>
  <c r="M142" i="514"/>
  <c r="M143" i="514"/>
  <c r="O143" i="514" s="1"/>
  <c r="M144" i="514"/>
  <c r="M145" i="514"/>
  <c r="M146" i="514"/>
  <c r="M147" i="514"/>
  <c r="M148" i="514"/>
  <c r="O148" i="514"/>
  <c r="M149" i="514"/>
  <c r="O149" i="514"/>
  <c r="M150" i="514"/>
  <c r="M151" i="514"/>
  <c r="O151" i="514"/>
  <c r="M152" i="514"/>
  <c r="O152" i="514" s="1"/>
  <c r="M153" i="514"/>
  <c r="M154" i="514"/>
  <c r="O154" i="514"/>
  <c r="M155" i="514"/>
  <c r="O155" i="514"/>
  <c r="M156" i="514"/>
  <c r="O156" i="514"/>
  <c r="M157" i="514"/>
  <c r="O157" i="514" s="1"/>
  <c r="M158" i="514"/>
  <c r="O158" i="514"/>
  <c r="M159" i="514"/>
  <c r="O159" i="514" s="1"/>
  <c r="M160" i="514"/>
  <c r="M161" i="514"/>
  <c r="O161" i="514"/>
  <c r="M162" i="514"/>
  <c r="O162" i="514"/>
  <c r="M163" i="514"/>
  <c r="M164" i="514"/>
  <c r="O164" i="514"/>
  <c r="M165" i="514"/>
  <c r="O165" i="514"/>
  <c r="M166" i="514"/>
  <c r="O166" i="514" s="1"/>
  <c r="M167" i="514"/>
  <c r="O167" i="514"/>
  <c r="M168" i="514"/>
  <c r="M169" i="514"/>
  <c r="O169" i="514"/>
  <c r="M170" i="514"/>
  <c r="O170" i="514" s="1"/>
  <c r="M171" i="514"/>
  <c r="O171" i="514" s="1"/>
  <c r="M172" i="514"/>
  <c r="M173" i="514"/>
  <c r="O173" i="514"/>
  <c r="M174" i="514"/>
  <c r="M175" i="514"/>
  <c r="O175" i="514" s="1"/>
  <c r="M176" i="514"/>
  <c r="O176" i="514"/>
  <c r="M177" i="514"/>
  <c r="O177" i="514"/>
  <c r="M178" i="514"/>
  <c r="O178" i="514"/>
  <c r="M179" i="514"/>
  <c r="O179" i="514"/>
  <c r="M180" i="514"/>
  <c r="O180" i="514" s="1"/>
  <c r="M181" i="514"/>
  <c r="O181" i="514"/>
  <c r="M182" i="514"/>
  <c r="O182" i="514" s="1"/>
  <c r="M183" i="514"/>
  <c r="O183" i="514"/>
  <c r="M184" i="514"/>
  <c r="M185" i="514"/>
  <c r="O185" i="514"/>
  <c r="M186" i="514"/>
  <c r="M187" i="514"/>
  <c r="O187" i="514" s="1"/>
  <c r="M188" i="514"/>
  <c r="M189" i="514"/>
  <c r="O189" i="514" s="1"/>
  <c r="M190" i="514"/>
  <c r="O190" i="514"/>
  <c r="M191" i="514"/>
  <c r="O191" i="514" s="1"/>
  <c r="M192" i="514"/>
  <c r="O192" i="514"/>
  <c r="M193" i="514"/>
  <c r="O193" i="514" s="1"/>
  <c r="M194" i="514"/>
  <c r="O194" i="514"/>
  <c r="M195" i="514"/>
  <c r="O195" i="514" s="1"/>
  <c r="M196" i="514"/>
  <c r="O196" i="514" s="1"/>
  <c r="M197" i="514"/>
  <c r="O197" i="514"/>
  <c r="M198" i="514"/>
  <c r="O198" i="514" s="1"/>
  <c r="M199" i="514"/>
  <c r="O199" i="514" s="1"/>
  <c r="M200" i="514"/>
  <c r="O200" i="514"/>
  <c r="M201" i="514"/>
  <c r="M202" i="514"/>
  <c r="O202" i="514"/>
  <c r="M203" i="514"/>
  <c r="O203" i="514"/>
  <c r="M204" i="514"/>
  <c r="O204" i="514"/>
  <c r="M205" i="514"/>
  <c r="O205" i="514"/>
  <c r="M206" i="514"/>
  <c r="M207" i="514"/>
  <c r="O207" i="514" s="1"/>
  <c r="M208" i="514"/>
  <c r="O208" i="514"/>
  <c r="M209" i="514"/>
  <c r="O209" i="514"/>
  <c r="M210" i="514"/>
  <c r="O210" i="514"/>
  <c r="M211" i="514"/>
  <c r="O211" i="514"/>
  <c r="M212" i="514"/>
  <c r="O212" i="514"/>
  <c r="M213" i="514"/>
  <c r="O213" i="514"/>
  <c r="M214" i="514"/>
  <c r="O214" i="514"/>
  <c r="M215" i="514"/>
  <c r="O215" i="514"/>
  <c r="M216" i="514"/>
  <c r="O216" i="514" s="1"/>
  <c r="M217" i="514"/>
  <c r="O217" i="514"/>
  <c r="M218" i="514"/>
  <c r="O218" i="514" s="1"/>
  <c r="M219" i="514"/>
  <c r="O219" i="514"/>
  <c r="M220" i="514"/>
  <c r="O220" i="514" s="1"/>
  <c r="M221" i="514"/>
  <c r="O221" i="514"/>
  <c r="M222" i="514"/>
  <c r="O222" i="514" s="1"/>
  <c r="M223" i="514"/>
  <c r="O223" i="514" s="1"/>
  <c r="M224" i="514"/>
  <c r="O224" i="514" s="1"/>
  <c r="M225" i="514"/>
  <c r="O225" i="514" s="1"/>
  <c r="M226" i="514"/>
  <c r="O226" i="514" s="1"/>
  <c r="M227" i="514"/>
  <c r="O227" i="514"/>
  <c r="M228" i="514"/>
  <c r="O228" i="514"/>
  <c r="M229" i="514"/>
  <c r="O229" i="514"/>
  <c r="M230" i="514"/>
  <c r="M231" i="514"/>
  <c r="O231" i="514"/>
  <c r="M232" i="514"/>
  <c r="O232" i="514" s="1"/>
  <c r="M233" i="514"/>
  <c r="O233" i="514"/>
  <c r="M234" i="514"/>
  <c r="O234" i="514"/>
  <c r="M235" i="514"/>
  <c r="O235" i="514" s="1"/>
  <c r="M236" i="514"/>
  <c r="O236" i="514" s="1"/>
  <c r="M237" i="514"/>
  <c r="O237" i="514"/>
  <c r="M238" i="514"/>
  <c r="O238" i="514" s="1"/>
  <c r="M239" i="514"/>
  <c r="O239" i="514" s="1"/>
  <c r="M240" i="514"/>
  <c r="O240" i="514" s="1"/>
  <c r="M241" i="514"/>
  <c r="O241" i="514"/>
  <c r="M242" i="514"/>
  <c r="O242" i="514"/>
  <c r="M243" i="514"/>
  <c r="O243" i="514" s="1"/>
  <c r="M244" i="514"/>
  <c r="M245" i="514"/>
  <c r="O245" i="514"/>
  <c r="M246" i="514"/>
  <c r="O246" i="514"/>
  <c r="M247" i="514"/>
  <c r="O247" i="514" s="1"/>
  <c r="M248" i="514"/>
  <c r="O248" i="514" s="1"/>
  <c r="M249" i="514"/>
  <c r="O249" i="514"/>
  <c r="M250" i="514"/>
  <c r="O250" i="514" s="1"/>
  <c r="M251" i="514"/>
  <c r="O251" i="514"/>
  <c r="M252" i="514"/>
  <c r="O252" i="514"/>
  <c r="M253" i="514"/>
  <c r="O253" i="514" s="1"/>
  <c r="M254" i="514"/>
  <c r="O254" i="514"/>
  <c r="M255" i="514"/>
  <c r="O255" i="514"/>
  <c r="M256" i="514"/>
  <c r="O256" i="514"/>
  <c r="M257" i="514"/>
  <c r="O257" i="514"/>
  <c r="M258" i="514"/>
  <c r="O258" i="514"/>
  <c r="M259" i="514"/>
  <c r="O259" i="514"/>
  <c r="M260" i="514"/>
  <c r="O260" i="514"/>
  <c r="M261" i="514"/>
  <c r="O261" i="514"/>
  <c r="M262" i="514"/>
  <c r="O262" i="514"/>
  <c r="M263" i="514"/>
  <c r="O263" i="514"/>
  <c r="M264" i="514"/>
  <c r="O264" i="514" s="1"/>
  <c r="M265" i="514"/>
  <c r="O265" i="514"/>
  <c r="M266" i="514"/>
  <c r="M267" i="514"/>
  <c r="O267" i="514"/>
  <c r="M268" i="514"/>
  <c r="O268" i="514"/>
  <c r="M269" i="514"/>
  <c r="O269" i="514"/>
  <c r="M270" i="514"/>
  <c r="M271" i="514"/>
  <c r="O271" i="514" s="1"/>
  <c r="M272" i="514"/>
  <c r="O272" i="514" s="1"/>
  <c r="M273" i="514"/>
  <c r="O273" i="514"/>
  <c r="M274" i="514"/>
  <c r="O274" i="514" s="1"/>
  <c r="M275" i="514"/>
  <c r="O275" i="514"/>
  <c r="M276" i="514"/>
  <c r="O276" i="514" s="1"/>
  <c r="M277" i="514"/>
  <c r="O277" i="514"/>
  <c r="M278" i="514"/>
  <c r="O278" i="514"/>
  <c r="M279" i="514"/>
  <c r="O279" i="514" s="1"/>
  <c r="M280" i="514"/>
  <c r="O280" i="514"/>
  <c r="M281" i="514"/>
  <c r="O281" i="514" s="1"/>
  <c r="M282" i="514"/>
  <c r="M283" i="514"/>
  <c r="M284" i="514"/>
  <c r="O284" i="514"/>
  <c r="M285" i="514"/>
  <c r="O285" i="514"/>
  <c r="M286" i="514"/>
  <c r="O286" i="514"/>
  <c r="M287" i="514"/>
  <c r="O287" i="514"/>
  <c r="M288" i="514"/>
  <c r="O288" i="514" s="1"/>
  <c r="M289" i="514"/>
  <c r="O289" i="514"/>
  <c r="M290" i="514"/>
  <c r="O290" i="514"/>
  <c r="M291" i="514"/>
  <c r="O291" i="514"/>
  <c r="M292" i="514"/>
  <c r="O292" i="514"/>
  <c r="M293" i="514"/>
  <c r="O293" i="514"/>
  <c r="M294" i="514"/>
  <c r="O294" i="514" s="1"/>
  <c r="M295" i="514"/>
  <c r="O295" i="514" s="1"/>
  <c r="M296" i="514"/>
  <c r="O296" i="514" s="1"/>
  <c r="M297" i="514"/>
  <c r="O297" i="514"/>
  <c r="M298" i="514"/>
  <c r="O298" i="514" s="1"/>
  <c r="M299" i="514"/>
  <c r="O299" i="514"/>
  <c r="M300" i="514"/>
  <c r="M301" i="514"/>
  <c r="O301" i="514"/>
  <c r="M302" i="514"/>
  <c r="M303" i="514"/>
  <c r="O303" i="514"/>
  <c r="M304" i="514"/>
  <c r="O304" i="514"/>
  <c r="M305" i="514"/>
  <c r="O305" i="514" s="1"/>
  <c r="M306" i="514"/>
  <c r="O306" i="514"/>
  <c r="M307" i="514"/>
  <c r="M308" i="514"/>
  <c r="O308" i="514" s="1"/>
  <c r="M309" i="514"/>
  <c r="M310" i="514"/>
  <c r="O310" i="514" s="1"/>
  <c r="B12" i="514"/>
  <c r="B13" i="514"/>
  <c r="B14" i="514"/>
  <c r="B15" i="514"/>
  <c r="B16" i="514"/>
  <c r="B17" i="514"/>
  <c r="B18" i="514"/>
  <c r="B19" i="514"/>
  <c r="F341" i="514" s="1"/>
  <c r="B20" i="514"/>
  <c r="B21" i="514"/>
  <c r="B22" i="514"/>
  <c r="B23" i="514"/>
  <c r="B24" i="514"/>
  <c r="B25" i="514"/>
  <c r="B26" i="514"/>
  <c r="B27" i="514"/>
  <c r="B28" i="514"/>
  <c r="B29" i="514"/>
  <c r="B30" i="514"/>
  <c r="B31" i="514"/>
  <c r="B32" i="514"/>
  <c r="B33" i="514"/>
  <c r="B34" i="514"/>
  <c r="B35" i="514"/>
  <c r="B36" i="514"/>
  <c r="B37" i="514"/>
  <c r="B38" i="514"/>
  <c r="B39" i="514"/>
  <c r="B40" i="514"/>
  <c r="B41" i="514"/>
  <c r="B42" i="514"/>
  <c r="B43" i="514"/>
  <c r="B44" i="514"/>
  <c r="B45" i="514"/>
  <c r="B46" i="514"/>
  <c r="B47" i="514"/>
  <c r="B48" i="514"/>
  <c r="B49" i="514"/>
  <c r="B50" i="514"/>
  <c r="B51" i="514"/>
  <c r="B52" i="514"/>
  <c r="B53" i="514"/>
  <c r="B54" i="514"/>
  <c r="B55" i="514"/>
  <c r="B56" i="514"/>
  <c r="B57" i="514"/>
  <c r="B58" i="514"/>
  <c r="B59" i="514"/>
  <c r="B60" i="514"/>
  <c r="B61" i="514"/>
  <c r="B62" i="514"/>
  <c r="B63" i="514"/>
  <c r="B64" i="514"/>
  <c r="B65" i="514"/>
  <c r="B66" i="514"/>
  <c r="B67" i="514"/>
  <c r="B68" i="514"/>
  <c r="B69" i="514"/>
  <c r="B70" i="514"/>
  <c r="B71" i="514"/>
  <c r="B72" i="514"/>
  <c r="B73" i="514"/>
  <c r="B74" i="514"/>
  <c r="B75" i="514"/>
  <c r="B76" i="514"/>
  <c r="B77" i="514"/>
  <c r="B78" i="514"/>
  <c r="B79" i="514"/>
  <c r="B80" i="514"/>
  <c r="B81" i="514"/>
  <c r="B82" i="514"/>
  <c r="B83" i="514"/>
  <c r="B84" i="514"/>
  <c r="B85" i="514"/>
  <c r="B86" i="514"/>
  <c r="B87" i="514"/>
  <c r="B88" i="514"/>
  <c r="B89" i="514"/>
  <c r="B90" i="514"/>
  <c r="B91" i="514"/>
  <c r="B92" i="514"/>
  <c r="B93" i="514"/>
  <c r="B94" i="514"/>
  <c r="B95" i="514"/>
  <c r="B96" i="514"/>
  <c r="B97" i="514"/>
  <c r="B98" i="514"/>
  <c r="B99" i="514"/>
  <c r="B100" i="514"/>
  <c r="B101" i="514"/>
  <c r="B102" i="514"/>
  <c r="B103" i="514"/>
  <c r="B104" i="514"/>
  <c r="B105" i="514"/>
  <c r="B106" i="514"/>
  <c r="B107" i="514"/>
  <c r="B108" i="514"/>
  <c r="B109" i="514"/>
  <c r="B110" i="514"/>
  <c r="B111" i="514"/>
  <c r="B112" i="514"/>
  <c r="B113" i="514"/>
  <c r="B114" i="514"/>
  <c r="B115" i="514"/>
  <c r="B116" i="514"/>
  <c r="B117" i="514"/>
  <c r="B118" i="514"/>
  <c r="B119" i="514"/>
  <c r="B120" i="514"/>
  <c r="B121" i="514"/>
  <c r="B122" i="514"/>
  <c r="B123" i="514"/>
  <c r="B124" i="514"/>
  <c r="B125" i="514"/>
  <c r="B126" i="514"/>
  <c r="B127" i="514"/>
  <c r="B128" i="514"/>
  <c r="B129" i="514"/>
  <c r="B130" i="514"/>
  <c r="B131" i="514"/>
  <c r="B132" i="514"/>
  <c r="B133" i="514"/>
  <c r="B134" i="514"/>
  <c r="B135" i="514"/>
  <c r="B136" i="514"/>
  <c r="B137" i="514"/>
  <c r="B138" i="514"/>
  <c r="B139" i="514"/>
  <c r="B140" i="514"/>
  <c r="B141" i="514"/>
  <c r="B142" i="514"/>
  <c r="B143" i="514"/>
  <c r="B144" i="514"/>
  <c r="B145" i="514"/>
  <c r="B146" i="514"/>
  <c r="B147" i="514"/>
  <c r="B148" i="514"/>
  <c r="B149" i="514"/>
  <c r="B150" i="514"/>
  <c r="B151" i="514"/>
  <c r="B152" i="514"/>
  <c r="B153" i="514"/>
  <c r="B154" i="514"/>
  <c r="B155" i="514"/>
  <c r="B156" i="514"/>
  <c r="B157" i="514"/>
  <c r="B158" i="514"/>
  <c r="B159" i="514"/>
  <c r="B160" i="514"/>
  <c r="B161" i="514"/>
  <c r="B162" i="514"/>
  <c r="B163" i="514"/>
  <c r="B164" i="514"/>
  <c r="B165" i="514"/>
  <c r="B166" i="514"/>
  <c r="B167" i="514"/>
  <c r="B168" i="514"/>
  <c r="B169" i="514"/>
  <c r="B170" i="514"/>
  <c r="B171" i="514"/>
  <c r="B172" i="514"/>
  <c r="B173" i="514"/>
  <c r="B174" i="514"/>
  <c r="B175" i="514"/>
  <c r="B176" i="514"/>
  <c r="B177" i="514"/>
  <c r="B178" i="514"/>
  <c r="B179" i="514"/>
  <c r="B180" i="514"/>
  <c r="B181" i="514"/>
  <c r="B182" i="514"/>
  <c r="B183" i="514"/>
  <c r="B184" i="514"/>
  <c r="B185" i="514"/>
  <c r="B186" i="514"/>
  <c r="B187" i="514"/>
  <c r="B188" i="514"/>
  <c r="B189" i="514"/>
  <c r="B190" i="514"/>
  <c r="B191" i="514"/>
  <c r="B192" i="514"/>
  <c r="B193" i="514"/>
  <c r="B194" i="514"/>
  <c r="B195" i="514"/>
  <c r="B196" i="514"/>
  <c r="B197" i="514"/>
  <c r="B198" i="514"/>
  <c r="B199" i="514"/>
  <c r="B200" i="514"/>
  <c r="B201" i="514"/>
  <c r="B202" i="514"/>
  <c r="B203" i="514"/>
  <c r="B204" i="514"/>
  <c r="B205" i="514"/>
  <c r="B206" i="514"/>
  <c r="B207" i="514"/>
  <c r="B208" i="514"/>
  <c r="B209" i="514"/>
  <c r="B210" i="514"/>
  <c r="B211" i="514"/>
  <c r="B212" i="514"/>
  <c r="B213" i="514"/>
  <c r="B214" i="514"/>
  <c r="B215" i="514"/>
  <c r="B216" i="514"/>
  <c r="B217" i="514"/>
  <c r="B218" i="514"/>
  <c r="B219" i="514"/>
  <c r="B220" i="514"/>
  <c r="B221" i="514"/>
  <c r="B222" i="514"/>
  <c r="B223" i="514"/>
  <c r="B224" i="514"/>
  <c r="B225" i="514"/>
  <c r="B226" i="514"/>
  <c r="B227" i="514"/>
  <c r="B228" i="514"/>
  <c r="B229" i="514"/>
  <c r="B230" i="514"/>
  <c r="B231" i="514"/>
  <c r="B232" i="514"/>
  <c r="B233" i="514"/>
  <c r="B234" i="514"/>
  <c r="B235" i="514"/>
  <c r="B236" i="514"/>
  <c r="B237" i="514"/>
  <c r="B238" i="514"/>
  <c r="B239" i="514"/>
  <c r="B240" i="514"/>
  <c r="B241" i="514"/>
  <c r="B242" i="514"/>
  <c r="B243" i="514"/>
  <c r="B244" i="514"/>
  <c r="B245" i="514"/>
  <c r="B246" i="514"/>
  <c r="B247" i="514"/>
  <c r="B248" i="514"/>
  <c r="B249" i="514"/>
  <c r="B250" i="514"/>
  <c r="B251" i="514"/>
  <c r="B252" i="514"/>
  <c r="B253" i="514"/>
  <c r="B254" i="514"/>
  <c r="B255" i="514"/>
  <c r="B256" i="514"/>
  <c r="B257" i="514"/>
  <c r="B258" i="514"/>
  <c r="B259" i="514"/>
  <c r="B260" i="514"/>
  <c r="B261" i="514"/>
  <c r="B262" i="514"/>
  <c r="B263" i="514"/>
  <c r="B264" i="514"/>
  <c r="B265" i="514"/>
  <c r="B266" i="514"/>
  <c r="B267" i="514"/>
  <c r="B268" i="514"/>
  <c r="B269" i="514"/>
  <c r="B270" i="514"/>
  <c r="B271" i="514"/>
  <c r="B272" i="514"/>
  <c r="B273" i="514"/>
  <c r="B274" i="514"/>
  <c r="B275" i="514"/>
  <c r="B276" i="514"/>
  <c r="B277" i="514"/>
  <c r="B278" i="514"/>
  <c r="B279" i="514"/>
  <c r="B280" i="514"/>
  <c r="B281" i="514"/>
  <c r="B282" i="514"/>
  <c r="B283" i="514"/>
  <c r="B284" i="514"/>
  <c r="B285" i="514"/>
  <c r="B286" i="514"/>
  <c r="B287" i="514"/>
  <c r="B288" i="514"/>
  <c r="B289" i="514"/>
  <c r="B290" i="514"/>
  <c r="B291" i="514"/>
  <c r="B292" i="514"/>
  <c r="B293" i="514"/>
  <c r="B294" i="514"/>
  <c r="B295" i="514"/>
  <c r="B296" i="514"/>
  <c r="B297" i="514"/>
  <c r="B298" i="514"/>
  <c r="B299" i="514"/>
  <c r="B300" i="514"/>
  <c r="B301" i="514"/>
  <c r="B302" i="514"/>
  <c r="B303" i="514"/>
  <c r="B304" i="514"/>
  <c r="B305" i="514"/>
  <c r="B306" i="514"/>
  <c r="B307" i="514"/>
  <c r="B308" i="514"/>
  <c r="B309" i="514"/>
  <c r="B310" i="514"/>
  <c r="A12" i="514"/>
  <c r="A13" i="514"/>
  <c r="A14" i="514"/>
  <c r="A15" i="514"/>
  <c r="A16" i="514"/>
  <c r="A17" i="514"/>
  <c r="A18" i="514"/>
  <c r="A19" i="514"/>
  <c r="A20" i="514"/>
  <c r="A21" i="514"/>
  <c r="A22" i="514"/>
  <c r="A23" i="514"/>
  <c r="A24" i="514"/>
  <c r="A25" i="514"/>
  <c r="A26" i="514"/>
  <c r="A27" i="514"/>
  <c r="A28" i="514"/>
  <c r="A29" i="514"/>
  <c r="A30" i="514"/>
  <c r="A31" i="514"/>
  <c r="A32" i="514"/>
  <c r="A33" i="514"/>
  <c r="A34" i="514"/>
  <c r="A35" i="514"/>
  <c r="A36" i="514"/>
  <c r="A37" i="514"/>
  <c r="A38" i="514"/>
  <c r="A39" i="514"/>
  <c r="A40" i="514"/>
  <c r="A41" i="514"/>
  <c r="A42" i="514"/>
  <c r="A43" i="514"/>
  <c r="A44" i="514"/>
  <c r="A45" i="514"/>
  <c r="A46" i="514"/>
  <c r="A47" i="514"/>
  <c r="A48" i="514"/>
  <c r="A49" i="514"/>
  <c r="A50" i="514"/>
  <c r="A51" i="514"/>
  <c r="A52" i="514"/>
  <c r="A53" i="514"/>
  <c r="A54" i="514"/>
  <c r="A55" i="514"/>
  <c r="A56" i="514"/>
  <c r="A57" i="514"/>
  <c r="A58" i="514"/>
  <c r="A59" i="514"/>
  <c r="A60" i="514"/>
  <c r="A61" i="514"/>
  <c r="A62" i="514"/>
  <c r="A63" i="514"/>
  <c r="A64" i="514"/>
  <c r="A65" i="514"/>
  <c r="A66" i="514"/>
  <c r="A67" i="514"/>
  <c r="A68" i="514"/>
  <c r="A69" i="514"/>
  <c r="A70" i="514"/>
  <c r="A71" i="514"/>
  <c r="A72" i="514"/>
  <c r="A73" i="514"/>
  <c r="A74" i="514"/>
  <c r="A75" i="514"/>
  <c r="A76" i="514"/>
  <c r="A77" i="514"/>
  <c r="A78" i="514"/>
  <c r="A79" i="514"/>
  <c r="A80" i="514"/>
  <c r="A81" i="514"/>
  <c r="A82" i="514"/>
  <c r="A83" i="514"/>
  <c r="A84" i="514"/>
  <c r="A85" i="514"/>
  <c r="A86" i="514"/>
  <c r="A87" i="514"/>
  <c r="A88" i="514"/>
  <c r="A89" i="514"/>
  <c r="A90" i="514"/>
  <c r="A91" i="514"/>
  <c r="A92" i="514"/>
  <c r="A93" i="514"/>
  <c r="A94" i="514"/>
  <c r="A95" i="514"/>
  <c r="A96" i="514"/>
  <c r="A97" i="514"/>
  <c r="A98" i="514"/>
  <c r="A99" i="514"/>
  <c r="A100" i="514"/>
  <c r="A101" i="514"/>
  <c r="A102" i="514"/>
  <c r="A103" i="514"/>
  <c r="A104" i="514"/>
  <c r="A105" i="514"/>
  <c r="A106" i="514"/>
  <c r="A107" i="514"/>
  <c r="A108" i="514"/>
  <c r="A109" i="514"/>
  <c r="A110" i="514"/>
  <c r="A111" i="514"/>
  <c r="A112" i="514"/>
  <c r="A113" i="514"/>
  <c r="A114" i="514"/>
  <c r="A115" i="514"/>
  <c r="A116" i="514"/>
  <c r="A117" i="514"/>
  <c r="A118" i="514"/>
  <c r="A119" i="514"/>
  <c r="A120" i="514"/>
  <c r="A121" i="514"/>
  <c r="A122" i="514"/>
  <c r="A123" i="514"/>
  <c r="A124" i="514"/>
  <c r="A125" i="514"/>
  <c r="A126" i="514"/>
  <c r="A127" i="514"/>
  <c r="A128" i="514"/>
  <c r="A129" i="514"/>
  <c r="A130" i="514"/>
  <c r="A131" i="514"/>
  <c r="A132" i="514"/>
  <c r="A133" i="514"/>
  <c r="A134" i="514"/>
  <c r="A135" i="514"/>
  <c r="A136" i="514"/>
  <c r="A137" i="514"/>
  <c r="A138" i="514"/>
  <c r="A139" i="514"/>
  <c r="A140" i="514"/>
  <c r="A141" i="514"/>
  <c r="A142" i="514"/>
  <c r="A143" i="514"/>
  <c r="A144" i="514"/>
  <c r="A145" i="514"/>
  <c r="A146" i="514"/>
  <c r="A147" i="514"/>
  <c r="A148" i="514"/>
  <c r="A149" i="514"/>
  <c r="A150" i="514"/>
  <c r="A151" i="514"/>
  <c r="A152" i="514"/>
  <c r="A153" i="514"/>
  <c r="A154" i="514"/>
  <c r="A155" i="514"/>
  <c r="A156" i="514"/>
  <c r="A157" i="514"/>
  <c r="A158" i="514"/>
  <c r="A159" i="514"/>
  <c r="A160" i="514"/>
  <c r="A161" i="514"/>
  <c r="A162" i="514"/>
  <c r="A163" i="514"/>
  <c r="A164" i="514"/>
  <c r="A165" i="514"/>
  <c r="A166" i="514"/>
  <c r="A167" i="514"/>
  <c r="A168" i="514"/>
  <c r="A169" i="514"/>
  <c r="A170" i="514"/>
  <c r="A171" i="514"/>
  <c r="A172" i="514"/>
  <c r="A173" i="514"/>
  <c r="A174" i="514"/>
  <c r="A175" i="514"/>
  <c r="A176" i="514"/>
  <c r="A177" i="514"/>
  <c r="A178" i="514"/>
  <c r="A179" i="514"/>
  <c r="A180" i="514"/>
  <c r="A181" i="514"/>
  <c r="A182" i="514"/>
  <c r="A183" i="514"/>
  <c r="A184" i="514"/>
  <c r="A185" i="514"/>
  <c r="A186" i="514"/>
  <c r="A187" i="514"/>
  <c r="A188" i="514"/>
  <c r="A189" i="514"/>
  <c r="A190" i="514"/>
  <c r="A191" i="514"/>
  <c r="A192" i="514"/>
  <c r="A193" i="514"/>
  <c r="A194" i="514"/>
  <c r="A195" i="514"/>
  <c r="A196" i="514"/>
  <c r="A197" i="514"/>
  <c r="A198" i="514"/>
  <c r="A199" i="514"/>
  <c r="A200" i="514"/>
  <c r="A201" i="514"/>
  <c r="A202" i="514"/>
  <c r="A203" i="514"/>
  <c r="A204" i="514"/>
  <c r="A205" i="514"/>
  <c r="A206" i="514"/>
  <c r="A207" i="514"/>
  <c r="A208" i="514"/>
  <c r="A209" i="514"/>
  <c r="A210" i="514"/>
  <c r="A211" i="514"/>
  <c r="A212" i="514"/>
  <c r="A213" i="514"/>
  <c r="A214" i="514"/>
  <c r="A215" i="514"/>
  <c r="A216" i="514"/>
  <c r="A217" i="514"/>
  <c r="A218" i="514"/>
  <c r="A219" i="514"/>
  <c r="A220" i="514"/>
  <c r="A221" i="514"/>
  <c r="A222" i="514"/>
  <c r="A223" i="514"/>
  <c r="A224" i="514"/>
  <c r="A225" i="514"/>
  <c r="A226" i="514"/>
  <c r="A227" i="514"/>
  <c r="A228" i="514"/>
  <c r="A229" i="514"/>
  <c r="A230" i="514"/>
  <c r="A231" i="514"/>
  <c r="A232" i="514"/>
  <c r="A233" i="514"/>
  <c r="A234" i="514"/>
  <c r="A235" i="514"/>
  <c r="A236" i="514"/>
  <c r="A237" i="514"/>
  <c r="A238" i="514"/>
  <c r="A239" i="514"/>
  <c r="A240" i="514"/>
  <c r="A241" i="514"/>
  <c r="A242" i="514"/>
  <c r="A243" i="514"/>
  <c r="A244" i="514"/>
  <c r="A245" i="514"/>
  <c r="A246" i="514"/>
  <c r="A247" i="514"/>
  <c r="A248" i="514"/>
  <c r="A249" i="514"/>
  <c r="A250" i="514"/>
  <c r="A251" i="514"/>
  <c r="A252" i="514"/>
  <c r="A253" i="514"/>
  <c r="A254" i="514"/>
  <c r="A255" i="514"/>
  <c r="A256" i="514"/>
  <c r="A257" i="514"/>
  <c r="A258" i="514"/>
  <c r="A259" i="514"/>
  <c r="A260" i="514"/>
  <c r="A261" i="514"/>
  <c r="A262" i="514"/>
  <c r="A263" i="514"/>
  <c r="A264" i="514"/>
  <c r="A265" i="514"/>
  <c r="A266" i="514"/>
  <c r="A267" i="514"/>
  <c r="A268" i="514"/>
  <c r="A269" i="514"/>
  <c r="A270" i="514"/>
  <c r="A271" i="514"/>
  <c r="A272" i="514"/>
  <c r="A273" i="514"/>
  <c r="A274" i="514"/>
  <c r="A275" i="514"/>
  <c r="A276" i="514"/>
  <c r="A277" i="514"/>
  <c r="A278" i="514"/>
  <c r="A279" i="514"/>
  <c r="A280" i="514"/>
  <c r="A281" i="514"/>
  <c r="A282" i="514"/>
  <c r="A283" i="514"/>
  <c r="A284" i="514"/>
  <c r="A285" i="514"/>
  <c r="A286" i="514"/>
  <c r="A287" i="514"/>
  <c r="A288" i="514"/>
  <c r="A289" i="514"/>
  <c r="A290" i="514"/>
  <c r="A291" i="514"/>
  <c r="A292" i="514"/>
  <c r="A293" i="514"/>
  <c r="A294" i="514"/>
  <c r="A295" i="514"/>
  <c r="A296" i="514"/>
  <c r="A297" i="514"/>
  <c r="A298" i="514"/>
  <c r="A299" i="514"/>
  <c r="A300" i="514"/>
  <c r="A301" i="514"/>
  <c r="A302" i="514"/>
  <c r="A303" i="514"/>
  <c r="A304" i="514"/>
  <c r="A305" i="514"/>
  <c r="A306" i="514"/>
  <c r="A307" i="514"/>
  <c r="A308" i="514"/>
  <c r="A309" i="514"/>
  <c r="A310" i="514"/>
  <c r="M12" i="26"/>
  <c r="M13" i="26"/>
  <c r="M14" i="26"/>
  <c r="M15" i="26"/>
  <c r="M16" i="26"/>
  <c r="M17" i="26"/>
  <c r="O17" i="26"/>
  <c r="M18" i="26"/>
  <c r="M19" i="26"/>
  <c r="O19" i="26" s="1"/>
  <c r="M20" i="26"/>
  <c r="O20" i="26" s="1"/>
  <c r="M21" i="26"/>
  <c r="M22" i="26"/>
  <c r="O22" i="26" s="1"/>
  <c r="M23" i="26"/>
  <c r="M24" i="26"/>
  <c r="M25" i="26"/>
  <c r="M26" i="26"/>
  <c r="M27" i="26"/>
  <c r="M28" i="26"/>
  <c r="M29" i="26"/>
  <c r="O29" i="26"/>
  <c r="M30" i="26"/>
  <c r="M31" i="26"/>
  <c r="M32" i="26"/>
  <c r="O32" i="26"/>
  <c r="M33" i="26"/>
  <c r="O33" i="26"/>
  <c r="M34" i="26"/>
  <c r="O34" i="26" s="1"/>
  <c r="M35" i="26"/>
  <c r="M36" i="26"/>
  <c r="M37" i="26"/>
  <c r="M38" i="26"/>
  <c r="M39" i="26"/>
  <c r="O39" i="26"/>
  <c r="M40" i="26"/>
  <c r="M41" i="26"/>
  <c r="O41" i="26"/>
  <c r="M42" i="26"/>
  <c r="M43" i="26"/>
  <c r="M44" i="26"/>
  <c r="M45" i="26"/>
  <c r="M46" i="26"/>
  <c r="M47" i="26"/>
  <c r="M48" i="26"/>
  <c r="M49" i="26"/>
  <c r="M50" i="26"/>
  <c r="M51" i="26"/>
  <c r="M52" i="26"/>
  <c r="M53" i="26"/>
  <c r="O53" i="26"/>
  <c r="M54" i="26"/>
  <c r="O54" i="26"/>
  <c r="M55" i="26"/>
  <c r="O55" i="26" s="1"/>
  <c r="M56" i="26"/>
  <c r="M57" i="26"/>
  <c r="M58" i="26"/>
  <c r="M59" i="26"/>
  <c r="M60" i="26"/>
  <c r="M61" i="26"/>
  <c r="M62" i="26"/>
  <c r="O62" i="26" s="1"/>
  <c r="M63" i="26"/>
  <c r="O63" i="26"/>
  <c r="M64" i="26"/>
  <c r="O64" i="26"/>
  <c r="M65" i="26"/>
  <c r="M66" i="26"/>
  <c r="O66" i="26"/>
  <c r="M67" i="26"/>
  <c r="O67" i="26"/>
  <c r="M68" i="26"/>
  <c r="O68" i="26" s="1"/>
  <c r="M69" i="26"/>
  <c r="M70" i="26"/>
  <c r="M71" i="26"/>
  <c r="M72" i="26"/>
  <c r="M73" i="26"/>
  <c r="M74" i="26"/>
  <c r="M75" i="26"/>
  <c r="M76" i="26"/>
  <c r="M77" i="26"/>
  <c r="M78" i="26"/>
  <c r="O78" i="26" s="1"/>
  <c r="M79" i="26"/>
  <c r="O79" i="26" s="1"/>
  <c r="M80" i="26"/>
  <c r="M81" i="26"/>
  <c r="M82" i="26"/>
  <c r="M83" i="26"/>
  <c r="M84" i="26"/>
  <c r="M85" i="26"/>
  <c r="M86" i="26"/>
  <c r="M87" i="26"/>
  <c r="M88" i="26"/>
  <c r="O88" i="26"/>
  <c r="M89" i="26"/>
  <c r="M90" i="26"/>
  <c r="M91" i="26"/>
  <c r="M92" i="26"/>
  <c r="M93" i="26"/>
  <c r="M94" i="26"/>
  <c r="M95" i="26"/>
  <c r="M96" i="26"/>
  <c r="M97" i="26"/>
  <c r="M98" i="26"/>
  <c r="M99" i="26"/>
  <c r="M100" i="26"/>
  <c r="M101" i="26"/>
  <c r="O101" i="26"/>
  <c r="M102" i="26"/>
  <c r="O102" i="26"/>
  <c r="M103" i="26"/>
  <c r="O103" i="26"/>
  <c r="M104" i="26"/>
  <c r="O104" i="26" s="1"/>
  <c r="M105" i="26"/>
  <c r="M106" i="26"/>
  <c r="M107" i="26"/>
  <c r="O107" i="26"/>
  <c r="M108" i="26"/>
  <c r="O108" i="26"/>
  <c r="M109" i="26"/>
  <c r="O109" i="26" s="1"/>
  <c r="M110" i="26"/>
  <c r="M111" i="26"/>
  <c r="M112" i="26"/>
  <c r="M113" i="26"/>
  <c r="M114" i="26"/>
  <c r="M115" i="26"/>
  <c r="M116" i="26"/>
  <c r="M117" i="26"/>
  <c r="M118" i="26"/>
  <c r="M119" i="26"/>
  <c r="O119" i="26"/>
  <c r="M120" i="26"/>
  <c r="O120" i="26" s="1"/>
  <c r="M121" i="26"/>
  <c r="M122" i="26"/>
  <c r="M123" i="26"/>
  <c r="M124" i="26"/>
  <c r="M125" i="26"/>
  <c r="M126" i="26"/>
  <c r="M127" i="26"/>
  <c r="O127" i="26"/>
  <c r="M128" i="26"/>
  <c r="O128" i="26" s="1"/>
  <c r="M129" i="26"/>
  <c r="M130" i="26"/>
  <c r="M131" i="26"/>
  <c r="O131" i="26" s="1"/>
  <c r="M132" i="26"/>
  <c r="O132" i="26"/>
  <c r="M133" i="26"/>
  <c r="O133" i="26"/>
  <c r="M134" i="26"/>
  <c r="M135" i="26"/>
  <c r="M136" i="26"/>
  <c r="M137" i="26"/>
  <c r="M138" i="26"/>
  <c r="M139" i="26"/>
  <c r="M140" i="26"/>
  <c r="M141" i="26"/>
  <c r="M142" i="26"/>
  <c r="M143" i="26"/>
  <c r="M144" i="26"/>
  <c r="M145" i="26"/>
  <c r="O145" i="26"/>
  <c r="M146" i="26"/>
  <c r="M147" i="26"/>
  <c r="M148" i="26"/>
  <c r="M149" i="26"/>
  <c r="M150" i="26"/>
  <c r="M151" i="26"/>
  <c r="M152" i="26"/>
  <c r="M153" i="26"/>
  <c r="M154" i="26"/>
  <c r="O154" i="26" s="1"/>
  <c r="M155" i="26"/>
  <c r="O155" i="26"/>
  <c r="M156" i="26"/>
  <c r="O156" i="26"/>
  <c r="M157" i="26"/>
  <c r="O157" i="26" s="1"/>
  <c r="M158" i="26"/>
  <c r="O158" i="26"/>
  <c r="M159" i="26"/>
  <c r="O159" i="26"/>
  <c r="M160" i="26"/>
  <c r="O160" i="26"/>
  <c r="M161" i="26"/>
  <c r="O161" i="26"/>
  <c r="M162" i="26"/>
  <c r="O162" i="26"/>
  <c r="M163" i="26"/>
  <c r="M164" i="26"/>
  <c r="O164" i="26" s="1"/>
  <c r="M165" i="26"/>
  <c r="O165" i="26"/>
  <c r="M166" i="26"/>
  <c r="O166" i="26" s="1"/>
  <c r="M167" i="26"/>
  <c r="O167" i="26"/>
  <c r="M168" i="26"/>
  <c r="O168" i="26"/>
  <c r="M169" i="26"/>
  <c r="O169" i="26"/>
  <c r="M170" i="26"/>
  <c r="O170" i="26"/>
  <c r="M171" i="26"/>
  <c r="O171" i="26" s="1"/>
  <c r="M172" i="26"/>
  <c r="O172" i="26"/>
  <c r="M173" i="26"/>
  <c r="O173" i="26" s="1"/>
  <c r="M174" i="26"/>
  <c r="O174" i="26"/>
  <c r="M175" i="26"/>
  <c r="O175" i="26"/>
  <c r="M176" i="26"/>
  <c r="M177" i="26"/>
  <c r="O177" i="26" s="1"/>
  <c r="M178" i="26"/>
  <c r="O178" i="26"/>
  <c r="M179" i="26"/>
  <c r="O179" i="26"/>
  <c r="M180" i="26"/>
  <c r="O180" i="26" s="1"/>
  <c r="M181" i="26"/>
  <c r="O181" i="26"/>
  <c r="M182" i="26"/>
  <c r="O182" i="26"/>
  <c r="M183" i="26"/>
  <c r="O183" i="26" s="1"/>
  <c r="M184" i="26"/>
  <c r="O184" i="26"/>
  <c r="M185" i="26"/>
  <c r="O185" i="26" s="1"/>
  <c r="M186" i="26"/>
  <c r="O186" i="26" s="1"/>
  <c r="M187" i="26"/>
  <c r="O187" i="26" s="1"/>
  <c r="M188" i="26"/>
  <c r="O188" i="26"/>
  <c r="M189" i="26"/>
  <c r="O189" i="26"/>
  <c r="M190" i="26"/>
  <c r="O190" i="26" s="1"/>
  <c r="M191" i="26"/>
  <c r="M192" i="26"/>
  <c r="O192" i="26"/>
  <c r="M193" i="26"/>
  <c r="O193" i="26"/>
  <c r="M194" i="26"/>
  <c r="O194" i="26" s="1"/>
  <c r="M195" i="26"/>
  <c r="M196" i="26"/>
  <c r="M197" i="26"/>
  <c r="O197" i="26" s="1"/>
  <c r="M198" i="26"/>
  <c r="O198" i="26"/>
  <c r="M199" i="26"/>
  <c r="O199" i="26" s="1"/>
  <c r="M200" i="26"/>
  <c r="O200" i="26" s="1"/>
  <c r="M201" i="26"/>
  <c r="M202" i="26"/>
  <c r="O202" i="26"/>
  <c r="M203" i="26"/>
  <c r="O203" i="26" s="1"/>
  <c r="M204" i="26"/>
  <c r="O204" i="26" s="1"/>
  <c r="M205" i="26"/>
  <c r="O205" i="26"/>
  <c r="M206" i="26"/>
  <c r="O206" i="26"/>
  <c r="M207" i="26"/>
  <c r="M208" i="26"/>
  <c r="O208" i="26"/>
  <c r="M209" i="26"/>
  <c r="O209" i="26"/>
  <c r="M210" i="26"/>
  <c r="O210" i="26"/>
  <c r="M211" i="26"/>
  <c r="O211" i="26"/>
  <c r="M212" i="26"/>
  <c r="M213" i="26"/>
  <c r="O213" i="26" s="1"/>
  <c r="M214" i="26"/>
  <c r="O214" i="26"/>
  <c r="M215" i="26"/>
  <c r="O215" i="26"/>
  <c r="M216" i="26"/>
  <c r="O216" i="26" s="1"/>
  <c r="M217" i="26"/>
  <c r="O217" i="26"/>
  <c r="M218" i="26"/>
  <c r="O218" i="26"/>
  <c r="M219" i="26"/>
  <c r="O219" i="26"/>
  <c r="M220" i="26"/>
  <c r="O220" i="26"/>
  <c r="M221" i="26"/>
  <c r="O221" i="26"/>
  <c r="M222" i="26"/>
  <c r="O222" i="26"/>
  <c r="M223" i="26"/>
  <c r="O223" i="26"/>
  <c r="M224" i="26"/>
  <c r="O224" i="26"/>
  <c r="M225" i="26"/>
  <c r="O225" i="26" s="1"/>
  <c r="M226" i="26"/>
  <c r="O226" i="26"/>
  <c r="M227" i="26"/>
  <c r="O227" i="26" s="1"/>
  <c r="M228" i="26"/>
  <c r="O228" i="26"/>
  <c r="M229" i="26"/>
  <c r="O229" i="26"/>
  <c r="M230" i="26"/>
  <c r="O230" i="26"/>
  <c r="M231" i="26"/>
  <c r="O231" i="26"/>
  <c r="M232" i="26"/>
  <c r="O232" i="26"/>
  <c r="M233" i="26"/>
  <c r="M234" i="26"/>
  <c r="O234" i="26" s="1"/>
  <c r="M235" i="26"/>
  <c r="O235" i="26"/>
  <c r="M236" i="26"/>
  <c r="O236" i="26"/>
  <c r="M237" i="26"/>
  <c r="O237" i="26" s="1"/>
  <c r="M238" i="26"/>
  <c r="O238" i="26"/>
  <c r="M239" i="26"/>
  <c r="O239" i="26"/>
  <c r="M240" i="26"/>
  <c r="O240" i="26"/>
  <c r="M241" i="26"/>
  <c r="O241" i="26"/>
  <c r="M242" i="26"/>
  <c r="O242" i="26"/>
  <c r="M243" i="26"/>
  <c r="O243" i="26"/>
  <c r="M244" i="26"/>
  <c r="O244" i="26"/>
  <c r="M245" i="26"/>
  <c r="O245" i="26"/>
  <c r="M246" i="26"/>
  <c r="O246" i="26"/>
  <c r="M247" i="26"/>
  <c r="O247" i="26"/>
  <c r="M248" i="26"/>
  <c r="O248" i="26" s="1"/>
  <c r="M249" i="26"/>
  <c r="O249" i="26"/>
  <c r="M250" i="26"/>
  <c r="O250" i="26"/>
  <c r="M251" i="26"/>
  <c r="O251" i="26"/>
  <c r="M252" i="26"/>
  <c r="O252" i="26"/>
  <c r="M253" i="26"/>
  <c r="O253" i="26" s="1"/>
  <c r="M254" i="26"/>
  <c r="M255" i="26"/>
  <c r="O255" i="26"/>
  <c r="M256" i="26"/>
  <c r="O256" i="26" s="1"/>
  <c r="M257" i="26"/>
  <c r="O257" i="26"/>
  <c r="M258" i="26"/>
  <c r="O258" i="26" s="1"/>
  <c r="M259" i="26"/>
  <c r="O259" i="26"/>
  <c r="M260" i="26"/>
  <c r="O260" i="26"/>
  <c r="M261" i="26"/>
  <c r="M262" i="26"/>
  <c r="O262" i="26"/>
  <c r="M263" i="26"/>
  <c r="O263" i="26" s="1"/>
  <c r="M264" i="26"/>
  <c r="O264" i="26"/>
  <c r="M265" i="26"/>
  <c r="O265" i="26" s="1"/>
  <c r="M266" i="26"/>
  <c r="O266" i="26"/>
  <c r="M267" i="26"/>
  <c r="O267" i="26"/>
  <c r="M268" i="26"/>
  <c r="O268" i="26"/>
  <c r="M269" i="26"/>
  <c r="O269" i="26"/>
  <c r="M270" i="26"/>
  <c r="O270" i="26" s="1"/>
  <c r="M271" i="26"/>
  <c r="O271" i="26" s="1"/>
  <c r="M272" i="26"/>
  <c r="O272" i="26"/>
  <c r="M273" i="26"/>
  <c r="O273" i="26"/>
  <c r="M274" i="26"/>
  <c r="O274" i="26"/>
  <c r="M275" i="26"/>
  <c r="O275" i="26"/>
  <c r="M276" i="26"/>
  <c r="O276" i="26"/>
  <c r="M277" i="26"/>
  <c r="O277" i="26"/>
  <c r="M278" i="26"/>
  <c r="O278" i="26"/>
  <c r="M279" i="26"/>
  <c r="O279" i="26"/>
  <c r="M280" i="26"/>
  <c r="O280" i="26"/>
  <c r="M281" i="26"/>
  <c r="O281" i="26"/>
  <c r="M282" i="26"/>
  <c r="O282" i="26" s="1"/>
  <c r="M283" i="26"/>
  <c r="O283" i="26"/>
  <c r="M284" i="26"/>
  <c r="O284" i="26"/>
  <c r="M285" i="26"/>
  <c r="O285" i="26" s="1"/>
  <c r="M286" i="26"/>
  <c r="M287" i="26"/>
  <c r="O287" i="26" s="1"/>
  <c r="M288" i="26"/>
  <c r="O288" i="26"/>
  <c r="M289" i="26"/>
  <c r="O289" i="26" s="1"/>
  <c r="M290" i="26"/>
  <c r="O290" i="26"/>
  <c r="M291" i="26"/>
  <c r="M292" i="26"/>
  <c r="O292" i="26"/>
  <c r="M293" i="26"/>
  <c r="O293" i="26"/>
  <c r="M294" i="26"/>
  <c r="O294" i="26" s="1"/>
  <c r="M295" i="26"/>
  <c r="O295" i="26"/>
  <c r="M296" i="26"/>
  <c r="O296" i="26"/>
  <c r="M297" i="26"/>
  <c r="O297" i="26"/>
  <c r="M298" i="26"/>
  <c r="O298" i="26"/>
  <c r="M299" i="26"/>
  <c r="O299" i="26"/>
  <c r="M300" i="26"/>
  <c r="M301" i="26"/>
  <c r="O301" i="26"/>
  <c r="M302" i="26"/>
  <c r="O302" i="26"/>
  <c r="M303" i="26"/>
  <c r="O303" i="26"/>
  <c r="N13" i="26"/>
  <c r="O13" i="26" s="1"/>
  <c r="N14" i="26"/>
  <c r="O14" i="26" s="1"/>
  <c r="N15" i="26"/>
  <c r="N18" i="26"/>
  <c r="O18" i="26" s="1"/>
  <c r="N30" i="26"/>
  <c r="O30" i="26" s="1"/>
  <c r="N31" i="26"/>
  <c r="N34" i="26"/>
  <c r="N44" i="26"/>
  <c r="O44" i="26" s="1"/>
  <c r="N45" i="26"/>
  <c r="O45" i="26" s="1"/>
  <c r="N54" i="26"/>
  <c r="N55" i="26"/>
  <c r="N56" i="26"/>
  <c r="N66" i="26"/>
  <c r="N67" i="26"/>
  <c r="N84" i="26"/>
  <c r="O84" i="26" s="1"/>
  <c r="N88" i="26"/>
  <c r="N89" i="26"/>
  <c r="N90" i="26"/>
  <c r="O90" i="26" s="1"/>
  <c r="N91" i="26"/>
  <c r="O91" i="26" s="1"/>
  <c r="N92" i="26"/>
  <c r="O92" i="26" s="1"/>
  <c r="N93" i="26"/>
  <c r="O93" i="26" s="1"/>
  <c r="N97" i="26"/>
  <c r="N98" i="26"/>
  <c r="O98" i="26" s="1"/>
  <c r="N102" i="26"/>
  <c r="N110" i="26"/>
  <c r="O110" i="26" s="1"/>
  <c r="N111" i="26"/>
  <c r="O111" i="26" s="1"/>
  <c r="N112" i="26"/>
  <c r="N113" i="26"/>
  <c r="O113" i="26" s="1"/>
  <c r="N118" i="26"/>
  <c r="O118" i="26" s="1"/>
  <c r="N120" i="26"/>
  <c r="N122" i="26"/>
  <c r="N123" i="26"/>
  <c r="O123" i="26" s="1"/>
  <c r="N124" i="26"/>
  <c r="O124" i="26" s="1"/>
  <c r="N125" i="26"/>
  <c r="N139" i="26"/>
  <c r="N140" i="26"/>
  <c r="O140" i="26" s="1"/>
  <c r="N141" i="26"/>
  <c r="O141" i="26" s="1"/>
  <c r="N142" i="26"/>
  <c r="O142" i="26" s="1"/>
  <c r="N143" i="26"/>
  <c r="O143" i="26" s="1"/>
  <c r="N144" i="26"/>
  <c r="O144" i="26" s="1"/>
  <c r="N145" i="26"/>
  <c r="N146" i="26"/>
  <c r="O146" i="26" s="1"/>
  <c r="P12" i="26"/>
  <c r="P13" i="26"/>
  <c r="P14" i="26"/>
  <c r="P15" i="26"/>
  <c r="P16" i="26"/>
  <c r="P17" i="26"/>
  <c r="P18" i="26"/>
  <c r="P19" i="26"/>
  <c r="P20" i="26"/>
  <c r="P21" i="26"/>
  <c r="P22" i="26"/>
  <c r="P23" i="26"/>
  <c r="P24" i="26"/>
  <c r="P25" i="26"/>
  <c r="P26" i="26"/>
  <c r="P27" i="26"/>
  <c r="P28" i="26"/>
  <c r="P29" i="26"/>
  <c r="H4" i="26" s="1"/>
  <c r="P30" i="26"/>
  <c r="P31" i="26"/>
  <c r="P32" i="26"/>
  <c r="P33" i="26"/>
  <c r="P34" i="26"/>
  <c r="P35" i="26"/>
  <c r="P36" i="26"/>
  <c r="P37" i="26"/>
  <c r="P38" i="26"/>
  <c r="P39" i="26"/>
  <c r="P40" i="26"/>
  <c r="P41" i="26"/>
  <c r="P42" i="26"/>
  <c r="P43" i="26"/>
  <c r="P44" i="26"/>
  <c r="P45" i="26"/>
  <c r="P46" i="26"/>
  <c r="P47" i="26"/>
  <c r="P48" i="26"/>
  <c r="P49" i="26"/>
  <c r="P50" i="26"/>
  <c r="P51" i="26"/>
  <c r="P52" i="26"/>
  <c r="P53" i="26"/>
  <c r="P54" i="26"/>
  <c r="P55" i="26"/>
  <c r="P56" i="26"/>
  <c r="P57" i="26"/>
  <c r="P58" i="26"/>
  <c r="P59" i="26"/>
  <c r="P60" i="26"/>
  <c r="P61" i="26"/>
  <c r="P62" i="26"/>
  <c r="P63" i="26"/>
  <c r="P64" i="26"/>
  <c r="P65" i="26"/>
  <c r="P66" i="26"/>
  <c r="P67" i="26"/>
  <c r="P68" i="26"/>
  <c r="P69" i="26"/>
  <c r="P70" i="26"/>
  <c r="P71" i="26"/>
  <c r="P72" i="26"/>
  <c r="P73" i="26"/>
  <c r="P74" i="26"/>
  <c r="P75" i="26"/>
  <c r="P76" i="26"/>
  <c r="P77" i="26"/>
  <c r="P78" i="26"/>
  <c r="P79" i="26"/>
  <c r="P80" i="26"/>
  <c r="P81" i="26"/>
  <c r="P82" i="26"/>
  <c r="P83" i="26"/>
  <c r="P84" i="26"/>
  <c r="P85" i="26"/>
  <c r="P86" i="26"/>
  <c r="P87" i="26"/>
  <c r="P88" i="26"/>
  <c r="P89" i="26"/>
  <c r="P90" i="26"/>
  <c r="P91" i="26"/>
  <c r="P92" i="26"/>
  <c r="P93" i="26"/>
  <c r="P94" i="26"/>
  <c r="P95" i="26"/>
  <c r="P96" i="26"/>
  <c r="P97" i="26"/>
  <c r="P98" i="26"/>
  <c r="P99" i="26"/>
  <c r="P100" i="26"/>
  <c r="P101" i="26"/>
  <c r="P102" i="26"/>
  <c r="P103" i="26"/>
  <c r="P104" i="26"/>
  <c r="P105" i="26"/>
  <c r="P106" i="26"/>
  <c r="P107" i="26"/>
  <c r="P108" i="26"/>
  <c r="P109" i="26"/>
  <c r="P110" i="26"/>
  <c r="P111" i="26"/>
  <c r="P112" i="26"/>
  <c r="P113" i="26"/>
  <c r="P114" i="26"/>
  <c r="P115" i="26"/>
  <c r="P116" i="26"/>
  <c r="P117" i="26"/>
  <c r="P118" i="26"/>
  <c r="P119" i="26"/>
  <c r="P120" i="26"/>
  <c r="P121" i="26"/>
  <c r="P122" i="26"/>
  <c r="P123" i="26"/>
  <c r="P124" i="26"/>
  <c r="P125" i="26"/>
  <c r="P126" i="26"/>
  <c r="P127" i="26"/>
  <c r="P128" i="26"/>
  <c r="P129" i="26"/>
  <c r="P130" i="26"/>
  <c r="P131" i="26"/>
  <c r="P132" i="26"/>
  <c r="P133" i="26"/>
  <c r="P134" i="26"/>
  <c r="P135" i="26"/>
  <c r="P136" i="26"/>
  <c r="P137" i="26"/>
  <c r="P138" i="26"/>
  <c r="P139" i="26"/>
  <c r="P140" i="26"/>
  <c r="P141" i="26"/>
  <c r="P142" i="26"/>
  <c r="P143" i="26"/>
  <c r="P144" i="26"/>
  <c r="P145" i="26"/>
  <c r="P146" i="26"/>
  <c r="P147" i="26"/>
  <c r="P148" i="26"/>
  <c r="P149" i="26"/>
  <c r="P150" i="26"/>
  <c r="P151" i="26"/>
  <c r="P152" i="26"/>
  <c r="P153" i="26"/>
  <c r="P154" i="26"/>
  <c r="P155" i="26"/>
  <c r="P156" i="26"/>
  <c r="P157" i="26"/>
  <c r="P158" i="26"/>
  <c r="P159" i="26"/>
  <c r="P160" i="26"/>
  <c r="P161" i="26"/>
  <c r="P162" i="26"/>
  <c r="P163" i="26"/>
  <c r="P164" i="26"/>
  <c r="P165" i="26"/>
  <c r="P166" i="26"/>
  <c r="P167" i="26"/>
  <c r="P168" i="26"/>
  <c r="P169" i="26"/>
  <c r="P170" i="26"/>
  <c r="P171" i="26"/>
  <c r="P172" i="26"/>
  <c r="P173" i="26"/>
  <c r="P174" i="26"/>
  <c r="P175" i="26"/>
  <c r="P176" i="26"/>
  <c r="P177" i="26"/>
  <c r="P178" i="26"/>
  <c r="P179" i="26"/>
  <c r="P180" i="26"/>
  <c r="P181" i="26"/>
  <c r="P182" i="26"/>
  <c r="P183" i="26"/>
  <c r="P184" i="26"/>
  <c r="P185" i="26"/>
  <c r="P186" i="26"/>
  <c r="P187" i="26"/>
  <c r="P188" i="26"/>
  <c r="P189" i="26"/>
  <c r="P190" i="26"/>
  <c r="P191" i="26"/>
  <c r="P192" i="26"/>
  <c r="P193" i="26"/>
  <c r="P194" i="26"/>
  <c r="P195" i="26"/>
  <c r="P196" i="26"/>
  <c r="P197" i="26"/>
  <c r="P198" i="26"/>
  <c r="P199" i="26"/>
  <c r="P200" i="26"/>
  <c r="P201" i="26"/>
  <c r="P202" i="26"/>
  <c r="P203" i="26"/>
  <c r="P204" i="26"/>
  <c r="P205" i="26"/>
  <c r="P206" i="26"/>
  <c r="P207" i="26"/>
  <c r="P208" i="26"/>
  <c r="P209" i="26"/>
  <c r="P210" i="26"/>
  <c r="P211" i="26"/>
  <c r="P212" i="26"/>
  <c r="P213" i="26"/>
  <c r="P214" i="26"/>
  <c r="P215" i="26"/>
  <c r="P216" i="26"/>
  <c r="P217" i="26"/>
  <c r="P218" i="26"/>
  <c r="P219" i="26"/>
  <c r="P220" i="26"/>
  <c r="P221" i="26"/>
  <c r="P222" i="26"/>
  <c r="P223" i="26"/>
  <c r="P224" i="26"/>
  <c r="P225" i="26"/>
  <c r="P226" i="26"/>
  <c r="P227" i="26"/>
  <c r="P228" i="26"/>
  <c r="P229" i="26"/>
  <c r="P230" i="26"/>
  <c r="P231" i="26"/>
  <c r="P232" i="26"/>
  <c r="P233" i="26"/>
  <c r="P234" i="26"/>
  <c r="P235" i="26"/>
  <c r="P236" i="26"/>
  <c r="P237" i="26"/>
  <c r="P238" i="26"/>
  <c r="P239" i="26"/>
  <c r="P240" i="26"/>
  <c r="P241" i="26"/>
  <c r="P242" i="26"/>
  <c r="P243" i="26"/>
  <c r="P244" i="26"/>
  <c r="P245" i="26"/>
  <c r="P246" i="26"/>
  <c r="P247" i="26"/>
  <c r="P248" i="26"/>
  <c r="P249" i="26"/>
  <c r="P250" i="26"/>
  <c r="P251" i="26"/>
  <c r="P252" i="26"/>
  <c r="P253" i="26"/>
  <c r="P254" i="26"/>
  <c r="P255" i="26"/>
  <c r="P256" i="26"/>
  <c r="P257" i="26"/>
  <c r="P258" i="26"/>
  <c r="P259" i="26"/>
  <c r="P260" i="26"/>
  <c r="P261" i="26"/>
  <c r="P262" i="26"/>
  <c r="P263" i="26"/>
  <c r="P264" i="26"/>
  <c r="P265" i="26"/>
  <c r="P266" i="26"/>
  <c r="P267" i="26"/>
  <c r="P268" i="26"/>
  <c r="P269" i="26"/>
  <c r="P270" i="26"/>
  <c r="P271" i="26"/>
  <c r="P272" i="26"/>
  <c r="P273" i="26"/>
  <c r="P274" i="26"/>
  <c r="P275" i="26"/>
  <c r="P276" i="26"/>
  <c r="P277" i="26"/>
  <c r="P278" i="26"/>
  <c r="P279" i="26"/>
  <c r="P280" i="26"/>
  <c r="P281" i="26"/>
  <c r="P282" i="26"/>
  <c r="P283" i="26"/>
  <c r="P284" i="26"/>
  <c r="P285" i="26"/>
  <c r="P286" i="26"/>
  <c r="P287" i="26"/>
  <c r="P288" i="26"/>
  <c r="P289" i="26"/>
  <c r="P290" i="26"/>
  <c r="P291" i="26"/>
  <c r="P292" i="26"/>
  <c r="P293" i="26"/>
  <c r="P294" i="26"/>
  <c r="P295" i="26"/>
  <c r="P296" i="26"/>
  <c r="P297" i="26"/>
  <c r="P298" i="26"/>
  <c r="P299" i="26"/>
  <c r="P300" i="26"/>
  <c r="P301" i="26"/>
  <c r="P302" i="26"/>
  <c r="P303" i="26"/>
  <c r="B12" i="26"/>
  <c r="B13" i="26"/>
  <c r="B14" i="26"/>
  <c r="B15" i="26"/>
  <c r="B16" i="26"/>
  <c r="B17" i="26"/>
  <c r="B18" i="26"/>
  <c r="B19" i="26"/>
  <c r="B20" i="26"/>
  <c r="B21" i="26"/>
  <c r="B22" i="26"/>
  <c r="B23" i="26"/>
  <c r="F333" i="26" s="1"/>
  <c r="B24" i="26"/>
  <c r="B25" i="26"/>
  <c r="F325" i="26" s="1"/>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B54" i="26"/>
  <c r="B55" i="26"/>
  <c r="B56" i="26"/>
  <c r="B57" i="26"/>
  <c r="B58" i="26"/>
  <c r="B59" i="26"/>
  <c r="B60" i="26"/>
  <c r="B61" i="26"/>
  <c r="B62" i="26"/>
  <c r="B63" i="26"/>
  <c r="B64" i="26"/>
  <c r="B65" i="26"/>
  <c r="B66" i="26"/>
  <c r="B67" i="26"/>
  <c r="B68" i="26"/>
  <c r="B69" i="26"/>
  <c r="B70" i="26"/>
  <c r="B71" i="26"/>
  <c r="B72" i="26"/>
  <c r="B73" i="26"/>
  <c r="B74" i="26"/>
  <c r="B75" i="26"/>
  <c r="B76" i="26"/>
  <c r="B77" i="26"/>
  <c r="B78" i="26"/>
  <c r="B79" i="26"/>
  <c r="B80" i="26"/>
  <c r="B81" i="26"/>
  <c r="B82" i="26"/>
  <c r="B83" i="26"/>
  <c r="B84" i="26"/>
  <c r="B85" i="26"/>
  <c r="B86" i="26"/>
  <c r="B87" i="26"/>
  <c r="B88" i="26"/>
  <c r="B89" i="26"/>
  <c r="B90" i="26"/>
  <c r="B91" i="26"/>
  <c r="B92" i="26"/>
  <c r="B93" i="26"/>
  <c r="B94" i="26"/>
  <c r="B95" i="26"/>
  <c r="B96" i="26"/>
  <c r="B97" i="26"/>
  <c r="B98" i="26"/>
  <c r="B99" i="26"/>
  <c r="B100" i="26"/>
  <c r="B101" i="26"/>
  <c r="B102" i="26"/>
  <c r="B103" i="26"/>
  <c r="B104" i="26"/>
  <c r="B105" i="26"/>
  <c r="B106" i="26"/>
  <c r="B107" i="26"/>
  <c r="B108" i="26"/>
  <c r="B109" i="26"/>
  <c r="B110" i="26"/>
  <c r="B111" i="26"/>
  <c r="B112" i="26"/>
  <c r="B113" i="26"/>
  <c r="B114" i="26"/>
  <c r="B115" i="26"/>
  <c r="B116" i="26"/>
  <c r="B117" i="26"/>
  <c r="B118" i="26"/>
  <c r="B119" i="26"/>
  <c r="B120" i="26"/>
  <c r="B121" i="26"/>
  <c r="B122" i="26"/>
  <c r="B123" i="26"/>
  <c r="B124" i="26"/>
  <c r="B125" i="26"/>
  <c r="B126" i="26"/>
  <c r="B127" i="26"/>
  <c r="B128" i="26"/>
  <c r="B129" i="26"/>
  <c r="B130" i="26"/>
  <c r="B131" i="26"/>
  <c r="B132" i="26"/>
  <c r="B133" i="26"/>
  <c r="B134" i="26"/>
  <c r="B135" i="26"/>
  <c r="B136" i="26"/>
  <c r="B137" i="26"/>
  <c r="B138" i="26"/>
  <c r="B139" i="26"/>
  <c r="B140" i="26"/>
  <c r="B141" i="26"/>
  <c r="B142" i="26"/>
  <c r="B143" i="26"/>
  <c r="B144" i="26"/>
  <c r="B145" i="26"/>
  <c r="B146" i="26"/>
  <c r="B147" i="26"/>
  <c r="B148" i="26"/>
  <c r="B149" i="26"/>
  <c r="B150" i="26"/>
  <c r="B151" i="26"/>
  <c r="B152" i="26"/>
  <c r="B153" i="26"/>
  <c r="B154" i="26"/>
  <c r="B155" i="26"/>
  <c r="B156" i="26"/>
  <c r="B157" i="26"/>
  <c r="B158" i="26"/>
  <c r="B159" i="26"/>
  <c r="B160" i="26"/>
  <c r="B161" i="26"/>
  <c r="B162" i="26"/>
  <c r="B163" i="26"/>
  <c r="B164" i="26"/>
  <c r="B165" i="26"/>
  <c r="B166" i="26"/>
  <c r="B167" i="26"/>
  <c r="B168" i="26"/>
  <c r="B169" i="26"/>
  <c r="B170" i="26"/>
  <c r="B171" i="26"/>
  <c r="B172" i="26"/>
  <c r="B173" i="26"/>
  <c r="B174" i="26"/>
  <c r="B175" i="26"/>
  <c r="B176" i="26"/>
  <c r="B177" i="26"/>
  <c r="B178" i="26"/>
  <c r="B179" i="26"/>
  <c r="B180" i="26"/>
  <c r="B181" i="26"/>
  <c r="B182" i="26"/>
  <c r="B183" i="26"/>
  <c r="B184" i="26"/>
  <c r="B185" i="26"/>
  <c r="B186" i="26"/>
  <c r="B187" i="26"/>
  <c r="B188" i="26"/>
  <c r="B189" i="26"/>
  <c r="B190" i="26"/>
  <c r="B191" i="26"/>
  <c r="B192" i="26"/>
  <c r="B193" i="26"/>
  <c r="B194" i="26"/>
  <c r="B195" i="26"/>
  <c r="B196" i="26"/>
  <c r="B197" i="26"/>
  <c r="B198" i="26"/>
  <c r="B199" i="26"/>
  <c r="B200" i="26"/>
  <c r="B201" i="26"/>
  <c r="B202" i="26"/>
  <c r="B203" i="26"/>
  <c r="B204" i="26"/>
  <c r="B205" i="26"/>
  <c r="B206" i="26"/>
  <c r="B207" i="26"/>
  <c r="B208" i="26"/>
  <c r="B209" i="26"/>
  <c r="B210" i="26"/>
  <c r="B211" i="26"/>
  <c r="B212" i="26"/>
  <c r="B213" i="26"/>
  <c r="B214" i="26"/>
  <c r="B215" i="26"/>
  <c r="B216" i="26"/>
  <c r="B217" i="26"/>
  <c r="B218" i="26"/>
  <c r="B219" i="26"/>
  <c r="B220" i="26"/>
  <c r="B221" i="26"/>
  <c r="B222" i="26"/>
  <c r="B223" i="26"/>
  <c r="B224" i="26"/>
  <c r="B225" i="26"/>
  <c r="B226" i="26"/>
  <c r="B227" i="26"/>
  <c r="B228" i="26"/>
  <c r="B229" i="26"/>
  <c r="B230" i="26"/>
  <c r="B231" i="26"/>
  <c r="B232" i="26"/>
  <c r="B233" i="26"/>
  <c r="B234" i="26"/>
  <c r="B235" i="26"/>
  <c r="B236" i="26"/>
  <c r="B237" i="26"/>
  <c r="B238" i="26"/>
  <c r="B239" i="26"/>
  <c r="B240" i="26"/>
  <c r="B241" i="26"/>
  <c r="B242" i="26"/>
  <c r="B243" i="26"/>
  <c r="B244" i="26"/>
  <c r="B245" i="26"/>
  <c r="B246" i="26"/>
  <c r="B247" i="26"/>
  <c r="B248" i="26"/>
  <c r="B249" i="26"/>
  <c r="B250" i="26"/>
  <c r="B251" i="26"/>
  <c r="B252" i="26"/>
  <c r="B253" i="26"/>
  <c r="B254" i="26"/>
  <c r="B255" i="26"/>
  <c r="B256" i="26"/>
  <c r="B257" i="26"/>
  <c r="B258" i="26"/>
  <c r="B259" i="26"/>
  <c r="B260" i="26"/>
  <c r="B261" i="26"/>
  <c r="B262" i="26"/>
  <c r="B263" i="26"/>
  <c r="B264" i="26"/>
  <c r="B265" i="26"/>
  <c r="B266" i="26"/>
  <c r="B267" i="26"/>
  <c r="B268" i="26"/>
  <c r="B269" i="26"/>
  <c r="B270" i="26"/>
  <c r="B271" i="26"/>
  <c r="B272" i="26"/>
  <c r="B273" i="26"/>
  <c r="B274" i="26"/>
  <c r="B275" i="26"/>
  <c r="B276" i="26"/>
  <c r="B277" i="26"/>
  <c r="B278" i="26"/>
  <c r="B279" i="26"/>
  <c r="B280" i="26"/>
  <c r="B281" i="26"/>
  <c r="B282" i="26"/>
  <c r="B283" i="26"/>
  <c r="B284" i="26"/>
  <c r="B285" i="26"/>
  <c r="B286" i="26"/>
  <c r="B287" i="26"/>
  <c r="B288" i="26"/>
  <c r="B289" i="26"/>
  <c r="B290" i="26"/>
  <c r="B291" i="26"/>
  <c r="B292" i="26"/>
  <c r="B293" i="26"/>
  <c r="B294" i="26"/>
  <c r="B295" i="26"/>
  <c r="B296" i="26"/>
  <c r="B297" i="26"/>
  <c r="B298" i="26"/>
  <c r="B299" i="26"/>
  <c r="B300" i="26"/>
  <c r="B301" i="26"/>
  <c r="B302" i="26"/>
  <c r="B303"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A137" i="26"/>
  <c r="A138" i="26"/>
  <c r="A139" i="26"/>
  <c r="A140" i="26"/>
  <c r="A141" i="26"/>
  <c r="A142" i="26"/>
  <c r="A143" i="26"/>
  <c r="A144" i="26"/>
  <c r="A145" i="26"/>
  <c r="A146" i="26"/>
  <c r="A147" i="26"/>
  <c r="A148" i="26"/>
  <c r="A149" i="26"/>
  <c r="A150" i="26"/>
  <c r="A151" i="26"/>
  <c r="A152" i="26"/>
  <c r="A153" i="26"/>
  <c r="A154" i="26"/>
  <c r="A155" i="26"/>
  <c r="A156" i="26"/>
  <c r="A157" i="26"/>
  <c r="A158" i="26"/>
  <c r="A159" i="26"/>
  <c r="A160" i="26"/>
  <c r="A161" i="26"/>
  <c r="A162" i="26"/>
  <c r="A163" i="26"/>
  <c r="A164" i="26"/>
  <c r="A165" i="26"/>
  <c r="A166" i="26"/>
  <c r="A167" i="26"/>
  <c r="A168" i="26"/>
  <c r="A169" i="26"/>
  <c r="A170" i="26"/>
  <c r="A171" i="26"/>
  <c r="A172" i="26"/>
  <c r="A173" i="26"/>
  <c r="A174" i="26"/>
  <c r="A175" i="26"/>
  <c r="A176" i="26"/>
  <c r="A177" i="26"/>
  <c r="A178" i="26"/>
  <c r="A179" i="26"/>
  <c r="A180" i="26"/>
  <c r="A181" i="26"/>
  <c r="A182" i="26"/>
  <c r="A183" i="26"/>
  <c r="A184" i="26"/>
  <c r="A185" i="26"/>
  <c r="A186" i="26"/>
  <c r="A187" i="26"/>
  <c r="A188" i="26"/>
  <c r="A189" i="26"/>
  <c r="A190" i="26"/>
  <c r="A191" i="26"/>
  <c r="A192" i="26"/>
  <c r="A193" i="26"/>
  <c r="A194" i="26"/>
  <c r="A195" i="26"/>
  <c r="A196" i="26"/>
  <c r="A197" i="26"/>
  <c r="A198" i="26"/>
  <c r="A199" i="26"/>
  <c r="A200" i="26"/>
  <c r="A201" i="26"/>
  <c r="A202" i="26"/>
  <c r="A203" i="26"/>
  <c r="A204" i="26"/>
  <c r="A205" i="26"/>
  <c r="A206" i="26"/>
  <c r="A207" i="26"/>
  <c r="A208" i="26"/>
  <c r="A209" i="26"/>
  <c r="A210" i="26"/>
  <c r="A211" i="26"/>
  <c r="A212" i="26"/>
  <c r="A213" i="26"/>
  <c r="A214" i="26"/>
  <c r="A215" i="26"/>
  <c r="A216" i="26"/>
  <c r="A217" i="26"/>
  <c r="A218" i="26"/>
  <c r="A219" i="26"/>
  <c r="A220" i="26"/>
  <c r="A221" i="26"/>
  <c r="A222" i="26"/>
  <c r="A223" i="26"/>
  <c r="A224" i="26"/>
  <c r="A225" i="26"/>
  <c r="A226" i="26"/>
  <c r="A227" i="26"/>
  <c r="A228" i="26"/>
  <c r="A229" i="26"/>
  <c r="A230" i="26"/>
  <c r="A231" i="26"/>
  <c r="A232" i="26"/>
  <c r="A233" i="26"/>
  <c r="A234" i="26"/>
  <c r="A235" i="26"/>
  <c r="A236" i="26"/>
  <c r="A237" i="26"/>
  <c r="A238" i="26"/>
  <c r="A239" i="26"/>
  <c r="A240" i="26"/>
  <c r="A241" i="26"/>
  <c r="A242" i="26"/>
  <c r="A243" i="26"/>
  <c r="A244" i="26"/>
  <c r="A245" i="26"/>
  <c r="A246" i="26"/>
  <c r="A247" i="26"/>
  <c r="A248" i="26"/>
  <c r="A249" i="26"/>
  <c r="A250" i="26"/>
  <c r="A251" i="26"/>
  <c r="A252" i="26"/>
  <c r="A253" i="26"/>
  <c r="A254" i="26"/>
  <c r="A255" i="26"/>
  <c r="A256" i="26"/>
  <c r="A257" i="26"/>
  <c r="A258" i="26"/>
  <c r="A259" i="26"/>
  <c r="A260" i="26"/>
  <c r="A261" i="26"/>
  <c r="A262" i="26"/>
  <c r="A263" i="26"/>
  <c r="A264" i="26"/>
  <c r="A265" i="26"/>
  <c r="A266" i="26"/>
  <c r="A267" i="26"/>
  <c r="A268" i="26"/>
  <c r="A269" i="26"/>
  <c r="A270" i="26"/>
  <c r="A271" i="26"/>
  <c r="A272" i="26"/>
  <c r="A273" i="26"/>
  <c r="A274" i="26"/>
  <c r="A275" i="26"/>
  <c r="A276" i="26"/>
  <c r="A277" i="26"/>
  <c r="A278" i="26"/>
  <c r="A279" i="26"/>
  <c r="A280" i="26"/>
  <c r="A281" i="26"/>
  <c r="A282" i="26"/>
  <c r="A283" i="26"/>
  <c r="A284" i="26"/>
  <c r="A285" i="26"/>
  <c r="A286" i="26"/>
  <c r="A287" i="26"/>
  <c r="A288" i="26"/>
  <c r="A289" i="26"/>
  <c r="A290" i="26"/>
  <c r="A291" i="26"/>
  <c r="A292" i="26"/>
  <c r="A293" i="26"/>
  <c r="A294" i="26"/>
  <c r="A295" i="26"/>
  <c r="A296" i="26"/>
  <c r="A297" i="26"/>
  <c r="A298" i="26"/>
  <c r="A299" i="26"/>
  <c r="A300" i="26"/>
  <c r="A301" i="26"/>
  <c r="A302" i="26"/>
  <c r="A303" i="26"/>
  <c r="O79" i="480"/>
  <c r="I151" i="16"/>
  <c r="I149" i="16"/>
  <c r="I148" i="16"/>
  <c r="G148" i="16"/>
  <c r="BH8" i="293"/>
  <c r="E10" i="16"/>
  <c r="W10" i="16"/>
  <c r="E11" i="16"/>
  <c r="E12" i="16"/>
  <c r="E13" i="16"/>
  <c r="W13" i="16"/>
  <c r="E14" i="16"/>
  <c r="E15" i="16"/>
  <c r="E16" i="16"/>
  <c r="O16" i="16"/>
  <c r="P16" i="16"/>
  <c r="E17" i="16"/>
  <c r="E18" i="16"/>
  <c r="E19" i="16"/>
  <c r="E20" i="16"/>
  <c r="E21" i="16"/>
  <c r="E22" i="16"/>
  <c r="E23" i="16"/>
  <c r="E24" i="16"/>
  <c r="Q24" i="16"/>
  <c r="R24" i="16" s="1"/>
  <c r="E25" i="16"/>
  <c r="E26" i="16"/>
  <c r="E27" i="16"/>
  <c r="E28" i="16"/>
  <c r="E29" i="16"/>
  <c r="E30" i="16"/>
  <c r="E31" i="16"/>
  <c r="E32" i="16"/>
  <c r="E33" i="16"/>
  <c r="X33" i="16" s="1"/>
  <c r="E34" i="16"/>
  <c r="E35" i="16"/>
  <c r="E36" i="16"/>
  <c r="E37" i="16"/>
  <c r="Q37" i="16" s="1"/>
  <c r="R37" i="16" s="1"/>
  <c r="E38" i="16"/>
  <c r="E39" i="16"/>
  <c r="E40" i="16"/>
  <c r="Z40" i="16"/>
  <c r="AB40" i="16" s="1"/>
  <c r="E41" i="16"/>
  <c r="E42" i="16"/>
  <c r="U42" i="16" s="1"/>
  <c r="X42" i="16"/>
  <c r="E43" i="16"/>
  <c r="E44" i="16"/>
  <c r="E45" i="16"/>
  <c r="E46" i="16"/>
  <c r="E47" i="16"/>
  <c r="E48" i="16"/>
  <c r="E49" i="16"/>
  <c r="N49" i="16" s="1"/>
  <c r="E50" i="16"/>
  <c r="S50" i="16"/>
  <c r="E51" i="16"/>
  <c r="E52" i="16"/>
  <c r="U52" i="16"/>
  <c r="E53" i="16"/>
  <c r="S53" i="16" s="1"/>
  <c r="E54" i="16"/>
  <c r="E55" i="16"/>
  <c r="E56" i="16"/>
  <c r="Z56" i="16" s="1"/>
  <c r="E57" i="16"/>
  <c r="X57" i="16" s="1"/>
  <c r="E58" i="16"/>
  <c r="E59" i="16"/>
  <c r="E60" i="16"/>
  <c r="E61" i="16"/>
  <c r="E62" i="16"/>
  <c r="E63" i="16"/>
  <c r="U63" i="16" s="1"/>
  <c r="E64" i="16"/>
  <c r="S64" i="16"/>
  <c r="T64" i="16"/>
  <c r="E65" i="16"/>
  <c r="U65" i="16" s="1"/>
  <c r="E66" i="16"/>
  <c r="N66" i="16" s="1"/>
  <c r="Z66" i="16"/>
  <c r="E67" i="16"/>
  <c r="E68" i="16"/>
  <c r="E69" i="16"/>
  <c r="E70" i="16"/>
  <c r="W70" i="16"/>
  <c r="E71" i="16"/>
  <c r="E72" i="16"/>
  <c r="E73" i="16"/>
  <c r="X73" i="16" s="1"/>
  <c r="U73" i="16"/>
  <c r="E74" i="16"/>
  <c r="Q74" i="16"/>
  <c r="R74" i="16" s="1"/>
  <c r="E75" i="16"/>
  <c r="E76" i="16"/>
  <c r="U76" i="16"/>
  <c r="E77" i="16"/>
  <c r="E78" i="16"/>
  <c r="E79" i="16"/>
  <c r="E80" i="16"/>
  <c r="E81" i="16"/>
  <c r="E82" i="16"/>
  <c r="E83" i="16"/>
  <c r="E84" i="16"/>
  <c r="E85" i="16"/>
  <c r="E86" i="16"/>
  <c r="E87" i="16"/>
  <c r="W87" i="16"/>
  <c r="E88" i="16"/>
  <c r="E89" i="16"/>
  <c r="Y89" i="16" s="1"/>
  <c r="E90" i="16"/>
  <c r="E91" i="16"/>
  <c r="E92" i="16"/>
  <c r="U92" i="16"/>
  <c r="O92" i="16"/>
  <c r="E93" i="16"/>
  <c r="E94" i="16"/>
  <c r="E95" i="16"/>
  <c r="E96" i="16"/>
  <c r="V96" i="16"/>
  <c r="E97" i="16"/>
  <c r="E98" i="16"/>
  <c r="E99" i="16"/>
  <c r="E100" i="16"/>
  <c r="O100" i="16"/>
  <c r="P100" i="16" s="1"/>
  <c r="E101" i="16"/>
  <c r="V101" i="16"/>
  <c r="E102" i="16"/>
  <c r="V102" i="16"/>
  <c r="E103" i="16"/>
  <c r="U103" i="16" s="1"/>
  <c r="E104" i="16"/>
  <c r="E105" i="16"/>
  <c r="U105" i="16" s="1"/>
  <c r="V105" i="16"/>
  <c r="E106" i="16"/>
  <c r="E107" i="16"/>
  <c r="E108" i="16"/>
  <c r="E109" i="16"/>
  <c r="E110" i="16"/>
  <c r="E111" i="16"/>
  <c r="E112" i="16"/>
  <c r="E113" i="16"/>
  <c r="W113" i="16"/>
  <c r="E114" i="16"/>
  <c r="N114" i="16" s="1"/>
  <c r="E115" i="16"/>
  <c r="E116" i="16"/>
  <c r="U116" i="16" s="1"/>
  <c r="E117" i="16"/>
  <c r="E118" i="16"/>
  <c r="E119" i="16"/>
  <c r="V119" i="16"/>
  <c r="E120" i="16"/>
  <c r="E121" i="16"/>
  <c r="Q121" i="16"/>
  <c r="E122" i="16"/>
  <c r="E123" i="16"/>
  <c r="E124" i="16"/>
  <c r="N124" i="16" s="1"/>
  <c r="E125" i="16"/>
  <c r="W125" i="16" s="1"/>
  <c r="E126" i="16"/>
  <c r="Z126" i="16" s="1"/>
  <c r="E127" i="16"/>
  <c r="E128" i="16"/>
  <c r="U128" i="16" s="1"/>
  <c r="E129" i="16"/>
  <c r="E130" i="16"/>
  <c r="W130" i="16"/>
  <c r="E131" i="16"/>
  <c r="V131" i="16"/>
  <c r="E132" i="16"/>
  <c r="S132" i="16"/>
  <c r="E133" i="16"/>
  <c r="E134" i="16"/>
  <c r="E135" i="16"/>
  <c r="E136" i="16"/>
  <c r="Q136" i="16" s="1"/>
  <c r="R136" i="16" s="1"/>
  <c r="E137" i="16"/>
  <c r="E138" i="16"/>
  <c r="W138" i="16"/>
  <c r="E139" i="16"/>
  <c r="Z139" i="16"/>
  <c r="E140" i="16"/>
  <c r="E141" i="16"/>
  <c r="E142" i="16"/>
  <c r="E143" i="16"/>
  <c r="V143" i="16" s="1"/>
  <c r="E144" i="16"/>
  <c r="E145" i="16"/>
  <c r="E146" i="16"/>
  <c r="E147" i="16"/>
  <c r="E148" i="16"/>
  <c r="N148" i="16" s="1"/>
  <c r="V148" i="16"/>
  <c r="E149" i="16"/>
  <c r="X149" i="16"/>
  <c r="Y149" i="16" s="1"/>
  <c r="E150" i="16"/>
  <c r="E151" i="16"/>
  <c r="E152" i="16"/>
  <c r="E153" i="16"/>
  <c r="Y153" i="16"/>
  <c r="E154" i="16"/>
  <c r="E155" i="16"/>
  <c r="R155" i="16"/>
  <c r="E156" i="16"/>
  <c r="W156" i="16" s="1"/>
  <c r="E157" i="16"/>
  <c r="E158" i="16"/>
  <c r="E159" i="16"/>
  <c r="Y159" i="16" s="1"/>
  <c r="E160" i="16"/>
  <c r="X160" i="16"/>
  <c r="E161" i="16"/>
  <c r="V161" i="16"/>
  <c r="E162" i="16"/>
  <c r="P162" i="16"/>
  <c r="E163" i="16"/>
  <c r="Y163" i="16" s="1"/>
  <c r="E164" i="16"/>
  <c r="E165" i="16"/>
  <c r="E166" i="16"/>
  <c r="E167" i="16"/>
  <c r="E168" i="16"/>
  <c r="E169" i="16"/>
  <c r="N169" i="16"/>
  <c r="E170" i="16"/>
  <c r="T170" i="16" s="1"/>
  <c r="O170" i="16"/>
  <c r="E171" i="16"/>
  <c r="E172" i="16"/>
  <c r="Y172" i="16"/>
  <c r="E173" i="16"/>
  <c r="V173" i="16" s="1"/>
  <c r="E174" i="16"/>
  <c r="E175" i="16"/>
  <c r="T175" i="16"/>
  <c r="E176" i="16"/>
  <c r="E177" i="16"/>
  <c r="V177" i="16" s="1"/>
  <c r="E178" i="16"/>
  <c r="E179" i="16"/>
  <c r="P179" i="16" s="1"/>
  <c r="E180" i="16"/>
  <c r="E181" i="16"/>
  <c r="X181" i="16"/>
  <c r="E182" i="16"/>
  <c r="W182" i="16"/>
  <c r="E183" i="16"/>
  <c r="AA183" i="16"/>
  <c r="AB183" i="16" s="1"/>
  <c r="E184" i="16"/>
  <c r="T184" i="16"/>
  <c r="E185" i="16"/>
  <c r="Q185" i="16"/>
  <c r="E186" i="16"/>
  <c r="W186" i="16"/>
  <c r="E187" i="16"/>
  <c r="E188" i="16"/>
  <c r="O188" i="16"/>
  <c r="E189" i="16"/>
  <c r="P189" i="16"/>
  <c r="E190" i="16"/>
  <c r="T190" i="16"/>
  <c r="E191" i="16"/>
  <c r="AA191" i="16"/>
  <c r="E192" i="16"/>
  <c r="E193" i="16"/>
  <c r="E194" i="16"/>
  <c r="E195" i="16"/>
  <c r="Z195" i="16"/>
  <c r="E196" i="16"/>
  <c r="E197" i="16"/>
  <c r="E198" i="16"/>
  <c r="E199" i="16"/>
  <c r="R199" i="16"/>
  <c r="E200" i="16"/>
  <c r="E201" i="16"/>
  <c r="T201" i="16"/>
  <c r="E202" i="16"/>
  <c r="E203" i="16"/>
  <c r="W203" i="16"/>
  <c r="E204" i="16"/>
  <c r="E205" i="16"/>
  <c r="P205" i="16"/>
  <c r="E206" i="16"/>
  <c r="V206" i="16" s="1"/>
  <c r="E207" i="16"/>
  <c r="Q207" i="16" s="1"/>
  <c r="E208" i="16"/>
  <c r="V208" i="16"/>
  <c r="E209" i="16"/>
  <c r="E210" i="16"/>
  <c r="E211" i="16"/>
  <c r="E212" i="16"/>
  <c r="E213" i="16"/>
  <c r="Y213" i="16"/>
  <c r="E214" i="16"/>
  <c r="E215" i="16"/>
  <c r="E216" i="16"/>
  <c r="V216" i="16"/>
  <c r="E217" i="16"/>
  <c r="E218" i="16"/>
  <c r="AA218" i="16"/>
  <c r="E219" i="16"/>
  <c r="E220" i="16"/>
  <c r="N220" i="16"/>
  <c r="E221" i="16"/>
  <c r="Z221" i="16"/>
  <c r="E222" i="16"/>
  <c r="V222" i="16"/>
  <c r="E223" i="16"/>
  <c r="V223" i="16" s="1"/>
  <c r="E224" i="16"/>
  <c r="E225" i="16"/>
  <c r="E226" i="16"/>
  <c r="Q226" i="16"/>
  <c r="E227" i="16"/>
  <c r="E228" i="16"/>
  <c r="S228" i="16" s="1"/>
  <c r="E229" i="16"/>
  <c r="E230" i="16"/>
  <c r="Z230" i="16" s="1"/>
  <c r="S230" i="16"/>
  <c r="E231" i="16"/>
  <c r="E232" i="16"/>
  <c r="E233" i="16"/>
  <c r="V233" i="16"/>
  <c r="E234" i="16"/>
  <c r="E235" i="16"/>
  <c r="E236" i="16"/>
  <c r="Y236" i="16"/>
  <c r="E237" i="16"/>
  <c r="AA237" i="16"/>
  <c r="E238" i="16"/>
  <c r="E239" i="16"/>
  <c r="Q239" i="16" s="1"/>
  <c r="E240" i="16"/>
  <c r="E241" i="16"/>
  <c r="E242" i="16"/>
  <c r="E243" i="16"/>
  <c r="Z243" i="16" s="1"/>
  <c r="E244" i="16"/>
  <c r="N244" i="16" s="1"/>
  <c r="E245" i="16"/>
  <c r="E246" i="16"/>
  <c r="R246" i="16"/>
  <c r="E247" i="16"/>
  <c r="E248" i="16"/>
  <c r="E249" i="16"/>
  <c r="E250" i="16"/>
  <c r="E251" i="16"/>
  <c r="R251" i="16" s="1"/>
  <c r="E252" i="16"/>
  <c r="U252" i="16"/>
  <c r="E253" i="16"/>
  <c r="O253" i="16"/>
  <c r="E254" i="16"/>
  <c r="E255" i="16"/>
  <c r="E256" i="16"/>
  <c r="E257" i="16"/>
  <c r="E258" i="16"/>
  <c r="N258" i="16" s="1"/>
  <c r="T258" i="16"/>
  <c r="E259" i="16"/>
  <c r="W259" i="16" s="1"/>
  <c r="E260" i="16"/>
  <c r="V260" i="16" s="1"/>
  <c r="E261" i="16"/>
  <c r="E262" i="16"/>
  <c r="E263" i="16"/>
  <c r="E264" i="16"/>
  <c r="E265" i="16"/>
  <c r="N265" i="16"/>
  <c r="E266" i="16"/>
  <c r="Q266" i="16"/>
  <c r="E267" i="16"/>
  <c r="E268" i="16"/>
  <c r="R268" i="16"/>
  <c r="E269" i="16"/>
  <c r="N269" i="16"/>
  <c r="E270" i="16"/>
  <c r="E271" i="16"/>
  <c r="P271" i="16" s="1"/>
  <c r="E272" i="16"/>
  <c r="E273" i="16"/>
  <c r="V273" i="16"/>
  <c r="E274" i="16"/>
  <c r="Z274" i="16"/>
  <c r="E275" i="16"/>
  <c r="AA275" i="16" s="1"/>
  <c r="V275" i="16"/>
  <c r="E276" i="16"/>
  <c r="E277" i="16"/>
  <c r="Z277" i="16" s="1"/>
  <c r="E278" i="16"/>
  <c r="E279" i="16"/>
  <c r="S279" i="16" s="1"/>
  <c r="E280" i="16"/>
  <c r="P280" i="16"/>
  <c r="E281" i="16"/>
  <c r="E282" i="16"/>
  <c r="AA282" i="16"/>
  <c r="AB282" i="16"/>
  <c r="E283" i="16"/>
  <c r="T283" i="16"/>
  <c r="E284" i="16"/>
  <c r="E285" i="16"/>
  <c r="Z285" i="16"/>
  <c r="E286" i="16"/>
  <c r="P286" i="16" s="1"/>
  <c r="X286" i="16"/>
  <c r="E287" i="16"/>
  <c r="E288" i="16"/>
  <c r="E289" i="16"/>
  <c r="E290" i="16"/>
  <c r="R290" i="16" s="1"/>
  <c r="E291" i="16"/>
  <c r="E292" i="16"/>
  <c r="V292" i="16"/>
  <c r="E293" i="16"/>
  <c r="E294" i="16"/>
  <c r="E295" i="16"/>
  <c r="E296" i="16"/>
  <c r="E297" i="16"/>
  <c r="E298" i="16"/>
  <c r="E299" i="16"/>
  <c r="E300" i="16"/>
  <c r="W300" i="16" s="1"/>
  <c r="E301" i="16"/>
  <c r="E302" i="16"/>
  <c r="E303" i="16"/>
  <c r="S303" i="16"/>
  <c r="E304" i="16"/>
  <c r="E305" i="16"/>
  <c r="P305" i="16"/>
  <c r="E306" i="16"/>
  <c r="E307" i="16"/>
  <c r="E308" i="16"/>
  <c r="S308" i="16"/>
  <c r="T308" i="16"/>
  <c r="E309" i="16"/>
  <c r="E310" i="16"/>
  <c r="S310" i="16"/>
  <c r="E311" i="16"/>
  <c r="E312" i="16"/>
  <c r="L125" i="16"/>
  <c r="L126" i="16"/>
  <c r="L127" i="16"/>
  <c r="K125" i="16"/>
  <c r="K126" i="16"/>
  <c r="K127" i="16"/>
  <c r="J125" i="16"/>
  <c r="J126" i="16"/>
  <c r="J127" i="16"/>
  <c r="I125" i="16"/>
  <c r="I126" i="16"/>
  <c r="I127" i="16"/>
  <c r="F125" i="16"/>
  <c r="F126" i="16"/>
  <c r="F127" i="16"/>
  <c r="D125" i="16"/>
  <c r="M125" i="16"/>
  <c r="D126" i="16"/>
  <c r="M126" i="16"/>
  <c r="D127" i="16"/>
  <c r="M127" i="16" s="1"/>
  <c r="C125" i="16"/>
  <c r="C126" i="16"/>
  <c r="C127" i="16"/>
  <c r="B125" i="16"/>
  <c r="B126" i="16"/>
  <c r="B127" i="16"/>
  <c r="A125" i="16"/>
  <c r="A126" i="16"/>
  <c r="A127" i="16"/>
  <c r="A128" i="16"/>
  <c r="G11" i="16"/>
  <c r="H11" i="16"/>
  <c r="G12" i="16"/>
  <c r="H12" i="16"/>
  <c r="G13" i="16"/>
  <c r="H13" i="16"/>
  <c r="G14" i="16"/>
  <c r="H14" i="16"/>
  <c r="G15" i="16"/>
  <c r="H15" i="16"/>
  <c r="G16" i="16"/>
  <c r="H16" i="16"/>
  <c r="G17" i="16"/>
  <c r="H17" i="16"/>
  <c r="G18" i="16"/>
  <c r="H18" i="16"/>
  <c r="G19" i="16"/>
  <c r="H19" i="16"/>
  <c r="G20" i="16"/>
  <c r="H20" i="16"/>
  <c r="G21" i="16"/>
  <c r="H21" i="16"/>
  <c r="G22" i="16"/>
  <c r="H22" i="16"/>
  <c r="G23" i="16"/>
  <c r="H23" i="16"/>
  <c r="G24" i="16"/>
  <c r="H24" i="16"/>
  <c r="G25" i="16"/>
  <c r="H25" i="16"/>
  <c r="G26" i="16"/>
  <c r="H26" i="16"/>
  <c r="G27" i="16"/>
  <c r="H27" i="16"/>
  <c r="G28" i="16"/>
  <c r="H28" i="16"/>
  <c r="G29" i="16"/>
  <c r="H29" i="16"/>
  <c r="G30" i="16"/>
  <c r="H30" i="16"/>
  <c r="G31" i="16"/>
  <c r="H31" i="16"/>
  <c r="G32" i="16"/>
  <c r="H32" i="16"/>
  <c r="G33" i="16"/>
  <c r="H33" i="16"/>
  <c r="G34" i="16"/>
  <c r="H34" i="16"/>
  <c r="G35" i="16"/>
  <c r="H35" i="16"/>
  <c r="G36" i="16"/>
  <c r="H36" i="16"/>
  <c r="G37" i="16"/>
  <c r="H37" i="16"/>
  <c r="G38" i="16"/>
  <c r="H38" i="16"/>
  <c r="G39" i="16"/>
  <c r="H39" i="16"/>
  <c r="G40" i="16"/>
  <c r="H40" i="16"/>
  <c r="G41" i="16"/>
  <c r="H41" i="16"/>
  <c r="G42" i="16"/>
  <c r="H42" i="16"/>
  <c r="G43" i="16"/>
  <c r="H43" i="16"/>
  <c r="G44" i="16"/>
  <c r="H44" i="16"/>
  <c r="G45" i="16"/>
  <c r="H45" i="16"/>
  <c r="G46" i="16"/>
  <c r="H46" i="16"/>
  <c r="G47" i="16"/>
  <c r="H47" i="16"/>
  <c r="G48" i="16"/>
  <c r="H48" i="16"/>
  <c r="G49" i="16"/>
  <c r="H49" i="16"/>
  <c r="G50" i="16"/>
  <c r="H50" i="16"/>
  <c r="G51" i="16"/>
  <c r="H51" i="16"/>
  <c r="G52" i="16"/>
  <c r="H52" i="16"/>
  <c r="G53" i="16"/>
  <c r="H53" i="16"/>
  <c r="G54" i="16"/>
  <c r="H54" i="16"/>
  <c r="G55" i="16"/>
  <c r="H55" i="16"/>
  <c r="G56" i="16"/>
  <c r="H56" i="16"/>
  <c r="G57" i="16"/>
  <c r="H57" i="16"/>
  <c r="G58" i="16"/>
  <c r="H58" i="16"/>
  <c r="G59" i="16"/>
  <c r="H59" i="16"/>
  <c r="G60" i="16"/>
  <c r="H60" i="16"/>
  <c r="G61" i="16"/>
  <c r="H61" i="16"/>
  <c r="G62" i="16"/>
  <c r="H62" i="16"/>
  <c r="G63" i="16"/>
  <c r="H63" i="16"/>
  <c r="G64" i="16"/>
  <c r="H64" i="16"/>
  <c r="G65" i="16"/>
  <c r="H65" i="16"/>
  <c r="G66" i="16"/>
  <c r="H66" i="16"/>
  <c r="G67" i="16"/>
  <c r="H67" i="16"/>
  <c r="G68" i="16"/>
  <c r="H68" i="16"/>
  <c r="G69" i="16"/>
  <c r="H69" i="16"/>
  <c r="G70" i="16"/>
  <c r="H70" i="16"/>
  <c r="G71" i="16"/>
  <c r="H71" i="16"/>
  <c r="G72" i="16"/>
  <c r="H72" i="16"/>
  <c r="G73" i="16"/>
  <c r="H73" i="16"/>
  <c r="G74" i="16"/>
  <c r="H74" i="16"/>
  <c r="G75" i="16"/>
  <c r="H75" i="16"/>
  <c r="G76" i="16"/>
  <c r="H76" i="16"/>
  <c r="G77" i="16"/>
  <c r="H77" i="16"/>
  <c r="G78" i="16"/>
  <c r="H78" i="16"/>
  <c r="G79" i="16"/>
  <c r="H79" i="16"/>
  <c r="G80" i="16"/>
  <c r="H80" i="16"/>
  <c r="G81" i="16"/>
  <c r="H81" i="16"/>
  <c r="G82" i="16"/>
  <c r="H82" i="16"/>
  <c r="G83" i="16"/>
  <c r="H83" i="16"/>
  <c r="G84" i="16"/>
  <c r="H84" i="16"/>
  <c r="G85" i="16"/>
  <c r="H85" i="16"/>
  <c r="G86" i="16"/>
  <c r="H86" i="16"/>
  <c r="G87" i="16"/>
  <c r="H87" i="16"/>
  <c r="G88" i="16"/>
  <c r="H88" i="16"/>
  <c r="G89" i="16"/>
  <c r="H89" i="16"/>
  <c r="G90" i="16"/>
  <c r="H90" i="16"/>
  <c r="G91" i="16"/>
  <c r="H91" i="16"/>
  <c r="G92" i="16"/>
  <c r="H92" i="16"/>
  <c r="G93" i="16"/>
  <c r="H93" i="16"/>
  <c r="G94" i="16"/>
  <c r="H94" i="16"/>
  <c r="G95" i="16"/>
  <c r="H95" i="16"/>
  <c r="G96" i="16"/>
  <c r="H96" i="16"/>
  <c r="G97" i="16"/>
  <c r="H97" i="16"/>
  <c r="G98" i="16"/>
  <c r="H98" i="16"/>
  <c r="G99" i="16"/>
  <c r="H99" i="16"/>
  <c r="G100" i="16"/>
  <c r="H100" i="16"/>
  <c r="G101" i="16"/>
  <c r="H101" i="16"/>
  <c r="G102" i="16"/>
  <c r="H102" i="16"/>
  <c r="G103" i="16"/>
  <c r="H103" i="16"/>
  <c r="G104" i="16"/>
  <c r="H104" i="16"/>
  <c r="G105" i="16"/>
  <c r="H105" i="16"/>
  <c r="G106" i="16"/>
  <c r="H106" i="16"/>
  <c r="G107" i="16"/>
  <c r="H107" i="16"/>
  <c r="G108" i="16"/>
  <c r="H108" i="16"/>
  <c r="G109" i="16"/>
  <c r="H109" i="16"/>
  <c r="G110" i="16"/>
  <c r="H110" i="16"/>
  <c r="G111" i="16"/>
  <c r="H111" i="16"/>
  <c r="G112" i="16"/>
  <c r="H112" i="16"/>
  <c r="G113" i="16"/>
  <c r="H113" i="16"/>
  <c r="G114" i="16"/>
  <c r="H114" i="16"/>
  <c r="G115" i="16"/>
  <c r="H115" i="16"/>
  <c r="G116" i="16"/>
  <c r="H116" i="16"/>
  <c r="G117" i="16"/>
  <c r="H117" i="16"/>
  <c r="G118" i="16"/>
  <c r="H118" i="16"/>
  <c r="G119" i="16"/>
  <c r="H119" i="16"/>
  <c r="G120" i="16"/>
  <c r="H120" i="16"/>
  <c r="G121" i="16"/>
  <c r="H121" i="16"/>
  <c r="G122" i="16"/>
  <c r="H122" i="16"/>
  <c r="G123" i="16"/>
  <c r="H123" i="16"/>
  <c r="G124" i="16"/>
  <c r="H124" i="16"/>
  <c r="G125" i="16"/>
  <c r="H125" i="16"/>
  <c r="G126" i="16"/>
  <c r="H126" i="16"/>
  <c r="G127" i="16"/>
  <c r="H127" i="16"/>
  <c r="G128" i="16"/>
  <c r="H128" i="16"/>
  <c r="G129" i="16"/>
  <c r="H129" i="16"/>
  <c r="G130" i="16"/>
  <c r="H130" i="16"/>
  <c r="G131" i="16"/>
  <c r="H131" i="16"/>
  <c r="G132" i="16"/>
  <c r="H132" i="16"/>
  <c r="G133" i="16"/>
  <c r="H133" i="16"/>
  <c r="G134" i="16"/>
  <c r="H134" i="16"/>
  <c r="G135" i="16"/>
  <c r="H135" i="16"/>
  <c r="G136" i="16"/>
  <c r="H136" i="16"/>
  <c r="G137" i="16"/>
  <c r="H137" i="16"/>
  <c r="G138" i="16"/>
  <c r="H138" i="16"/>
  <c r="G139" i="16"/>
  <c r="H139" i="16"/>
  <c r="G140" i="16"/>
  <c r="H140" i="16"/>
  <c r="G141" i="16"/>
  <c r="H141" i="16"/>
  <c r="G142" i="16"/>
  <c r="H142" i="16"/>
  <c r="G143" i="16"/>
  <c r="H143" i="16"/>
  <c r="G144" i="16"/>
  <c r="H144" i="16"/>
  <c r="G145" i="16"/>
  <c r="H145" i="16"/>
  <c r="G146" i="16"/>
  <c r="H146" i="16"/>
  <c r="G147" i="16"/>
  <c r="H147" i="16"/>
  <c r="H148" i="16"/>
  <c r="G149" i="16"/>
  <c r="H149" i="16"/>
  <c r="G150" i="16"/>
  <c r="H150" i="16"/>
  <c r="G151" i="16"/>
  <c r="H151" i="16"/>
  <c r="G152" i="16"/>
  <c r="H152" i="16"/>
  <c r="H10" i="16"/>
  <c r="G10" i="16"/>
  <c r="I10" i="16"/>
  <c r="D68" i="16"/>
  <c r="M68" i="16"/>
  <c r="D69" i="16"/>
  <c r="M69" i="16" s="1"/>
  <c r="N69" i="16"/>
  <c r="D70" i="16"/>
  <c r="M70" i="16"/>
  <c r="N70" i="16"/>
  <c r="D71" i="16"/>
  <c r="M71" i="16" s="1"/>
  <c r="N71" i="16" s="1"/>
  <c r="D72" i="16"/>
  <c r="M72" i="16" s="1"/>
  <c r="D73" i="16"/>
  <c r="M73" i="16" s="1"/>
  <c r="D74" i="16"/>
  <c r="M74" i="16" s="1"/>
  <c r="L156" i="16"/>
  <c r="K156" i="16"/>
  <c r="J156" i="16"/>
  <c r="I156" i="16"/>
  <c r="H156" i="16"/>
  <c r="G156" i="16"/>
  <c r="F156" i="16"/>
  <c r="D156" i="16"/>
  <c r="M156" i="16"/>
  <c r="C156" i="16"/>
  <c r="B156" i="16"/>
  <c r="A156" i="16"/>
  <c r="L155" i="16"/>
  <c r="K155" i="16"/>
  <c r="J155" i="16"/>
  <c r="I155" i="16"/>
  <c r="H155" i="16"/>
  <c r="G155" i="16"/>
  <c r="F155" i="16"/>
  <c r="D155" i="16"/>
  <c r="M155" i="16"/>
  <c r="C155" i="16"/>
  <c r="B155" i="16"/>
  <c r="A155" i="16"/>
  <c r="L154" i="16"/>
  <c r="K154" i="16"/>
  <c r="J154" i="16"/>
  <c r="I154" i="16"/>
  <c r="H154" i="16"/>
  <c r="G154" i="16"/>
  <c r="F154" i="16"/>
  <c r="D154" i="16"/>
  <c r="M154" i="16"/>
  <c r="C154" i="16"/>
  <c r="B154" i="16"/>
  <c r="A154" i="16"/>
  <c r="L153" i="16"/>
  <c r="K153" i="16"/>
  <c r="J153" i="16"/>
  <c r="I153" i="16"/>
  <c r="H153" i="16"/>
  <c r="G153" i="16"/>
  <c r="F153" i="16"/>
  <c r="D153" i="16"/>
  <c r="M153" i="16"/>
  <c r="C153" i="16"/>
  <c r="B153" i="16"/>
  <c r="A153" i="16"/>
  <c r="L152" i="16"/>
  <c r="K152" i="16"/>
  <c r="J152" i="16"/>
  <c r="I152" i="16"/>
  <c r="F152" i="16"/>
  <c r="D152" i="16"/>
  <c r="M152" i="16"/>
  <c r="C152" i="16"/>
  <c r="B152" i="16"/>
  <c r="A152" i="16"/>
  <c r="L151" i="16"/>
  <c r="K151" i="16"/>
  <c r="J151" i="16"/>
  <c r="F151" i="16"/>
  <c r="D151" i="16"/>
  <c r="M151" i="16" s="1"/>
  <c r="C151" i="16"/>
  <c r="B151" i="16"/>
  <c r="A151" i="16"/>
  <c r="L150" i="16"/>
  <c r="K150" i="16"/>
  <c r="J150" i="16"/>
  <c r="I150" i="16"/>
  <c r="F150" i="16"/>
  <c r="D150" i="16"/>
  <c r="M150" i="16"/>
  <c r="C150" i="16"/>
  <c r="B150" i="16"/>
  <c r="A150" i="16"/>
  <c r="L149" i="16"/>
  <c r="K149" i="16"/>
  <c r="J149" i="16"/>
  <c r="F149" i="16"/>
  <c r="D149" i="16"/>
  <c r="M149" i="16" s="1"/>
  <c r="C149" i="16"/>
  <c r="B149" i="16"/>
  <c r="A149" i="16"/>
  <c r="A11" i="16"/>
  <c r="B11" i="16"/>
  <c r="C11" i="16"/>
  <c r="D11" i="16"/>
  <c r="M11" i="16"/>
  <c r="F11" i="16"/>
  <c r="I11" i="16"/>
  <c r="J11" i="16"/>
  <c r="K11" i="16"/>
  <c r="L11" i="16"/>
  <c r="A12" i="16"/>
  <c r="B12" i="16"/>
  <c r="C12" i="16"/>
  <c r="D12" i="16"/>
  <c r="M12" i="16"/>
  <c r="F12" i="16"/>
  <c r="I12" i="16"/>
  <c r="J12" i="16"/>
  <c r="K12" i="16"/>
  <c r="L12" i="16"/>
  <c r="A13" i="16"/>
  <c r="B13" i="16"/>
  <c r="C13" i="16"/>
  <c r="D13" i="16"/>
  <c r="M13" i="16"/>
  <c r="F13" i="16"/>
  <c r="I13" i="16"/>
  <c r="J13" i="16"/>
  <c r="K13" i="16"/>
  <c r="L13" i="16"/>
  <c r="A14" i="16"/>
  <c r="B14" i="16"/>
  <c r="C14" i="16"/>
  <c r="D14" i="16"/>
  <c r="M14" i="16" s="1"/>
  <c r="N14" i="16" s="1"/>
  <c r="F14" i="16"/>
  <c r="I14" i="16"/>
  <c r="J14" i="16"/>
  <c r="K14" i="16"/>
  <c r="L14" i="16"/>
  <c r="A15" i="16"/>
  <c r="B15" i="16"/>
  <c r="C15" i="16"/>
  <c r="D15" i="16"/>
  <c r="M15" i="16"/>
  <c r="F15" i="16"/>
  <c r="I15" i="16"/>
  <c r="J15" i="16"/>
  <c r="K15" i="16"/>
  <c r="L15" i="16"/>
  <c r="A16" i="16"/>
  <c r="B16" i="16"/>
  <c r="C16" i="16"/>
  <c r="D16" i="16"/>
  <c r="M16" i="16"/>
  <c r="F16" i="16"/>
  <c r="I16" i="16"/>
  <c r="J16" i="16"/>
  <c r="K16" i="16"/>
  <c r="L16" i="16"/>
  <c r="A17" i="16"/>
  <c r="B17" i="16"/>
  <c r="C17" i="16"/>
  <c r="D17" i="16"/>
  <c r="M17" i="16"/>
  <c r="F17" i="16"/>
  <c r="I17" i="16"/>
  <c r="J17" i="16"/>
  <c r="K17" i="16"/>
  <c r="L17" i="16"/>
  <c r="A18" i="16"/>
  <c r="B18" i="16"/>
  <c r="C18" i="16"/>
  <c r="D18" i="16"/>
  <c r="M18" i="16" s="1"/>
  <c r="F18" i="16"/>
  <c r="I18" i="16"/>
  <c r="J18" i="16"/>
  <c r="K18" i="16"/>
  <c r="L18" i="16"/>
  <c r="A19" i="16"/>
  <c r="B19" i="16"/>
  <c r="C19" i="16"/>
  <c r="D19" i="16"/>
  <c r="M19" i="16"/>
  <c r="F19" i="16"/>
  <c r="I19" i="16"/>
  <c r="J19" i="16"/>
  <c r="K19" i="16"/>
  <c r="L19" i="16"/>
  <c r="A20" i="16"/>
  <c r="B20" i="16"/>
  <c r="C20" i="16"/>
  <c r="D20" i="16"/>
  <c r="M20" i="16" s="1"/>
  <c r="F20" i="16"/>
  <c r="I20" i="16"/>
  <c r="J20" i="16"/>
  <c r="K20" i="16"/>
  <c r="L20" i="16"/>
  <c r="A21" i="16"/>
  <c r="B21" i="16"/>
  <c r="C21" i="16"/>
  <c r="D21" i="16"/>
  <c r="M21" i="16"/>
  <c r="F21" i="16"/>
  <c r="I21" i="16"/>
  <c r="J21" i="16"/>
  <c r="K21" i="16"/>
  <c r="L21" i="16"/>
  <c r="A22" i="16"/>
  <c r="B22" i="16"/>
  <c r="C22" i="16"/>
  <c r="D22" i="16"/>
  <c r="M22" i="16" s="1"/>
  <c r="F22" i="16"/>
  <c r="I22" i="16"/>
  <c r="J22" i="16"/>
  <c r="K22" i="16"/>
  <c r="L22" i="16"/>
  <c r="A23" i="16"/>
  <c r="B23" i="16"/>
  <c r="C23" i="16"/>
  <c r="D23" i="16"/>
  <c r="M23" i="16"/>
  <c r="N23" i="16" s="1"/>
  <c r="F23" i="16"/>
  <c r="I23" i="16"/>
  <c r="J23" i="16"/>
  <c r="K23" i="16"/>
  <c r="L23" i="16"/>
  <c r="A24" i="16"/>
  <c r="B24" i="16"/>
  <c r="C24" i="16"/>
  <c r="D24" i="16"/>
  <c r="M24" i="16"/>
  <c r="N24" i="16" s="1"/>
  <c r="F24" i="16"/>
  <c r="I24" i="16"/>
  <c r="J24" i="16"/>
  <c r="K24" i="16"/>
  <c r="L24" i="16"/>
  <c r="A25" i="16"/>
  <c r="B25" i="16"/>
  <c r="C25" i="16"/>
  <c r="D25" i="16"/>
  <c r="M25" i="16"/>
  <c r="F25" i="16"/>
  <c r="I25" i="16"/>
  <c r="J25" i="16"/>
  <c r="K25" i="16"/>
  <c r="L25" i="16"/>
  <c r="A26" i="16"/>
  <c r="B26" i="16"/>
  <c r="C26" i="16"/>
  <c r="D26" i="16"/>
  <c r="M26" i="16" s="1"/>
  <c r="F26" i="16"/>
  <c r="I26" i="16"/>
  <c r="J26" i="16"/>
  <c r="K26" i="16"/>
  <c r="L26" i="16"/>
  <c r="A27" i="16"/>
  <c r="B27" i="16"/>
  <c r="C27" i="16"/>
  <c r="D27" i="16"/>
  <c r="M27" i="16"/>
  <c r="N27" i="16" s="1"/>
  <c r="F27" i="16"/>
  <c r="I27" i="16"/>
  <c r="J27" i="16"/>
  <c r="K27" i="16"/>
  <c r="L27" i="16"/>
  <c r="A28" i="16"/>
  <c r="B28" i="16"/>
  <c r="C28" i="16"/>
  <c r="D28" i="16"/>
  <c r="M28" i="16" s="1"/>
  <c r="N28" i="16" s="1"/>
  <c r="F28" i="16"/>
  <c r="I28" i="16"/>
  <c r="J28" i="16"/>
  <c r="K28" i="16"/>
  <c r="L28" i="16"/>
  <c r="A29" i="16"/>
  <c r="B29" i="16"/>
  <c r="C29" i="16"/>
  <c r="D29" i="16"/>
  <c r="M29" i="16"/>
  <c r="F29" i="16"/>
  <c r="I29" i="16"/>
  <c r="J29" i="16"/>
  <c r="K29" i="16"/>
  <c r="L29" i="16"/>
  <c r="A30" i="16"/>
  <c r="B30" i="16"/>
  <c r="C30" i="16"/>
  <c r="D30" i="16"/>
  <c r="M30" i="16" s="1"/>
  <c r="F30" i="16"/>
  <c r="I30" i="16"/>
  <c r="J30" i="16"/>
  <c r="K30" i="16"/>
  <c r="L30" i="16"/>
  <c r="A31" i="16"/>
  <c r="B31" i="16"/>
  <c r="C31" i="16"/>
  <c r="D31" i="16"/>
  <c r="M31" i="16"/>
  <c r="N31" i="16" s="1"/>
  <c r="F31" i="16"/>
  <c r="I31" i="16"/>
  <c r="J31" i="16"/>
  <c r="K31" i="16"/>
  <c r="L31" i="16"/>
  <c r="A32" i="16"/>
  <c r="B32" i="16"/>
  <c r="C32" i="16"/>
  <c r="D32" i="16"/>
  <c r="M32" i="16"/>
  <c r="F32" i="16"/>
  <c r="I32" i="16"/>
  <c r="J32" i="16"/>
  <c r="K32" i="16"/>
  <c r="L32" i="16"/>
  <c r="A33" i="16"/>
  <c r="B33" i="16"/>
  <c r="C33" i="16"/>
  <c r="D33" i="16"/>
  <c r="M33" i="16"/>
  <c r="N33" i="16" s="1"/>
  <c r="F33" i="16"/>
  <c r="I33" i="16"/>
  <c r="J33" i="16"/>
  <c r="K33" i="16"/>
  <c r="L33" i="16"/>
  <c r="A34" i="16"/>
  <c r="B34" i="16"/>
  <c r="C34" i="16"/>
  <c r="D34" i="16"/>
  <c r="M34" i="16" s="1"/>
  <c r="F34" i="16"/>
  <c r="I34" i="16"/>
  <c r="J34" i="16"/>
  <c r="K34" i="16"/>
  <c r="L34" i="16"/>
  <c r="A35" i="16"/>
  <c r="B35" i="16"/>
  <c r="C35" i="16"/>
  <c r="D35" i="16"/>
  <c r="M35" i="16"/>
  <c r="F35" i="16"/>
  <c r="I35" i="16"/>
  <c r="J35" i="16"/>
  <c r="K35" i="16"/>
  <c r="L35" i="16"/>
  <c r="A36" i="16"/>
  <c r="B36" i="16"/>
  <c r="C36" i="16"/>
  <c r="D36" i="16"/>
  <c r="M36" i="16"/>
  <c r="F36" i="16"/>
  <c r="I36" i="16"/>
  <c r="J36" i="16"/>
  <c r="K36" i="16"/>
  <c r="L36" i="16"/>
  <c r="A37" i="16"/>
  <c r="B37" i="16"/>
  <c r="C37" i="16"/>
  <c r="D37" i="16"/>
  <c r="M37" i="16"/>
  <c r="F37" i="16"/>
  <c r="I37" i="16"/>
  <c r="J37" i="16"/>
  <c r="K37" i="16"/>
  <c r="L37" i="16"/>
  <c r="A38" i="16"/>
  <c r="B38" i="16"/>
  <c r="C38" i="16"/>
  <c r="D38" i="16"/>
  <c r="M38" i="16"/>
  <c r="F38" i="16"/>
  <c r="I38" i="16"/>
  <c r="J38" i="16"/>
  <c r="K38" i="16"/>
  <c r="L38" i="16"/>
  <c r="A39" i="16"/>
  <c r="B39" i="16"/>
  <c r="C39" i="16"/>
  <c r="D39" i="16"/>
  <c r="M39" i="16"/>
  <c r="N39" i="16"/>
  <c r="F39" i="16"/>
  <c r="I39" i="16"/>
  <c r="J39" i="16"/>
  <c r="K39" i="16"/>
  <c r="L39" i="16"/>
  <c r="A40" i="16"/>
  <c r="B40" i="16"/>
  <c r="C40" i="16"/>
  <c r="D40" i="16"/>
  <c r="M40" i="16"/>
  <c r="F40" i="16"/>
  <c r="I40" i="16"/>
  <c r="J40" i="16"/>
  <c r="K40" i="16"/>
  <c r="L40" i="16"/>
  <c r="A41" i="16"/>
  <c r="B41" i="16"/>
  <c r="C41" i="16"/>
  <c r="D41" i="16"/>
  <c r="M41" i="16"/>
  <c r="F41" i="16"/>
  <c r="I41" i="16"/>
  <c r="J41" i="16"/>
  <c r="K41" i="16"/>
  <c r="L41" i="16"/>
  <c r="A42" i="16"/>
  <c r="B42" i="16"/>
  <c r="C42" i="16"/>
  <c r="D42" i="16"/>
  <c r="M42" i="16"/>
  <c r="F42" i="16"/>
  <c r="I42" i="16"/>
  <c r="J42" i="16"/>
  <c r="K42" i="16"/>
  <c r="L42" i="16"/>
  <c r="A43" i="16"/>
  <c r="B43" i="16"/>
  <c r="C43" i="16"/>
  <c r="D43" i="16"/>
  <c r="M43" i="16"/>
  <c r="F43" i="16"/>
  <c r="I43" i="16"/>
  <c r="J43" i="16"/>
  <c r="K43" i="16"/>
  <c r="L43" i="16"/>
  <c r="A44" i="16"/>
  <c r="B44" i="16"/>
  <c r="C44" i="16"/>
  <c r="D44" i="16"/>
  <c r="M44" i="16" s="1"/>
  <c r="F44" i="16"/>
  <c r="I44" i="16"/>
  <c r="J44" i="16"/>
  <c r="K44" i="16"/>
  <c r="L44" i="16"/>
  <c r="A45" i="16"/>
  <c r="B45" i="16"/>
  <c r="C45" i="16"/>
  <c r="D45" i="16"/>
  <c r="M45" i="16"/>
  <c r="N45" i="16" s="1"/>
  <c r="F45" i="16"/>
  <c r="I45" i="16"/>
  <c r="J45" i="16"/>
  <c r="K45" i="16"/>
  <c r="L45" i="16"/>
  <c r="A46" i="16"/>
  <c r="B46" i="16"/>
  <c r="C46" i="16"/>
  <c r="D46" i="16"/>
  <c r="M46" i="16" s="1"/>
  <c r="F46" i="16"/>
  <c r="I46" i="16"/>
  <c r="J46" i="16"/>
  <c r="K46" i="16"/>
  <c r="L46" i="16"/>
  <c r="A47" i="16"/>
  <c r="B47" i="16"/>
  <c r="C47" i="16"/>
  <c r="D47" i="16"/>
  <c r="M47" i="16" s="1"/>
  <c r="F47" i="16"/>
  <c r="I47" i="16"/>
  <c r="J47" i="16"/>
  <c r="K47" i="16"/>
  <c r="L47" i="16"/>
  <c r="A48" i="16"/>
  <c r="B48" i="16"/>
  <c r="C48" i="16"/>
  <c r="D48" i="16"/>
  <c r="M48" i="16"/>
  <c r="F48" i="16"/>
  <c r="I48" i="16"/>
  <c r="J48" i="16"/>
  <c r="K48" i="16"/>
  <c r="L48" i="16"/>
  <c r="A49" i="16"/>
  <c r="B49" i="16"/>
  <c r="C49" i="16"/>
  <c r="D49" i="16"/>
  <c r="M49" i="16" s="1"/>
  <c r="F49" i="16"/>
  <c r="I49" i="16"/>
  <c r="J49" i="16"/>
  <c r="K49" i="16"/>
  <c r="L49" i="16"/>
  <c r="A50" i="16"/>
  <c r="B50" i="16"/>
  <c r="C50" i="16"/>
  <c r="D50" i="16"/>
  <c r="M50" i="16" s="1"/>
  <c r="F50" i="16"/>
  <c r="I50" i="16"/>
  <c r="J50" i="16"/>
  <c r="K50" i="16"/>
  <c r="L50" i="16"/>
  <c r="A51" i="16"/>
  <c r="B51" i="16"/>
  <c r="C51" i="16"/>
  <c r="D51" i="16"/>
  <c r="M51" i="16"/>
  <c r="F51" i="16"/>
  <c r="I51" i="16"/>
  <c r="J51" i="16"/>
  <c r="K51" i="16"/>
  <c r="L51" i="16"/>
  <c r="A52" i="16"/>
  <c r="X52" i="16" s="1"/>
  <c r="B52" i="16"/>
  <c r="C52" i="16"/>
  <c r="D52" i="16"/>
  <c r="M52" i="16" s="1"/>
  <c r="N52" i="16" s="1"/>
  <c r="F52" i="16"/>
  <c r="I52" i="16"/>
  <c r="J52" i="16"/>
  <c r="K52" i="16"/>
  <c r="L52" i="16"/>
  <c r="A53" i="16"/>
  <c r="B53" i="16"/>
  <c r="C53" i="16"/>
  <c r="D53" i="16"/>
  <c r="M53" i="16"/>
  <c r="F53" i="16"/>
  <c r="I53" i="16"/>
  <c r="J53" i="16"/>
  <c r="K53" i="16"/>
  <c r="L53" i="16"/>
  <c r="A54" i="16"/>
  <c r="B54" i="16"/>
  <c r="C54" i="16"/>
  <c r="D54" i="16"/>
  <c r="M54" i="16" s="1"/>
  <c r="N54" i="16" s="1"/>
  <c r="F54" i="16"/>
  <c r="I54" i="16"/>
  <c r="J54" i="16"/>
  <c r="K54" i="16"/>
  <c r="L54" i="16"/>
  <c r="A55" i="16"/>
  <c r="B55" i="16"/>
  <c r="C55" i="16"/>
  <c r="D55" i="16"/>
  <c r="M55" i="16"/>
  <c r="F55" i="16"/>
  <c r="I55" i="16"/>
  <c r="J55" i="16"/>
  <c r="K55" i="16"/>
  <c r="L55" i="16"/>
  <c r="A56" i="16"/>
  <c r="B56" i="16"/>
  <c r="C56" i="16"/>
  <c r="D56" i="16"/>
  <c r="M56" i="16"/>
  <c r="F56" i="16"/>
  <c r="I56" i="16"/>
  <c r="J56" i="16"/>
  <c r="K56" i="16"/>
  <c r="L56" i="16"/>
  <c r="A57" i="16"/>
  <c r="B57" i="16"/>
  <c r="C57" i="16"/>
  <c r="D57" i="16"/>
  <c r="M57" i="16" s="1"/>
  <c r="F57" i="16"/>
  <c r="I57" i="16"/>
  <c r="J57" i="16"/>
  <c r="K57" i="16"/>
  <c r="L57" i="16"/>
  <c r="A58" i="16"/>
  <c r="B58" i="16"/>
  <c r="C58" i="16"/>
  <c r="D58" i="16"/>
  <c r="M58" i="16"/>
  <c r="F58" i="16"/>
  <c r="I58" i="16"/>
  <c r="J58" i="16"/>
  <c r="K58" i="16"/>
  <c r="L58" i="16"/>
  <c r="A59" i="16"/>
  <c r="B59" i="16"/>
  <c r="C59" i="16"/>
  <c r="D59" i="16"/>
  <c r="M59" i="16"/>
  <c r="F59" i="16"/>
  <c r="I59" i="16"/>
  <c r="J59" i="16"/>
  <c r="K59" i="16"/>
  <c r="L59" i="16"/>
  <c r="A60" i="16"/>
  <c r="B60" i="16"/>
  <c r="C60" i="16"/>
  <c r="D60" i="16"/>
  <c r="M60" i="16" s="1"/>
  <c r="F60" i="16"/>
  <c r="I60" i="16"/>
  <c r="J60" i="16"/>
  <c r="K60" i="16"/>
  <c r="L60" i="16"/>
  <c r="A61" i="16"/>
  <c r="X61" i="16" s="1"/>
  <c r="B61" i="16"/>
  <c r="C61" i="16"/>
  <c r="D61" i="16"/>
  <c r="M61" i="16"/>
  <c r="F61" i="16"/>
  <c r="I61" i="16"/>
  <c r="J61" i="16"/>
  <c r="K61" i="16"/>
  <c r="L61" i="16"/>
  <c r="A62" i="16"/>
  <c r="B62" i="16"/>
  <c r="C62" i="16"/>
  <c r="D62" i="16"/>
  <c r="M62" i="16"/>
  <c r="F62" i="16"/>
  <c r="I62" i="16"/>
  <c r="J62" i="16"/>
  <c r="K62" i="16"/>
  <c r="L62" i="16"/>
  <c r="A63" i="16"/>
  <c r="X63" i="16" s="1"/>
  <c r="AA63" i="16" s="1"/>
  <c r="B63" i="16"/>
  <c r="C63" i="16"/>
  <c r="D63" i="16"/>
  <c r="M63" i="16"/>
  <c r="F63" i="16"/>
  <c r="I63" i="16"/>
  <c r="J63" i="16"/>
  <c r="K63" i="16"/>
  <c r="L63" i="16"/>
  <c r="A64" i="16"/>
  <c r="B64" i="16"/>
  <c r="C64" i="16"/>
  <c r="D64" i="16"/>
  <c r="M64" i="16"/>
  <c r="F64" i="16"/>
  <c r="I64" i="16"/>
  <c r="J64" i="16"/>
  <c r="K64" i="16"/>
  <c r="L64" i="16"/>
  <c r="A65" i="16"/>
  <c r="B65" i="16"/>
  <c r="C65" i="16"/>
  <c r="D65" i="16"/>
  <c r="M65" i="16" s="1"/>
  <c r="F65" i="16"/>
  <c r="I65" i="16"/>
  <c r="J65" i="16"/>
  <c r="K65" i="16"/>
  <c r="L65" i="16"/>
  <c r="A66" i="16"/>
  <c r="B66" i="16"/>
  <c r="C66" i="16"/>
  <c r="D66" i="16"/>
  <c r="M66" i="16"/>
  <c r="F66" i="16"/>
  <c r="I66" i="16"/>
  <c r="J66" i="16"/>
  <c r="K66" i="16"/>
  <c r="L66" i="16"/>
  <c r="A67" i="16"/>
  <c r="B67" i="16"/>
  <c r="C67" i="16"/>
  <c r="D67" i="16"/>
  <c r="M67" i="16" s="1"/>
  <c r="N67" i="16"/>
  <c r="F67" i="16"/>
  <c r="I67" i="16"/>
  <c r="J67" i="16"/>
  <c r="K67" i="16"/>
  <c r="L67" i="16"/>
  <c r="A68" i="16"/>
  <c r="B68" i="16"/>
  <c r="C68" i="16"/>
  <c r="F68" i="16"/>
  <c r="I68" i="16"/>
  <c r="J68" i="16"/>
  <c r="K68" i="16"/>
  <c r="L68" i="16"/>
  <c r="A69" i="16"/>
  <c r="B69" i="16"/>
  <c r="C69" i="16"/>
  <c r="F69" i="16"/>
  <c r="I69" i="16"/>
  <c r="J69" i="16"/>
  <c r="K69" i="16"/>
  <c r="L69" i="16"/>
  <c r="A70" i="16"/>
  <c r="B70" i="16"/>
  <c r="C70" i="16"/>
  <c r="F70" i="16"/>
  <c r="I70" i="16"/>
  <c r="J70" i="16"/>
  <c r="K70" i="16"/>
  <c r="L70" i="16"/>
  <c r="A71" i="16"/>
  <c r="B71" i="16"/>
  <c r="C71" i="16"/>
  <c r="F71" i="16"/>
  <c r="I71" i="16"/>
  <c r="J71" i="16"/>
  <c r="K71" i="16"/>
  <c r="L71" i="16"/>
  <c r="A72" i="16"/>
  <c r="B72" i="16"/>
  <c r="C72" i="16"/>
  <c r="F72" i="16"/>
  <c r="I72" i="16"/>
  <c r="J72" i="16"/>
  <c r="K72" i="16"/>
  <c r="L72" i="16"/>
  <c r="A73" i="16"/>
  <c r="B73" i="16"/>
  <c r="C73" i="16"/>
  <c r="F73" i="16"/>
  <c r="I73" i="16"/>
  <c r="J73" i="16"/>
  <c r="K73" i="16"/>
  <c r="L73" i="16"/>
  <c r="A74" i="16"/>
  <c r="B74" i="16"/>
  <c r="C74" i="16"/>
  <c r="F74" i="16"/>
  <c r="I74" i="16"/>
  <c r="J74" i="16"/>
  <c r="K74" i="16"/>
  <c r="L74" i="16"/>
  <c r="A75" i="16"/>
  <c r="B75" i="16"/>
  <c r="C75" i="16"/>
  <c r="D75" i="16"/>
  <c r="M75" i="16"/>
  <c r="F75" i="16"/>
  <c r="I75" i="16"/>
  <c r="J75" i="16"/>
  <c r="K75" i="16"/>
  <c r="L75" i="16"/>
  <c r="A76" i="16"/>
  <c r="B76" i="16"/>
  <c r="C76" i="16"/>
  <c r="D76" i="16"/>
  <c r="M76" i="16"/>
  <c r="F76" i="16"/>
  <c r="I76" i="16"/>
  <c r="J76" i="16"/>
  <c r="K76" i="16"/>
  <c r="L76" i="16"/>
  <c r="A77" i="16"/>
  <c r="X77" i="16"/>
  <c r="B77" i="16"/>
  <c r="C77" i="16"/>
  <c r="D77" i="16"/>
  <c r="M77" i="16" s="1"/>
  <c r="N77" i="16" s="1"/>
  <c r="F77" i="16"/>
  <c r="I77" i="16"/>
  <c r="J77" i="16"/>
  <c r="K77" i="16"/>
  <c r="L77" i="16"/>
  <c r="A78" i="16"/>
  <c r="X78" i="16" s="1"/>
  <c r="Y78" i="16" s="1"/>
  <c r="B78" i="16"/>
  <c r="C78" i="16"/>
  <c r="D78" i="16"/>
  <c r="M78" i="16" s="1"/>
  <c r="AA78" i="16" s="1"/>
  <c r="AB78" i="16" s="1"/>
  <c r="F78" i="16"/>
  <c r="I78" i="16"/>
  <c r="J78" i="16"/>
  <c r="K78" i="16"/>
  <c r="L78" i="16"/>
  <c r="A79" i="16"/>
  <c r="B79" i="16"/>
  <c r="C79" i="16"/>
  <c r="D79" i="16"/>
  <c r="M79" i="16" s="1"/>
  <c r="F79" i="16"/>
  <c r="I79" i="16"/>
  <c r="J79" i="16"/>
  <c r="K79" i="16"/>
  <c r="L79" i="16"/>
  <c r="A80" i="16"/>
  <c r="B80" i="16"/>
  <c r="C80" i="16"/>
  <c r="D80" i="16"/>
  <c r="M80" i="16"/>
  <c r="F80" i="16"/>
  <c r="I80" i="16"/>
  <c r="J80" i="16"/>
  <c r="K80" i="16"/>
  <c r="L80" i="16"/>
  <c r="A81" i="16"/>
  <c r="B81" i="16"/>
  <c r="C81" i="16"/>
  <c r="D81" i="16"/>
  <c r="M81" i="16"/>
  <c r="F81" i="16"/>
  <c r="I81" i="16"/>
  <c r="J81" i="16"/>
  <c r="K81" i="16"/>
  <c r="L81" i="16"/>
  <c r="A82" i="16"/>
  <c r="B82" i="16"/>
  <c r="C82" i="16"/>
  <c r="D82" i="16"/>
  <c r="M82" i="16"/>
  <c r="N82" i="16" s="1"/>
  <c r="F82" i="16"/>
  <c r="I82" i="16"/>
  <c r="J82" i="16"/>
  <c r="K82" i="16"/>
  <c r="L82" i="16"/>
  <c r="A83" i="16"/>
  <c r="B83" i="16"/>
  <c r="C83" i="16"/>
  <c r="D83" i="16"/>
  <c r="M83" i="16"/>
  <c r="N83" i="16"/>
  <c r="F83" i="16"/>
  <c r="I83" i="16"/>
  <c r="J83" i="16"/>
  <c r="K83" i="16"/>
  <c r="L83" i="16"/>
  <c r="A84" i="16"/>
  <c r="B84" i="16"/>
  <c r="C84" i="16"/>
  <c r="D84" i="16"/>
  <c r="M84" i="16" s="1"/>
  <c r="F84" i="16"/>
  <c r="I84" i="16"/>
  <c r="J84" i="16"/>
  <c r="K84" i="16"/>
  <c r="L84" i="16"/>
  <c r="A85" i="16"/>
  <c r="B85" i="16"/>
  <c r="C85" i="16"/>
  <c r="D85" i="16"/>
  <c r="M85" i="16"/>
  <c r="F85" i="16"/>
  <c r="I85" i="16"/>
  <c r="J85" i="16"/>
  <c r="K85" i="16"/>
  <c r="L85" i="16"/>
  <c r="A86" i="16"/>
  <c r="B86" i="16"/>
  <c r="C86" i="16"/>
  <c r="D86" i="16"/>
  <c r="M86" i="16"/>
  <c r="F86" i="16"/>
  <c r="I86" i="16"/>
  <c r="J86" i="16"/>
  <c r="K86" i="16"/>
  <c r="L86" i="16"/>
  <c r="A87" i="16"/>
  <c r="B87" i="16"/>
  <c r="C87" i="16"/>
  <c r="D87" i="16"/>
  <c r="M87" i="16"/>
  <c r="F87" i="16"/>
  <c r="I87" i="16"/>
  <c r="J87" i="16"/>
  <c r="K87" i="16"/>
  <c r="L87" i="16"/>
  <c r="A88" i="16"/>
  <c r="X88" i="16"/>
  <c r="B88" i="16"/>
  <c r="C88" i="16"/>
  <c r="D88" i="16"/>
  <c r="M88" i="16" s="1"/>
  <c r="F88" i="16"/>
  <c r="I88" i="16"/>
  <c r="J88" i="16"/>
  <c r="K88" i="16"/>
  <c r="L88" i="16"/>
  <c r="A89" i="16"/>
  <c r="B89" i="16"/>
  <c r="C89" i="16"/>
  <c r="D89" i="16"/>
  <c r="M89" i="16"/>
  <c r="F89" i="16"/>
  <c r="I89" i="16"/>
  <c r="J89" i="16"/>
  <c r="K89" i="16"/>
  <c r="L89" i="16"/>
  <c r="A90" i="16"/>
  <c r="B90" i="16"/>
  <c r="C90" i="16"/>
  <c r="D90" i="16"/>
  <c r="M90" i="16"/>
  <c r="F90" i="16"/>
  <c r="I90" i="16"/>
  <c r="J90" i="16"/>
  <c r="K90" i="16"/>
  <c r="L90" i="16"/>
  <c r="A91" i="16"/>
  <c r="B91" i="16"/>
  <c r="C91" i="16"/>
  <c r="D91" i="16"/>
  <c r="M91" i="16" s="1"/>
  <c r="F91" i="16"/>
  <c r="I91" i="16"/>
  <c r="J91" i="16"/>
  <c r="K91" i="16"/>
  <c r="L91" i="16"/>
  <c r="A92" i="16"/>
  <c r="B92" i="16"/>
  <c r="C92" i="16"/>
  <c r="D92" i="16"/>
  <c r="M92" i="16"/>
  <c r="F92" i="16"/>
  <c r="I92" i="16"/>
  <c r="J92" i="16"/>
  <c r="K92" i="16"/>
  <c r="L92" i="16"/>
  <c r="A93" i="16"/>
  <c r="B93" i="16"/>
  <c r="C93" i="16"/>
  <c r="D93" i="16"/>
  <c r="M93" i="16" s="1"/>
  <c r="N93" i="16" s="1"/>
  <c r="F93" i="16"/>
  <c r="I93" i="16"/>
  <c r="J93" i="16"/>
  <c r="K93" i="16"/>
  <c r="L93" i="16"/>
  <c r="A94" i="16"/>
  <c r="B94" i="16"/>
  <c r="C94" i="16"/>
  <c r="D94" i="16"/>
  <c r="M94" i="16"/>
  <c r="F94" i="16"/>
  <c r="I94" i="16"/>
  <c r="J94" i="16"/>
  <c r="K94" i="16"/>
  <c r="L94" i="16"/>
  <c r="A95" i="16"/>
  <c r="B95" i="16"/>
  <c r="C95" i="16"/>
  <c r="D95" i="16"/>
  <c r="M95" i="16" s="1"/>
  <c r="F95" i="16"/>
  <c r="I95" i="16"/>
  <c r="J95" i="16"/>
  <c r="K95" i="16"/>
  <c r="L95" i="16"/>
  <c r="A96" i="16"/>
  <c r="X96" i="16" s="1"/>
  <c r="Y96" i="16" s="1"/>
  <c r="B96" i="16"/>
  <c r="C96" i="16"/>
  <c r="D96" i="16"/>
  <c r="M96" i="16"/>
  <c r="N96" i="16" s="1"/>
  <c r="F96" i="16"/>
  <c r="I96" i="16"/>
  <c r="J96" i="16"/>
  <c r="K96" i="16"/>
  <c r="L96" i="16"/>
  <c r="A97" i="16"/>
  <c r="B97" i="16"/>
  <c r="C97" i="16"/>
  <c r="D97" i="16"/>
  <c r="M97" i="16" s="1"/>
  <c r="N97" i="16" s="1"/>
  <c r="F97" i="16"/>
  <c r="I97" i="16"/>
  <c r="J97" i="16"/>
  <c r="K97" i="16"/>
  <c r="L97" i="16"/>
  <c r="A98" i="16"/>
  <c r="B98" i="16"/>
  <c r="C98" i="16"/>
  <c r="D98" i="16"/>
  <c r="M98" i="16" s="1"/>
  <c r="N98" i="16" s="1"/>
  <c r="F98" i="16"/>
  <c r="I98" i="16"/>
  <c r="J98" i="16"/>
  <c r="K98" i="16"/>
  <c r="L98" i="16"/>
  <c r="A99" i="16"/>
  <c r="B99" i="16"/>
  <c r="C99" i="16"/>
  <c r="D99" i="16"/>
  <c r="M99" i="16" s="1"/>
  <c r="F99" i="16"/>
  <c r="I99" i="16"/>
  <c r="J99" i="16"/>
  <c r="K99" i="16"/>
  <c r="L99" i="16"/>
  <c r="A100" i="16"/>
  <c r="X100" i="16" s="1"/>
  <c r="AA100" i="16" s="1"/>
  <c r="B100" i="16"/>
  <c r="C100" i="16"/>
  <c r="D100" i="16"/>
  <c r="M100" i="16"/>
  <c r="F100" i="16"/>
  <c r="I100" i="16"/>
  <c r="J100" i="16"/>
  <c r="K100" i="16"/>
  <c r="L100" i="16"/>
  <c r="A101" i="16"/>
  <c r="B101" i="16"/>
  <c r="C101" i="16"/>
  <c r="D101" i="16"/>
  <c r="M101" i="16"/>
  <c r="F101" i="16"/>
  <c r="I101" i="16"/>
  <c r="J101" i="16"/>
  <c r="K101" i="16"/>
  <c r="L101" i="16"/>
  <c r="A102" i="16"/>
  <c r="B102" i="16"/>
  <c r="C102" i="16"/>
  <c r="D102" i="16"/>
  <c r="M102" i="16" s="1"/>
  <c r="N102" i="16" s="1"/>
  <c r="F102" i="16"/>
  <c r="I102" i="16"/>
  <c r="J102" i="16"/>
  <c r="K102" i="16"/>
  <c r="L102" i="16"/>
  <c r="A103" i="16"/>
  <c r="B103" i="16"/>
  <c r="C103" i="16"/>
  <c r="D103" i="16"/>
  <c r="M103" i="16" s="1"/>
  <c r="F103" i="16"/>
  <c r="I103" i="16"/>
  <c r="J103" i="16"/>
  <c r="K103" i="16"/>
  <c r="L103" i="16"/>
  <c r="A104" i="16"/>
  <c r="B104" i="16"/>
  <c r="C104" i="16"/>
  <c r="D104" i="16"/>
  <c r="M104" i="16"/>
  <c r="F104" i="16"/>
  <c r="I104" i="16"/>
  <c r="J104" i="16"/>
  <c r="K104" i="16"/>
  <c r="L104" i="16"/>
  <c r="A105" i="16"/>
  <c r="B105" i="16"/>
  <c r="C105" i="16"/>
  <c r="D105" i="16"/>
  <c r="M105" i="16"/>
  <c r="F105" i="16"/>
  <c r="I105" i="16"/>
  <c r="J105" i="16"/>
  <c r="K105" i="16"/>
  <c r="L105" i="16"/>
  <c r="A106" i="16"/>
  <c r="B106" i="16"/>
  <c r="C106" i="16"/>
  <c r="D106" i="16"/>
  <c r="M106" i="16"/>
  <c r="F106" i="16"/>
  <c r="I106" i="16"/>
  <c r="J106" i="16"/>
  <c r="K106" i="16"/>
  <c r="L106" i="16"/>
  <c r="A107" i="16"/>
  <c r="B107" i="16"/>
  <c r="C107" i="16"/>
  <c r="D107" i="16"/>
  <c r="M107" i="16"/>
  <c r="N107" i="16" s="1"/>
  <c r="F107" i="16"/>
  <c r="I107" i="16"/>
  <c r="J107" i="16"/>
  <c r="K107" i="16"/>
  <c r="L107" i="16"/>
  <c r="A108" i="16"/>
  <c r="B108" i="16"/>
  <c r="C108" i="16"/>
  <c r="D108" i="16"/>
  <c r="M108" i="16"/>
  <c r="F108" i="16"/>
  <c r="I108" i="16"/>
  <c r="J108" i="16"/>
  <c r="K108" i="16"/>
  <c r="L108" i="16"/>
  <c r="A109" i="16"/>
  <c r="B109" i="16"/>
  <c r="C109" i="16"/>
  <c r="D109" i="16"/>
  <c r="M109" i="16"/>
  <c r="N109" i="16"/>
  <c r="F109" i="16"/>
  <c r="I109" i="16"/>
  <c r="J109" i="16"/>
  <c r="K109" i="16"/>
  <c r="L109" i="16"/>
  <c r="A110" i="16"/>
  <c r="B110" i="16"/>
  <c r="C110" i="16"/>
  <c r="D110" i="16"/>
  <c r="M110" i="16"/>
  <c r="F110" i="16"/>
  <c r="I110" i="16"/>
  <c r="J110" i="16"/>
  <c r="K110" i="16"/>
  <c r="L110" i="16"/>
  <c r="A111" i="16"/>
  <c r="X111" i="16" s="1"/>
  <c r="B111" i="16"/>
  <c r="C111" i="16"/>
  <c r="D111" i="16"/>
  <c r="M111" i="16"/>
  <c r="F111" i="16"/>
  <c r="I111" i="16"/>
  <c r="J111" i="16"/>
  <c r="K111" i="16"/>
  <c r="L111" i="16"/>
  <c r="A112" i="16"/>
  <c r="B112" i="16"/>
  <c r="C112" i="16"/>
  <c r="D112" i="16"/>
  <c r="M112" i="16" s="1"/>
  <c r="F112" i="16"/>
  <c r="I112" i="16"/>
  <c r="J112" i="16"/>
  <c r="K112" i="16"/>
  <c r="L112" i="16"/>
  <c r="A113" i="16"/>
  <c r="B113" i="16"/>
  <c r="C113" i="16"/>
  <c r="D113" i="16"/>
  <c r="M113" i="16" s="1"/>
  <c r="N113" i="16" s="1"/>
  <c r="F113" i="16"/>
  <c r="I113" i="16"/>
  <c r="J113" i="16"/>
  <c r="K113" i="16"/>
  <c r="L113" i="16"/>
  <c r="A114" i="16"/>
  <c r="B114" i="16"/>
  <c r="C114" i="16"/>
  <c r="D114" i="16"/>
  <c r="M114" i="16"/>
  <c r="F114" i="16"/>
  <c r="I114" i="16"/>
  <c r="J114" i="16"/>
  <c r="K114" i="16"/>
  <c r="L114" i="16"/>
  <c r="A115" i="16"/>
  <c r="B115" i="16"/>
  <c r="C115" i="16"/>
  <c r="D115" i="16"/>
  <c r="M115" i="16" s="1"/>
  <c r="N115" i="16"/>
  <c r="F115" i="16"/>
  <c r="I115" i="16"/>
  <c r="J115" i="16"/>
  <c r="K115" i="16"/>
  <c r="L115" i="16"/>
  <c r="A116" i="16"/>
  <c r="B116" i="16"/>
  <c r="C116" i="16"/>
  <c r="D116" i="16"/>
  <c r="M116" i="16"/>
  <c r="F116" i="16"/>
  <c r="I116" i="16"/>
  <c r="J116" i="16"/>
  <c r="K116" i="16"/>
  <c r="L116" i="16"/>
  <c r="A117" i="16"/>
  <c r="B117" i="16"/>
  <c r="C117" i="16"/>
  <c r="D117" i="16"/>
  <c r="M117" i="16"/>
  <c r="F117" i="16"/>
  <c r="I117" i="16"/>
  <c r="J117" i="16"/>
  <c r="K117" i="16"/>
  <c r="L117" i="16"/>
  <c r="A118" i="16"/>
  <c r="B118" i="16"/>
  <c r="C118" i="16"/>
  <c r="D118" i="16"/>
  <c r="M118" i="16" s="1"/>
  <c r="N118" i="16" s="1"/>
  <c r="F118" i="16"/>
  <c r="I118" i="16"/>
  <c r="J118" i="16"/>
  <c r="K118" i="16"/>
  <c r="L118" i="16"/>
  <c r="A119" i="16"/>
  <c r="B119" i="16"/>
  <c r="C119" i="16"/>
  <c r="D119" i="16"/>
  <c r="M119" i="16"/>
  <c r="AA119" i="16" s="1"/>
  <c r="AB119" i="16" s="1"/>
  <c r="N119" i="16"/>
  <c r="F119" i="16"/>
  <c r="I119" i="16"/>
  <c r="J119" i="16"/>
  <c r="K119" i="16"/>
  <c r="L119" i="16"/>
  <c r="A120" i="16"/>
  <c r="B120" i="16"/>
  <c r="C120" i="16"/>
  <c r="D120" i="16"/>
  <c r="M120" i="16"/>
  <c r="N120" i="16" s="1"/>
  <c r="F120" i="16"/>
  <c r="I120" i="16"/>
  <c r="J120" i="16"/>
  <c r="K120" i="16"/>
  <c r="L120" i="16"/>
  <c r="A121" i="16"/>
  <c r="B121" i="16"/>
  <c r="C121" i="16"/>
  <c r="D121" i="16"/>
  <c r="M121" i="16"/>
  <c r="F121" i="16"/>
  <c r="I121" i="16"/>
  <c r="J121" i="16"/>
  <c r="K121" i="16"/>
  <c r="L121" i="16"/>
  <c r="A122" i="16"/>
  <c r="B122" i="16"/>
  <c r="C122" i="16"/>
  <c r="D122" i="16"/>
  <c r="M122" i="16"/>
  <c r="N122" i="16" s="1"/>
  <c r="F122" i="16"/>
  <c r="I122" i="16"/>
  <c r="J122" i="16"/>
  <c r="K122" i="16"/>
  <c r="L122" i="16"/>
  <c r="A123" i="16"/>
  <c r="B123" i="16"/>
  <c r="C123" i="16"/>
  <c r="D123" i="16"/>
  <c r="M123" i="16"/>
  <c r="N123" i="16"/>
  <c r="F123" i="16"/>
  <c r="I123" i="16"/>
  <c r="J123" i="16"/>
  <c r="K123" i="16"/>
  <c r="L123" i="16"/>
  <c r="A124" i="16"/>
  <c r="B124" i="16"/>
  <c r="C124" i="16"/>
  <c r="D124" i="16"/>
  <c r="M124" i="16"/>
  <c r="F124" i="16"/>
  <c r="I124" i="16"/>
  <c r="J124" i="16"/>
  <c r="K124" i="16"/>
  <c r="L124" i="16"/>
  <c r="B128" i="16"/>
  <c r="C128" i="16"/>
  <c r="D128" i="16"/>
  <c r="M128" i="16"/>
  <c r="N128" i="16" s="1"/>
  <c r="F128" i="16"/>
  <c r="I128" i="16"/>
  <c r="J128" i="16"/>
  <c r="K128" i="16"/>
  <c r="L128" i="16"/>
  <c r="A129" i="16"/>
  <c r="B129" i="16"/>
  <c r="C129" i="16"/>
  <c r="D129" i="16"/>
  <c r="M129" i="16"/>
  <c r="N129" i="16"/>
  <c r="F129" i="16"/>
  <c r="I129" i="16"/>
  <c r="J129" i="16"/>
  <c r="K129" i="16"/>
  <c r="L129" i="16"/>
  <c r="A130" i="16"/>
  <c r="B130" i="16"/>
  <c r="C130" i="16"/>
  <c r="D130" i="16"/>
  <c r="M130" i="16"/>
  <c r="N130" i="16" s="1"/>
  <c r="F130" i="16"/>
  <c r="I130" i="16"/>
  <c r="J130" i="16"/>
  <c r="K130" i="16"/>
  <c r="L130" i="16"/>
  <c r="A131" i="16"/>
  <c r="B131" i="16"/>
  <c r="C131" i="16"/>
  <c r="D131" i="16"/>
  <c r="M131" i="16" s="1"/>
  <c r="N131" i="16" s="1"/>
  <c r="F131" i="16"/>
  <c r="I131" i="16"/>
  <c r="J131" i="16"/>
  <c r="K131" i="16"/>
  <c r="L131" i="16"/>
  <c r="A132" i="16"/>
  <c r="B132" i="16"/>
  <c r="C132" i="16"/>
  <c r="D132" i="16"/>
  <c r="M132" i="16" s="1"/>
  <c r="F132" i="16"/>
  <c r="I132" i="16"/>
  <c r="J132" i="16"/>
  <c r="K132" i="16"/>
  <c r="L132" i="16"/>
  <c r="A133" i="16"/>
  <c r="B133" i="16"/>
  <c r="C133" i="16"/>
  <c r="D133" i="16"/>
  <c r="M133" i="16"/>
  <c r="N133" i="16"/>
  <c r="F133" i="16"/>
  <c r="I133" i="16"/>
  <c r="J133" i="16"/>
  <c r="K133" i="16"/>
  <c r="L133" i="16"/>
  <c r="A134" i="16"/>
  <c r="B134" i="16"/>
  <c r="C134" i="16"/>
  <c r="D134" i="16"/>
  <c r="M134" i="16" s="1"/>
  <c r="F134" i="16"/>
  <c r="I134" i="16"/>
  <c r="J134" i="16"/>
  <c r="K134" i="16"/>
  <c r="L134" i="16"/>
  <c r="A135" i="16"/>
  <c r="B135" i="16"/>
  <c r="C135" i="16"/>
  <c r="D135" i="16"/>
  <c r="M135" i="16"/>
  <c r="N135" i="16"/>
  <c r="F135" i="16"/>
  <c r="I135" i="16"/>
  <c r="J135" i="16"/>
  <c r="K135" i="16"/>
  <c r="L135" i="16"/>
  <c r="A136" i="16"/>
  <c r="B136" i="16"/>
  <c r="C136" i="16"/>
  <c r="D136" i="16"/>
  <c r="M136" i="16" s="1"/>
  <c r="N136" i="16" s="1"/>
  <c r="F136" i="16"/>
  <c r="I136" i="16"/>
  <c r="J136" i="16"/>
  <c r="K136" i="16"/>
  <c r="L136" i="16"/>
  <c r="A137" i="16"/>
  <c r="B137" i="16"/>
  <c r="C137" i="16"/>
  <c r="D137" i="16"/>
  <c r="M137" i="16"/>
  <c r="N137" i="16"/>
  <c r="F137" i="16"/>
  <c r="I137" i="16"/>
  <c r="J137" i="16"/>
  <c r="K137" i="16"/>
  <c r="L137" i="16"/>
  <c r="A138" i="16"/>
  <c r="B138" i="16"/>
  <c r="C138" i="16"/>
  <c r="D138" i="16"/>
  <c r="M138" i="16"/>
  <c r="N138" i="16" s="1"/>
  <c r="F138" i="16"/>
  <c r="I138" i="16"/>
  <c r="J138" i="16"/>
  <c r="K138" i="16"/>
  <c r="L138" i="16"/>
  <c r="A139" i="16"/>
  <c r="X139" i="16"/>
  <c r="B139" i="16"/>
  <c r="C139" i="16"/>
  <c r="D139" i="16"/>
  <c r="M139" i="16"/>
  <c r="N139" i="16"/>
  <c r="F139" i="16"/>
  <c r="I139" i="16"/>
  <c r="J139" i="16"/>
  <c r="K139" i="16"/>
  <c r="L139" i="16"/>
  <c r="A140" i="16"/>
  <c r="B140" i="16"/>
  <c r="C140" i="16"/>
  <c r="D140" i="16"/>
  <c r="M140" i="16" s="1"/>
  <c r="F140" i="16"/>
  <c r="I140" i="16"/>
  <c r="J140" i="16"/>
  <c r="K140" i="16"/>
  <c r="L140" i="16"/>
  <c r="A141" i="16"/>
  <c r="B141" i="16"/>
  <c r="C141" i="16"/>
  <c r="D141" i="16"/>
  <c r="M141" i="16"/>
  <c r="F141" i="16"/>
  <c r="I141" i="16"/>
  <c r="J141" i="16"/>
  <c r="K141" i="16"/>
  <c r="L141" i="16"/>
  <c r="A142" i="16"/>
  <c r="B142" i="16"/>
  <c r="C142" i="16"/>
  <c r="D142" i="16"/>
  <c r="M142" i="16"/>
  <c r="N142" i="16"/>
  <c r="F142" i="16"/>
  <c r="I142" i="16"/>
  <c r="J142" i="16"/>
  <c r="K142" i="16"/>
  <c r="L142" i="16"/>
  <c r="A143" i="16"/>
  <c r="B143" i="16"/>
  <c r="C143" i="16"/>
  <c r="D143" i="16"/>
  <c r="M143" i="16"/>
  <c r="N143" i="16"/>
  <c r="F143" i="16"/>
  <c r="I143" i="16"/>
  <c r="J143" i="16"/>
  <c r="K143" i="16"/>
  <c r="L143" i="16"/>
  <c r="A144" i="16"/>
  <c r="B144" i="16"/>
  <c r="C144" i="16"/>
  <c r="D144" i="16"/>
  <c r="M144" i="16"/>
  <c r="F144" i="16"/>
  <c r="I144" i="16"/>
  <c r="J144" i="16"/>
  <c r="K144" i="16"/>
  <c r="L144" i="16"/>
  <c r="A145" i="16"/>
  <c r="B145" i="16"/>
  <c r="C145" i="16"/>
  <c r="D145" i="16"/>
  <c r="M145" i="16"/>
  <c r="N145" i="16"/>
  <c r="F145" i="16"/>
  <c r="I145" i="16"/>
  <c r="J145" i="16"/>
  <c r="K145" i="16"/>
  <c r="L145" i="16"/>
  <c r="A146" i="16"/>
  <c r="B146" i="16"/>
  <c r="C146" i="16"/>
  <c r="D146" i="16"/>
  <c r="M146" i="16" s="1"/>
  <c r="F146" i="16"/>
  <c r="I146" i="16"/>
  <c r="J146" i="16"/>
  <c r="K146" i="16"/>
  <c r="L146" i="16"/>
  <c r="A147" i="16"/>
  <c r="B147" i="16"/>
  <c r="C147" i="16"/>
  <c r="D147" i="16"/>
  <c r="M147" i="16"/>
  <c r="F147" i="16"/>
  <c r="I147" i="16"/>
  <c r="J147" i="16"/>
  <c r="K147" i="16"/>
  <c r="L147" i="16"/>
  <c r="A148" i="16"/>
  <c r="B148" i="16"/>
  <c r="C148" i="16"/>
  <c r="D148" i="16"/>
  <c r="M148" i="16" s="1"/>
  <c r="F148" i="16"/>
  <c r="J148" i="16"/>
  <c r="K148" i="16"/>
  <c r="L148" i="16"/>
  <c r="G84" i="26"/>
  <c r="K84" i="26"/>
  <c r="L84" i="26"/>
  <c r="G85" i="26"/>
  <c r="K85" i="26"/>
  <c r="L85" i="26"/>
  <c r="N85" i="26" s="1"/>
  <c r="O85" i="26" s="1"/>
  <c r="G86" i="26"/>
  <c r="K86" i="26"/>
  <c r="L86" i="26"/>
  <c r="N86" i="26" s="1"/>
  <c r="O86" i="26" s="1"/>
  <c r="G87" i="26"/>
  <c r="K87" i="26"/>
  <c r="L87" i="26"/>
  <c r="N87" i="26" s="1"/>
  <c r="O87" i="26" s="1"/>
  <c r="A10"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A301" i="16"/>
  <c r="A302" i="16"/>
  <c r="A303" i="16"/>
  <c r="A304" i="16"/>
  <c r="A305" i="16"/>
  <c r="A306" i="16"/>
  <c r="A307" i="16"/>
  <c r="A308" i="16"/>
  <c r="A309" i="16"/>
  <c r="A310" i="16"/>
  <c r="A311" i="16"/>
  <c r="A312" i="16"/>
  <c r="B10" i="16"/>
  <c r="C10" i="16"/>
  <c r="D10" i="16"/>
  <c r="M10" i="16"/>
  <c r="N10" i="16" s="1"/>
  <c r="A11" i="26"/>
  <c r="F10" i="16"/>
  <c r="BH13" i="293"/>
  <c r="K144" i="480"/>
  <c r="K143" i="480"/>
  <c r="K142" i="480"/>
  <c r="K141" i="480"/>
  <c r="K140" i="480"/>
  <c r="K139" i="480"/>
  <c r="K138" i="480"/>
  <c r="K137" i="480"/>
  <c r="K136" i="480"/>
  <c r="K135" i="480"/>
  <c r="K134" i="480"/>
  <c r="K133" i="480"/>
  <c r="K132" i="480"/>
  <c r="K131" i="480"/>
  <c r="K130" i="480"/>
  <c r="K129" i="480"/>
  <c r="K128" i="480"/>
  <c r="K127" i="480"/>
  <c r="K126" i="480"/>
  <c r="K125" i="480"/>
  <c r="K124" i="480"/>
  <c r="K123" i="480"/>
  <c r="K122" i="480"/>
  <c r="K121" i="480"/>
  <c r="K120" i="480"/>
  <c r="K119" i="480"/>
  <c r="K118" i="480"/>
  <c r="K117" i="480"/>
  <c r="K116" i="480"/>
  <c r="K115" i="480"/>
  <c r="K114" i="480"/>
  <c r="K113" i="480"/>
  <c r="K112" i="480"/>
  <c r="K111" i="480"/>
  <c r="K110" i="480"/>
  <c r="K109" i="480"/>
  <c r="K108" i="480"/>
  <c r="K107" i="480"/>
  <c r="K106" i="480"/>
  <c r="K105" i="480"/>
  <c r="K104" i="480"/>
  <c r="K103" i="480"/>
  <c r="K102" i="480"/>
  <c r="K101" i="480"/>
  <c r="K100" i="480"/>
  <c r="K99" i="480"/>
  <c r="K98" i="480"/>
  <c r="K97" i="480"/>
  <c r="K96" i="480"/>
  <c r="K95" i="480"/>
  <c r="K94" i="480"/>
  <c r="K93" i="480"/>
  <c r="K92" i="480"/>
  <c r="K91" i="480"/>
  <c r="K90" i="480"/>
  <c r="K89" i="480"/>
  <c r="K88" i="480"/>
  <c r="K87" i="480"/>
  <c r="K86" i="480"/>
  <c r="K85" i="480"/>
  <c r="K84" i="480"/>
  <c r="K83" i="480"/>
  <c r="K82" i="480"/>
  <c r="K81" i="480"/>
  <c r="K80" i="480"/>
  <c r="K79" i="480"/>
  <c r="K78" i="480"/>
  <c r="K77" i="480"/>
  <c r="K76" i="480"/>
  <c r="K75" i="480"/>
  <c r="K74" i="480"/>
  <c r="K73" i="480"/>
  <c r="K72" i="480"/>
  <c r="K71" i="480"/>
  <c r="K70" i="480"/>
  <c r="K69" i="480"/>
  <c r="K68" i="480"/>
  <c r="K67" i="480"/>
  <c r="K66" i="480"/>
  <c r="K65" i="480"/>
  <c r="K64" i="480"/>
  <c r="K63" i="480"/>
  <c r="K62" i="480"/>
  <c r="K61" i="480"/>
  <c r="K60" i="480"/>
  <c r="K59" i="480"/>
  <c r="K58" i="480"/>
  <c r="K57" i="480"/>
  <c r="K56" i="480"/>
  <c r="K55" i="480"/>
  <c r="K54" i="480"/>
  <c r="K53" i="480"/>
  <c r="K52" i="480"/>
  <c r="K51" i="480"/>
  <c r="K50" i="480"/>
  <c r="K49" i="480"/>
  <c r="K48" i="480"/>
  <c r="K47" i="480"/>
  <c r="K46" i="480"/>
  <c r="K45" i="480"/>
  <c r="K44" i="480"/>
  <c r="K43" i="480"/>
  <c r="K42" i="480"/>
  <c r="K41" i="480"/>
  <c r="K40" i="480"/>
  <c r="K39" i="480"/>
  <c r="K38" i="480"/>
  <c r="K37" i="480"/>
  <c r="K36" i="480"/>
  <c r="K35" i="480"/>
  <c r="K34" i="480"/>
  <c r="K33" i="480"/>
  <c r="K32" i="480"/>
  <c r="K31" i="480"/>
  <c r="K30" i="480"/>
  <c r="K29" i="480"/>
  <c r="K28" i="480"/>
  <c r="K27" i="480"/>
  <c r="K26" i="480"/>
  <c r="K25" i="480"/>
  <c r="K24" i="480"/>
  <c r="K23" i="480"/>
  <c r="K22" i="480"/>
  <c r="K21" i="480"/>
  <c r="K20" i="480"/>
  <c r="K19" i="480"/>
  <c r="K18" i="480"/>
  <c r="K17" i="480"/>
  <c r="K16" i="480"/>
  <c r="K15" i="480"/>
  <c r="K14" i="480"/>
  <c r="K13" i="480"/>
  <c r="K12" i="480"/>
  <c r="G144" i="480"/>
  <c r="G143" i="480"/>
  <c r="O142" i="16" s="1"/>
  <c r="G142" i="480"/>
  <c r="O141" i="16" s="1"/>
  <c r="P141" i="16" s="1"/>
  <c r="G141" i="480"/>
  <c r="G140" i="480"/>
  <c r="G139" i="480"/>
  <c r="G138" i="480"/>
  <c r="G137" i="480"/>
  <c r="G136" i="480"/>
  <c r="G135" i="480"/>
  <c r="G134" i="480"/>
  <c r="G133" i="480"/>
  <c r="G132" i="480"/>
  <c r="O131" i="16" s="1"/>
  <c r="P131" i="16" s="1"/>
  <c r="G131" i="480"/>
  <c r="G130" i="480"/>
  <c r="G129" i="480"/>
  <c r="G128" i="480"/>
  <c r="G127" i="480"/>
  <c r="G126" i="480"/>
  <c r="G125" i="480"/>
  <c r="G124" i="480"/>
  <c r="O123" i="16" s="1"/>
  <c r="G123" i="480"/>
  <c r="G122" i="480"/>
  <c r="G121" i="480"/>
  <c r="O120" i="16" s="1"/>
  <c r="P120" i="16" s="1"/>
  <c r="G120" i="480"/>
  <c r="G119" i="480"/>
  <c r="G118" i="480"/>
  <c r="G117" i="480"/>
  <c r="G116" i="480"/>
  <c r="G115" i="480"/>
  <c r="G114" i="480"/>
  <c r="G113" i="480"/>
  <c r="G112" i="480"/>
  <c r="O111" i="16" s="1"/>
  <c r="P111" i="16" s="1"/>
  <c r="G111" i="480"/>
  <c r="G110" i="480"/>
  <c r="O109" i="16" s="1"/>
  <c r="P109" i="16" s="1"/>
  <c r="G109" i="480"/>
  <c r="G108" i="480"/>
  <c r="G107" i="480"/>
  <c r="G106" i="480"/>
  <c r="G105" i="480"/>
  <c r="G104" i="480"/>
  <c r="G103" i="480"/>
  <c r="G102" i="480"/>
  <c r="G101" i="480"/>
  <c r="G100" i="480"/>
  <c r="G99" i="480"/>
  <c r="G98" i="480"/>
  <c r="G97" i="480"/>
  <c r="O96" i="16" s="1"/>
  <c r="G96" i="480"/>
  <c r="O95" i="16" s="1"/>
  <c r="G95" i="480"/>
  <c r="G94" i="480"/>
  <c r="G93" i="480"/>
  <c r="G92" i="480"/>
  <c r="G91" i="480"/>
  <c r="G90" i="480"/>
  <c r="G89" i="480"/>
  <c r="G88" i="480"/>
  <c r="G87" i="480"/>
  <c r="G86" i="480"/>
  <c r="G85" i="480"/>
  <c r="G84" i="480"/>
  <c r="G83" i="480"/>
  <c r="G82" i="480"/>
  <c r="G81" i="480"/>
  <c r="G80" i="480"/>
  <c r="O79" i="16" s="1"/>
  <c r="P79" i="16" s="1"/>
  <c r="G79" i="480"/>
  <c r="O78" i="16" s="1"/>
  <c r="G78" i="480"/>
  <c r="G77" i="480"/>
  <c r="G76" i="480"/>
  <c r="G75" i="480"/>
  <c r="G74" i="480"/>
  <c r="G73" i="480"/>
  <c r="G72" i="480"/>
  <c r="G71" i="480"/>
  <c r="G70" i="480"/>
  <c r="G69" i="480"/>
  <c r="G68" i="480"/>
  <c r="O67" i="16" s="1"/>
  <c r="P67" i="16" s="1"/>
  <c r="G67" i="480"/>
  <c r="G66" i="480"/>
  <c r="O65" i="16" s="1"/>
  <c r="P65" i="16" s="1"/>
  <c r="G65" i="480"/>
  <c r="G64" i="480"/>
  <c r="G63" i="480"/>
  <c r="G62" i="480"/>
  <c r="G61" i="480"/>
  <c r="G60" i="480"/>
  <c r="G59" i="480"/>
  <c r="G58" i="480"/>
  <c r="G57" i="480"/>
  <c r="G56" i="480"/>
  <c r="G55" i="480"/>
  <c r="O54" i="16" s="1"/>
  <c r="P54" i="16" s="1"/>
  <c r="G54" i="480"/>
  <c r="G53" i="480"/>
  <c r="G52" i="480"/>
  <c r="G51" i="480"/>
  <c r="G50" i="480"/>
  <c r="G49" i="480"/>
  <c r="G48" i="480"/>
  <c r="G47" i="480"/>
  <c r="G46" i="480"/>
  <c r="O45" i="16" s="1"/>
  <c r="P45" i="16" s="1"/>
  <c r="G45" i="480"/>
  <c r="G44" i="480"/>
  <c r="O43" i="16" s="1"/>
  <c r="P43" i="16" s="1"/>
  <c r="G43" i="480"/>
  <c r="G42" i="480"/>
  <c r="G41" i="480"/>
  <c r="G40" i="480"/>
  <c r="G39" i="480"/>
  <c r="G38" i="480"/>
  <c r="G37" i="480"/>
  <c r="G36" i="480"/>
  <c r="G35" i="480"/>
  <c r="G34" i="480"/>
  <c r="G33" i="480"/>
  <c r="G32" i="480"/>
  <c r="G31" i="480"/>
  <c r="G30" i="480"/>
  <c r="G29" i="480"/>
  <c r="G28" i="480"/>
  <c r="G27" i="480"/>
  <c r="G26" i="480"/>
  <c r="G25" i="480"/>
  <c r="G24" i="480"/>
  <c r="G23" i="480"/>
  <c r="G22" i="480"/>
  <c r="G21" i="480"/>
  <c r="G20" i="480"/>
  <c r="G19" i="480"/>
  <c r="G18" i="480"/>
  <c r="G17" i="480"/>
  <c r="G16" i="480"/>
  <c r="O15" i="16" s="1"/>
  <c r="P15" i="16" s="1"/>
  <c r="G15" i="480"/>
  <c r="G14" i="480"/>
  <c r="G13" i="480"/>
  <c r="O12" i="16" s="1"/>
  <c r="P12" i="16" s="1"/>
  <c r="G12" i="480"/>
  <c r="BH7" i="293"/>
  <c r="BH9" i="293"/>
  <c r="BH6" i="293"/>
  <c r="BH4" i="293"/>
  <c r="G125" i="26"/>
  <c r="K125" i="26"/>
  <c r="L125" i="26"/>
  <c r="G126" i="26"/>
  <c r="K126" i="26"/>
  <c r="L126" i="26"/>
  <c r="N126" i="26" s="1"/>
  <c r="O126" i="26" s="1"/>
  <c r="G127" i="26"/>
  <c r="K127" i="26"/>
  <c r="L127" i="26"/>
  <c r="N127" i="26" s="1"/>
  <c r="G128" i="26"/>
  <c r="K128" i="26"/>
  <c r="L128" i="26"/>
  <c r="N128" i="26" s="1"/>
  <c r="G129" i="26"/>
  <c r="K129" i="26"/>
  <c r="L129" i="26"/>
  <c r="N129" i="26" s="1"/>
  <c r="O129" i="26" s="1"/>
  <c r="G130" i="26"/>
  <c r="K130" i="26"/>
  <c r="L130" i="26"/>
  <c r="N130" i="26" s="1"/>
  <c r="O130" i="26" s="1"/>
  <c r="G131" i="26"/>
  <c r="O130" i="16" s="1"/>
  <c r="K131" i="26"/>
  <c r="L131" i="26"/>
  <c r="N131" i="26" s="1"/>
  <c r="G132" i="26"/>
  <c r="K132" i="26"/>
  <c r="L132" i="26"/>
  <c r="N132" i="26" s="1"/>
  <c r="G133" i="26"/>
  <c r="K133" i="26"/>
  <c r="L133" i="26"/>
  <c r="N133" i="26" s="1"/>
  <c r="G134" i="26"/>
  <c r="K134" i="26"/>
  <c r="L134" i="26"/>
  <c r="N134" i="26" s="1"/>
  <c r="O134" i="26" s="1"/>
  <c r="L127" i="514"/>
  <c r="L126" i="514"/>
  <c r="K127" i="514"/>
  <c r="K126" i="514"/>
  <c r="G131" i="514"/>
  <c r="G130" i="514"/>
  <c r="G129" i="514"/>
  <c r="G128" i="514"/>
  <c r="G127" i="514"/>
  <c r="G126" i="514"/>
  <c r="G125" i="514"/>
  <c r="V22" i="26"/>
  <c r="V21" i="26"/>
  <c r="V20" i="26"/>
  <c r="V19" i="26"/>
  <c r="V18" i="26"/>
  <c r="V17" i="26"/>
  <c r="V16" i="26"/>
  <c r="V15" i="26"/>
  <c r="V14" i="26"/>
  <c r="V13" i="26"/>
  <c r="V12" i="26"/>
  <c r="V11" i="26"/>
  <c r="R22" i="26"/>
  <c r="R21" i="26"/>
  <c r="R20" i="26"/>
  <c r="R19" i="26"/>
  <c r="R18" i="26"/>
  <c r="AF17" i="16"/>
  <c r="AG17" i="16"/>
  <c r="R17" i="26"/>
  <c r="R16" i="26"/>
  <c r="R15" i="26"/>
  <c r="R14" i="26"/>
  <c r="R13" i="26"/>
  <c r="R12" i="26"/>
  <c r="R11" i="26"/>
  <c r="U12" i="26"/>
  <c r="W12" i="26"/>
  <c r="U13" i="26"/>
  <c r="W13" i="26"/>
  <c r="U14" i="26"/>
  <c r="W14" i="26" s="1"/>
  <c r="U15" i="26"/>
  <c r="W15" i="26" s="1"/>
  <c r="U16" i="26"/>
  <c r="W16" i="26" s="1"/>
  <c r="U17" i="26"/>
  <c r="W17" i="26" s="1"/>
  <c r="U18" i="26"/>
  <c r="W18" i="26" s="1"/>
  <c r="U19" i="26"/>
  <c r="W19" i="26"/>
  <c r="U20" i="26"/>
  <c r="W20" i="26" s="1"/>
  <c r="U21" i="26"/>
  <c r="W21" i="26"/>
  <c r="U22" i="26"/>
  <c r="W22" i="26" s="1"/>
  <c r="AM23" i="16"/>
  <c r="AK23" i="16"/>
  <c r="AH23" i="16"/>
  <c r="AI23" i="16" s="1"/>
  <c r="AF23" i="16"/>
  <c r="AG23" i="16"/>
  <c r="AL23" i="16"/>
  <c r="AE23" i="16"/>
  <c r="AM22" i="16"/>
  <c r="AK22" i="16"/>
  <c r="AH22" i="16"/>
  <c r="AI22" i="16" s="1"/>
  <c r="AF22" i="16"/>
  <c r="AJ22" i="16"/>
  <c r="AE22" i="16"/>
  <c r="AM21" i="16"/>
  <c r="AK21" i="16"/>
  <c r="AH21" i="16"/>
  <c r="AI21" i="16"/>
  <c r="AF21" i="16"/>
  <c r="AG21" i="16" s="1"/>
  <c r="AE21" i="16"/>
  <c r="AD21" i="16"/>
  <c r="AM20" i="16"/>
  <c r="AK20" i="16"/>
  <c r="AH20" i="16"/>
  <c r="AI20" i="16" s="1"/>
  <c r="AF20" i="16"/>
  <c r="AJ20" i="16"/>
  <c r="AE20" i="16"/>
  <c r="AD20" i="16"/>
  <c r="V24" i="480"/>
  <c r="U24" i="480"/>
  <c r="W24" i="480" s="1"/>
  <c r="R24" i="480"/>
  <c r="V22" i="480"/>
  <c r="U22" i="480"/>
  <c r="W22" i="480"/>
  <c r="R22" i="480"/>
  <c r="V21" i="480"/>
  <c r="U21" i="480"/>
  <c r="W21" i="480"/>
  <c r="R21" i="480"/>
  <c r="V20" i="480"/>
  <c r="U20" i="480"/>
  <c r="W20" i="480" s="1"/>
  <c r="R20" i="480"/>
  <c r="V19" i="480"/>
  <c r="U19" i="480"/>
  <c r="W19" i="480" s="1"/>
  <c r="R19" i="480"/>
  <c r="V18" i="480"/>
  <c r="U18" i="480"/>
  <c r="W18" i="480" s="1"/>
  <c r="R18" i="480"/>
  <c r="V17" i="480"/>
  <c r="U17" i="480"/>
  <c r="W17" i="480"/>
  <c r="R17" i="480"/>
  <c r="V16" i="480"/>
  <c r="U16" i="480"/>
  <c r="W16" i="480"/>
  <c r="R16" i="480"/>
  <c r="V15" i="480"/>
  <c r="U15" i="480"/>
  <c r="W15" i="480"/>
  <c r="R15" i="480"/>
  <c r="V14" i="480"/>
  <c r="U14" i="480"/>
  <c r="W14" i="480" s="1"/>
  <c r="R14" i="480"/>
  <c r="V13" i="480"/>
  <c r="U13" i="480"/>
  <c r="W13" i="480"/>
  <c r="R13" i="480"/>
  <c r="V12" i="480"/>
  <c r="U12" i="480"/>
  <c r="W12" i="480" s="1"/>
  <c r="R12" i="480"/>
  <c r="V11" i="480"/>
  <c r="U11" i="480"/>
  <c r="W11" i="480"/>
  <c r="R11" i="480"/>
  <c r="L133" i="514"/>
  <c r="N133" i="514" s="1"/>
  <c r="K133" i="514"/>
  <c r="G133" i="514"/>
  <c r="L132" i="514"/>
  <c r="K132" i="514"/>
  <c r="G132" i="514"/>
  <c r="L131" i="514"/>
  <c r="N131" i="514" s="1"/>
  <c r="K131" i="514"/>
  <c r="L130" i="514"/>
  <c r="N130" i="514" s="1"/>
  <c r="K130" i="514"/>
  <c r="L129" i="514"/>
  <c r="N129" i="514" s="1"/>
  <c r="O129" i="514" s="1"/>
  <c r="K129" i="514"/>
  <c r="L128" i="514"/>
  <c r="K128" i="514"/>
  <c r="L125" i="514"/>
  <c r="K125" i="514"/>
  <c r="L124" i="514"/>
  <c r="K124" i="514"/>
  <c r="G124" i="514"/>
  <c r="L123" i="514"/>
  <c r="K123" i="514"/>
  <c r="G123" i="514"/>
  <c r="L122" i="514"/>
  <c r="N122" i="514" s="1"/>
  <c r="K122" i="514"/>
  <c r="G122" i="514"/>
  <c r="L121" i="514"/>
  <c r="N121" i="514" s="1"/>
  <c r="O121" i="514" s="1"/>
  <c r="K121" i="514"/>
  <c r="G121" i="514"/>
  <c r="L120" i="514"/>
  <c r="N120" i="514" s="1"/>
  <c r="O120" i="514" s="1"/>
  <c r="K120" i="514"/>
  <c r="G120" i="514"/>
  <c r="O119" i="514"/>
  <c r="L119" i="514"/>
  <c r="N119" i="514" s="1"/>
  <c r="K119" i="514"/>
  <c r="G119" i="514"/>
  <c r="L118" i="514"/>
  <c r="N118" i="514" s="1"/>
  <c r="K118" i="514"/>
  <c r="G118" i="514"/>
  <c r="L117" i="514"/>
  <c r="K117" i="514"/>
  <c r="G117" i="514"/>
  <c r="L116" i="514"/>
  <c r="K116" i="514"/>
  <c r="G116" i="514"/>
  <c r="L115" i="514"/>
  <c r="N115" i="514" s="1"/>
  <c r="K115" i="514"/>
  <c r="G115" i="514"/>
  <c r="L114" i="514"/>
  <c r="N114" i="514" s="1"/>
  <c r="K114" i="514"/>
  <c r="G114" i="514"/>
  <c r="L113" i="514"/>
  <c r="N113" i="514" s="1"/>
  <c r="O113" i="514" s="1"/>
  <c r="K113" i="514"/>
  <c r="G113" i="514"/>
  <c r="L112" i="514"/>
  <c r="N112" i="514" s="1"/>
  <c r="O112" i="514" s="1"/>
  <c r="K112" i="514"/>
  <c r="G112" i="514"/>
  <c r="L111" i="514"/>
  <c r="K111" i="514"/>
  <c r="G111" i="514"/>
  <c r="L110" i="514"/>
  <c r="K110" i="514"/>
  <c r="G110" i="514"/>
  <c r="L109" i="514"/>
  <c r="K109" i="514"/>
  <c r="G109" i="514"/>
  <c r="L108" i="514"/>
  <c r="N108" i="514" s="1"/>
  <c r="K108" i="514"/>
  <c r="G108" i="514"/>
  <c r="L107" i="514"/>
  <c r="K107" i="514"/>
  <c r="G107" i="514"/>
  <c r="L106" i="514"/>
  <c r="N106" i="514" s="1"/>
  <c r="O106" i="514" s="1"/>
  <c r="K106" i="514"/>
  <c r="G106" i="514"/>
  <c r="L105" i="514"/>
  <c r="N105" i="514" s="1"/>
  <c r="K105" i="514"/>
  <c r="G105" i="514"/>
  <c r="L104" i="514"/>
  <c r="N104" i="514" s="1"/>
  <c r="K104" i="514"/>
  <c r="G104" i="514"/>
  <c r="O103" i="514"/>
  <c r="L103" i="514"/>
  <c r="K103" i="514"/>
  <c r="G103" i="514"/>
  <c r="L102" i="514"/>
  <c r="N102" i="514" s="1"/>
  <c r="K102" i="514"/>
  <c r="G102" i="514"/>
  <c r="L101" i="514"/>
  <c r="N101" i="514" s="1"/>
  <c r="K101" i="514"/>
  <c r="G101" i="514"/>
  <c r="L100" i="514"/>
  <c r="N100" i="514" s="1"/>
  <c r="K100" i="514"/>
  <c r="G100" i="514"/>
  <c r="L99" i="514"/>
  <c r="N99" i="514" s="1"/>
  <c r="O99" i="514" s="1"/>
  <c r="K99" i="514"/>
  <c r="G99" i="514"/>
  <c r="L98" i="514"/>
  <c r="K98" i="514"/>
  <c r="G98" i="514"/>
  <c r="L97" i="514"/>
  <c r="N97" i="514" s="1"/>
  <c r="K97" i="514"/>
  <c r="G97" i="514"/>
  <c r="O96" i="514"/>
  <c r="L96" i="514"/>
  <c r="N96" i="514" s="1"/>
  <c r="K96" i="514"/>
  <c r="G96" i="514"/>
  <c r="L95" i="514"/>
  <c r="N95" i="514" s="1"/>
  <c r="K95" i="514"/>
  <c r="G95" i="514"/>
  <c r="L94" i="514"/>
  <c r="N94" i="514" s="1"/>
  <c r="K94" i="514"/>
  <c r="G94" i="514"/>
  <c r="L93" i="514"/>
  <c r="K93" i="514"/>
  <c r="G93" i="514"/>
  <c r="L92" i="514"/>
  <c r="N92" i="514" s="1"/>
  <c r="K92" i="514"/>
  <c r="G92" i="514"/>
  <c r="L91" i="514"/>
  <c r="K91" i="514"/>
  <c r="G91" i="514"/>
  <c r="L90" i="514"/>
  <c r="K90" i="514"/>
  <c r="G90" i="514"/>
  <c r="L89" i="514"/>
  <c r="K89" i="514"/>
  <c r="G89" i="514"/>
  <c r="L88" i="514"/>
  <c r="N88" i="514" s="1"/>
  <c r="K88" i="514"/>
  <c r="G88" i="514"/>
  <c r="L87" i="514"/>
  <c r="N87" i="514" s="1"/>
  <c r="K87" i="514"/>
  <c r="G87" i="514"/>
  <c r="L86" i="514"/>
  <c r="N86" i="514" s="1"/>
  <c r="K86" i="514"/>
  <c r="G86" i="514"/>
  <c r="L85" i="514"/>
  <c r="N85" i="514" s="1"/>
  <c r="K85" i="514"/>
  <c r="G85" i="514"/>
  <c r="L84" i="514"/>
  <c r="N84" i="514" s="1"/>
  <c r="O84" i="514" s="1"/>
  <c r="K84" i="514"/>
  <c r="G84" i="514"/>
  <c r="L83" i="514"/>
  <c r="K83" i="514"/>
  <c r="G83" i="514"/>
  <c r="L82" i="514"/>
  <c r="K82" i="514"/>
  <c r="G82" i="514"/>
  <c r="L81" i="514"/>
  <c r="K81" i="514"/>
  <c r="G81" i="514"/>
  <c r="L80" i="514"/>
  <c r="K80" i="514"/>
  <c r="G80" i="514"/>
  <c r="L79" i="514"/>
  <c r="K79" i="514"/>
  <c r="G79" i="514"/>
  <c r="L78" i="514"/>
  <c r="N78" i="514" s="1"/>
  <c r="K78" i="514"/>
  <c r="G78" i="514"/>
  <c r="L77" i="514"/>
  <c r="N77" i="514" s="1"/>
  <c r="K77" i="514"/>
  <c r="G77" i="514"/>
  <c r="L76" i="514"/>
  <c r="K76" i="514"/>
  <c r="G76" i="514"/>
  <c r="L75" i="514"/>
  <c r="N75" i="514" s="1"/>
  <c r="K75" i="514"/>
  <c r="G75" i="514"/>
  <c r="L74" i="514"/>
  <c r="N74" i="514" s="1"/>
  <c r="K74" i="514"/>
  <c r="G74" i="514"/>
  <c r="L73" i="514"/>
  <c r="K73" i="514"/>
  <c r="G73" i="514"/>
  <c r="L72" i="514"/>
  <c r="K72" i="514"/>
  <c r="G72" i="514"/>
  <c r="L71" i="514"/>
  <c r="N71" i="514" s="1"/>
  <c r="O71" i="514" s="1"/>
  <c r="K71" i="514"/>
  <c r="G71" i="514"/>
  <c r="L70" i="514"/>
  <c r="K70" i="514"/>
  <c r="G70" i="514"/>
  <c r="L69" i="514"/>
  <c r="K69" i="514"/>
  <c r="G69" i="514"/>
  <c r="L68" i="514"/>
  <c r="K68" i="514"/>
  <c r="G68" i="514"/>
  <c r="L67" i="514"/>
  <c r="N67" i="514" s="1"/>
  <c r="O67" i="514" s="1"/>
  <c r="K67" i="514"/>
  <c r="G67" i="514"/>
  <c r="L66" i="514"/>
  <c r="N66" i="514" s="1"/>
  <c r="O66" i="514" s="1"/>
  <c r="K66" i="514"/>
  <c r="G66" i="514"/>
  <c r="L65" i="514"/>
  <c r="K65" i="514"/>
  <c r="G65" i="514"/>
  <c r="L64" i="514"/>
  <c r="N64" i="514" s="1"/>
  <c r="O64" i="514" s="1"/>
  <c r="K64" i="514"/>
  <c r="G64" i="514"/>
  <c r="L63" i="514"/>
  <c r="K63" i="514"/>
  <c r="G63" i="514"/>
  <c r="L62" i="514"/>
  <c r="N62" i="514" s="1"/>
  <c r="O62" i="514" s="1"/>
  <c r="K62" i="514"/>
  <c r="G62" i="514"/>
  <c r="L61" i="514"/>
  <c r="N61" i="514" s="1"/>
  <c r="K61" i="514"/>
  <c r="G61" i="514"/>
  <c r="L60" i="514"/>
  <c r="N60" i="514" s="1"/>
  <c r="K60" i="514"/>
  <c r="G60" i="514"/>
  <c r="L59" i="514"/>
  <c r="N59" i="514" s="1"/>
  <c r="K59" i="514"/>
  <c r="G59" i="514"/>
  <c r="L58" i="514"/>
  <c r="K58" i="514"/>
  <c r="G58" i="514"/>
  <c r="L57" i="514"/>
  <c r="N57" i="514" s="1"/>
  <c r="K57" i="514"/>
  <c r="G57" i="514"/>
  <c r="L56" i="514"/>
  <c r="N56" i="514" s="1"/>
  <c r="O56" i="514" s="1"/>
  <c r="K56" i="514"/>
  <c r="G56" i="514"/>
  <c r="L55" i="514"/>
  <c r="N55" i="514" s="1"/>
  <c r="K55" i="514"/>
  <c r="G55" i="514"/>
  <c r="L54" i="514"/>
  <c r="K54" i="514"/>
  <c r="G54" i="514"/>
  <c r="L53" i="514"/>
  <c r="N53" i="514" s="1"/>
  <c r="O53" i="514" s="1"/>
  <c r="K53" i="514"/>
  <c r="G53" i="514"/>
  <c r="L52" i="514"/>
  <c r="N52" i="514" s="1"/>
  <c r="K52" i="514"/>
  <c r="G52" i="514"/>
  <c r="L51" i="514"/>
  <c r="K51" i="514"/>
  <c r="G51" i="514"/>
  <c r="L50" i="514"/>
  <c r="K50" i="514"/>
  <c r="G50" i="514"/>
  <c r="L49" i="514"/>
  <c r="K49" i="514"/>
  <c r="G49" i="514"/>
  <c r="L48" i="514"/>
  <c r="K48" i="514"/>
  <c r="G48" i="514"/>
  <c r="L47" i="514"/>
  <c r="N47" i="514" s="1"/>
  <c r="O47" i="514" s="1"/>
  <c r="K47" i="514"/>
  <c r="G47" i="514"/>
  <c r="L46" i="514"/>
  <c r="N46" i="514" s="1"/>
  <c r="K46" i="514"/>
  <c r="G46" i="514"/>
  <c r="L45" i="514"/>
  <c r="N45" i="514" s="1"/>
  <c r="K45" i="514"/>
  <c r="G45" i="514"/>
  <c r="L44" i="514"/>
  <c r="K44" i="514"/>
  <c r="G44" i="514"/>
  <c r="L43" i="514"/>
  <c r="K43" i="514"/>
  <c r="G43" i="514"/>
  <c r="L42" i="514"/>
  <c r="K42" i="514"/>
  <c r="G42" i="514"/>
  <c r="L41" i="514"/>
  <c r="K41" i="514"/>
  <c r="G41" i="514"/>
  <c r="L40" i="514"/>
  <c r="N40" i="514" s="1"/>
  <c r="O40" i="514" s="1"/>
  <c r="K40" i="514"/>
  <c r="G40" i="514"/>
  <c r="L39" i="514"/>
  <c r="N39" i="514" s="1"/>
  <c r="K39" i="514"/>
  <c r="G39" i="514"/>
  <c r="L38" i="514"/>
  <c r="N38" i="514" s="1"/>
  <c r="K38" i="514"/>
  <c r="G38" i="514"/>
  <c r="L37" i="514"/>
  <c r="K37" i="514"/>
  <c r="G37" i="514"/>
  <c r="L36" i="514"/>
  <c r="N36" i="514" s="1"/>
  <c r="K36" i="514"/>
  <c r="G36" i="514"/>
  <c r="L35" i="514"/>
  <c r="K35" i="514"/>
  <c r="G35" i="514"/>
  <c r="L34" i="514"/>
  <c r="N34" i="514" s="1"/>
  <c r="K34" i="514"/>
  <c r="G34" i="514"/>
  <c r="L33" i="514"/>
  <c r="N33" i="514" s="1"/>
  <c r="O33" i="514" s="1"/>
  <c r="K33" i="514"/>
  <c r="G33" i="514"/>
  <c r="L32" i="514"/>
  <c r="N32" i="514" s="1"/>
  <c r="O32" i="514" s="1"/>
  <c r="K32" i="514"/>
  <c r="G32" i="514"/>
  <c r="L31" i="514"/>
  <c r="N31" i="514" s="1"/>
  <c r="O31" i="514" s="1"/>
  <c r="K31" i="514"/>
  <c r="G31" i="514"/>
  <c r="L30" i="514"/>
  <c r="N30" i="514" s="1"/>
  <c r="K30" i="514"/>
  <c r="G30" i="514"/>
  <c r="L29" i="514"/>
  <c r="N29" i="514" s="1"/>
  <c r="O29" i="514" s="1"/>
  <c r="K29" i="514"/>
  <c r="G29" i="514"/>
  <c r="L28" i="514"/>
  <c r="N28" i="514" s="1"/>
  <c r="K28" i="514"/>
  <c r="G28" i="514"/>
  <c r="L27" i="514"/>
  <c r="K27" i="514"/>
  <c r="G27" i="514"/>
  <c r="L26" i="514"/>
  <c r="K26" i="514"/>
  <c r="G26" i="514"/>
  <c r="L25" i="514"/>
  <c r="K25" i="514"/>
  <c r="G25" i="514"/>
  <c r="L24" i="514"/>
  <c r="K24" i="514"/>
  <c r="G24" i="514"/>
  <c r="L23" i="514"/>
  <c r="K23" i="514"/>
  <c r="G23" i="514"/>
  <c r="L22" i="514"/>
  <c r="K22" i="514"/>
  <c r="G22" i="514"/>
  <c r="L21" i="514"/>
  <c r="K21" i="514"/>
  <c r="G21" i="514"/>
  <c r="L20" i="514"/>
  <c r="K20" i="514"/>
  <c r="G20" i="514"/>
  <c r="L19" i="514"/>
  <c r="N19" i="514" s="1"/>
  <c r="O19" i="514" s="1"/>
  <c r="K19" i="514"/>
  <c r="G19" i="514"/>
  <c r="L18" i="514"/>
  <c r="K18" i="514"/>
  <c r="G18" i="514"/>
  <c r="L17" i="514"/>
  <c r="K17" i="514"/>
  <c r="G17" i="514"/>
  <c r="L16" i="514"/>
  <c r="K16" i="514"/>
  <c r="G16" i="514"/>
  <c r="L15" i="514"/>
  <c r="K15" i="514"/>
  <c r="G15" i="514"/>
  <c r="L14" i="514"/>
  <c r="N14" i="514" s="1"/>
  <c r="O14" i="514" s="1"/>
  <c r="K14" i="514"/>
  <c r="G14" i="514"/>
  <c r="L13" i="514"/>
  <c r="K13" i="514"/>
  <c r="G13" i="514"/>
  <c r="L12" i="514"/>
  <c r="N12" i="514" s="1"/>
  <c r="K12" i="514"/>
  <c r="G12" i="514"/>
  <c r="V23" i="514"/>
  <c r="U23" i="514"/>
  <c r="W23" i="514"/>
  <c r="R23" i="514"/>
  <c r="V21" i="514"/>
  <c r="U21" i="514"/>
  <c r="W21" i="514"/>
  <c r="R21" i="514"/>
  <c r="V20" i="514"/>
  <c r="U20" i="514"/>
  <c r="W20" i="514"/>
  <c r="R20" i="514"/>
  <c r="V19" i="514"/>
  <c r="U19" i="514"/>
  <c r="W19" i="514"/>
  <c r="R19" i="514"/>
  <c r="V18" i="514"/>
  <c r="U18" i="514"/>
  <c r="W18" i="514"/>
  <c r="R18" i="514"/>
  <c r="V17" i="514"/>
  <c r="U17" i="514"/>
  <c r="W17" i="514"/>
  <c r="R17" i="514"/>
  <c r="V16" i="514"/>
  <c r="U16" i="514"/>
  <c r="W16" i="514"/>
  <c r="R16" i="514"/>
  <c r="V15" i="514"/>
  <c r="U15" i="514"/>
  <c r="W15" i="514"/>
  <c r="R15" i="514"/>
  <c r="V14" i="514"/>
  <c r="U14" i="514"/>
  <c r="W14" i="514"/>
  <c r="R14" i="514"/>
  <c r="V13" i="514"/>
  <c r="U13" i="514"/>
  <c r="W13" i="514" s="1"/>
  <c r="R13" i="514"/>
  <c r="V12" i="514"/>
  <c r="U12" i="514"/>
  <c r="W12" i="514"/>
  <c r="R12" i="514"/>
  <c r="V11" i="514"/>
  <c r="U11" i="514"/>
  <c r="W11" i="514" s="1"/>
  <c r="R11" i="514"/>
  <c r="AM33" i="16"/>
  <c r="W34" i="26"/>
  <c r="W33" i="26"/>
  <c r="W35" i="26"/>
  <c r="U33" i="26"/>
  <c r="U35" i="26"/>
  <c r="S33" i="26"/>
  <c r="S35" i="26" s="1"/>
  <c r="K124" i="26"/>
  <c r="K123" i="26"/>
  <c r="K122" i="26"/>
  <c r="K121" i="26"/>
  <c r="K120" i="26"/>
  <c r="K119" i="26"/>
  <c r="K118" i="26"/>
  <c r="K117" i="26"/>
  <c r="K116" i="26"/>
  <c r="K115" i="26"/>
  <c r="K114" i="26"/>
  <c r="K113" i="26"/>
  <c r="K112" i="26"/>
  <c r="K111" i="26"/>
  <c r="K110" i="26"/>
  <c r="K109" i="26"/>
  <c r="K108" i="26"/>
  <c r="K107" i="26"/>
  <c r="K106" i="26"/>
  <c r="K105" i="26"/>
  <c r="K104" i="26"/>
  <c r="K103" i="26"/>
  <c r="K102" i="26"/>
  <c r="K101" i="26"/>
  <c r="K100" i="26"/>
  <c r="K99" i="26"/>
  <c r="K98" i="26"/>
  <c r="K97" i="26"/>
  <c r="K96" i="26"/>
  <c r="K95" i="26"/>
  <c r="K94" i="26"/>
  <c r="K93" i="26"/>
  <c r="K92" i="26"/>
  <c r="K91" i="26"/>
  <c r="K90" i="26"/>
  <c r="K89" i="26"/>
  <c r="K88" i="26"/>
  <c r="K83" i="26"/>
  <c r="K82" i="26"/>
  <c r="K81" i="26"/>
  <c r="K80" i="26"/>
  <c r="K79" i="26"/>
  <c r="K78" i="26"/>
  <c r="K77" i="26"/>
  <c r="K76" i="26"/>
  <c r="K75" i="26"/>
  <c r="K74" i="26"/>
  <c r="K73" i="26"/>
  <c r="K72" i="26"/>
  <c r="K71" i="26"/>
  <c r="K70" i="26"/>
  <c r="K69" i="26"/>
  <c r="K68" i="26"/>
  <c r="K67" i="26"/>
  <c r="K66" i="26"/>
  <c r="K65" i="26"/>
  <c r="K64" i="26"/>
  <c r="K63" i="26"/>
  <c r="K62" i="26"/>
  <c r="K61" i="26"/>
  <c r="K60" i="26"/>
  <c r="K59" i="26"/>
  <c r="K58" i="26"/>
  <c r="K57" i="26"/>
  <c r="K56" i="26"/>
  <c r="K55" i="26"/>
  <c r="K54" i="26"/>
  <c r="K53" i="26"/>
  <c r="K52" i="26"/>
  <c r="K51" i="26"/>
  <c r="K50" i="26"/>
  <c r="K49" i="26"/>
  <c r="K48" i="26"/>
  <c r="K47" i="26"/>
  <c r="K46" i="26"/>
  <c r="K45" i="26"/>
  <c r="K44" i="26"/>
  <c r="K43" i="26"/>
  <c r="K42" i="26"/>
  <c r="K41" i="26"/>
  <c r="K40" i="26"/>
  <c r="K39" i="26"/>
  <c r="K38" i="26"/>
  <c r="K37" i="26"/>
  <c r="K36" i="26"/>
  <c r="K35" i="26"/>
  <c r="K34" i="26"/>
  <c r="K33" i="26"/>
  <c r="K32" i="26"/>
  <c r="K31" i="26"/>
  <c r="K30" i="26"/>
  <c r="K29" i="26"/>
  <c r="K28" i="26"/>
  <c r="K27" i="26"/>
  <c r="K26" i="26"/>
  <c r="K25" i="26"/>
  <c r="K24" i="26"/>
  <c r="K308" i="26" s="1"/>
  <c r="K23" i="26"/>
  <c r="K22" i="26"/>
  <c r="K21" i="26"/>
  <c r="K20" i="26"/>
  <c r="K19" i="26"/>
  <c r="K18" i="26"/>
  <c r="K17" i="26"/>
  <c r="K16" i="26"/>
  <c r="K15" i="26"/>
  <c r="K14" i="26"/>
  <c r="K13" i="26"/>
  <c r="K12" i="26"/>
  <c r="AH33" i="16"/>
  <c r="AM19" i="16"/>
  <c r="AK19" i="16"/>
  <c r="AH19" i="16"/>
  <c r="AI19" i="16"/>
  <c r="AF19" i="16"/>
  <c r="AJ19" i="16"/>
  <c r="AM18" i="16"/>
  <c r="AK18" i="16"/>
  <c r="AH18" i="16"/>
  <c r="AI18" i="16"/>
  <c r="AF18" i="16"/>
  <c r="AM17" i="16"/>
  <c r="AK17" i="16"/>
  <c r="AH17" i="16"/>
  <c r="AI17" i="16"/>
  <c r="AM16" i="16"/>
  <c r="AK16" i="16"/>
  <c r="AH16" i="16"/>
  <c r="AI16" i="16"/>
  <c r="AF16" i="16"/>
  <c r="AG16" i="16"/>
  <c r="AH15" i="16"/>
  <c r="AI15" i="16"/>
  <c r="AF15" i="16"/>
  <c r="AH14" i="16"/>
  <c r="AI14" i="16"/>
  <c r="AF14" i="16"/>
  <c r="AG14" i="16"/>
  <c r="AF13" i="16"/>
  <c r="AG13" i="16"/>
  <c r="AH13" i="16"/>
  <c r="AI13" i="16"/>
  <c r="AH12" i="16"/>
  <c r="AI12" i="16"/>
  <c r="AH11" i="16"/>
  <c r="AF12" i="16"/>
  <c r="AF11" i="16"/>
  <c r="AJ11" i="16" s="1"/>
  <c r="AH10" i="16"/>
  <c r="AF10" i="16"/>
  <c r="AF33" i="16"/>
  <c r="AL33" i="16"/>
  <c r="AL36" i="16" s="1"/>
  <c r="AE33" i="16"/>
  <c r="AK33" i="16"/>
  <c r="AK36" i="16"/>
  <c r="R26" i="26"/>
  <c r="V26" i="26"/>
  <c r="U26" i="26"/>
  <c r="W26" i="26"/>
  <c r="AE19" i="16"/>
  <c r="AD19" i="16"/>
  <c r="AE18" i="16"/>
  <c r="AD18" i="16"/>
  <c r="AE17" i="16"/>
  <c r="AD17" i="16"/>
  <c r="AE16" i="16"/>
  <c r="AD16" i="16"/>
  <c r="AM15" i="16"/>
  <c r="AK15" i="16"/>
  <c r="AE15" i="16"/>
  <c r="AD15" i="16"/>
  <c r="AM14" i="16"/>
  <c r="AK14" i="16"/>
  <c r="AE14" i="16"/>
  <c r="AD14" i="16"/>
  <c r="AM13" i="16"/>
  <c r="AK13" i="16"/>
  <c r="AE13" i="16"/>
  <c r="AD13" i="16"/>
  <c r="AM12" i="16"/>
  <c r="AK12" i="16"/>
  <c r="AE12" i="16"/>
  <c r="AD12" i="16"/>
  <c r="AM11" i="16"/>
  <c r="AK11" i="16"/>
  <c r="AE11" i="16"/>
  <c r="AD11" i="16"/>
  <c r="AD10" i="16"/>
  <c r="AE10" i="16"/>
  <c r="AK10" i="16"/>
  <c r="AM10" i="16"/>
  <c r="L124" i="26"/>
  <c r="X123" i="16" s="1"/>
  <c r="G124" i="26"/>
  <c r="L123" i="26"/>
  <c r="G123" i="26"/>
  <c r="L122" i="26"/>
  <c r="G122" i="26"/>
  <c r="L121" i="26"/>
  <c r="N121" i="26" s="1"/>
  <c r="O121" i="26" s="1"/>
  <c r="G121" i="26"/>
  <c r="L120" i="26"/>
  <c r="G120" i="26"/>
  <c r="L119" i="26"/>
  <c r="N119" i="26" s="1"/>
  <c r="G119" i="26"/>
  <c r="O118" i="16" s="1"/>
  <c r="P118" i="16" s="1"/>
  <c r="L118" i="26"/>
  <c r="G118" i="26"/>
  <c r="L117" i="26"/>
  <c r="N117" i="26" s="1"/>
  <c r="O117" i="26" s="1"/>
  <c r="G117" i="26"/>
  <c r="L116" i="26"/>
  <c r="G116" i="26"/>
  <c r="O115" i="16" s="1"/>
  <c r="P115" i="16" s="1"/>
  <c r="L115" i="26"/>
  <c r="G115" i="26"/>
  <c r="L114" i="26"/>
  <c r="G114" i="26"/>
  <c r="L113" i="26"/>
  <c r="G113" i="26"/>
  <c r="L112" i="26"/>
  <c r="G112" i="26"/>
  <c r="L111" i="26"/>
  <c r="G111" i="26"/>
  <c r="L110" i="26"/>
  <c r="G110" i="26"/>
  <c r="L109" i="26"/>
  <c r="N109" i="26" s="1"/>
  <c r="G109" i="26"/>
  <c r="L108" i="26"/>
  <c r="N108" i="26" s="1"/>
  <c r="G108" i="26"/>
  <c r="L107" i="26"/>
  <c r="N107" i="26" s="1"/>
  <c r="G107" i="26"/>
  <c r="L106" i="26"/>
  <c r="N106" i="26" s="1"/>
  <c r="G106" i="26"/>
  <c r="O105" i="16" s="1"/>
  <c r="P105" i="16" s="1"/>
  <c r="L105" i="26"/>
  <c r="N105" i="26" s="1"/>
  <c r="O105" i="26" s="1"/>
  <c r="G105" i="26"/>
  <c r="L104" i="26"/>
  <c r="N104" i="26" s="1"/>
  <c r="G104" i="26"/>
  <c r="L103" i="26"/>
  <c r="N103" i="26" s="1"/>
  <c r="G103" i="26"/>
  <c r="L102" i="26"/>
  <c r="G102" i="26"/>
  <c r="L101" i="26"/>
  <c r="N101" i="26" s="1"/>
  <c r="G101" i="26"/>
  <c r="L100" i="26"/>
  <c r="N100" i="26" s="1"/>
  <c r="O100" i="26" s="1"/>
  <c r="G100" i="26"/>
  <c r="L99" i="26"/>
  <c r="N99" i="26" s="1"/>
  <c r="O99" i="26" s="1"/>
  <c r="L98" i="26"/>
  <c r="L97" i="26"/>
  <c r="G99" i="26"/>
  <c r="G98" i="26"/>
  <c r="G97" i="26"/>
  <c r="R22" i="514"/>
  <c r="U22" i="514"/>
  <c r="W22" i="514" s="1"/>
  <c r="V22" i="514"/>
  <c r="U11" i="26"/>
  <c r="W11" i="26"/>
  <c r="AD33" i="16"/>
  <c r="B3" i="16"/>
  <c r="L10" i="16"/>
  <c r="J10" i="16"/>
  <c r="K10" i="16"/>
  <c r="BH5" i="293"/>
  <c r="BQ5" i="293"/>
  <c r="C157" i="16"/>
  <c r="D157" i="16"/>
  <c r="M157" i="16"/>
  <c r="F157" i="16"/>
  <c r="G157" i="16"/>
  <c r="H157" i="16"/>
  <c r="I157" i="16"/>
  <c r="J157" i="16"/>
  <c r="K157" i="16"/>
  <c r="L157" i="16"/>
  <c r="C158" i="16"/>
  <c r="D158" i="16"/>
  <c r="M158" i="16"/>
  <c r="F158" i="16"/>
  <c r="G158" i="16"/>
  <c r="H158" i="16"/>
  <c r="I158" i="16"/>
  <c r="J158" i="16"/>
  <c r="K158" i="16"/>
  <c r="L158" i="16"/>
  <c r="C159" i="16"/>
  <c r="D159" i="16"/>
  <c r="M159" i="16" s="1"/>
  <c r="F159" i="16"/>
  <c r="G159" i="16"/>
  <c r="H159" i="16"/>
  <c r="I159" i="16"/>
  <c r="J159" i="16"/>
  <c r="K159" i="16"/>
  <c r="L159" i="16"/>
  <c r="C160" i="16"/>
  <c r="D160" i="16"/>
  <c r="M160" i="16"/>
  <c r="F160" i="16"/>
  <c r="G160" i="16"/>
  <c r="H160" i="16"/>
  <c r="I160" i="16"/>
  <c r="J160" i="16"/>
  <c r="K160" i="16"/>
  <c r="L160" i="16"/>
  <c r="C161" i="16"/>
  <c r="D161" i="16"/>
  <c r="M161" i="16" s="1"/>
  <c r="F161" i="16"/>
  <c r="G161" i="16"/>
  <c r="H161" i="16"/>
  <c r="I161" i="16"/>
  <c r="J161" i="16"/>
  <c r="K161" i="16"/>
  <c r="L161" i="16"/>
  <c r="C162" i="16"/>
  <c r="D162" i="16"/>
  <c r="M162" i="16" s="1"/>
  <c r="F162" i="16"/>
  <c r="G162" i="16"/>
  <c r="H162" i="16"/>
  <c r="I162" i="16"/>
  <c r="J162" i="16"/>
  <c r="K162" i="16"/>
  <c r="L162" i="16"/>
  <c r="C163" i="16"/>
  <c r="D163" i="16"/>
  <c r="M163" i="16" s="1"/>
  <c r="F163" i="16"/>
  <c r="G163" i="16"/>
  <c r="H163" i="16"/>
  <c r="I163" i="16"/>
  <c r="J163" i="16"/>
  <c r="K163" i="16"/>
  <c r="L163" i="16"/>
  <c r="C164" i="16"/>
  <c r="D164" i="16"/>
  <c r="M164" i="16" s="1"/>
  <c r="F164" i="16"/>
  <c r="G164" i="16"/>
  <c r="H164" i="16"/>
  <c r="I164" i="16"/>
  <c r="J164" i="16"/>
  <c r="K164" i="16"/>
  <c r="L164" i="16"/>
  <c r="C165" i="16"/>
  <c r="D165" i="16"/>
  <c r="M165" i="16"/>
  <c r="F165" i="16"/>
  <c r="G165" i="16"/>
  <c r="H165" i="16"/>
  <c r="I165" i="16"/>
  <c r="J165" i="16"/>
  <c r="K165" i="16"/>
  <c r="L165" i="16"/>
  <c r="C166" i="16"/>
  <c r="D166" i="16"/>
  <c r="M166" i="16"/>
  <c r="F166" i="16"/>
  <c r="G166" i="16"/>
  <c r="H166" i="16"/>
  <c r="I166" i="16"/>
  <c r="J166" i="16"/>
  <c r="K166" i="16"/>
  <c r="L166" i="16"/>
  <c r="C167" i="16"/>
  <c r="D167" i="16"/>
  <c r="M167" i="16" s="1"/>
  <c r="F167" i="16"/>
  <c r="G167" i="16"/>
  <c r="H167" i="16"/>
  <c r="I167" i="16"/>
  <c r="J167" i="16"/>
  <c r="K167" i="16"/>
  <c r="L167" i="16"/>
  <c r="C168" i="16"/>
  <c r="D168" i="16"/>
  <c r="M168" i="16"/>
  <c r="F168" i="16"/>
  <c r="G168" i="16"/>
  <c r="H168" i="16"/>
  <c r="I168" i="16"/>
  <c r="J168" i="16"/>
  <c r="K168" i="16"/>
  <c r="L168" i="16"/>
  <c r="C169" i="16"/>
  <c r="D169" i="16"/>
  <c r="M169" i="16"/>
  <c r="F169" i="16"/>
  <c r="G169" i="16"/>
  <c r="H169" i="16"/>
  <c r="I169" i="16"/>
  <c r="J169" i="16"/>
  <c r="K169" i="16"/>
  <c r="L169" i="16"/>
  <c r="C170" i="16"/>
  <c r="D170" i="16"/>
  <c r="M170" i="16"/>
  <c r="F170" i="16"/>
  <c r="G170" i="16"/>
  <c r="H170" i="16"/>
  <c r="I170" i="16"/>
  <c r="J170" i="16"/>
  <c r="K170" i="16"/>
  <c r="L170" i="16"/>
  <c r="C171" i="16"/>
  <c r="D171" i="16"/>
  <c r="M171" i="16"/>
  <c r="F171" i="16"/>
  <c r="G171" i="16"/>
  <c r="H171" i="16"/>
  <c r="I171" i="16"/>
  <c r="J171" i="16"/>
  <c r="K171" i="16"/>
  <c r="L171" i="16"/>
  <c r="C172" i="16"/>
  <c r="D172" i="16"/>
  <c r="M172" i="16" s="1"/>
  <c r="F172" i="16"/>
  <c r="G172" i="16"/>
  <c r="H172" i="16"/>
  <c r="I172" i="16"/>
  <c r="J172" i="16"/>
  <c r="K172" i="16"/>
  <c r="L172" i="16"/>
  <c r="C173" i="16"/>
  <c r="D173" i="16"/>
  <c r="M173" i="16" s="1"/>
  <c r="F173" i="16"/>
  <c r="G173" i="16"/>
  <c r="H173" i="16"/>
  <c r="I173" i="16"/>
  <c r="J173" i="16"/>
  <c r="K173" i="16"/>
  <c r="L173" i="16"/>
  <c r="C174" i="16"/>
  <c r="D174" i="16"/>
  <c r="M174" i="16"/>
  <c r="F174" i="16"/>
  <c r="G174" i="16"/>
  <c r="H174" i="16"/>
  <c r="I174" i="16"/>
  <c r="J174" i="16"/>
  <c r="K174" i="16"/>
  <c r="L174" i="16"/>
  <c r="C175" i="16"/>
  <c r="D175" i="16"/>
  <c r="M175" i="16"/>
  <c r="F175" i="16"/>
  <c r="G175" i="16"/>
  <c r="H175" i="16"/>
  <c r="I175" i="16"/>
  <c r="J175" i="16"/>
  <c r="K175" i="16"/>
  <c r="L175" i="16"/>
  <c r="C176" i="16"/>
  <c r="D176" i="16"/>
  <c r="M176" i="16" s="1"/>
  <c r="F176" i="16"/>
  <c r="G176" i="16"/>
  <c r="H176" i="16"/>
  <c r="I176" i="16"/>
  <c r="J176" i="16"/>
  <c r="K176" i="16"/>
  <c r="L176" i="16"/>
  <c r="C177" i="16"/>
  <c r="D177" i="16"/>
  <c r="M177" i="16"/>
  <c r="F177" i="16"/>
  <c r="G177" i="16"/>
  <c r="H177" i="16"/>
  <c r="I177" i="16"/>
  <c r="J177" i="16"/>
  <c r="K177" i="16"/>
  <c r="L177" i="16"/>
  <c r="C178" i="16"/>
  <c r="D178" i="16"/>
  <c r="M178" i="16"/>
  <c r="F178" i="16"/>
  <c r="G178" i="16"/>
  <c r="H178" i="16"/>
  <c r="I178" i="16"/>
  <c r="J178" i="16"/>
  <c r="K178" i="16"/>
  <c r="L178" i="16"/>
  <c r="C179" i="16"/>
  <c r="D179" i="16"/>
  <c r="M179" i="16" s="1"/>
  <c r="F179" i="16"/>
  <c r="G179" i="16"/>
  <c r="H179" i="16"/>
  <c r="I179" i="16"/>
  <c r="J179" i="16"/>
  <c r="K179" i="16"/>
  <c r="L179" i="16"/>
  <c r="C180" i="16"/>
  <c r="D180" i="16"/>
  <c r="M180" i="16"/>
  <c r="F180" i="16"/>
  <c r="G180" i="16"/>
  <c r="H180" i="16"/>
  <c r="I180" i="16"/>
  <c r="J180" i="16"/>
  <c r="K180" i="16"/>
  <c r="L180" i="16"/>
  <c r="C181" i="16"/>
  <c r="D181" i="16"/>
  <c r="M181" i="16" s="1"/>
  <c r="F181" i="16"/>
  <c r="G181" i="16"/>
  <c r="H181" i="16"/>
  <c r="I181" i="16"/>
  <c r="J181" i="16"/>
  <c r="K181" i="16"/>
  <c r="L181" i="16"/>
  <c r="C182" i="16"/>
  <c r="D182" i="16"/>
  <c r="M182" i="16"/>
  <c r="F182" i="16"/>
  <c r="G182" i="16"/>
  <c r="H182" i="16"/>
  <c r="I182" i="16"/>
  <c r="J182" i="16"/>
  <c r="K182" i="16"/>
  <c r="L182" i="16"/>
  <c r="C183" i="16"/>
  <c r="D183" i="16"/>
  <c r="M183" i="16"/>
  <c r="F183" i="16"/>
  <c r="G183" i="16"/>
  <c r="H183" i="16"/>
  <c r="I183" i="16"/>
  <c r="J183" i="16"/>
  <c r="K183" i="16"/>
  <c r="L183" i="16"/>
  <c r="C184" i="16"/>
  <c r="D184" i="16"/>
  <c r="M184" i="16" s="1"/>
  <c r="F184" i="16"/>
  <c r="G184" i="16"/>
  <c r="H184" i="16"/>
  <c r="I184" i="16"/>
  <c r="J184" i="16"/>
  <c r="K184" i="16"/>
  <c r="L184" i="16"/>
  <c r="C185" i="16"/>
  <c r="D185" i="16"/>
  <c r="M185" i="16"/>
  <c r="F185" i="16"/>
  <c r="G185" i="16"/>
  <c r="H185" i="16"/>
  <c r="I185" i="16"/>
  <c r="J185" i="16"/>
  <c r="K185" i="16"/>
  <c r="L185" i="16"/>
  <c r="C186" i="16"/>
  <c r="D186" i="16"/>
  <c r="M186" i="16"/>
  <c r="F186" i="16"/>
  <c r="G186" i="16"/>
  <c r="H186" i="16"/>
  <c r="I186" i="16"/>
  <c r="J186" i="16"/>
  <c r="K186" i="16"/>
  <c r="L186" i="16"/>
  <c r="C187" i="16"/>
  <c r="D187" i="16"/>
  <c r="M187" i="16"/>
  <c r="F187" i="16"/>
  <c r="G187" i="16"/>
  <c r="H187" i="16"/>
  <c r="I187" i="16"/>
  <c r="J187" i="16"/>
  <c r="K187" i="16"/>
  <c r="L187" i="16"/>
  <c r="C188" i="16"/>
  <c r="D188" i="16"/>
  <c r="M188" i="16"/>
  <c r="F188" i="16"/>
  <c r="G188" i="16"/>
  <c r="H188" i="16"/>
  <c r="I188" i="16"/>
  <c r="J188" i="16"/>
  <c r="K188" i="16"/>
  <c r="L188" i="16"/>
  <c r="C189" i="16"/>
  <c r="D189" i="16"/>
  <c r="M189" i="16"/>
  <c r="F189" i="16"/>
  <c r="G189" i="16"/>
  <c r="H189" i="16"/>
  <c r="I189" i="16"/>
  <c r="J189" i="16"/>
  <c r="K189" i="16"/>
  <c r="L189" i="16"/>
  <c r="C190" i="16"/>
  <c r="D190" i="16"/>
  <c r="M190" i="16" s="1"/>
  <c r="F190" i="16"/>
  <c r="G190" i="16"/>
  <c r="H190" i="16"/>
  <c r="I190" i="16"/>
  <c r="J190" i="16"/>
  <c r="K190" i="16"/>
  <c r="L190" i="16"/>
  <c r="C191" i="16"/>
  <c r="D191" i="16"/>
  <c r="M191" i="16"/>
  <c r="F191" i="16"/>
  <c r="G191" i="16"/>
  <c r="H191" i="16"/>
  <c r="I191" i="16"/>
  <c r="J191" i="16"/>
  <c r="K191" i="16"/>
  <c r="L191" i="16"/>
  <c r="C192" i="16"/>
  <c r="D192" i="16"/>
  <c r="M192" i="16"/>
  <c r="F192" i="16"/>
  <c r="G192" i="16"/>
  <c r="H192" i="16"/>
  <c r="I192" i="16"/>
  <c r="J192" i="16"/>
  <c r="K192" i="16"/>
  <c r="L192" i="16"/>
  <c r="C193" i="16"/>
  <c r="D193" i="16"/>
  <c r="M193" i="16"/>
  <c r="F193" i="16"/>
  <c r="G193" i="16"/>
  <c r="H193" i="16"/>
  <c r="I193" i="16"/>
  <c r="J193" i="16"/>
  <c r="K193" i="16"/>
  <c r="L193" i="16"/>
  <c r="C194" i="16"/>
  <c r="D194" i="16"/>
  <c r="M194" i="16" s="1"/>
  <c r="F194" i="16"/>
  <c r="G194" i="16"/>
  <c r="H194" i="16"/>
  <c r="I194" i="16"/>
  <c r="J194" i="16"/>
  <c r="K194" i="16"/>
  <c r="L194" i="16"/>
  <c r="C195" i="16"/>
  <c r="D195" i="16"/>
  <c r="M195" i="16" s="1"/>
  <c r="F195" i="16"/>
  <c r="G195" i="16"/>
  <c r="H195" i="16"/>
  <c r="I195" i="16"/>
  <c r="J195" i="16"/>
  <c r="K195" i="16"/>
  <c r="L195" i="16"/>
  <c r="C196" i="16"/>
  <c r="D196" i="16"/>
  <c r="M196" i="16"/>
  <c r="F196" i="16"/>
  <c r="G196" i="16"/>
  <c r="H196" i="16"/>
  <c r="I196" i="16"/>
  <c r="J196" i="16"/>
  <c r="K196" i="16"/>
  <c r="L196" i="16"/>
  <c r="C197" i="16"/>
  <c r="D197" i="16"/>
  <c r="M197" i="16"/>
  <c r="F197" i="16"/>
  <c r="G197" i="16"/>
  <c r="H197" i="16"/>
  <c r="I197" i="16"/>
  <c r="J197" i="16"/>
  <c r="K197" i="16"/>
  <c r="L197" i="16"/>
  <c r="C198" i="16"/>
  <c r="D198" i="16"/>
  <c r="M198" i="16"/>
  <c r="F198" i="16"/>
  <c r="G198" i="16"/>
  <c r="H198" i="16"/>
  <c r="I198" i="16"/>
  <c r="J198" i="16"/>
  <c r="K198" i="16"/>
  <c r="L198" i="16"/>
  <c r="C199" i="16"/>
  <c r="D199" i="16"/>
  <c r="M199" i="16" s="1"/>
  <c r="F199" i="16"/>
  <c r="G199" i="16"/>
  <c r="H199" i="16"/>
  <c r="I199" i="16"/>
  <c r="J199" i="16"/>
  <c r="K199" i="16"/>
  <c r="L199" i="16"/>
  <c r="C200" i="16"/>
  <c r="D200" i="16"/>
  <c r="M200" i="16"/>
  <c r="F200" i="16"/>
  <c r="G200" i="16"/>
  <c r="H200" i="16"/>
  <c r="I200" i="16"/>
  <c r="J200" i="16"/>
  <c r="K200" i="16"/>
  <c r="L200" i="16"/>
  <c r="C201" i="16"/>
  <c r="D201" i="16"/>
  <c r="M201" i="16"/>
  <c r="F201" i="16"/>
  <c r="G201" i="16"/>
  <c r="H201" i="16"/>
  <c r="I201" i="16"/>
  <c r="J201" i="16"/>
  <c r="K201" i="16"/>
  <c r="L201" i="16"/>
  <c r="C202" i="16"/>
  <c r="D202" i="16"/>
  <c r="M202" i="16"/>
  <c r="F202" i="16"/>
  <c r="G202" i="16"/>
  <c r="H202" i="16"/>
  <c r="I202" i="16"/>
  <c r="J202" i="16"/>
  <c r="K202" i="16"/>
  <c r="L202" i="16"/>
  <c r="C203" i="16"/>
  <c r="D203" i="16"/>
  <c r="M203" i="16" s="1"/>
  <c r="F203" i="16"/>
  <c r="G203" i="16"/>
  <c r="H203" i="16"/>
  <c r="I203" i="16"/>
  <c r="J203" i="16"/>
  <c r="K203" i="16"/>
  <c r="L203" i="16"/>
  <c r="C204" i="16"/>
  <c r="D204" i="16"/>
  <c r="M204" i="16"/>
  <c r="F204" i="16"/>
  <c r="G204" i="16"/>
  <c r="H204" i="16"/>
  <c r="I204" i="16"/>
  <c r="J204" i="16"/>
  <c r="K204" i="16"/>
  <c r="L204" i="16"/>
  <c r="C205" i="16"/>
  <c r="D205" i="16"/>
  <c r="M205" i="16"/>
  <c r="F205" i="16"/>
  <c r="G205" i="16"/>
  <c r="H205" i="16"/>
  <c r="I205" i="16"/>
  <c r="J205" i="16"/>
  <c r="K205" i="16"/>
  <c r="L205" i="16"/>
  <c r="C206" i="16"/>
  <c r="D206" i="16"/>
  <c r="M206" i="16" s="1"/>
  <c r="F206" i="16"/>
  <c r="G206" i="16"/>
  <c r="H206" i="16"/>
  <c r="I206" i="16"/>
  <c r="J206" i="16"/>
  <c r="K206" i="16"/>
  <c r="L206" i="16"/>
  <c r="C207" i="16"/>
  <c r="D207" i="16"/>
  <c r="M207" i="16"/>
  <c r="F207" i="16"/>
  <c r="G207" i="16"/>
  <c r="H207" i="16"/>
  <c r="I207" i="16"/>
  <c r="J207" i="16"/>
  <c r="K207" i="16"/>
  <c r="L207" i="16"/>
  <c r="C208" i="16"/>
  <c r="D208" i="16"/>
  <c r="M208" i="16"/>
  <c r="F208" i="16"/>
  <c r="G208" i="16"/>
  <c r="H208" i="16"/>
  <c r="I208" i="16"/>
  <c r="J208" i="16"/>
  <c r="K208" i="16"/>
  <c r="L208" i="16"/>
  <c r="C209" i="16"/>
  <c r="D209" i="16"/>
  <c r="M209" i="16"/>
  <c r="F209" i="16"/>
  <c r="G209" i="16"/>
  <c r="H209" i="16"/>
  <c r="I209" i="16"/>
  <c r="J209" i="16"/>
  <c r="K209" i="16"/>
  <c r="L209" i="16"/>
  <c r="C210" i="16"/>
  <c r="D210" i="16"/>
  <c r="M210" i="16" s="1"/>
  <c r="F210" i="16"/>
  <c r="G210" i="16"/>
  <c r="H210" i="16"/>
  <c r="I210" i="16"/>
  <c r="J210" i="16"/>
  <c r="K210" i="16"/>
  <c r="L210" i="16"/>
  <c r="C211" i="16"/>
  <c r="D211" i="16"/>
  <c r="M211" i="16"/>
  <c r="F211" i="16"/>
  <c r="G211" i="16"/>
  <c r="H211" i="16"/>
  <c r="I211" i="16"/>
  <c r="J211" i="16"/>
  <c r="K211" i="16"/>
  <c r="L211" i="16"/>
  <c r="C212" i="16"/>
  <c r="D212" i="16"/>
  <c r="M212" i="16" s="1"/>
  <c r="F212" i="16"/>
  <c r="G212" i="16"/>
  <c r="H212" i="16"/>
  <c r="I212" i="16"/>
  <c r="J212" i="16"/>
  <c r="K212" i="16"/>
  <c r="L212" i="16"/>
  <c r="C213" i="16"/>
  <c r="D213" i="16"/>
  <c r="M213" i="16"/>
  <c r="F213" i="16"/>
  <c r="G213" i="16"/>
  <c r="H213" i="16"/>
  <c r="I213" i="16"/>
  <c r="J213" i="16"/>
  <c r="K213" i="16"/>
  <c r="L213" i="16"/>
  <c r="C214" i="16"/>
  <c r="D214" i="16"/>
  <c r="M214" i="16"/>
  <c r="F214" i="16"/>
  <c r="G214" i="16"/>
  <c r="H214" i="16"/>
  <c r="I214" i="16"/>
  <c r="J214" i="16"/>
  <c r="K214" i="16"/>
  <c r="L214" i="16"/>
  <c r="C215" i="16"/>
  <c r="D215" i="16"/>
  <c r="M215" i="16"/>
  <c r="F215" i="16"/>
  <c r="G215" i="16"/>
  <c r="H215" i="16"/>
  <c r="I215" i="16"/>
  <c r="J215" i="16"/>
  <c r="K215" i="16"/>
  <c r="L215" i="16"/>
  <c r="C216" i="16"/>
  <c r="D216" i="16"/>
  <c r="M216" i="16"/>
  <c r="F216" i="16"/>
  <c r="G216" i="16"/>
  <c r="H216" i="16"/>
  <c r="I216" i="16"/>
  <c r="J216" i="16"/>
  <c r="K216" i="16"/>
  <c r="L216" i="16"/>
  <c r="C217" i="16"/>
  <c r="D217" i="16"/>
  <c r="M217" i="16" s="1"/>
  <c r="F217" i="16"/>
  <c r="G217" i="16"/>
  <c r="H217" i="16"/>
  <c r="I217" i="16"/>
  <c r="J217" i="16"/>
  <c r="K217" i="16"/>
  <c r="L217" i="16"/>
  <c r="C218" i="16"/>
  <c r="D218" i="16"/>
  <c r="M218" i="16"/>
  <c r="F218" i="16"/>
  <c r="G218" i="16"/>
  <c r="H218" i="16"/>
  <c r="I218" i="16"/>
  <c r="J218" i="16"/>
  <c r="K218" i="16"/>
  <c r="L218" i="16"/>
  <c r="C219" i="16"/>
  <c r="D219" i="16"/>
  <c r="M219" i="16" s="1"/>
  <c r="F219" i="16"/>
  <c r="G219" i="16"/>
  <c r="H219" i="16"/>
  <c r="I219" i="16"/>
  <c r="J219" i="16"/>
  <c r="K219" i="16"/>
  <c r="L219" i="16"/>
  <c r="C220" i="16"/>
  <c r="D220" i="16"/>
  <c r="M220" i="16"/>
  <c r="F220" i="16"/>
  <c r="G220" i="16"/>
  <c r="H220" i="16"/>
  <c r="I220" i="16"/>
  <c r="J220" i="16"/>
  <c r="K220" i="16"/>
  <c r="L220" i="16"/>
  <c r="C221" i="16"/>
  <c r="D221" i="16"/>
  <c r="M221" i="16" s="1"/>
  <c r="F221" i="16"/>
  <c r="G221" i="16"/>
  <c r="H221" i="16"/>
  <c r="I221" i="16"/>
  <c r="J221" i="16"/>
  <c r="K221" i="16"/>
  <c r="L221" i="16"/>
  <c r="C222" i="16"/>
  <c r="D222" i="16"/>
  <c r="M222" i="16"/>
  <c r="F222" i="16"/>
  <c r="G222" i="16"/>
  <c r="H222" i="16"/>
  <c r="I222" i="16"/>
  <c r="J222" i="16"/>
  <c r="K222" i="16"/>
  <c r="L222" i="16"/>
  <c r="C223" i="16"/>
  <c r="D223" i="16"/>
  <c r="M223" i="16"/>
  <c r="F223" i="16"/>
  <c r="G223" i="16"/>
  <c r="H223" i="16"/>
  <c r="I223" i="16"/>
  <c r="J223" i="16"/>
  <c r="K223" i="16"/>
  <c r="L223" i="16"/>
  <c r="C224" i="16"/>
  <c r="D224" i="16"/>
  <c r="M224" i="16"/>
  <c r="F224" i="16"/>
  <c r="G224" i="16"/>
  <c r="H224" i="16"/>
  <c r="I224" i="16"/>
  <c r="J224" i="16"/>
  <c r="K224" i="16"/>
  <c r="L224" i="16"/>
  <c r="C225" i="16"/>
  <c r="D225" i="16"/>
  <c r="M225" i="16"/>
  <c r="F225" i="16"/>
  <c r="G225" i="16"/>
  <c r="H225" i="16"/>
  <c r="I225" i="16"/>
  <c r="J225" i="16"/>
  <c r="K225" i="16"/>
  <c r="L225" i="16"/>
  <c r="C226" i="16"/>
  <c r="D226" i="16"/>
  <c r="M226" i="16"/>
  <c r="F226" i="16"/>
  <c r="G226" i="16"/>
  <c r="H226" i="16"/>
  <c r="I226" i="16"/>
  <c r="J226" i="16"/>
  <c r="K226" i="16"/>
  <c r="L226" i="16"/>
  <c r="C227" i="16"/>
  <c r="D227" i="16"/>
  <c r="M227" i="16" s="1"/>
  <c r="F227" i="16"/>
  <c r="G227" i="16"/>
  <c r="H227" i="16"/>
  <c r="I227" i="16"/>
  <c r="J227" i="16"/>
  <c r="K227" i="16"/>
  <c r="L227" i="16"/>
  <c r="C228" i="16"/>
  <c r="D228" i="16"/>
  <c r="M228" i="16" s="1"/>
  <c r="F228" i="16"/>
  <c r="G228" i="16"/>
  <c r="H228" i="16"/>
  <c r="I228" i="16"/>
  <c r="J228" i="16"/>
  <c r="K228" i="16"/>
  <c r="L228" i="16"/>
  <c r="C229" i="16"/>
  <c r="D229" i="16"/>
  <c r="M229" i="16"/>
  <c r="F229" i="16"/>
  <c r="G229" i="16"/>
  <c r="H229" i="16"/>
  <c r="I229" i="16"/>
  <c r="J229" i="16"/>
  <c r="K229" i="16"/>
  <c r="L229" i="16"/>
  <c r="C230" i="16"/>
  <c r="D230" i="16"/>
  <c r="M230" i="16" s="1"/>
  <c r="F230" i="16"/>
  <c r="G230" i="16"/>
  <c r="H230" i="16"/>
  <c r="I230" i="16"/>
  <c r="J230" i="16"/>
  <c r="K230" i="16"/>
  <c r="L230" i="16"/>
  <c r="C231" i="16"/>
  <c r="D231" i="16"/>
  <c r="M231" i="16" s="1"/>
  <c r="F231" i="16"/>
  <c r="G231" i="16"/>
  <c r="H231" i="16"/>
  <c r="I231" i="16"/>
  <c r="J231" i="16"/>
  <c r="K231" i="16"/>
  <c r="L231" i="16"/>
  <c r="C232" i="16"/>
  <c r="D232" i="16"/>
  <c r="M232" i="16"/>
  <c r="F232" i="16"/>
  <c r="G232" i="16"/>
  <c r="H232" i="16"/>
  <c r="I232" i="16"/>
  <c r="J232" i="16"/>
  <c r="K232" i="16"/>
  <c r="L232" i="16"/>
  <c r="C233" i="16"/>
  <c r="D233" i="16"/>
  <c r="M233" i="16" s="1"/>
  <c r="F233" i="16"/>
  <c r="G233" i="16"/>
  <c r="H233" i="16"/>
  <c r="I233" i="16"/>
  <c r="J233" i="16"/>
  <c r="K233" i="16"/>
  <c r="L233" i="16"/>
  <c r="C234" i="16"/>
  <c r="D234" i="16"/>
  <c r="M234" i="16"/>
  <c r="F234" i="16"/>
  <c r="G234" i="16"/>
  <c r="H234" i="16"/>
  <c r="I234" i="16"/>
  <c r="J234" i="16"/>
  <c r="K234" i="16"/>
  <c r="L234" i="16"/>
  <c r="C235" i="16"/>
  <c r="D235" i="16"/>
  <c r="M235" i="16"/>
  <c r="F235" i="16"/>
  <c r="G235" i="16"/>
  <c r="H235" i="16"/>
  <c r="I235" i="16"/>
  <c r="J235" i="16"/>
  <c r="K235" i="16"/>
  <c r="L235" i="16"/>
  <c r="C236" i="16"/>
  <c r="D236" i="16"/>
  <c r="M236" i="16" s="1"/>
  <c r="F236" i="16"/>
  <c r="G236" i="16"/>
  <c r="H236" i="16"/>
  <c r="I236" i="16"/>
  <c r="J236" i="16"/>
  <c r="K236" i="16"/>
  <c r="L236" i="16"/>
  <c r="C237" i="16"/>
  <c r="D237" i="16"/>
  <c r="M237" i="16"/>
  <c r="F237" i="16"/>
  <c r="G237" i="16"/>
  <c r="H237" i="16"/>
  <c r="I237" i="16"/>
  <c r="J237" i="16"/>
  <c r="K237" i="16"/>
  <c r="L237" i="16"/>
  <c r="C238" i="16"/>
  <c r="D238" i="16"/>
  <c r="M238" i="16" s="1"/>
  <c r="F238" i="16"/>
  <c r="G238" i="16"/>
  <c r="H238" i="16"/>
  <c r="I238" i="16"/>
  <c r="J238" i="16"/>
  <c r="K238" i="16"/>
  <c r="L238" i="16"/>
  <c r="C239" i="16"/>
  <c r="D239" i="16"/>
  <c r="M239" i="16" s="1"/>
  <c r="F239" i="16"/>
  <c r="G239" i="16"/>
  <c r="H239" i="16"/>
  <c r="I239" i="16"/>
  <c r="J239" i="16"/>
  <c r="K239" i="16"/>
  <c r="L239" i="16"/>
  <c r="C240" i="16"/>
  <c r="D240" i="16"/>
  <c r="M240" i="16"/>
  <c r="F240" i="16"/>
  <c r="G240" i="16"/>
  <c r="H240" i="16"/>
  <c r="I240" i="16"/>
  <c r="J240" i="16"/>
  <c r="K240" i="16"/>
  <c r="L240" i="16"/>
  <c r="C241" i="16"/>
  <c r="D241" i="16"/>
  <c r="M241" i="16"/>
  <c r="F241" i="16"/>
  <c r="G241" i="16"/>
  <c r="H241" i="16"/>
  <c r="I241" i="16"/>
  <c r="J241" i="16"/>
  <c r="K241" i="16"/>
  <c r="L241" i="16"/>
  <c r="C242" i="16"/>
  <c r="D242" i="16"/>
  <c r="M242" i="16"/>
  <c r="F242" i="16"/>
  <c r="G242" i="16"/>
  <c r="H242" i="16"/>
  <c r="I242" i="16"/>
  <c r="J242" i="16"/>
  <c r="K242" i="16"/>
  <c r="L242" i="16"/>
  <c r="C243" i="16"/>
  <c r="D243" i="16"/>
  <c r="M243" i="16"/>
  <c r="F243" i="16"/>
  <c r="G243" i="16"/>
  <c r="H243" i="16"/>
  <c r="I243" i="16"/>
  <c r="J243" i="16"/>
  <c r="K243" i="16"/>
  <c r="L243" i="16"/>
  <c r="C244" i="16"/>
  <c r="D244" i="16"/>
  <c r="M244" i="16"/>
  <c r="F244" i="16"/>
  <c r="G244" i="16"/>
  <c r="H244" i="16"/>
  <c r="I244" i="16"/>
  <c r="J244" i="16"/>
  <c r="K244" i="16"/>
  <c r="L244" i="16"/>
  <c r="C245" i="16"/>
  <c r="D245" i="16"/>
  <c r="M245" i="16"/>
  <c r="F245" i="16"/>
  <c r="G245" i="16"/>
  <c r="H245" i="16"/>
  <c r="I245" i="16"/>
  <c r="J245" i="16"/>
  <c r="K245" i="16"/>
  <c r="L245" i="16"/>
  <c r="C246" i="16"/>
  <c r="D246" i="16"/>
  <c r="M246" i="16"/>
  <c r="F246" i="16"/>
  <c r="G246" i="16"/>
  <c r="H246" i="16"/>
  <c r="I246" i="16"/>
  <c r="J246" i="16"/>
  <c r="K246" i="16"/>
  <c r="L246" i="16"/>
  <c r="C247" i="16"/>
  <c r="D247" i="16"/>
  <c r="M247" i="16"/>
  <c r="F247" i="16"/>
  <c r="G247" i="16"/>
  <c r="H247" i="16"/>
  <c r="I247" i="16"/>
  <c r="J247" i="16"/>
  <c r="K247" i="16"/>
  <c r="L247" i="16"/>
  <c r="C248" i="16"/>
  <c r="D248" i="16"/>
  <c r="M248" i="16"/>
  <c r="F248" i="16"/>
  <c r="G248" i="16"/>
  <c r="H248" i="16"/>
  <c r="I248" i="16"/>
  <c r="J248" i="16"/>
  <c r="K248" i="16"/>
  <c r="L248" i="16"/>
  <c r="C249" i="16"/>
  <c r="D249" i="16"/>
  <c r="M249" i="16" s="1"/>
  <c r="F249" i="16"/>
  <c r="G249" i="16"/>
  <c r="H249" i="16"/>
  <c r="I249" i="16"/>
  <c r="J249" i="16"/>
  <c r="K249" i="16"/>
  <c r="L249" i="16"/>
  <c r="C250" i="16"/>
  <c r="D250" i="16"/>
  <c r="M250" i="16" s="1"/>
  <c r="F250" i="16"/>
  <c r="G250" i="16"/>
  <c r="H250" i="16"/>
  <c r="I250" i="16"/>
  <c r="J250" i="16"/>
  <c r="K250" i="16"/>
  <c r="L250" i="16"/>
  <c r="C251" i="16"/>
  <c r="D251" i="16"/>
  <c r="M251" i="16" s="1"/>
  <c r="F251" i="16"/>
  <c r="G251" i="16"/>
  <c r="H251" i="16"/>
  <c r="I251" i="16"/>
  <c r="J251" i="16"/>
  <c r="K251" i="16"/>
  <c r="L251" i="16"/>
  <c r="C252" i="16"/>
  <c r="D252" i="16"/>
  <c r="M252" i="16"/>
  <c r="F252" i="16"/>
  <c r="G252" i="16"/>
  <c r="H252" i="16"/>
  <c r="I252" i="16"/>
  <c r="J252" i="16"/>
  <c r="K252" i="16"/>
  <c r="L252" i="16"/>
  <c r="C253" i="16"/>
  <c r="D253" i="16"/>
  <c r="M253" i="16"/>
  <c r="F253" i="16"/>
  <c r="G253" i="16"/>
  <c r="H253" i="16"/>
  <c r="I253" i="16"/>
  <c r="J253" i="16"/>
  <c r="K253" i="16"/>
  <c r="L253" i="16"/>
  <c r="C254" i="16"/>
  <c r="D254" i="16"/>
  <c r="M254" i="16"/>
  <c r="F254" i="16"/>
  <c r="G254" i="16"/>
  <c r="H254" i="16"/>
  <c r="I254" i="16"/>
  <c r="J254" i="16"/>
  <c r="K254" i="16"/>
  <c r="L254" i="16"/>
  <c r="C255" i="16"/>
  <c r="D255" i="16"/>
  <c r="M255" i="16"/>
  <c r="F255" i="16"/>
  <c r="G255" i="16"/>
  <c r="H255" i="16"/>
  <c r="I255" i="16"/>
  <c r="J255" i="16"/>
  <c r="K255" i="16"/>
  <c r="L255" i="16"/>
  <c r="C256" i="16"/>
  <c r="D256" i="16"/>
  <c r="M256" i="16"/>
  <c r="F256" i="16"/>
  <c r="G256" i="16"/>
  <c r="H256" i="16"/>
  <c r="I256" i="16"/>
  <c r="J256" i="16"/>
  <c r="K256" i="16"/>
  <c r="L256" i="16"/>
  <c r="C257" i="16"/>
  <c r="D257" i="16"/>
  <c r="M257" i="16"/>
  <c r="F257" i="16"/>
  <c r="G257" i="16"/>
  <c r="H257" i="16"/>
  <c r="I257" i="16"/>
  <c r="J257" i="16"/>
  <c r="K257" i="16"/>
  <c r="L257" i="16"/>
  <c r="C258" i="16"/>
  <c r="D258" i="16"/>
  <c r="M258" i="16" s="1"/>
  <c r="F258" i="16"/>
  <c r="G258" i="16"/>
  <c r="H258" i="16"/>
  <c r="I258" i="16"/>
  <c r="J258" i="16"/>
  <c r="K258" i="16"/>
  <c r="L258" i="16"/>
  <c r="C259" i="16"/>
  <c r="D259" i="16"/>
  <c r="M259" i="16"/>
  <c r="F259" i="16"/>
  <c r="G259" i="16"/>
  <c r="H259" i="16"/>
  <c r="I259" i="16"/>
  <c r="J259" i="16"/>
  <c r="K259" i="16"/>
  <c r="L259" i="16"/>
  <c r="C260" i="16"/>
  <c r="D260" i="16"/>
  <c r="M260" i="16"/>
  <c r="F260" i="16"/>
  <c r="G260" i="16"/>
  <c r="H260" i="16"/>
  <c r="I260" i="16"/>
  <c r="J260" i="16"/>
  <c r="K260" i="16"/>
  <c r="L260" i="16"/>
  <c r="C261" i="16"/>
  <c r="D261" i="16"/>
  <c r="M261" i="16" s="1"/>
  <c r="F261" i="16"/>
  <c r="G261" i="16"/>
  <c r="H261" i="16"/>
  <c r="I261" i="16"/>
  <c r="J261" i="16"/>
  <c r="K261" i="16"/>
  <c r="L261" i="16"/>
  <c r="C262" i="16"/>
  <c r="D262" i="16"/>
  <c r="M262" i="16"/>
  <c r="F262" i="16"/>
  <c r="G262" i="16"/>
  <c r="H262" i="16"/>
  <c r="I262" i="16"/>
  <c r="J262" i="16"/>
  <c r="K262" i="16"/>
  <c r="L262" i="16"/>
  <c r="C263" i="16"/>
  <c r="D263" i="16"/>
  <c r="M263" i="16"/>
  <c r="F263" i="16"/>
  <c r="G263" i="16"/>
  <c r="H263" i="16"/>
  <c r="I263" i="16"/>
  <c r="J263" i="16"/>
  <c r="K263" i="16"/>
  <c r="L263" i="16"/>
  <c r="C264" i="16"/>
  <c r="D264" i="16"/>
  <c r="M264" i="16"/>
  <c r="F264" i="16"/>
  <c r="G264" i="16"/>
  <c r="H264" i="16"/>
  <c r="I264" i="16"/>
  <c r="J264" i="16"/>
  <c r="K264" i="16"/>
  <c r="L264" i="16"/>
  <c r="C265" i="16"/>
  <c r="D265" i="16"/>
  <c r="M265" i="16" s="1"/>
  <c r="F265" i="16"/>
  <c r="G265" i="16"/>
  <c r="H265" i="16"/>
  <c r="I265" i="16"/>
  <c r="J265" i="16"/>
  <c r="K265" i="16"/>
  <c r="L265" i="16"/>
  <c r="C266" i="16"/>
  <c r="D266" i="16"/>
  <c r="M266" i="16"/>
  <c r="F266" i="16"/>
  <c r="G266" i="16"/>
  <c r="H266" i="16"/>
  <c r="I266" i="16"/>
  <c r="J266" i="16"/>
  <c r="K266" i="16"/>
  <c r="L266" i="16"/>
  <c r="C267" i="16"/>
  <c r="D267" i="16"/>
  <c r="M267" i="16" s="1"/>
  <c r="F267" i="16"/>
  <c r="G267" i="16"/>
  <c r="H267" i="16"/>
  <c r="I267" i="16"/>
  <c r="J267" i="16"/>
  <c r="K267" i="16"/>
  <c r="L267" i="16"/>
  <c r="C268" i="16"/>
  <c r="D268" i="16"/>
  <c r="M268" i="16"/>
  <c r="F268" i="16"/>
  <c r="G268" i="16"/>
  <c r="H268" i="16"/>
  <c r="I268" i="16"/>
  <c r="J268" i="16"/>
  <c r="K268" i="16"/>
  <c r="L268" i="16"/>
  <c r="C269" i="16"/>
  <c r="D269" i="16"/>
  <c r="M269" i="16" s="1"/>
  <c r="F269" i="16"/>
  <c r="G269" i="16"/>
  <c r="H269" i="16"/>
  <c r="I269" i="16"/>
  <c r="J269" i="16"/>
  <c r="K269" i="16"/>
  <c r="L269" i="16"/>
  <c r="C270" i="16"/>
  <c r="D270" i="16"/>
  <c r="M270" i="16"/>
  <c r="F270" i="16"/>
  <c r="G270" i="16"/>
  <c r="H270" i="16"/>
  <c r="I270" i="16"/>
  <c r="J270" i="16"/>
  <c r="K270" i="16"/>
  <c r="L270" i="16"/>
  <c r="C271" i="16"/>
  <c r="D271" i="16"/>
  <c r="M271" i="16"/>
  <c r="F271" i="16"/>
  <c r="G271" i="16"/>
  <c r="H271" i="16"/>
  <c r="I271" i="16"/>
  <c r="J271" i="16"/>
  <c r="K271" i="16"/>
  <c r="L271" i="16"/>
  <c r="C272" i="16"/>
  <c r="D272" i="16"/>
  <c r="M272" i="16" s="1"/>
  <c r="F272" i="16"/>
  <c r="G272" i="16"/>
  <c r="H272" i="16"/>
  <c r="I272" i="16"/>
  <c r="J272" i="16"/>
  <c r="K272" i="16"/>
  <c r="L272" i="16"/>
  <c r="C273" i="16"/>
  <c r="D273" i="16"/>
  <c r="M273" i="16"/>
  <c r="F273" i="16"/>
  <c r="G273" i="16"/>
  <c r="H273" i="16"/>
  <c r="I273" i="16"/>
  <c r="J273" i="16"/>
  <c r="K273" i="16"/>
  <c r="L273" i="16"/>
  <c r="C274" i="16"/>
  <c r="D274" i="16"/>
  <c r="M274" i="16"/>
  <c r="F274" i="16"/>
  <c r="G274" i="16"/>
  <c r="H274" i="16"/>
  <c r="I274" i="16"/>
  <c r="J274" i="16"/>
  <c r="K274" i="16"/>
  <c r="L274" i="16"/>
  <c r="C275" i="16"/>
  <c r="D275" i="16"/>
  <c r="M275" i="16"/>
  <c r="F275" i="16"/>
  <c r="G275" i="16"/>
  <c r="H275" i="16"/>
  <c r="I275" i="16"/>
  <c r="J275" i="16"/>
  <c r="K275" i="16"/>
  <c r="L275" i="16"/>
  <c r="C276" i="16"/>
  <c r="D276" i="16"/>
  <c r="M276" i="16"/>
  <c r="F276" i="16"/>
  <c r="G276" i="16"/>
  <c r="H276" i="16"/>
  <c r="I276" i="16"/>
  <c r="J276" i="16"/>
  <c r="K276" i="16"/>
  <c r="L276" i="16"/>
  <c r="C277" i="16"/>
  <c r="D277" i="16"/>
  <c r="M277" i="16" s="1"/>
  <c r="F277" i="16"/>
  <c r="G277" i="16"/>
  <c r="H277" i="16"/>
  <c r="I277" i="16"/>
  <c r="J277" i="16"/>
  <c r="K277" i="16"/>
  <c r="L277" i="16"/>
  <c r="C278" i="16"/>
  <c r="D278" i="16"/>
  <c r="M278" i="16" s="1"/>
  <c r="F278" i="16"/>
  <c r="G278" i="16"/>
  <c r="H278" i="16"/>
  <c r="I278" i="16"/>
  <c r="J278" i="16"/>
  <c r="K278" i="16"/>
  <c r="L278" i="16"/>
  <c r="C279" i="16"/>
  <c r="D279" i="16"/>
  <c r="M279" i="16"/>
  <c r="F279" i="16"/>
  <c r="G279" i="16"/>
  <c r="H279" i="16"/>
  <c r="I279" i="16"/>
  <c r="J279" i="16"/>
  <c r="K279" i="16"/>
  <c r="L279" i="16"/>
  <c r="C280" i="16"/>
  <c r="D280" i="16"/>
  <c r="M280" i="16"/>
  <c r="F280" i="16"/>
  <c r="G280" i="16"/>
  <c r="H280" i="16"/>
  <c r="I280" i="16"/>
  <c r="J280" i="16"/>
  <c r="K280" i="16"/>
  <c r="L280" i="16"/>
  <c r="C281" i="16"/>
  <c r="D281" i="16"/>
  <c r="M281" i="16"/>
  <c r="F281" i="16"/>
  <c r="G281" i="16"/>
  <c r="H281" i="16"/>
  <c r="I281" i="16"/>
  <c r="J281" i="16"/>
  <c r="K281" i="16"/>
  <c r="L281" i="16"/>
  <c r="C282" i="16"/>
  <c r="D282" i="16"/>
  <c r="M282" i="16" s="1"/>
  <c r="F282" i="16"/>
  <c r="G282" i="16"/>
  <c r="H282" i="16"/>
  <c r="I282" i="16"/>
  <c r="J282" i="16"/>
  <c r="K282" i="16"/>
  <c r="L282" i="16"/>
  <c r="C283" i="16"/>
  <c r="D283" i="16"/>
  <c r="M283" i="16" s="1"/>
  <c r="F283" i="16"/>
  <c r="G283" i="16"/>
  <c r="H283" i="16"/>
  <c r="I283" i="16"/>
  <c r="J283" i="16"/>
  <c r="K283" i="16"/>
  <c r="L283" i="16"/>
  <c r="C284" i="16"/>
  <c r="D284" i="16"/>
  <c r="M284" i="16"/>
  <c r="F284" i="16"/>
  <c r="G284" i="16"/>
  <c r="H284" i="16"/>
  <c r="I284" i="16"/>
  <c r="J284" i="16"/>
  <c r="K284" i="16"/>
  <c r="L284" i="16"/>
  <c r="C285" i="16"/>
  <c r="D285" i="16"/>
  <c r="M285" i="16" s="1"/>
  <c r="F285" i="16"/>
  <c r="G285" i="16"/>
  <c r="H285" i="16"/>
  <c r="I285" i="16"/>
  <c r="J285" i="16"/>
  <c r="K285" i="16"/>
  <c r="L285" i="16"/>
  <c r="C286" i="16"/>
  <c r="D286" i="16"/>
  <c r="M286" i="16" s="1"/>
  <c r="F286" i="16"/>
  <c r="G286" i="16"/>
  <c r="H286" i="16"/>
  <c r="I286" i="16"/>
  <c r="J286" i="16"/>
  <c r="K286" i="16"/>
  <c r="L286" i="16"/>
  <c r="C287" i="16"/>
  <c r="D287" i="16"/>
  <c r="M287" i="16" s="1"/>
  <c r="F287" i="16"/>
  <c r="G287" i="16"/>
  <c r="H287" i="16"/>
  <c r="I287" i="16"/>
  <c r="J287" i="16"/>
  <c r="K287" i="16"/>
  <c r="L287" i="16"/>
  <c r="C288" i="16"/>
  <c r="D288" i="16"/>
  <c r="M288" i="16"/>
  <c r="F288" i="16"/>
  <c r="G288" i="16"/>
  <c r="H288" i="16"/>
  <c r="I288" i="16"/>
  <c r="J288" i="16"/>
  <c r="K288" i="16"/>
  <c r="L288" i="16"/>
  <c r="C289" i="16"/>
  <c r="D289" i="16"/>
  <c r="M289" i="16"/>
  <c r="F289" i="16"/>
  <c r="G289" i="16"/>
  <c r="H289" i="16"/>
  <c r="I289" i="16"/>
  <c r="J289" i="16"/>
  <c r="K289" i="16"/>
  <c r="L289" i="16"/>
  <c r="C290" i="16"/>
  <c r="D290" i="16"/>
  <c r="M290" i="16"/>
  <c r="F290" i="16"/>
  <c r="G290" i="16"/>
  <c r="H290" i="16"/>
  <c r="I290" i="16"/>
  <c r="J290" i="16"/>
  <c r="K290" i="16"/>
  <c r="L290" i="16"/>
  <c r="C291" i="16"/>
  <c r="D291" i="16"/>
  <c r="M291" i="16"/>
  <c r="F291" i="16"/>
  <c r="G291" i="16"/>
  <c r="H291" i="16"/>
  <c r="I291" i="16"/>
  <c r="J291" i="16"/>
  <c r="K291" i="16"/>
  <c r="L291" i="16"/>
  <c r="C292" i="16"/>
  <c r="D292" i="16"/>
  <c r="M292" i="16"/>
  <c r="F292" i="16"/>
  <c r="G292" i="16"/>
  <c r="H292" i="16"/>
  <c r="I292" i="16"/>
  <c r="J292" i="16"/>
  <c r="K292" i="16"/>
  <c r="L292" i="16"/>
  <c r="C293" i="16"/>
  <c r="D293" i="16"/>
  <c r="M293" i="16"/>
  <c r="F293" i="16"/>
  <c r="G293" i="16"/>
  <c r="H293" i="16"/>
  <c r="I293" i="16"/>
  <c r="J293" i="16"/>
  <c r="K293" i="16"/>
  <c r="L293" i="16"/>
  <c r="C294" i="16"/>
  <c r="D294" i="16"/>
  <c r="M294" i="16" s="1"/>
  <c r="F294" i="16"/>
  <c r="G294" i="16"/>
  <c r="H294" i="16"/>
  <c r="I294" i="16"/>
  <c r="J294" i="16"/>
  <c r="K294" i="16"/>
  <c r="L294" i="16"/>
  <c r="C295" i="16"/>
  <c r="D295" i="16"/>
  <c r="M295" i="16"/>
  <c r="F295" i="16"/>
  <c r="G295" i="16"/>
  <c r="H295" i="16"/>
  <c r="I295" i="16"/>
  <c r="J295" i="16"/>
  <c r="K295" i="16"/>
  <c r="L295" i="16"/>
  <c r="C296" i="16"/>
  <c r="D296" i="16"/>
  <c r="M296" i="16"/>
  <c r="F296" i="16"/>
  <c r="G296" i="16"/>
  <c r="H296" i="16"/>
  <c r="I296" i="16"/>
  <c r="J296" i="16"/>
  <c r="K296" i="16"/>
  <c r="L296" i="16"/>
  <c r="C297" i="16"/>
  <c r="D297" i="16"/>
  <c r="M297" i="16"/>
  <c r="F297" i="16"/>
  <c r="G297" i="16"/>
  <c r="H297" i="16"/>
  <c r="I297" i="16"/>
  <c r="J297" i="16"/>
  <c r="K297" i="16"/>
  <c r="L297" i="16"/>
  <c r="C298" i="16"/>
  <c r="D298" i="16"/>
  <c r="M298" i="16"/>
  <c r="F298" i="16"/>
  <c r="G298" i="16"/>
  <c r="H298" i="16"/>
  <c r="I298" i="16"/>
  <c r="J298" i="16"/>
  <c r="K298" i="16"/>
  <c r="L298" i="16"/>
  <c r="C299" i="16"/>
  <c r="D299" i="16"/>
  <c r="M299" i="16"/>
  <c r="F299" i="16"/>
  <c r="G299" i="16"/>
  <c r="H299" i="16"/>
  <c r="I299" i="16"/>
  <c r="J299" i="16"/>
  <c r="K299" i="16"/>
  <c r="L299" i="16"/>
  <c r="C300" i="16"/>
  <c r="D300" i="16"/>
  <c r="M300" i="16"/>
  <c r="F300" i="16"/>
  <c r="G300" i="16"/>
  <c r="H300" i="16"/>
  <c r="I300" i="16"/>
  <c r="J300" i="16"/>
  <c r="K300" i="16"/>
  <c r="L300" i="16"/>
  <c r="C301" i="16"/>
  <c r="D301" i="16"/>
  <c r="M301" i="16"/>
  <c r="F301" i="16"/>
  <c r="G301" i="16"/>
  <c r="H301" i="16"/>
  <c r="I301" i="16"/>
  <c r="J301" i="16"/>
  <c r="K301" i="16"/>
  <c r="L301" i="16"/>
  <c r="C302" i="16"/>
  <c r="D302" i="16"/>
  <c r="M302" i="16" s="1"/>
  <c r="F302" i="16"/>
  <c r="G302" i="16"/>
  <c r="H302" i="16"/>
  <c r="I302" i="16"/>
  <c r="J302" i="16"/>
  <c r="K302" i="16"/>
  <c r="L302" i="16"/>
  <c r="C303" i="16"/>
  <c r="D303" i="16"/>
  <c r="M303" i="16"/>
  <c r="F303" i="16"/>
  <c r="G303" i="16"/>
  <c r="H303" i="16"/>
  <c r="I303" i="16"/>
  <c r="J303" i="16"/>
  <c r="K303" i="16"/>
  <c r="L303" i="16"/>
  <c r="C304" i="16"/>
  <c r="D304" i="16"/>
  <c r="M304" i="16"/>
  <c r="F304" i="16"/>
  <c r="G304" i="16"/>
  <c r="H304" i="16"/>
  <c r="I304" i="16"/>
  <c r="J304" i="16"/>
  <c r="K304" i="16"/>
  <c r="L304" i="16"/>
  <c r="C305" i="16"/>
  <c r="D305" i="16"/>
  <c r="M305" i="16" s="1"/>
  <c r="F305" i="16"/>
  <c r="G305" i="16"/>
  <c r="H305" i="16"/>
  <c r="I305" i="16"/>
  <c r="J305" i="16"/>
  <c r="K305" i="16"/>
  <c r="L305" i="16"/>
  <c r="C306" i="16"/>
  <c r="D306" i="16"/>
  <c r="M306" i="16"/>
  <c r="F306" i="16"/>
  <c r="G306" i="16"/>
  <c r="H306" i="16"/>
  <c r="I306" i="16"/>
  <c r="J306" i="16"/>
  <c r="K306" i="16"/>
  <c r="L306" i="16"/>
  <c r="C307" i="16"/>
  <c r="D307" i="16"/>
  <c r="M307" i="16"/>
  <c r="F307" i="16"/>
  <c r="G307" i="16"/>
  <c r="H307" i="16"/>
  <c r="I307" i="16"/>
  <c r="J307" i="16"/>
  <c r="K307" i="16"/>
  <c r="L307" i="16"/>
  <c r="C308" i="16"/>
  <c r="D308" i="16"/>
  <c r="M308" i="16"/>
  <c r="F308" i="16"/>
  <c r="G308" i="16"/>
  <c r="H308" i="16"/>
  <c r="I308" i="16"/>
  <c r="J308" i="16"/>
  <c r="K308" i="16"/>
  <c r="L308" i="16"/>
  <c r="C309" i="16"/>
  <c r="D309" i="16"/>
  <c r="M309" i="16" s="1"/>
  <c r="F309" i="16"/>
  <c r="G309" i="16"/>
  <c r="H309" i="16"/>
  <c r="I309" i="16"/>
  <c r="J309" i="16"/>
  <c r="K309" i="16"/>
  <c r="L309" i="16"/>
  <c r="C310" i="16"/>
  <c r="D310" i="16"/>
  <c r="M310" i="16" s="1"/>
  <c r="F310" i="16"/>
  <c r="G310" i="16"/>
  <c r="H310" i="16"/>
  <c r="I310" i="16"/>
  <c r="J310" i="16"/>
  <c r="K310" i="16"/>
  <c r="L310" i="16"/>
  <c r="C311" i="16"/>
  <c r="D311" i="16"/>
  <c r="M311" i="16" s="1"/>
  <c r="F311" i="16"/>
  <c r="G311" i="16"/>
  <c r="H311" i="16"/>
  <c r="I311" i="16"/>
  <c r="J311" i="16"/>
  <c r="K311" i="16"/>
  <c r="L311" i="16"/>
  <c r="C312" i="16"/>
  <c r="D312" i="16"/>
  <c r="M312" i="16"/>
  <c r="F312" i="16"/>
  <c r="G312" i="16"/>
  <c r="H312" i="16"/>
  <c r="I312" i="16"/>
  <c r="J312" i="16"/>
  <c r="K312" i="16"/>
  <c r="L312" i="16"/>
  <c r="O94" i="26"/>
  <c r="Q23" i="26"/>
  <c r="A5" i="293"/>
  <c r="BH3" i="293"/>
  <c r="EC10" i="293"/>
  <c r="DT11" i="293"/>
  <c r="DT15" i="293"/>
  <c r="EC4" i="293" s="1"/>
  <c r="EC11" i="293"/>
  <c r="BH14" i="293"/>
  <c r="BH15" i="293"/>
  <c r="BH16" i="293"/>
  <c r="BQ16" i="293"/>
  <c r="BH17" i="293"/>
  <c r="BQ17" i="293" s="1"/>
  <c r="D2" i="19"/>
  <c r="AF3" i="19"/>
  <c r="F2" i="16"/>
  <c r="AE3" i="16"/>
  <c r="E2" i="26"/>
  <c r="S3" i="26"/>
  <c r="B11" i="26"/>
  <c r="G11" i="26"/>
  <c r="K11" i="26"/>
  <c r="L11" i="26"/>
  <c r="N11" i="26"/>
  <c r="M11" i="26"/>
  <c r="O11" i="26"/>
  <c r="P11" i="26"/>
  <c r="G12" i="26"/>
  <c r="O11" i="16" s="1"/>
  <c r="P11" i="16" s="1"/>
  <c r="L12" i="26"/>
  <c r="X11" i="16" s="1"/>
  <c r="AA11" i="16" s="1"/>
  <c r="AB11" i="16" s="1"/>
  <c r="G13" i="26"/>
  <c r="L13" i="26"/>
  <c r="G14" i="26"/>
  <c r="L14" i="26"/>
  <c r="G15" i="26"/>
  <c r="L15" i="26"/>
  <c r="G16" i="26"/>
  <c r="L16" i="26"/>
  <c r="G17" i="26"/>
  <c r="L17" i="26"/>
  <c r="N17" i="26" s="1"/>
  <c r="G18" i="26"/>
  <c r="L18" i="26"/>
  <c r="G19" i="26"/>
  <c r="L19" i="26"/>
  <c r="N19" i="26" s="1"/>
  <c r="G20" i="26"/>
  <c r="L20" i="26"/>
  <c r="N20" i="26" s="1"/>
  <c r="G21" i="26"/>
  <c r="L21" i="26"/>
  <c r="N21" i="26" s="1"/>
  <c r="G22" i="26"/>
  <c r="L22" i="26"/>
  <c r="N22" i="26" s="1"/>
  <c r="G23" i="26"/>
  <c r="O22" i="16" s="1"/>
  <c r="L23" i="26"/>
  <c r="N23" i="26" s="1"/>
  <c r="O23" i="26" s="1"/>
  <c r="G24" i="26"/>
  <c r="L24" i="26"/>
  <c r="N24" i="26" s="1"/>
  <c r="O24" i="26" s="1"/>
  <c r="Q24" i="26"/>
  <c r="Q25" i="26"/>
  <c r="G25" i="26"/>
  <c r="O24" i="16" s="1"/>
  <c r="P24" i="16" s="1"/>
  <c r="L25" i="26"/>
  <c r="L75" i="26"/>
  <c r="N75" i="26" s="1"/>
  <c r="L79" i="26"/>
  <c r="N79" i="26" s="1"/>
  <c r="L83" i="26"/>
  <c r="L91" i="26"/>
  <c r="L94" i="26"/>
  <c r="N94" i="26" s="1"/>
  <c r="O163" i="26"/>
  <c r="O176" i="26"/>
  <c r="O191" i="26"/>
  <c r="O195" i="26"/>
  <c r="O196" i="26"/>
  <c r="O201" i="26"/>
  <c r="O207" i="26"/>
  <c r="O212" i="26"/>
  <c r="O233" i="26"/>
  <c r="O254" i="26"/>
  <c r="O261" i="26"/>
  <c r="O286" i="26"/>
  <c r="O291" i="26"/>
  <c r="O300" i="26"/>
  <c r="G26" i="26"/>
  <c r="K135" i="26"/>
  <c r="K136" i="26"/>
  <c r="K137" i="26"/>
  <c r="K138" i="26"/>
  <c r="K139" i="26"/>
  <c r="K140" i="26"/>
  <c r="K141" i="26"/>
  <c r="K142" i="26"/>
  <c r="K143" i="26"/>
  <c r="K144" i="26"/>
  <c r="K145" i="26"/>
  <c r="K146" i="26"/>
  <c r="K147" i="26"/>
  <c r="K148" i="26"/>
  <c r="K149" i="26"/>
  <c r="K150" i="26"/>
  <c r="K151" i="26"/>
  <c r="K152" i="26"/>
  <c r="K153" i="26"/>
  <c r="K154" i="26"/>
  <c r="K155" i="26"/>
  <c r="K156" i="26"/>
  <c r="K157" i="26"/>
  <c r="K158" i="26"/>
  <c r="K159" i="26"/>
  <c r="K160" i="26"/>
  <c r="K161" i="26"/>
  <c r="K162" i="26"/>
  <c r="K163" i="26"/>
  <c r="K164" i="26"/>
  <c r="K165" i="26"/>
  <c r="K166" i="26"/>
  <c r="K167" i="26"/>
  <c r="K168" i="26"/>
  <c r="K169" i="26"/>
  <c r="K170" i="26"/>
  <c r="K171" i="26"/>
  <c r="K172" i="26"/>
  <c r="K173" i="26"/>
  <c r="K174" i="26"/>
  <c r="K175" i="26"/>
  <c r="K176" i="26"/>
  <c r="K177" i="26"/>
  <c r="K178" i="26"/>
  <c r="K179" i="26"/>
  <c r="K180" i="26"/>
  <c r="K181" i="26"/>
  <c r="K182" i="26"/>
  <c r="K183" i="26"/>
  <c r="K184" i="26"/>
  <c r="K185" i="26"/>
  <c r="K186" i="26"/>
  <c r="K187" i="26"/>
  <c r="K188" i="26"/>
  <c r="K189" i="26"/>
  <c r="K190" i="26"/>
  <c r="K191" i="26"/>
  <c r="K192" i="26"/>
  <c r="K193" i="26"/>
  <c r="K194" i="26"/>
  <c r="K195" i="26"/>
  <c r="K196" i="26"/>
  <c r="K197" i="26"/>
  <c r="K198" i="26"/>
  <c r="K199" i="26"/>
  <c r="K200" i="26"/>
  <c r="K201" i="26"/>
  <c r="K202" i="26"/>
  <c r="K203" i="26"/>
  <c r="K204" i="26"/>
  <c r="K205" i="26"/>
  <c r="K206" i="26"/>
  <c r="K207" i="26"/>
  <c r="K208" i="26"/>
  <c r="K209" i="26"/>
  <c r="K210" i="26"/>
  <c r="K211" i="26"/>
  <c r="K212" i="26"/>
  <c r="K213" i="26"/>
  <c r="K214" i="26"/>
  <c r="K215" i="26"/>
  <c r="K216" i="26"/>
  <c r="K217" i="26"/>
  <c r="K218" i="26"/>
  <c r="K219" i="26"/>
  <c r="K220" i="26"/>
  <c r="K221" i="26"/>
  <c r="K222" i="26"/>
  <c r="K223" i="26"/>
  <c r="K224" i="26"/>
  <c r="K225" i="26"/>
  <c r="K226" i="26"/>
  <c r="K227" i="26"/>
  <c r="K228" i="26"/>
  <c r="K229" i="26"/>
  <c r="K230" i="26"/>
  <c r="K231" i="26"/>
  <c r="K232" i="26"/>
  <c r="K233" i="26"/>
  <c r="K234" i="26"/>
  <c r="K235" i="26"/>
  <c r="K236" i="26"/>
  <c r="K237" i="26"/>
  <c r="K238" i="26"/>
  <c r="K239" i="26"/>
  <c r="K240" i="26"/>
  <c r="K241" i="26"/>
  <c r="K242" i="26"/>
  <c r="K243" i="26"/>
  <c r="K244" i="26"/>
  <c r="K245" i="26"/>
  <c r="K246" i="26"/>
  <c r="K247" i="26"/>
  <c r="K248" i="26"/>
  <c r="K249" i="26"/>
  <c r="K250" i="26"/>
  <c r="K251" i="26"/>
  <c r="K252" i="26"/>
  <c r="K253" i="26"/>
  <c r="K254" i="26"/>
  <c r="K255" i="26"/>
  <c r="K256" i="26"/>
  <c r="K257" i="26"/>
  <c r="K258" i="26"/>
  <c r="K259" i="26"/>
  <c r="K260" i="26"/>
  <c r="K261" i="26"/>
  <c r="K262" i="26"/>
  <c r="K263" i="26"/>
  <c r="K264" i="26"/>
  <c r="K265" i="26"/>
  <c r="K266" i="26"/>
  <c r="K267" i="26"/>
  <c r="K268" i="26"/>
  <c r="K269" i="26"/>
  <c r="K270" i="26"/>
  <c r="K271" i="26"/>
  <c r="K272" i="26"/>
  <c r="K273" i="26"/>
  <c r="K274" i="26"/>
  <c r="K275" i="26"/>
  <c r="K276" i="26"/>
  <c r="K277" i="26"/>
  <c r="K278" i="26"/>
  <c r="K279" i="26"/>
  <c r="K280" i="26"/>
  <c r="K281" i="26"/>
  <c r="K282" i="26"/>
  <c r="K283" i="26"/>
  <c r="K284" i="26"/>
  <c r="K285" i="26"/>
  <c r="K286" i="26"/>
  <c r="K287" i="26"/>
  <c r="K288" i="26"/>
  <c r="K289" i="26"/>
  <c r="K290" i="26"/>
  <c r="K291" i="26"/>
  <c r="K292" i="26"/>
  <c r="K293" i="26"/>
  <c r="K294" i="26"/>
  <c r="K295" i="26"/>
  <c r="K296" i="26"/>
  <c r="K297" i="26"/>
  <c r="K298" i="26"/>
  <c r="K299" i="26"/>
  <c r="K300" i="26"/>
  <c r="K301" i="26"/>
  <c r="K302" i="26"/>
  <c r="K303" i="26"/>
  <c r="L26" i="26"/>
  <c r="N26" i="26" s="1"/>
  <c r="O26" i="26" s="1"/>
  <c r="G27" i="26"/>
  <c r="O26" i="16" s="1"/>
  <c r="P26" i="16" s="1"/>
  <c r="L27" i="26"/>
  <c r="N27" i="26" s="1"/>
  <c r="O27" i="26" s="1"/>
  <c r="G28" i="26"/>
  <c r="O27" i="16" s="1"/>
  <c r="P27" i="16" s="1"/>
  <c r="L28" i="26"/>
  <c r="N28" i="26" s="1"/>
  <c r="O28" i="26" s="1"/>
  <c r="G29" i="26"/>
  <c r="O28" i="16" s="1"/>
  <c r="L29" i="26"/>
  <c r="N29" i="26" s="1"/>
  <c r="G30" i="26"/>
  <c r="L30" i="26"/>
  <c r="U37" i="26"/>
  <c r="G31" i="26"/>
  <c r="L31" i="26"/>
  <c r="G32" i="26"/>
  <c r="L32" i="26"/>
  <c r="N32" i="26" s="1"/>
  <c r="G33" i="26"/>
  <c r="L33" i="26"/>
  <c r="N33" i="26" s="1"/>
  <c r="G34" i="26"/>
  <c r="L34" i="26"/>
  <c r="G35" i="26"/>
  <c r="L35" i="26"/>
  <c r="N35" i="26" s="1"/>
  <c r="G36" i="26"/>
  <c r="L36" i="26"/>
  <c r="N36" i="26" s="1"/>
  <c r="G37" i="26"/>
  <c r="L37" i="26"/>
  <c r="N37" i="26" s="1"/>
  <c r="O37" i="26" s="1"/>
  <c r="G38" i="26"/>
  <c r="O37" i="16" s="1"/>
  <c r="P37" i="16" s="1"/>
  <c r="L38" i="26"/>
  <c r="G39" i="26"/>
  <c r="L39" i="26"/>
  <c r="N39" i="26" s="1"/>
  <c r="G40" i="26"/>
  <c r="L40" i="26"/>
  <c r="G41" i="26"/>
  <c r="L41" i="26"/>
  <c r="N41" i="26" s="1"/>
  <c r="G42" i="26"/>
  <c r="L42" i="26"/>
  <c r="N42" i="26" s="1"/>
  <c r="G43" i="26"/>
  <c r="L43" i="26"/>
  <c r="N43" i="26" s="1"/>
  <c r="O43" i="26" s="1"/>
  <c r="G44" i="26"/>
  <c r="L44" i="26"/>
  <c r="G45" i="26"/>
  <c r="L45" i="26"/>
  <c r="G46" i="26"/>
  <c r="L46" i="26"/>
  <c r="N46" i="26" s="1"/>
  <c r="O46" i="26" s="1"/>
  <c r="G47" i="26"/>
  <c r="L47" i="26"/>
  <c r="N47" i="26" s="1"/>
  <c r="O47" i="26" s="1"/>
  <c r="G48" i="26"/>
  <c r="O47" i="16" s="1"/>
  <c r="P47" i="16" s="1"/>
  <c r="L48" i="26"/>
  <c r="G49" i="26"/>
  <c r="O48" i="16" s="1"/>
  <c r="P48" i="16" s="1"/>
  <c r="L49" i="26"/>
  <c r="G50" i="26"/>
  <c r="O49" i="16" s="1"/>
  <c r="P49" i="16" s="1"/>
  <c r="L50" i="26"/>
  <c r="N50" i="26" s="1"/>
  <c r="O50" i="26" s="1"/>
  <c r="G51" i="26"/>
  <c r="L51" i="26"/>
  <c r="N51" i="26" s="1"/>
  <c r="O51" i="26" s="1"/>
  <c r="G52" i="26"/>
  <c r="L52" i="26"/>
  <c r="N52" i="26" s="1"/>
  <c r="O52" i="26" s="1"/>
  <c r="G53" i="26"/>
  <c r="L53" i="26"/>
  <c r="N53" i="26" s="1"/>
  <c r="G54" i="26"/>
  <c r="L54" i="26"/>
  <c r="X53" i="16" s="1"/>
  <c r="Y53" i="16" s="1"/>
  <c r="G55" i="26"/>
  <c r="L55" i="26"/>
  <c r="G56" i="26"/>
  <c r="L56" i="26"/>
  <c r="G57" i="26"/>
  <c r="L57" i="26"/>
  <c r="N57" i="26" s="1"/>
  <c r="O57" i="26" s="1"/>
  <c r="G58" i="26"/>
  <c r="L58" i="26"/>
  <c r="N58" i="26" s="1"/>
  <c r="G59" i="26"/>
  <c r="L59" i="26"/>
  <c r="N59" i="26" s="1"/>
  <c r="O59" i="26" s="1"/>
  <c r="G60" i="26"/>
  <c r="O59" i="16" s="1"/>
  <c r="L60" i="26"/>
  <c r="N60" i="26" s="1"/>
  <c r="G61" i="26"/>
  <c r="O60" i="16" s="1"/>
  <c r="P60" i="16" s="1"/>
  <c r="L61" i="26"/>
  <c r="N61" i="26" s="1"/>
  <c r="O61" i="26" s="1"/>
  <c r="G62" i="26"/>
  <c r="L62" i="26"/>
  <c r="N62" i="26" s="1"/>
  <c r="G63" i="26"/>
  <c r="L63" i="26"/>
  <c r="N63" i="26" s="1"/>
  <c r="G64" i="26"/>
  <c r="L64" i="26"/>
  <c r="N64" i="26" s="1"/>
  <c r="G65" i="26"/>
  <c r="L65" i="26"/>
  <c r="G66" i="26"/>
  <c r="L66" i="26"/>
  <c r="G67" i="26"/>
  <c r="O66" i="16" s="1"/>
  <c r="L67" i="26"/>
  <c r="G68" i="26"/>
  <c r="L68" i="26"/>
  <c r="N68" i="26" s="1"/>
  <c r="G69" i="26"/>
  <c r="L69" i="26"/>
  <c r="N69" i="26" s="1"/>
  <c r="O69" i="26" s="1"/>
  <c r="G70" i="26"/>
  <c r="L70" i="26"/>
  <c r="N70" i="26" s="1"/>
  <c r="O70" i="26" s="1"/>
  <c r="G71" i="26"/>
  <c r="O70" i="16" s="1"/>
  <c r="P70" i="16" s="1"/>
  <c r="L71" i="26"/>
  <c r="N71" i="26" s="1"/>
  <c r="G72" i="26"/>
  <c r="L72" i="26"/>
  <c r="G73" i="26"/>
  <c r="L73" i="26"/>
  <c r="N73" i="26" s="1"/>
  <c r="G74" i="26"/>
  <c r="L74" i="26"/>
  <c r="N74" i="26" s="1"/>
  <c r="O74" i="26" s="1"/>
  <c r="G75" i="26"/>
  <c r="G76" i="26"/>
  <c r="L76" i="26"/>
  <c r="N76" i="26" s="1"/>
  <c r="O76" i="26" s="1"/>
  <c r="G77" i="26"/>
  <c r="L77" i="26"/>
  <c r="N77" i="26" s="1"/>
  <c r="O77" i="26" s="1"/>
  <c r="G78" i="26"/>
  <c r="L78" i="26"/>
  <c r="N78" i="26" s="1"/>
  <c r="G79" i="26"/>
  <c r="G80" i="26"/>
  <c r="L80" i="26"/>
  <c r="N80" i="26" s="1"/>
  <c r="O80" i="26" s="1"/>
  <c r="G81" i="26"/>
  <c r="L81" i="26"/>
  <c r="N81" i="26" s="1"/>
  <c r="G82" i="26"/>
  <c r="L82" i="26"/>
  <c r="G83" i="26"/>
  <c r="G88" i="26"/>
  <c r="L88" i="26"/>
  <c r="G89" i="26"/>
  <c r="O88" i="16" s="1"/>
  <c r="P88" i="16" s="1"/>
  <c r="L89" i="26"/>
  <c r="G90" i="26"/>
  <c r="L90" i="26"/>
  <c r="G91" i="26"/>
  <c r="G92" i="26"/>
  <c r="L92" i="26"/>
  <c r="G93" i="26"/>
  <c r="L93" i="26"/>
  <c r="G94" i="26"/>
  <c r="O93" i="16" s="1"/>
  <c r="G95" i="26"/>
  <c r="L95" i="26"/>
  <c r="G96" i="26"/>
  <c r="L96" i="26"/>
  <c r="N96" i="26" s="1"/>
  <c r="G135" i="26"/>
  <c r="O134" i="16" s="1"/>
  <c r="P134" i="16" s="1"/>
  <c r="L135" i="26"/>
  <c r="N135" i="26" s="1"/>
  <c r="O135" i="26" s="1"/>
  <c r="G136" i="26"/>
  <c r="L136" i="26"/>
  <c r="N136" i="26" s="1"/>
  <c r="O136" i="26" s="1"/>
  <c r="G137" i="26"/>
  <c r="O136" i="16" s="1"/>
  <c r="P136" i="16" s="1"/>
  <c r="L137" i="26"/>
  <c r="G138" i="26"/>
  <c r="O137" i="16" s="1"/>
  <c r="P137" i="16" s="1"/>
  <c r="L138" i="26"/>
  <c r="N138" i="26" s="1"/>
  <c r="O138" i="26" s="1"/>
  <c r="G139" i="26"/>
  <c r="O138" i="16" s="1"/>
  <c r="P138" i="16" s="1"/>
  <c r="L139" i="26"/>
  <c r="X138" i="16" s="1"/>
  <c r="G140" i="26"/>
  <c r="L140" i="26"/>
  <c r="G141" i="26"/>
  <c r="L141" i="26"/>
  <c r="G142" i="26"/>
  <c r="L142" i="26"/>
  <c r="X141" i="16" s="1"/>
  <c r="G143" i="26"/>
  <c r="L143" i="26"/>
  <c r="G144" i="26"/>
  <c r="L144" i="26"/>
  <c r="G145" i="26"/>
  <c r="L145" i="26"/>
  <c r="G146" i="26"/>
  <c r="L146" i="26"/>
  <c r="G147" i="26"/>
  <c r="L147" i="26"/>
  <c r="G148" i="26"/>
  <c r="O147" i="16" s="1"/>
  <c r="P147" i="16" s="1"/>
  <c r="L148" i="26"/>
  <c r="G149" i="26"/>
  <c r="O148" i="16" s="1"/>
  <c r="P148" i="16" s="1"/>
  <c r="L149" i="26"/>
  <c r="X148" i="16" s="1"/>
  <c r="G150" i="26"/>
  <c r="L150" i="26"/>
  <c r="G151" i="26"/>
  <c r="L151" i="26"/>
  <c r="N151" i="26"/>
  <c r="O151" i="26"/>
  <c r="G152" i="26"/>
  <c r="O151" i="16" s="1"/>
  <c r="P151" i="16" s="1"/>
  <c r="L152" i="26"/>
  <c r="G153" i="26"/>
  <c r="L153" i="26"/>
  <c r="N153" i="26"/>
  <c r="O153" i="26" s="1"/>
  <c r="G154" i="26"/>
  <c r="L154" i="26"/>
  <c r="N154" i="26"/>
  <c r="G155" i="26"/>
  <c r="L155" i="26"/>
  <c r="N155" i="26"/>
  <c r="G156" i="26"/>
  <c r="L156" i="26"/>
  <c r="N156" i="26"/>
  <c r="G157" i="26"/>
  <c r="L157" i="26"/>
  <c r="N157" i="26" s="1"/>
  <c r="G158" i="26"/>
  <c r="L158" i="26"/>
  <c r="N158" i="26"/>
  <c r="G159" i="26"/>
  <c r="L159" i="26"/>
  <c r="N159" i="26"/>
  <c r="G160" i="26"/>
  <c r="L160" i="26"/>
  <c r="N160" i="26" s="1"/>
  <c r="G161" i="26"/>
  <c r="L161" i="26"/>
  <c r="N161" i="26"/>
  <c r="G162" i="26"/>
  <c r="L162" i="26"/>
  <c r="N162" i="26"/>
  <c r="G163" i="26"/>
  <c r="L163" i="26"/>
  <c r="N163" i="26"/>
  <c r="G164" i="26"/>
  <c r="L164" i="26"/>
  <c r="N164" i="26"/>
  <c r="G165" i="26"/>
  <c r="L165" i="26"/>
  <c r="N165" i="26" s="1"/>
  <c r="G166" i="26"/>
  <c r="L166" i="26"/>
  <c r="N166" i="26"/>
  <c r="G167" i="26"/>
  <c r="L167" i="26"/>
  <c r="N167" i="26"/>
  <c r="G168" i="26"/>
  <c r="L168" i="26"/>
  <c r="N168" i="26" s="1"/>
  <c r="G169" i="26"/>
  <c r="L169" i="26"/>
  <c r="N169" i="26"/>
  <c r="G170" i="26"/>
  <c r="L170" i="26"/>
  <c r="N170" i="26"/>
  <c r="G171" i="26"/>
  <c r="L171" i="26"/>
  <c r="N171" i="26"/>
  <c r="G172" i="26"/>
  <c r="L172" i="26"/>
  <c r="N172" i="26"/>
  <c r="G173" i="26"/>
  <c r="L173" i="26"/>
  <c r="N173" i="26" s="1"/>
  <c r="G174" i="26"/>
  <c r="L174" i="26"/>
  <c r="N174" i="26"/>
  <c r="G175" i="26"/>
  <c r="L175" i="26"/>
  <c r="N175" i="26"/>
  <c r="G176" i="26"/>
  <c r="L176" i="26"/>
  <c r="N176" i="26"/>
  <c r="G177" i="26"/>
  <c r="L177" i="26"/>
  <c r="N177" i="26"/>
  <c r="G178" i="26"/>
  <c r="L178" i="26"/>
  <c r="N178" i="26"/>
  <c r="G179" i="26"/>
  <c r="L179" i="26"/>
  <c r="N179" i="26" s="1"/>
  <c r="G180" i="26"/>
  <c r="L180" i="26"/>
  <c r="N180" i="26"/>
  <c r="G181" i="26"/>
  <c r="L181" i="26"/>
  <c r="N181" i="26"/>
  <c r="G182" i="26"/>
  <c r="L182" i="26"/>
  <c r="N182" i="26"/>
  <c r="G183" i="26"/>
  <c r="L183" i="26"/>
  <c r="N183" i="26" s="1"/>
  <c r="G184" i="26"/>
  <c r="L184" i="26"/>
  <c r="N184" i="26"/>
  <c r="G185" i="26"/>
  <c r="L185" i="26"/>
  <c r="N185" i="26"/>
  <c r="G186" i="26"/>
  <c r="L186" i="26"/>
  <c r="N186" i="26"/>
  <c r="G187" i="26"/>
  <c r="L187" i="26"/>
  <c r="N187" i="26" s="1"/>
  <c r="G188" i="26"/>
  <c r="L188" i="26"/>
  <c r="N188" i="26"/>
  <c r="G189" i="26"/>
  <c r="L189" i="26"/>
  <c r="N189" i="26"/>
  <c r="G190" i="26"/>
  <c r="L190" i="26"/>
  <c r="N190" i="26"/>
  <c r="G191" i="26"/>
  <c r="L191" i="26"/>
  <c r="N191" i="26" s="1"/>
  <c r="G192" i="26"/>
  <c r="L192" i="26"/>
  <c r="N192" i="26" s="1"/>
  <c r="G193" i="26"/>
  <c r="L193" i="26"/>
  <c r="N193" i="26"/>
  <c r="G194" i="26"/>
  <c r="L194" i="26"/>
  <c r="N194" i="26"/>
  <c r="G195" i="26"/>
  <c r="L195" i="26"/>
  <c r="N195" i="26"/>
  <c r="G196" i="26"/>
  <c r="L196" i="26"/>
  <c r="N196" i="26"/>
  <c r="G197" i="26"/>
  <c r="L197" i="26"/>
  <c r="N197" i="26"/>
  <c r="G198" i="26"/>
  <c r="L198" i="26"/>
  <c r="N198" i="26"/>
  <c r="G199" i="26"/>
  <c r="L199" i="26"/>
  <c r="N199" i="26"/>
  <c r="G200" i="26"/>
  <c r="L200" i="26"/>
  <c r="N200" i="26"/>
  <c r="G201" i="26"/>
  <c r="L201" i="26"/>
  <c r="N201" i="26" s="1"/>
  <c r="G202" i="26"/>
  <c r="L202" i="26"/>
  <c r="N202" i="26"/>
  <c r="G203" i="26"/>
  <c r="L203" i="26"/>
  <c r="N203" i="26"/>
  <c r="G204" i="26"/>
  <c r="L204" i="26"/>
  <c r="N204" i="26"/>
  <c r="G205" i="26"/>
  <c r="L205" i="26"/>
  <c r="N205" i="26"/>
  <c r="G206" i="26"/>
  <c r="L206" i="26"/>
  <c r="N206" i="26" s="1"/>
  <c r="G207" i="26"/>
  <c r="L207" i="26"/>
  <c r="N207" i="26"/>
  <c r="G208" i="26"/>
  <c r="L208" i="26"/>
  <c r="N208" i="26"/>
  <c r="G209" i="26"/>
  <c r="L209" i="26"/>
  <c r="N209" i="26" s="1"/>
  <c r="G210" i="26"/>
  <c r="L210" i="26"/>
  <c r="N210" i="26"/>
  <c r="G211" i="26"/>
  <c r="L211" i="26"/>
  <c r="N211" i="26" s="1"/>
  <c r="G212" i="26"/>
  <c r="L212" i="26"/>
  <c r="N212" i="26" s="1"/>
  <c r="G213" i="26"/>
  <c r="L213" i="26"/>
  <c r="N213" i="26"/>
  <c r="G214" i="26"/>
  <c r="L214" i="26"/>
  <c r="N214" i="26" s="1"/>
  <c r="G215" i="26"/>
  <c r="L215" i="26"/>
  <c r="N215" i="26" s="1"/>
  <c r="G216" i="26"/>
  <c r="L216" i="26"/>
  <c r="N216" i="26"/>
  <c r="G217" i="26"/>
  <c r="L217" i="26"/>
  <c r="N217" i="26"/>
  <c r="G218" i="26"/>
  <c r="L218" i="26"/>
  <c r="N218" i="26"/>
  <c r="G219" i="26"/>
  <c r="L219" i="26"/>
  <c r="N219" i="26"/>
  <c r="G220" i="26"/>
  <c r="L220" i="26"/>
  <c r="N220" i="26"/>
  <c r="G221" i="26"/>
  <c r="L221" i="26"/>
  <c r="N221" i="26"/>
  <c r="G222" i="26"/>
  <c r="L222" i="26"/>
  <c r="N222" i="26"/>
  <c r="G223" i="26"/>
  <c r="L223" i="26"/>
  <c r="N223" i="26" s="1"/>
  <c r="G224" i="26"/>
  <c r="L224" i="26"/>
  <c r="N224" i="26"/>
  <c r="G225" i="26"/>
  <c r="L225" i="26"/>
  <c r="N225" i="26"/>
  <c r="G226" i="26"/>
  <c r="L226" i="26"/>
  <c r="N226" i="26" s="1"/>
  <c r="G227" i="26"/>
  <c r="L227" i="26"/>
  <c r="N227" i="26"/>
  <c r="G228" i="26"/>
  <c r="L228" i="26"/>
  <c r="N228" i="26"/>
  <c r="G229" i="26"/>
  <c r="L229" i="26"/>
  <c r="N229" i="26"/>
  <c r="G230" i="26"/>
  <c r="L230" i="26"/>
  <c r="N230" i="26"/>
  <c r="G231" i="26"/>
  <c r="L231" i="26"/>
  <c r="N231" i="26" s="1"/>
  <c r="G232" i="26"/>
  <c r="L232" i="26"/>
  <c r="N232" i="26"/>
  <c r="G233" i="26"/>
  <c r="L233" i="26"/>
  <c r="N233" i="26"/>
  <c r="G234" i="26"/>
  <c r="L234" i="26"/>
  <c r="N234" i="26"/>
  <c r="G235" i="26"/>
  <c r="L235" i="26"/>
  <c r="N235" i="26"/>
  <c r="G236" i="26"/>
  <c r="L236" i="26"/>
  <c r="N236" i="26"/>
  <c r="G237" i="26"/>
  <c r="L237" i="26"/>
  <c r="N237" i="26" s="1"/>
  <c r="G238" i="26"/>
  <c r="L238" i="26"/>
  <c r="N238" i="26"/>
  <c r="G239" i="26"/>
  <c r="L239" i="26"/>
  <c r="N239" i="26"/>
  <c r="G240" i="26"/>
  <c r="L240" i="26"/>
  <c r="N240" i="26"/>
  <c r="G241" i="26"/>
  <c r="L241" i="26"/>
  <c r="N241" i="26" s="1"/>
  <c r="G242" i="26"/>
  <c r="L242" i="26"/>
  <c r="N242" i="26"/>
  <c r="G243" i="26"/>
  <c r="L243" i="26"/>
  <c r="N243" i="26"/>
  <c r="G244" i="26"/>
  <c r="L244" i="26"/>
  <c r="N244" i="26" s="1"/>
  <c r="G245" i="26"/>
  <c r="L245" i="26"/>
  <c r="N245" i="26" s="1"/>
  <c r="G246" i="26"/>
  <c r="L246" i="26"/>
  <c r="N246" i="26" s="1"/>
  <c r="G247" i="26"/>
  <c r="L247" i="26"/>
  <c r="N247" i="26" s="1"/>
  <c r="G248" i="26"/>
  <c r="L248" i="26"/>
  <c r="N248" i="26"/>
  <c r="G249" i="26"/>
  <c r="L249" i="26"/>
  <c r="N249" i="26"/>
  <c r="G250" i="26"/>
  <c r="L250" i="26"/>
  <c r="N250" i="26"/>
  <c r="G251" i="26"/>
  <c r="L251" i="26"/>
  <c r="N251" i="26"/>
  <c r="G252" i="26"/>
  <c r="L252" i="26"/>
  <c r="N252" i="26"/>
  <c r="G253" i="26"/>
  <c r="L253" i="26"/>
  <c r="N253" i="26" s="1"/>
  <c r="G254" i="26"/>
  <c r="L254" i="26"/>
  <c r="N254" i="26" s="1"/>
  <c r="G255" i="26"/>
  <c r="L255" i="26"/>
  <c r="N255" i="26"/>
  <c r="G256" i="26"/>
  <c r="L256" i="26"/>
  <c r="N256" i="26"/>
  <c r="G257" i="26"/>
  <c r="L257" i="26"/>
  <c r="N257" i="26"/>
  <c r="G258" i="26"/>
  <c r="L258" i="26"/>
  <c r="N258" i="26"/>
  <c r="G259" i="26"/>
  <c r="L259" i="26"/>
  <c r="N259" i="26" s="1"/>
  <c r="G260" i="26"/>
  <c r="L260" i="26"/>
  <c r="N260" i="26"/>
  <c r="G261" i="26"/>
  <c r="L261" i="26"/>
  <c r="N261" i="26"/>
  <c r="G262" i="26"/>
  <c r="L262" i="26"/>
  <c r="N262" i="26" s="1"/>
  <c r="G263" i="26"/>
  <c r="L263" i="26"/>
  <c r="N263" i="26" s="1"/>
  <c r="G264" i="26"/>
  <c r="L264" i="26"/>
  <c r="N264" i="26"/>
  <c r="G265" i="26"/>
  <c r="L265" i="26"/>
  <c r="N265" i="26"/>
  <c r="G266" i="26"/>
  <c r="L266" i="26"/>
  <c r="N266" i="26"/>
  <c r="G267" i="26"/>
  <c r="L267" i="26"/>
  <c r="N267" i="26" s="1"/>
  <c r="G268" i="26"/>
  <c r="L268" i="26"/>
  <c r="N268" i="26"/>
  <c r="G269" i="26"/>
  <c r="L269" i="26"/>
  <c r="N269" i="26"/>
  <c r="G270" i="26"/>
  <c r="L270" i="26"/>
  <c r="N270" i="26" s="1"/>
  <c r="G271" i="26"/>
  <c r="L271" i="26"/>
  <c r="N271" i="26"/>
  <c r="G272" i="26"/>
  <c r="L272" i="26"/>
  <c r="N272" i="26"/>
  <c r="G273" i="26"/>
  <c r="L273" i="26"/>
  <c r="N273" i="26"/>
  <c r="G274" i="26"/>
  <c r="L274" i="26"/>
  <c r="N274" i="26" s="1"/>
  <c r="G275" i="26"/>
  <c r="L275" i="26"/>
  <c r="N275" i="26" s="1"/>
  <c r="G276" i="26"/>
  <c r="L276" i="26"/>
  <c r="N276" i="26"/>
  <c r="G277" i="26"/>
  <c r="L277" i="26"/>
  <c r="N277" i="26"/>
  <c r="G278" i="26"/>
  <c r="L278" i="26"/>
  <c r="N278" i="26" s="1"/>
  <c r="G279" i="26"/>
  <c r="L279" i="26"/>
  <c r="N279" i="26" s="1"/>
  <c r="G280" i="26"/>
  <c r="L280" i="26"/>
  <c r="N280" i="26"/>
  <c r="G281" i="26"/>
  <c r="L281" i="26"/>
  <c r="N281" i="26"/>
  <c r="G282" i="26"/>
  <c r="L282" i="26"/>
  <c r="N282" i="26"/>
  <c r="G283" i="26"/>
  <c r="L283" i="26"/>
  <c r="N283" i="26" s="1"/>
  <c r="G284" i="26"/>
  <c r="L284" i="26"/>
  <c r="N284" i="26"/>
  <c r="G285" i="26"/>
  <c r="L285" i="26"/>
  <c r="N285" i="26"/>
  <c r="G286" i="26"/>
  <c r="L286" i="26"/>
  <c r="N286" i="26" s="1"/>
  <c r="G287" i="26"/>
  <c r="L287" i="26"/>
  <c r="N287" i="26"/>
  <c r="G288" i="26"/>
  <c r="L288" i="26"/>
  <c r="N288" i="26"/>
  <c r="G289" i="26"/>
  <c r="L289" i="26"/>
  <c r="N289" i="26" s="1"/>
  <c r="G290" i="26"/>
  <c r="L290" i="26"/>
  <c r="N290" i="26"/>
  <c r="G291" i="26"/>
  <c r="L291" i="26"/>
  <c r="N291" i="26"/>
  <c r="G292" i="26"/>
  <c r="L292" i="26"/>
  <c r="N292" i="26"/>
  <c r="G293" i="26"/>
  <c r="L293" i="26"/>
  <c r="N293" i="26"/>
  <c r="G294" i="26"/>
  <c r="L294" i="26"/>
  <c r="N294" i="26" s="1"/>
  <c r="G295" i="26"/>
  <c r="L295" i="26"/>
  <c r="N295" i="26"/>
  <c r="G296" i="26"/>
  <c r="L296" i="26"/>
  <c r="N296" i="26"/>
  <c r="G297" i="26"/>
  <c r="L297" i="26"/>
  <c r="N297" i="26" s="1"/>
  <c r="G298" i="26"/>
  <c r="L298" i="26"/>
  <c r="N298" i="26" s="1"/>
  <c r="G299" i="26"/>
  <c r="L299" i="26"/>
  <c r="N299" i="26"/>
  <c r="G300" i="26"/>
  <c r="L300" i="26"/>
  <c r="N300" i="26"/>
  <c r="G301" i="26"/>
  <c r="L301" i="26"/>
  <c r="N301" i="26"/>
  <c r="G302" i="26"/>
  <c r="L302" i="26"/>
  <c r="N302" i="26"/>
  <c r="G303" i="26"/>
  <c r="L303" i="26"/>
  <c r="N303" i="26"/>
  <c r="C308" i="26"/>
  <c r="D308" i="26"/>
  <c r="E308" i="26"/>
  <c r="F308" i="26"/>
  <c r="H308" i="26"/>
  <c r="I308" i="26"/>
  <c r="J308" i="26"/>
  <c r="F311" i="26"/>
  <c r="F313" i="26" s="1"/>
  <c r="I315" i="26"/>
  <c r="E2" i="480"/>
  <c r="S3" i="480"/>
  <c r="A11" i="480"/>
  <c r="B11" i="480"/>
  <c r="G11" i="480"/>
  <c r="K11" i="480"/>
  <c r="L11" i="480"/>
  <c r="M11" i="480"/>
  <c r="P11" i="480"/>
  <c r="R23" i="480"/>
  <c r="U23" i="480"/>
  <c r="W23" i="480" s="1"/>
  <c r="V23" i="480"/>
  <c r="Q24" i="480"/>
  <c r="Q25" i="480"/>
  <c r="R26" i="480"/>
  <c r="U26" i="480"/>
  <c r="W26" i="480" s="1"/>
  <c r="V26" i="480"/>
  <c r="S31" i="480"/>
  <c r="S33" i="480"/>
  <c r="U31" i="480"/>
  <c r="U33" i="480" s="1"/>
  <c r="W31" i="480"/>
  <c r="W33" i="480"/>
  <c r="W32" i="480"/>
  <c r="U35" i="480"/>
  <c r="G145" i="480"/>
  <c r="O144" i="16" s="1"/>
  <c r="P144" i="16" s="1"/>
  <c r="K145" i="480"/>
  <c r="G146" i="480"/>
  <c r="O145" i="16" s="1"/>
  <c r="P145" i="16" s="1"/>
  <c r="K146" i="480"/>
  <c r="G147" i="480"/>
  <c r="K147" i="480"/>
  <c r="G148" i="480"/>
  <c r="K148" i="480"/>
  <c r="G149" i="480"/>
  <c r="K149" i="480"/>
  <c r="G150" i="480"/>
  <c r="K150" i="480"/>
  <c r="G151" i="480"/>
  <c r="K151" i="480"/>
  <c r="G152" i="480"/>
  <c r="K152" i="480"/>
  <c r="G153" i="480"/>
  <c r="K153" i="480"/>
  <c r="G154" i="480"/>
  <c r="K154" i="480"/>
  <c r="G155" i="480"/>
  <c r="K155" i="480"/>
  <c r="G156" i="480"/>
  <c r="K156" i="480"/>
  <c r="G157" i="480"/>
  <c r="K157" i="480"/>
  <c r="G158" i="480"/>
  <c r="K158" i="480"/>
  <c r="G159" i="480"/>
  <c r="K159" i="480"/>
  <c r="G160" i="480"/>
  <c r="K160" i="480"/>
  <c r="G161" i="480"/>
  <c r="K161" i="480"/>
  <c r="G162" i="480"/>
  <c r="K162" i="480"/>
  <c r="G163" i="480"/>
  <c r="K163" i="480"/>
  <c r="G164" i="480"/>
  <c r="K164" i="480"/>
  <c r="G165" i="480"/>
  <c r="K165" i="480"/>
  <c r="G166" i="480"/>
  <c r="K166" i="480"/>
  <c r="G167" i="480"/>
  <c r="K167" i="480"/>
  <c r="G168" i="480"/>
  <c r="K168" i="480"/>
  <c r="G169" i="480"/>
  <c r="K169" i="480"/>
  <c r="G170" i="480"/>
  <c r="K170" i="480"/>
  <c r="G171" i="480"/>
  <c r="K171" i="480"/>
  <c r="G172" i="480"/>
  <c r="K172" i="480"/>
  <c r="G173" i="480"/>
  <c r="K173" i="480"/>
  <c r="G174" i="480"/>
  <c r="K174" i="480"/>
  <c r="G175" i="480"/>
  <c r="K175" i="480"/>
  <c r="G176" i="480"/>
  <c r="K176" i="480"/>
  <c r="G177" i="480"/>
  <c r="K177" i="480"/>
  <c r="G178" i="480"/>
  <c r="K178" i="480"/>
  <c r="G179" i="480"/>
  <c r="K179" i="480"/>
  <c r="G180" i="480"/>
  <c r="K180" i="480"/>
  <c r="G181" i="480"/>
  <c r="K181" i="480"/>
  <c r="G182" i="480"/>
  <c r="K182" i="480"/>
  <c r="G183" i="480"/>
  <c r="K183" i="480"/>
  <c r="G184" i="480"/>
  <c r="K184" i="480"/>
  <c r="G185" i="480"/>
  <c r="K185" i="480"/>
  <c r="G186" i="480"/>
  <c r="K186" i="480"/>
  <c r="G187" i="480"/>
  <c r="K187" i="480"/>
  <c r="G188" i="480"/>
  <c r="K188" i="480"/>
  <c r="G189" i="480"/>
  <c r="K189" i="480"/>
  <c r="G190" i="480"/>
  <c r="K190" i="480"/>
  <c r="G191" i="480"/>
  <c r="K191" i="480"/>
  <c r="G192" i="480"/>
  <c r="K192" i="480"/>
  <c r="G193" i="480"/>
  <c r="K193" i="480"/>
  <c r="G194" i="480"/>
  <c r="K194" i="480"/>
  <c r="G195" i="480"/>
  <c r="K195" i="480"/>
  <c r="G196" i="480"/>
  <c r="K196" i="480"/>
  <c r="G197" i="480"/>
  <c r="K197" i="480"/>
  <c r="G198" i="480"/>
  <c r="K198" i="480"/>
  <c r="G199" i="480"/>
  <c r="K199" i="480"/>
  <c r="G200" i="480"/>
  <c r="K200" i="480"/>
  <c r="G201" i="480"/>
  <c r="K201" i="480"/>
  <c r="G202" i="480"/>
  <c r="K202" i="480"/>
  <c r="G203" i="480"/>
  <c r="K203" i="480"/>
  <c r="G204" i="480"/>
  <c r="K204" i="480"/>
  <c r="G205" i="480"/>
  <c r="K205" i="480"/>
  <c r="G206" i="480"/>
  <c r="K206" i="480"/>
  <c r="G207" i="480"/>
  <c r="K207" i="480"/>
  <c r="G208" i="480"/>
  <c r="K208" i="480"/>
  <c r="G209" i="480"/>
  <c r="K209" i="480"/>
  <c r="G210" i="480"/>
  <c r="K210" i="480"/>
  <c r="G211" i="480"/>
  <c r="K211" i="480"/>
  <c r="G212" i="480"/>
  <c r="K212" i="480"/>
  <c r="G213" i="480"/>
  <c r="K213" i="480"/>
  <c r="G214" i="480"/>
  <c r="K214" i="480"/>
  <c r="G215" i="480"/>
  <c r="K215" i="480"/>
  <c r="G216" i="480"/>
  <c r="K216" i="480"/>
  <c r="G217" i="480"/>
  <c r="K217" i="480"/>
  <c r="G218" i="480"/>
  <c r="K218" i="480"/>
  <c r="G219" i="480"/>
  <c r="K219" i="480"/>
  <c r="G220" i="480"/>
  <c r="K220" i="480"/>
  <c r="G221" i="480"/>
  <c r="K221" i="480"/>
  <c r="G222" i="480"/>
  <c r="K222" i="480"/>
  <c r="G223" i="480"/>
  <c r="K223" i="480"/>
  <c r="G224" i="480"/>
  <c r="K224" i="480"/>
  <c r="G225" i="480"/>
  <c r="K225" i="480"/>
  <c r="G226" i="480"/>
  <c r="K226" i="480"/>
  <c r="G227" i="480"/>
  <c r="K227" i="480"/>
  <c r="G228" i="480"/>
  <c r="K228" i="480"/>
  <c r="G229" i="480"/>
  <c r="K229" i="480"/>
  <c r="G230" i="480"/>
  <c r="K230" i="480"/>
  <c r="G231" i="480"/>
  <c r="K231" i="480"/>
  <c r="G232" i="480"/>
  <c r="K232" i="480"/>
  <c r="G233" i="480"/>
  <c r="K233" i="480"/>
  <c r="G234" i="480"/>
  <c r="K234" i="480"/>
  <c r="G235" i="480"/>
  <c r="K235" i="480"/>
  <c r="G236" i="480"/>
  <c r="K236" i="480"/>
  <c r="G237" i="480"/>
  <c r="K237" i="480"/>
  <c r="G238" i="480"/>
  <c r="K238" i="480"/>
  <c r="G239" i="480"/>
  <c r="K239" i="480"/>
  <c r="G240" i="480"/>
  <c r="K240" i="480"/>
  <c r="G241" i="480"/>
  <c r="K241" i="480"/>
  <c r="G242" i="480"/>
  <c r="K242" i="480"/>
  <c r="G243" i="480"/>
  <c r="K243" i="480"/>
  <c r="G244" i="480"/>
  <c r="K244" i="480"/>
  <c r="G245" i="480"/>
  <c r="K245" i="480"/>
  <c r="G246" i="480"/>
  <c r="K246" i="480"/>
  <c r="G247" i="480"/>
  <c r="K247" i="480"/>
  <c r="G248" i="480"/>
  <c r="K248" i="480"/>
  <c r="G249" i="480"/>
  <c r="K249" i="480"/>
  <c r="G250" i="480"/>
  <c r="K250" i="480"/>
  <c r="G251" i="480"/>
  <c r="K251" i="480"/>
  <c r="G252" i="480"/>
  <c r="K252" i="480"/>
  <c r="G253" i="480"/>
  <c r="K253" i="480"/>
  <c r="G254" i="480"/>
  <c r="K254" i="480"/>
  <c r="G255" i="480"/>
  <c r="K255" i="480"/>
  <c r="G256" i="480"/>
  <c r="K256" i="480"/>
  <c r="G257" i="480"/>
  <c r="K257" i="480"/>
  <c r="G258" i="480"/>
  <c r="K258" i="480"/>
  <c r="G259" i="480"/>
  <c r="K259" i="480"/>
  <c r="G260" i="480"/>
  <c r="K260" i="480"/>
  <c r="G261" i="480"/>
  <c r="K261" i="480"/>
  <c r="G262" i="480"/>
  <c r="K262" i="480"/>
  <c r="G263" i="480"/>
  <c r="K263" i="480"/>
  <c r="G264" i="480"/>
  <c r="K264" i="480"/>
  <c r="G265" i="480"/>
  <c r="K265" i="480"/>
  <c r="G266" i="480"/>
  <c r="K266" i="480"/>
  <c r="G267" i="480"/>
  <c r="K267" i="480"/>
  <c r="G268" i="480"/>
  <c r="K268" i="480"/>
  <c r="G269" i="480"/>
  <c r="K269" i="480"/>
  <c r="G270" i="480"/>
  <c r="K270" i="480"/>
  <c r="G271" i="480"/>
  <c r="K271" i="480"/>
  <c r="G272" i="480"/>
  <c r="K272" i="480"/>
  <c r="G273" i="480"/>
  <c r="K273" i="480"/>
  <c r="G274" i="480"/>
  <c r="K274" i="480"/>
  <c r="G275" i="480"/>
  <c r="K275" i="480"/>
  <c r="G276" i="480"/>
  <c r="K276" i="480"/>
  <c r="G277" i="480"/>
  <c r="K277" i="480"/>
  <c r="G278" i="480"/>
  <c r="K278" i="480"/>
  <c r="G279" i="480"/>
  <c r="K279" i="480"/>
  <c r="G280" i="480"/>
  <c r="K280" i="480"/>
  <c r="G281" i="480"/>
  <c r="K281" i="480"/>
  <c r="G282" i="480"/>
  <c r="K282" i="480"/>
  <c r="G283" i="480"/>
  <c r="K283" i="480"/>
  <c r="G284" i="480"/>
  <c r="K284" i="480"/>
  <c r="G285" i="480"/>
  <c r="K285" i="480"/>
  <c r="G286" i="480"/>
  <c r="K286" i="480"/>
  <c r="G287" i="480"/>
  <c r="K287" i="480"/>
  <c r="G288" i="480"/>
  <c r="K288" i="480"/>
  <c r="G289" i="480"/>
  <c r="K289" i="480"/>
  <c r="G290" i="480"/>
  <c r="K290" i="480"/>
  <c r="G291" i="480"/>
  <c r="K291" i="480"/>
  <c r="G292" i="480"/>
  <c r="K292" i="480"/>
  <c r="G293" i="480"/>
  <c r="K293" i="480"/>
  <c r="G294" i="480"/>
  <c r="K294" i="480"/>
  <c r="G295" i="480"/>
  <c r="K295" i="480"/>
  <c r="G296" i="480"/>
  <c r="K296" i="480"/>
  <c r="G297" i="480"/>
  <c r="K297" i="480"/>
  <c r="G298" i="480"/>
  <c r="K298" i="480"/>
  <c r="G299" i="480"/>
  <c r="K299" i="480"/>
  <c r="G300" i="480"/>
  <c r="K300" i="480"/>
  <c r="G301" i="480"/>
  <c r="K301" i="480"/>
  <c r="G302" i="480"/>
  <c r="K302" i="480"/>
  <c r="G303" i="480"/>
  <c r="K303" i="480"/>
  <c r="G304" i="480"/>
  <c r="K304" i="480"/>
  <c r="G305" i="480"/>
  <c r="K305" i="480"/>
  <c r="G306" i="480"/>
  <c r="K306" i="480"/>
  <c r="G307" i="480"/>
  <c r="K307" i="480"/>
  <c r="G308" i="480"/>
  <c r="K308" i="480"/>
  <c r="G309" i="480"/>
  <c r="K309" i="480"/>
  <c r="G310" i="480"/>
  <c r="K310" i="480"/>
  <c r="C314" i="480"/>
  <c r="D314" i="480"/>
  <c r="E314" i="480"/>
  <c r="F314" i="480"/>
  <c r="H314" i="480"/>
  <c r="I314" i="480"/>
  <c r="J314" i="480"/>
  <c r="F317" i="480"/>
  <c r="F319" i="480" s="1"/>
  <c r="I321" i="480"/>
  <c r="E2" i="514"/>
  <c r="S3" i="514"/>
  <c r="A11" i="514"/>
  <c r="B11" i="514"/>
  <c r="G11" i="514"/>
  <c r="K11" i="514"/>
  <c r="L11" i="514"/>
  <c r="M11" i="514"/>
  <c r="P11" i="514"/>
  <c r="Q24" i="514"/>
  <c r="Q25" i="514"/>
  <c r="R25" i="514"/>
  <c r="U25" i="514"/>
  <c r="W25" i="514" s="1"/>
  <c r="V25" i="514"/>
  <c r="O160" i="514"/>
  <c r="O163" i="514"/>
  <c r="O168" i="514"/>
  <c r="O172" i="514"/>
  <c r="O174" i="514"/>
  <c r="O184" i="514"/>
  <c r="O186" i="514"/>
  <c r="O188" i="514"/>
  <c r="O201" i="514"/>
  <c r="O206" i="514"/>
  <c r="O230" i="514"/>
  <c r="O244" i="514"/>
  <c r="O266" i="514"/>
  <c r="O270" i="514"/>
  <c r="O282" i="514"/>
  <c r="O283" i="514"/>
  <c r="O300" i="514"/>
  <c r="O302" i="514"/>
  <c r="O307" i="514"/>
  <c r="O309" i="514"/>
  <c r="S30" i="514"/>
  <c r="S32" i="514" s="1"/>
  <c r="U30" i="514"/>
  <c r="U32" i="514"/>
  <c r="W30" i="514"/>
  <c r="W32" i="514"/>
  <c r="W31" i="514"/>
  <c r="U34" i="514"/>
  <c r="G134" i="514"/>
  <c r="K134" i="514"/>
  <c r="L134" i="514"/>
  <c r="N134" i="514" s="1"/>
  <c r="O134" i="514" s="1"/>
  <c r="G135" i="514"/>
  <c r="K135" i="514"/>
  <c r="L135" i="514"/>
  <c r="N135" i="514" s="1"/>
  <c r="O135" i="514" s="1"/>
  <c r="G136" i="514"/>
  <c r="K136" i="514"/>
  <c r="L136" i="514"/>
  <c r="G137" i="514"/>
  <c r="K137" i="514"/>
  <c r="L137" i="514"/>
  <c r="N137" i="514" s="1"/>
  <c r="G138" i="514"/>
  <c r="K138" i="514"/>
  <c r="L138" i="514"/>
  <c r="N138" i="514" s="1"/>
  <c r="G139" i="514"/>
  <c r="K139" i="514"/>
  <c r="L139" i="514"/>
  <c r="N139" i="514" s="1"/>
  <c r="G140" i="514"/>
  <c r="K140" i="514"/>
  <c r="L140" i="514"/>
  <c r="N140" i="514" s="1"/>
  <c r="G141" i="514"/>
  <c r="K141" i="514"/>
  <c r="L141" i="514"/>
  <c r="N141" i="514" s="1"/>
  <c r="O141" i="514" s="1"/>
  <c r="G142" i="514"/>
  <c r="K142" i="514"/>
  <c r="L142" i="514"/>
  <c r="N142" i="514" s="1"/>
  <c r="O142" i="514" s="1"/>
  <c r="G143" i="514"/>
  <c r="K143" i="514"/>
  <c r="L143" i="514"/>
  <c r="N143" i="514" s="1"/>
  <c r="G144" i="514"/>
  <c r="K144" i="514"/>
  <c r="L144" i="514"/>
  <c r="N144" i="514" s="1"/>
  <c r="O144" i="514" s="1"/>
  <c r="G145" i="514"/>
  <c r="K145" i="514"/>
  <c r="L145" i="514"/>
  <c r="N145" i="514" s="1"/>
  <c r="O145" i="514" s="1"/>
  <c r="G146" i="514"/>
  <c r="K146" i="514"/>
  <c r="L146" i="514"/>
  <c r="N146" i="514"/>
  <c r="G147" i="514"/>
  <c r="K147" i="514"/>
  <c r="L147" i="514"/>
  <c r="G148" i="514"/>
  <c r="K148" i="514"/>
  <c r="L148" i="514"/>
  <c r="G149" i="514"/>
  <c r="K149" i="514"/>
  <c r="L149" i="514"/>
  <c r="N149" i="514" s="1"/>
  <c r="G150" i="514"/>
  <c r="K150" i="514"/>
  <c r="L150" i="514"/>
  <c r="G151" i="514"/>
  <c r="K151" i="514"/>
  <c r="L151" i="514"/>
  <c r="N151" i="514"/>
  <c r="G152" i="514"/>
  <c r="K152" i="514"/>
  <c r="L152" i="514"/>
  <c r="N152" i="514" s="1"/>
  <c r="G153" i="514"/>
  <c r="K153" i="514"/>
  <c r="L153" i="514"/>
  <c r="N153" i="514" s="1"/>
  <c r="G154" i="514"/>
  <c r="K154" i="514"/>
  <c r="L154" i="514"/>
  <c r="N154" i="514"/>
  <c r="G155" i="514"/>
  <c r="K155" i="514"/>
  <c r="L155" i="514"/>
  <c r="N155" i="514" s="1"/>
  <c r="G156" i="514"/>
  <c r="K156" i="514"/>
  <c r="L156" i="514"/>
  <c r="N156" i="514"/>
  <c r="G157" i="514"/>
  <c r="K157" i="514"/>
  <c r="L157" i="514"/>
  <c r="N157" i="514" s="1"/>
  <c r="G158" i="514"/>
  <c r="K158" i="514"/>
  <c r="L158" i="514"/>
  <c r="N158" i="514"/>
  <c r="G159" i="514"/>
  <c r="K159" i="514"/>
  <c r="L159" i="514"/>
  <c r="N159" i="514"/>
  <c r="G160" i="514"/>
  <c r="K160" i="514"/>
  <c r="L160" i="514"/>
  <c r="N160" i="514"/>
  <c r="G161" i="514"/>
  <c r="K161" i="514"/>
  <c r="L161" i="514"/>
  <c r="N161" i="514"/>
  <c r="G162" i="514"/>
  <c r="K162" i="514"/>
  <c r="L162" i="514"/>
  <c r="N162" i="514"/>
  <c r="G163" i="514"/>
  <c r="K163" i="514"/>
  <c r="L163" i="514"/>
  <c r="N163" i="514" s="1"/>
  <c r="G164" i="514"/>
  <c r="K164" i="514"/>
  <c r="L164" i="514"/>
  <c r="N164" i="514"/>
  <c r="G165" i="514"/>
  <c r="K165" i="514"/>
  <c r="L165" i="514"/>
  <c r="N165" i="514" s="1"/>
  <c r="G166" i="514"/>
  <c r="K166" i="514"/>
  <c r="L166" i="514"/>
  <c r="N166" i="514"/>
  <c r="G167" i="514"/>
  <c r="K167" i="514"/>
  <c r="L167" i="514"/>
  <c r="N167" i="514"/>
  <c r="G168" i="514"/>
  <c r="K168" i="514"/>
  <c r="L168" i="514"/>
  <c r="N168" i="514" s="1"/>
  <c r="G169" i="514"/>
  <c r="K169" i="514"/>
  <c r="L169" i="514"/>
  <c r="N169" i="514"/>
  <c r="G170" i="514"/>
  <c r="K170" i="514"/>
  <c r="L170" i="514"/>
  <c r="N170" i="514"/>
  <c r="G171" i="514"/>
  <c r="K171" i="514"/>
  <c r="L171" i="514"/>
  <c r="N171" i="514"/>
  <c r="G172" i="514"/>
  <c r="K172" i="514"/>
  <c r="L172" i="514"/>
  <c r="N172" i="514"/>
  <c r="G173" i="514"/>
  <c r="K173" i="514"/>
  <c r="L173" i="514"/>
  <c r="N173" i="514" s="1"/>
  <c r="G174" i="514"/>
  <c r="K174" i="514"/>
  <c r="L174" i="514"/>
  <c r="N174" i="514"/>
  <c r="G175" i="514"/>
  <c r="K175" i="514"/>
  <c r="L175" i="514"/>
  <c r="N175" i="514"/>
  <c r="G176" i="514"/>
  <c r="K176" i="514"/>
  <c r="L176" i="514"/>
  <c r="N176" i="514" s="1"/>
  <c r="G177" i="514"/>
  <c r="K177" i="514"/>
  <c r="L177" i="514"/>
  <c r="N177" i="514"/>
  <c r="G178" i="514"/>
  <c r="K178" i="514"/>
  <c r="L178" i="514"/>
  <c r="N178" i="514"/>
  <c r="G179" i="514"/>
  <c r="K179" i="514"/>
  <c r="L179" i="514"/>
  <c r="N179" i="514" s="1"/>
  <c r="G180" i="514"/>
  <c r="K180" i="514"/>
  <c r="L180" i="514"/>
  <c r="N180" i="514" s="1"/>
  <c r="G181" i="514"/>
  <c r="K181" i="514"/>
  <c r="L181" i="514"/>
  <c r="N181" i="514"/>
  <c r="G182" i="514"/>
  <c r="K182" i="514"/>
  <c r="L182" i="514"/>
  <c r="N182" i="514"/>
  <c r="G183" i="514"/>
  <c r="K183" i="514"/>
  <c r="L183" i="514"/>
  <c r="N183" i="514"/>
  <c r="G184" i="514"/>
  <c r="K184" i="514"/>
  <c r="L184" i="514"/>
  <c r="N184" i="514"/>
  <c r="G185" i="514"/>
  <c r="K185" i="514"/>
  <c r="L185" i="514"/>
  <c r="N185" i="514" s="1"/>
  <c r="G186" i="514"/>
  <c r="K186" i="514"/>
  <c r="L186" i="514"/>
  <c r="N186" i="514"/>
  <c r="G187" i="514"/>
  <c r="K187" i="514"/>
  <c r="L187" i="514"/>
  <c r="N187" i="514" s="1"/>
  <c r="G188" i="514"/>
  <c r="K188" i="514"/>
  <c r="L188" i="514"/>
  <c r="N188" i="514"/>
  <c r="G189" i="514"/>
  <c r="K189" i="514"/>
  <c r="L189" i="514"/>
  <c r="N189" i="514"/>
  <c r="G190" i="514"/>
  <c r="K190" i="514"/>
  <c r="L190" i="514"/>
  <c r="N190" i="514"/>
  <c r="G191" i="514"/>
  <c r="K191" i="514"/>
  <c r="L191" i="514"/>
  <c r="N191" i="514"/>
  <c r="G192" i="514"/>
  <c r="K192" i="514"/>
  <c r="L192" i="514"/>
  <c r="N192" i="514"/>
  <c r="G193" i="514"/>
  <c r="K193" i="514"/>
  <c r="L193" i="514"/>
  <c r="N193" i="514"/>
  <c r="G194" i="514"/>
  <c r="K194" i="514"/>
  <c r="L194" i="514"/>
  <c r="N194" i="514" s="1"/>
  <c r="G195" i="514"/>
  <c r="K195" i="514"/>
  <c r="L195" i="514"/>
  <c r="N195" i="514"/>
  <c r="G196" i="514"/>
  <c r="K196" i="514"/>
  <c r="L196" i="514"/>
  <c r="N196" i="514" s="1"/>
  <c r="G197" i="514"/>
  <c r="K197" i="514"/>
  <c r="L197" i="514"/>
  <c r="N197" i="514"/>
  <c r="G198" i="514"/>
  <c r="K198" i="514"/>
  <c r="L198" i="514"/>
  <c r="N198" i="514" s="1"/>
  <c r="G199" i="514"/>
  <c r="K199" i="514"/>
  <c r="L199" i="514"/>
  <c r="N199" i="514"/>
  <c r="G200" i="514"/>
  <c r="K200" i="514"/>
  <c r="L200" i="514"/>
  <c r="N200" i="514"/>
  <c r="G201" i="514"/>
  <c r="K201" i="514"/>
  <c r="L201" i="514"/>
  <c r="N201" i="514"/>
  <c r="G202" i="514"/>
  <c r="K202" i="514"/>
  <c r="L202" i="514"/>
  <c r="N202" i="514" s="1"/>
  <c r="G203" i="514"/>
  <c r="K203" i="514"/>
  <c r="L203" i="514"/>
  <c r="N203" i="514"/>
  <c r="G204" i="514"/>
  <c r="K204" i="514"/>
  <c r="L204" i="514"/>
  <c r="N204" i="514"/>
  <c r="G205" i="514"/>
  <c r="K205" i="514"/>
  <c r="L205" i="514"/>
  <c r="N205" i="514"/>
  <c r="G206" i="514"/>
  <c r="K206" i="514"/>
  <c r="L206" i="514"/>
  <c r="N206" i="514" s="1"/>
  <c r="G207" i="514"/>
  <c r="K207" i="514"/>
  <c r="L207" i="514"/>
  <c r="N207" i="514"/>
  <c r="G208" i="514"/>
  <c r="K208" i="514"/>
  <c r="L208" i="514"/>
  <c r="N208" i="514"/>
  <c r="G209" i="514"/>
  <c r="K209" i="514"/>
  <c r="L209" i="514"/>
  <c r="N209" i="514" s="1"/>
  <c r="G210" i="514"/>
  <c r="K210" i="514"/>
  <c r="L210" i="514"/>
  <c r="N210" i="514"/>
  <c r="G211" i="514"/>
  <c r="K211" i="514"/>
  <c r="L211" i="514"/>
  <c r="N211" i="514"/>
  <c r="G212" i="514"/>
  <c r="K212" i="514"/>
  <c r="L212" i="514"/>
  <c r="N212" i="514"/>
  <c r="G213" i="514"/>
  <c r="K213" i="514"/>
  <c r="L213" i="514"/>
  <c r="N213" i="514" s="1"/>
  <c r="G214" i="514"/>
  <c r="K214" i="514"/>
  <c r="L214" i="514"/>
  <c r="N214" i="514"/>
  <c r="G215" i="514"/>
  <c r="K215" i="514"/>
  <c r="L215" i="514"/>
  <c r="N215" i="514"/>
  <c r="G216" i="514"/>
  <c r="K216" i="514"/>
  <c r="L216" i="514"/>
  <c r="N216" i="514"/>
  <c r="G217" i="514"/>
  <c r="K217" i="514"/>
  <c r="L217" i="514"/>
  <c r="N217" i="514"/>
  <c r="G218" i="514"/>
  <c r="K218" i="514"/>
  <c r="L218" i="514"/>
  <c r="N218" i="514" s="1"/>
  <c r="G219" i="514"/>
  <c r="K219" i="514"/>
  <c r="L219" i="514"/>
  <c r="N219" i="514"/>
  <c r="G220" i="514"/>
  <c r="K220" i="514"/>
  <c r="L220" i="514"/>
  <c r="N220" i="514" s="1"/>
  <c r="G221" i="514"/>
  <c r="K221" i="514"/>
  <c r="L221" i="514"/>
  <c r="N221" i="514"/>
  <c r="G222" i="514"/>
  <c r="K222" i="514"/>
  <c r="L222" i="514"/>
  <c r="N222" i="514"/>
  <c r="G223" i="514"/>
  <c r="K223" i="514"/>
  <c r="L223" i="514"/>
  <c r="N223" i="514" s="1"/>
  <c r="G224" i="514"/>
  <c r="K224" i="514"/>
  <c r="L224" i="514"/>
  <c r="N224" i="514"/>
  <c r="G225" i="514"/>
  <c r="K225" i="514"/>
  <c r="L225" i="514"/>
  <c r="N225" i="514" s="1"/>
  <c r="G226" i="514"/>
  <c r="K226" i="514"/>
  <c r="L226" i="514"/>
  <c r="N226" i="514"/>
  <c r="G227" i="514"/>
  <c r="K227" i="514"/>
  <c r="L227" i="514"/>
  <c r="N227" i="514"/>
  <c r="G228" i="514"/>
  <c r="K228" i="514"/>
  <c r="L228" i="514"/>
  <c r="N228" i="514"/>
  <c r="G229" i="514"/>
  <c r="K229" i="514"/>
  <c r="L229" i="514"/>
  <c r="N229" i="514" s="1"/>
  <c r="G230" i="514"/>
  <c r="K230" i="514"/>
  <c r="L230" i="514"/>
  <c r="N230" i="514"/>
  <c r="G231" i="514"/>
  <c r="K231" i="514"/>
  <c r="L231" i="514"/>
  <c r="N231" i="514" s="1"/>
  <c r="G232" i="514"/>
  <c r="K232" i="514"/>
  <c r="L232" i="514"/>
  <c r="N232" i="514"/>
  <c r="G233" i="514"/>
  <c r="K233" i="514"/>
  <c r="L233" i="514"/>
  <c r="N233" i="514"/>
  <c r="G234" i="514"/>
  <c r="K234" i="514"/>
  <c r="L234" i="514"/>
  <c r="N234" i="514"/>
  <c r="G235" i="514"/>
  <c r="K235" i="514"/>
  <c r="L235" i="514"/>
  <c r="N235" i="514"/>
  <c r="G236" i="514"/>
  <c r="K236" i="514"/>
  <c r="L236" i="514"/>
  <c r="N236" i="514"/>
  <c r="G237" i="514"/>
  <c r="K237" i="514"/>
  <c r="L237" i="514"/>
  <c r="N237" i="514"/>
  <c r="G238" i="514"/>
  <c r="K238" i="514"/>
  <c r="L238" i="514"/>
  <c r="N238" i="514" s="1"/>
  <c r="G239" i="514"/>
  <c r="K239" i="514"/>
  <c r="L239" i="514"/>
  <c r="N239" i="514"/>
  <c r="G240" i="514"/>
  <c r="K240" i="514"/>
  <c r="L240" i="514"/>
  <c r="N240" i="514" s="1"/>
  <c r="G241" i="514"/>
  <c r="K241" i="514"/>
  <c r="L241" i="514"/>
  <c r="N241" i="514"/>
  <c r="G242" i="514"/>
  <c r="K242" i="514"/>
  <c r="L242" i="514"/>
  <c r="N242" i="514" s="1"/>
  <c r="G243" i="514"/>
  <c r="K243" i="514"/>
  <c r="L243" i="514"/>
  <c r="N243" i="514"/>
  <c r="G244" i="514"/>
  <c r="K244" i="514"/>
  <c r="L244" i="514"/>
  <c r="N244" i="514"/>
  <c r="G245" i="514"/>
  <c r="K245" i="514"/>
  <c r="L245" i="514"/>
  <c r="N245" i="514"/>
  <c r="G246" i="514"/>
  <c r="K246" i="514"/>
  <c r="L246" i="514"/>
  <c r="N246" i="514" s="1"/>
  <c r="G247" i="514"/>
  <c r="K247" i="514"/>
  <c r="L247" i="514"/>
  <c r="N247" i="514" s="1"/>
  <c r="G248" i="514"/>
  <c r="K248" i="514"/>
  <c r="L248" i="514"/>
  <c r="N248" i="514"/>
  <c r="G249" i="514"/>
  <c r="K249" i="514"/>
  <c r="L249" i="514"/>
  <c r="N249" i="514"/>
  <c r="G250" i="514"/>
  <c r="K250" i="514"/>
  <c r="L250" i="514"/>
  <c r="N250" i="514" s="1"/>
  <c r="G251" i="514"/>
  <c r="K251" i="514"/>
  <c r="L251" i="514"/>
  <c r="N251" i="514"/>
  <c r="G252" i="514"/>
  <c r="K252" i="514"/>
  <c r="L252" i="514"/>
  <c r="N252" i="514"/>
  <c r="G253" i="514"/>
  <c r="K253" i="514"/>
  <c r="L253" i="514"/>
  <c r="N253" i="514" s="1"/>
  <c r="G254" i="514"/>
  <c r="K254" i="514"/>
  <c r="L254" i="514"/>
  <c r="N254" i="514"/>
  <c r="G255" i="514"/>
  <c r="K255" i="514"/>
  <c r="L255" i="514"/>
  <c r="N255" i="514"/>
  <c r="G256" i="514"/>
  <c r="K256" i="514"/>
  <c r="L256" i="514"/>
  <c r="N256" i="514"/>
  <c r="G257" i="514"/>
  <c r="K257" i="514"/>
  <c r="L257" i="514"/>
  <c r="N257" i="514"/>
  <c r="G258" i="514"/>
  <c r="K258" i="514"/>
  <c r="L258" i="514"/>
  <c r="N258" i="514" s="1"/>
  <c r="G259" i="514"/>
  <c r="K259" i="514"/>
  <c r="L259" i="514"/>
  <c r="N259" i="514"/>
  <c r="G260" i="514"/>
  <c r="K260" i="514"/>
  <c r="L260" i="514"/>
  <c r="N260" i="514"/>
  <c r="G261" i="514"/>
  <c r="K261" i="514"/>
  <c r="L261" i="514"/>
  <c r="N261" i="514"/>
  <c r="G262" i="514"/>
  <c r="K262" i="514"/>
  <c r="L262" i="514"/>
  <c r="N262" i="514"/>
  <c r="G263" i="514"/>
  <c r="K263" i="514"/>
  <c r="L263" i="514"/>
  <c r="N263" i="514"/>
  <c r="G264" i="514"/>
  <c r="K264" i="514"/>
  <c r="L264" i="514"/>
  <c r="N264" i="514" s="1"/>
  <c r="G265" i="514"/>
  <c r="K265" i="514"/>
  <c r="L265" i="514"/>
  <c r="N265" i="514"/>
  <c r="G266" i="514"/>
  <c r="K266" i="514"/>
  <c r="L266" i="514"/>
  <c r="N266" i="514"/>
  <c r="G267" i="514"/>
  <c r="K267" i="514"/>
  <c r="L267" i="514"/>
  <c r="N267" i="514" s="1"/>
  <c r="G268" i="514"/>
  <c r="K268" i="514"/>
  <c r="L268" i="514"/>
  <c r="N268" i="514"/>
  <c r="G269" i="514"/>
  <c r="K269" i="514"/>
  <c r="L269" i="514"/>
  <c r="N269" i="514" s="1"/>
  <c r="G270" i="514"/>
  <c r="K270" i="514"/>
  <c r="L270" i="514"/>
  <c r="N270" i="514"/>
  <c r="G271" i="514"/>
  <c r="K271" i="514"/>
  <c r="L271" i="514"/>
  <c r="N271" i="514"/>
  <c r="G272" i="514"/>
  <c r="K272" i="514"/>
  <c r="L272" i="514"/>
  <c r="N272" i="514"/>
  <c r="G273" i="514"/>
  <c r="K273" i="514"/>
  <c r="L273" i="514"/>
  <c r="N273" i="514" s="1"/>
  <c r="G274" i="514"/>
  <c r="K274" i="514"/>
  <c r="L274" i="514"/>
  <c r="N274" i="514"/>
  <c r="G275" i="514"/>
  <c r="K275" i="514"/>
  <c r="L275" i="514"/>
  <c r="N275" i="514" s="1"/>
  <c r="G276" i="514"/>
  <c r="K276" i="514"/>
  <c r="L276" i="514"/>
  <c r="N276" i="514"/>
  <c r="G277" i="514"/>
  <c r="K277" i="514"/>
  <c r="L277" i="514"/>
  <c r="N277" i="514"/>
  <c r="G278" i="514"/>
  <c r="K278" i="514"/>
  <c r="L278" i="514"/>
  <c r="N278" i="514" s="1"/>
  <c r="G279" i="514"/>
  <c r="K279" i="514"/>
  <c r="L279" i="514"/>
  <c r="N279" i="514"/>
  <c r="G280" i="514"/>
  <c r="K280" i="514"/>
  <c r="L280" i="514"/>
  <c r="N280" i="514" s="1"/>
  <c r="G281" i="514"/>
  <c r="K281" i="514"/>
  <c r="L281" i="514"/>
  <c r="N281" i="514"/>
  <c r="G282" i="514"/>
  <c r="K282" i="514"/>
  <c r="L282" i="514"/>
  <c r="N282" i="514"/>
  <c r="G283" i="514"/>
  <c r="K283" i="514"/>
  <c r="L283" i="514"/>
  <c r="N283" i="514"/>
  <c r="G284" i="514"/>
  <c r="K284" i="514"/>
  <c r="L284" i="514"/>
  <c r="N284" i="514"/>
  <c r="G285" i="514"/>
  <c r="K285" i="514"/>
  <c r="L285" i="514"/>
  <c r="N285" i="514"/>
  <c r="G286" i="514"/>
  <c r="K286" i="514"/>
  <c r="L286" i="514"/>
  <c r="N286" i="514" s="1"/>
  <c r="G287" i="514"/>
  <c r="K287" i="514"/>
  <c r="L287" i="514"/>
  <c r="N287" i="514"/>
  <c r="G288" i="514"/>
  <c r="K288" i="514"/>
  <c r="L288" i="514"/>
  <c r="N288" i="514"/>
  <c r="G289" i="514"/>
  <c r="K289" i="514"/>
  <c r="L289" i="514"/>
  <c r="N289" i="514"/>
  <c r="G290" i="514"/>
  <c r="K290" i="514"/>
  <c r="L290" i="514"/>
  <c r="N290" i="514" s="1"/>
  <c r="G291" i="514"/>
  <c r="K291" i="514"/>
  <c r="L291" i="514"/>
  <c r="N291" i="514"/>
  <c r="G292" i="514"/>
  <c r="K292" i="514"/>
  <c r="L292" i="514"/>
  <c r="N292" i="514"/>
  <c r="G293" i="514"/>
  <c r="K293" i="514"/>
  <c r="L293" i="514"/>
  <c r="N293" i="514"/>
  <c r="G294" i="514"/>
  <c r="K294" i="514"/>
  <c r="L294" i="514"/>
  <c r="N294" i="514" s="1"/>
  <c r="G295" i="514"/>
  <c r="K295" i="514"/>
  <c r="L295" i="514"/>
  <c r="N295" i="514" s="1"/>
  <c r="G296" i="514"/>
  <c r="K296" i="514"/>
  <c r="L296" i="514"/>
  <c r="N296" i="514"/>
  <c r="G297" i="514"/>
  <c r="K297" i="514"/>
  <c r="L297" i="514"/>
  <c r="N297" i="514" s="1"/>
  <c r="G298" i="514"/>
  <c r="K298" i="514"/>
  <c r="L298" i="514"/>
  <c r="N298" i="514"/>
  <c r="G299" i="514"/>
  <c r="K299" i="514"/>
  <c r="L299" i="514"/>
  <c r="N299" i="514"/>
  <c r="G300" i="514"/>
  <c r="K300" i="514"/>
  <c r="L300" i="514"/>
  <c r="N300" i="514" s="1"/>
  <c r="G301" i="514"/>
  <c r="K301" i="514"/>
  <c r="L301" i="514"/>
  <c r="N301" i="514"/>
  <c r="G302" i="514"/>
  <c r="K302" i="514"/>
  <c r="L302" i="514"/>
  <c r="N302" i="514"/>
  <c r="G303" i="514"/>
  <c r="K303" i="514"/>
  <c r="L303" i="514"/>
  <c r="N303" i="514"/>
  <c r="G304" i="514"/>
  <c r="K304" i="514"/>
  <c r="L304" i="514"/>
  <c r="N304" i="514"/>
  <c r="G305" i="514"/>
  <c r="K305" i="514"/>
  <c r="L305" i="514"/>
  <c r="N305" i="514"/>
  <c r="G306" i="514"/>
  <c r="K306" i="514"/>
  <c r="L306" i="514"/>
  <c r="N306" i="514"/>
  <c r="G307" i="514"/>
  <c r="K307" i="514"/>
  <c r="L307" i="514"/>
  <c r="N307" i="514"/>
  <c r="G308" i="514"/>
  <c r="K308" i="514"/>
  <c r="L308" i="514"/>
  <c r="N308" i="514" s="1"/>
  <c r="G309" i="514"/>
  <c r="K309" i="514"/>
  <c r="L309" i="514"/>
  <c r="N309" i="514"/>
  <c r="G310" i="514"/>
  <c r="K310" i="514"/>
  <c r="L310" i="514"/>
  <c r="N310" i="514"/>
  <c r="C315" i="514"/>
  <c r="D315" i="514"/>
  <c r="E315" i="514"/>
  <c r="F315" i="514"/>
  <c r="H315" i="514"/>
  <c r="I315" i="514"/>
  <c r="J315" i="514"/>
  <c r="F318" i="514"/>
  <c r="F320" i="514" s="1"/>
  <c r="I322" i="514"/>
  <c r="B2" i="449"/>
  <c r="Q15" i="480"/>
  <c r="Q16" i="480"/>
  <c r="Q17" i="514"/>
  <c r="Q18" i="26"/>
  <c r="Q19" i="26"/>
  <c r="Q20" i="514"/>
  <c r="Q21" i="514"/>
  <c r="Q22" i="26"/>
  <c r="Q14" i="480"/>
  <c r="Q12" i="26"/>
  <c r="Q13" i="514"/>
  <c r="Q11" i="480"/>
  <c r="Q13" i="480"/>
  <c r="Q13" i="26"/>
  <c r="Q11" i="514"/>
  <c r="Q14" i="514"/>
  <c r="Q11" i="26"/>
  <c r="Q21" i="480"/>
  <c r="Q12" i="480"/>
  <c r="Q12" i="514"/>
  <c r="Q14" i="26"/>
  <c r="Q21" i="26"/>
  <c r="Q23" i="514"/>
  <c r="Q23" i="480"/>
  <c r="N148" i="514"/>
  <c r="N147" i="514"/>
  <c r="O147" i="514" s="1"/>
  <c r="N150" i="514"/>
  <c r="O150" i="514" s="1"/>
  <c r="N150" i="26"/>
  <c r="O150" i="26"/>
  <c r="W148" i="16"/>
  <c r="Q111" i="16"/>
  <c r="V27" i="16"/>
  <c r="W15" i="16"/>
  <c r="S138" i="16"/>
  <c r="T138" i="16" s="1"/>
  <c r="V138" i="16"/>
  <c r="Q65" i="16"/>
  <c r="R65" i="16"/>
  <c r="V65" i="16"/>
  <c r="W65" i="16"/>
  <c r="Z65" i="16"/>
  <c r="P123" i="16"/>
  <c r="Q109" i="16"/>
  <c r="R109" i="16"/>
  <c r="S61" i="16"/>
  <c r="T61" i="16" s="1"/>
  <c r="V61" i="16"/>
  <c r="O312" i="16"/>
  <c r="W132" i="16"/>
  <c r="Z132" i="16"/>
  <c r="S143" i="16"/>
  <c r="W143" i="16"/>
  <c r="W131" i="16"/>
  <c r="Z131" i="16"/>
  <c r="W107" i="16"/>
  <c r="S107" i="16"/>
  <c r="T107" i="16" s="1"/>
  <c r="V95" i="16"/>
  <c r="S95" i="16"/>
  <c r="T95" i="16"/>
  <c r="U95" i="16"/>
  <c r="W23" i="16"/>
  <c r="X23" i="16"/>
  <c r="AA23" i="16" s="1"/>
  <c r="AB23" i="16" s="1"/>
  <c r="Y23" i="16"/>
  <c r="Q142" i="16"/>
  <c r="U137" i="16"/>
  <c r="Q129" i="16"/>
  <c r="R129" i="16" s="1"/>
  <c r="Z117" i="16"/>
  <c r="V93" i="16"/>
  <c r="Q45" i="16"/>
  <c r="R45" i="16" s="1"/>
  <c r="O307" i="16"/>
  <c r="W122" i="16"/>
  <c r="W110" i="16"/>
  <c r="Z110" i="16"/>
  <c r="Q110" i="16"/>
  <c r="R110" i="16"/>
  <c r="U86" i="16"/>
  <c r="Q62" i="16"/>
  <c r="R62" i="16"/>
  <c r="S62" i="16"/>
  <c r="T62" i="16"/>
  <c r="V62" i="16"/>
  <c r="W62" i="16"/>
  <c r="Z62" i="16"/>
  <c r="AB62" i="16" s="1"/>
  <c r="P142" i="16"/>
  <c r="W84" i="16"/>
  <c r="Z84" i="16"/>
  <c r="Q84" i="16"/>
  <c r="R84" i="16" s="1"/>
  <c r="S24" i="16"/>
  <c r="T24" i="16" s="1"/>
  <c r="Q12" i="16"/>
  <c r="R12" i="16" s="1"/>
  <c r="U12" i="16"/>
  <c r="O40" i="16"/>
  <c r="P40" i="16"/>
  <c r="W82" i="16"/>
  <c r="V70" i="16"/>
  <c r="Z70" i="16"/>
  <c r="V34" i="16"/>
  <c r="Z34" i="16"/>
  <c r="Q34" i="16"/>
  <c r="O132" i="16"/>
  <c r="P132" i="16" s="1"/>
  <c r="X62" i="16"/>
  <c r="AA62" i="16"/>
  <c r="O34" i="16"/>
  <c r="P34" i="16"/>
  <c r="S100" i="16"/>
  <c r="T100" i="16"/>
  <c r="O23" i="16"/>
  <c r="P23" i="16" s="1"/>
  <c r="U100" i="16"/>
  <c r="V100" i="16"/>
  <c r="W100" i="16"/>
  <c r="Z100" i="16"/>
  <c r="Q100" i="16"/>
  <c r="R100" i="16"/>
  <c r="Q52" i="16"/>
  <c r="R52" i="16"/>
  <c r="U40" i="16"/>
  <c r="W28" i="16"/>
  <c r="W16" i="16"/>
  <c r="Z16" i="16"/>
  <c r="Q16" i="16"/>
  <c r="R16" i="16"/>
  <c r="S86" i="16"/>
  <c r="T86" i="16"/>
  <c r="O267" i="16"/>
  <c r="U304" i="16"/>
  <c r="R293" i="16"/>
  <c r="O283" i="16"/>
  <c r="V265" i="16"/>
  <c r="Y280" i="16"/>
  <c r="S311" i="16"/>
  <c r="AA311" i="16"/>
  <c r="V299" i="16"/>
  <c r="X299" i="16"/>
  <c r="R263" i="16"/>
  <c r="T263" i="16"/>
  <c r="U251" i="16"/>
  <c r="W179" i="16"/>
  <c r="U202" i="16"/>
  <c r="P202" i="16"/>
  <c r="Q190" i="16"/>
  <c r="AA178" i="16"/>
  <c r="AB178" i="16"/>
  <c r="P178" i="16"/>
  <c r="Q166" i="16"/>
  <c r="R166" i="16"/>
  <c r="U166" i="16"/>
  <c r="X166" i="16"/>
  <c r="Y282" i="16"/>
  <c r="Z282" i="16"/>
  <c r="Y210" i="16"/>
  <c r="N210" i="16"/>
  <c r="Z210" i="16"/>
  <c r="AB210" i="16" s="1"/>
  <c r="O210" i="16"/>
  <c r="AA210" i="16"/>
  <c r="P210" i="16"/>
  <c r="Q210" i="16"/>
  <c r="R210" i="16"/>
  <c r="S210" i="16"/>
  <c r="T210" i="16"/>
  <c r="U210" i="16"/>
  <c r="V210" i="16"/>
  <c r="W210" i="16"/>
  <c r="X210" i="16"/>
  <c r="N198" i="16"/>
  <c r="AA198" i="16"/>
  <c r="P174" i="16"/>
  <c r="Q174" i="16"/>
  <c r="U162" i="16"/>
  <c r="AA293" i="16"/>
  <c r="S281" i="16"/>
  <c r="T281" i="16"/>
  <c r="U281" i="16"/>
  <c r="V281" i="16"/>
  <c r="X281" i="16"/>
  <c r="Y281" i="16"/>
  <c r="P269" i="16"/>
  <c r="Q269" i="16"/>
  <c r="R269" i="16"/>
  <c r="S269" i="16"/>
  <c r="T269" i="16"/>
  <c r="U269" i="16"/>
  <c r="Y269" i="16"/>
  <c r="O269" i="16"/>
  <c r="W269" i="16"/>
  <c r="Z269" i="16"/>
  <c r="AA269" i="16"/>
  <c r="U257" i="16"/>
  <c r="S245" i="16"/>
  <c r="T245" i="16"/>
  <c r="Y245" i="16"/>
  <c r="T233" i="16"/>
  <c r="U233" i="16"/>
  <c r="W233" i="16"/>
  <c r="Y233" i="16"/>
  <c r="O197" i="16"/>
  <c r="AA197" i="16"/>
  <c r="P197" i="16"/>
  <c r="Q197" i="16"/>
  <c r="R197" i="16"/>
  <c r="S197" i="16"/>
  <c r="N197" i="16"/>
  <c r="Z197" i="16"/>
  <c r="AB197" i="16" s="1"/>
  <c r="AA173" i="16"/>
  <c r="P173" i="16"/>
  <c r="Q173" i="16"/>
  <c r="W189" i="16"/>
  <c r="S177" i="16"/>
  <c r="O177" i="16"/>
  <c r="AA177" i="16"/>
  <c r="P177" i="16"/>
  <c r="Q177" i="16"/>
  <c r="R177" i="16"/>
  <c r="N312" i="16"/>
  <c r="Y307" i="16"/>
  <c r="W302" i="16"/>
  <c r="U291" i="16"/>
  <c r="W290" i="16"/>
  <c r="Q280" i="16"/>
  <c r="Y252" i="16"/>
  <c r="Z272" i="16"/>
  <c r="AA272" i="16"/>
  <c r="U188" i="16"/>
  <c r="X188" i="16"/>
  <c r="Y188" i="16"/>
  <c r="N188" i="16"/>
  <c r="Z188" i="16"/>
  <c r="AA188" i="16"/>
  <c r="P188" i="16"/>
  <c r="Q188" i="16"/>
  <c r="R188" i="16"/>
  <c r="S188" i="16"/>
  <c r="T188" i="16"/>
  <c r="Y164" i="16"/>
  <c r="N164" i="16"/>
  <c r="Q152" i="16"/>
  <c r="R152" i="16"/>
  <c r="V152" i="16"/>
  <c r="AA271" i="16"/>
  <c r="Q247" i="16"/>
  <c r="Y235" i="16"/>
  <c r="Z235" i="16"/>
  <c r="O235" i="16"/>
  <c r="AA235" i="16"/>
  <c r="AB235" i="16"/>
  <c r="Q235" i="16"/>
  <c r="R235" i="16"/>
  <c r="S235" i="16"/>
  <c r="X199" i="16"/>
  <c r="AA199" i="16"/>
  <c r="P199" i="16"/>
  <c r="U199" i="16"/>
  <c r="Y187" i="16"/>
  <c r="P187" i="16"/>
  <c r="Q187" i="16"/>
  <c r="R187" i="16"/>
  <c r="S187" i="16"/>
  <c r="V187" i="16"/>
  <c r="W175" i="16"/>
  <c r="X175" i="16"/>
  <c r="AA175" i="16"/>
  <c r="X312" i="16"/>
  <c r="U302" i="16"/>
  <c r="U290" i="16"/>
  <c r="AA255" i="16"/>
  <c r="AB255" i="16"/>
  <c r="V228" i="16"/>
  <c r="V199" i="16"/>
  <c r="V307" i="16"/>
  <c r="T302" i="16"/>
  <c r="T290" i="16"/>
  <c r="R280" i="16"/>
  <c r="S280" i="16"/>
  <c r="T280" i="16"/>
  <c r="U280" i="16"/>
  <c r="V280" i="16"/>
  <c r="W280" i="16"/>
  <c r="X280" i="16"/>
  <c r="N280" i="16"/>
  <c r="Z280" i="16"/>
  <c r="O280" i="16"/>
  <c r="AA280" i="16"/>
  <c r="AB280" i="16"/>
  <c r="V268" i="16"/>
  <c r="X268" i="16"/>
  <c r="N268" i="16"/>
  <c r="Z268" i="16"/>
  <c r="O268" i="16"/>
  <c r="AA268" i="16"/>
  <c r="S220" i="16"/>
  <c r="W220" i="16"/>
  <c r="Y220" i="16"/>
  <c r="AA220" i="16"/>
  <c r="P220" i="16"/>
  <c r="Q208" i="16"/>
  <c r="U208" i="16"/>
  <c r="X208" i="16"/>
  <c r="Y208" i="16"/>
  <c r="AA160" i="16"/>
  <c r="P160" i="16"/>
  <c r="U312" i="16"/>
  <c r="R302" i="16"/>
  <c r="Y268" i="16"/>
  <c r="R224" i="16"/>
  <c r="Z220" i="16"/>
  <c r="U219" i="16"/>
  <c r="V219" i="16"/>
  <c r="R219" i="16"/>
  <c r="U159" i="16"/>
  <c r="X159" i="16"/>
  <c r="T312" i="16"/>
  <c r="O309" i="16"/>
  <c r="AA303" i="16"/>
  <c r="Q268" i="16"/>
  <c r="R220" i="16"/>
  <c r="O278" i="16"/>
  <c r="R278" i="16"/>
  <c r="W266" i="16"/>
  <c r="Z266" i="16"/>
  <c r="U206" i="16"/>
  <c r="Z206" i="16"/>
  <c r="O206" i="16"/>
  <c r="R206" i="16"/>
  <c r="AA182" i="16"/>
  <c r="AB182" i="16"/>
  <c r="R182" i="16"/>
  <c r="V170" i="16"/>
  <c r="S312" i="16"/>
  <c r="R307" i="16"/>
  <c r="U230" i="16"/>
  <c r="AA277" i="16"/>
  <c r="AA265" i="16"/>
  <c r="P265" i="16"/>
  <c r="Q265" i="16"/>
  <c r="R265" i="16"/>
  <c r="T265" i="16"/>
  <c r="Z229" i="16"/>
  <c r="O229" i="16"/>
  <c r="Q229" i="16"/>
  <c r="X205" i="16"/>
  <c r="S181" i="16"/>
  <c r="R169" i="16"/>
  <c r="AA157" i="16"/>
  <c r="S157" i="16"/>
  <c r="AA302" i="16"/>
  <c r="O302" i="16"/>
  <c r="Q301" i="16"/>
  <c r="Q276" i="16"/>
  <c r="W276" i="16"/>
  <c r="Z240" i="16"/>
  <c r="Q240" i="16"/>
  <c r="O228" i="16"/>
  <c r="AA228" i="16"/>
  <c r="P228" i="16"/>
  <c r="Z168" i="16"/>
  <c r="AB168" i="16" s="1"/>
  <c r="AA168" i="16"/>
  <c r="S168" i="16"/>
  <c r="T168" i="16"/>
  <c r="V168" i="16"/>
  <c r="W168" i="16"/>
  <c r="R156" i="16"/>
  <c r="Z302" i="16"/>
  <c r="AB302" i="16"/>
  <c r="Z290" i="16"/>
  <c r="CN6" i="293"/>
  <c r="CN4" i="293"/>
  <c r="CN11" i="293"/>
  <c r="CN3" i="293"/>
  <c r="CN10" i="293"/>
  <c r="CN14" i="293"/>
  <c r="CN9" i="293"/>
  <c r="CN12" i="293"/>
  <c r="X248" i="16"/>
  <c r="U248" i="16"/>
  <c r="R239" i="16"/>
  <c r="Z239" i="16"/>
  <c r="S239" i="16"/>
  <c r="T239" i="16"/>
  <c r="W239" i="16"/>
  <c r="U239" i="16"/>
  <c r="P239" i="16"/>
  <c r="X263" i="16"/>
  <c r="W263" i="16"/>
  <c r="Y219" i="16"/>
  <c r="U232" i="16"/>
  <c r="V263" i="16"/>
  <c r="U80" i="16"/>
  <c r="Q14" i="16"/>
  <c r="R14" i="16" s="1"/>
  <c r="V63" i="16"/>
  <c r="Q63" i="16"/>
  <c r="R63" i="16"/>
  <c r="W63" i="16"/>
  <c r="S51" i="16"/>
  <c r="T51" i="16"/>
  <c r="V40" i="16"/>
  <c r="Q40" i="16"/>
  <c r="R40" i="16" s="1"/>
  <c r="U256" i="16"/>
  <c r="O256" i="16"/>
  <c r="N211" i="16"/>
  <c r="Y211" i="16"/>
  <c r="U189" i="16"/>
  <c r="V189" i="16"/>
  <c r="O189" i="16"/>
  <c r="T189" i="16"/>
  <c r="S189" i="16"/>
  <c r="R189" i="16"/>
  <c r="W211" i="16"/>
  <c r="V239" i="16"/>
  <c r="Q165" i="16"/>
  <c r="Z175" i="16"/>
  <c r="AB175" i="16" s="1"/>
  <c r="Q175" i="16"/>
  <c r="R175" i="16"/>
  <c r="S175" i="16"/>
  <c r="N228" i="16"/>
  <c r="Q228" i="16"/>
  <c r="U228" i="16"/>
  <c r="Y228" i="16"/>
  <c r="X228" i="16"/>
  <c r="Z219" i="16"/>
  <c r="Q248" i="16"/>
  <c r="V175" i="16"/>
  <c r="O271" i="16"/>
  <c r="R271" i="16"/>
  <c r="W271" i="16"/>
  <c r="Z30" i="16"/>
  <c r="T228" i="16"/>
  <c r="V271" i="16"/>
  <c r="N219" i="16"/>
  <c r="U175" i="16"/>
  <c r="U211" i="16"/>
  <c r="T224" i="16"/>
  <c r="Q189" i="16"/>
  <c r="V14" i="16"/>
  <c r="O52" i="16"/>
  <c r="P52" i="16" s="1"/>
  <c r="Z29" i="16"/>
  <c r="Q29" i="16"/>
  <c r="R29" i="16" s="1"/>
  <c r="S29" i="16"/>
  <c r="T29" i="16"/>
  <c r="U29" i="16"/>
  <c r="V29" i="16"/>
  <c r="X241" i="16"/>
  <c r="P175" i="16"/>
  <c r="S211" i="16"/>
  <c r="R248" i="16"/>
  <c r="O165" i="16"/>
  <c r="AA189" i="16"/>
  <c r="V52" i="16"/>
  <c r="S128" i="16"/>
  <c r="T128" i="16"/>
  <c r="V128" i="16"/>
  <c r="X128" i="16"/>
  <c r="AA128" i="16" s="1"/>
  <c r="Y128" i="16"/>
  <c r="Q211" i="16"/>
  <c r="W215" i="16"/>
  <c r="AA215" i="16"/>
  <c r="U215" i="16"/>
  <c r="Z93" i="16"/>
  <c r="Q93" i="16"/>
  <c r="R93" i="16"/>
  <c r="S93" i="16"/>
  <c r="T93" i="16"/>
  <c r="U93" i="16"/>
  <c r="U14" i="16"/>
  <c r="W14" i="16"/>
  <c r="S14" i="16"/>
  <c r="T14" i="16"/>
  <c r="O175" i="16"/>
  <c r="N224" i="16"/>
  <c r="O248" i="16"/>
  <c r="N189" i="16"/>
  <c r="O14" i="16"/>
  <c r="P14" i="16"/>
  <c r="S26" i="16"/>
  <c r="T26" i="16"/>
  <c r="Q293" i="16"/>
  <c r="N293" i="16"/>
  <c r="S293" i="16"/>
  <c r="U37" i="16"/>
  <c r="Z37" i="16"/>
  <c r="S37" i="16"/>
  <c r="T37" i="16"/>
  <c r="R158" i="16"/>
  <c r="Z136" i="16"/>
  <c r="W105" i="16"/>
  <c r="N175" i="16"/>
  <c r="AA241" i="16"/>
  <c r="U241" i="16"/>
  <c r="N168" i="16"/>
  <c r="P168" i="16"/>
  <c r="Q168" i="16"/>
  <c r="R168" i="16"/>
  <c r="V80" i="16"/>
  <c r="Z80" i="16"/>
  <c r="U47" i="16"/>
  <c r="V47" i="16"/>
  <c r="AA248" i="16"/>
  <c r="Z189" i="16"/>
  <c r="Z26" i="16"/>
  <c r="AA211" i="16"/>
  <c r="AB211" i="16" s="1"/>
  <c r="Y189" i="16"/>
  <c r="U168" i="16"/>
  <c r="Y175" i="16"/>
  <c r="Y271" i="16"/>
  <c r="N248" i="16"/>
  <c r="X189" i="16"/>
  <c r="R215" i="16"/>
  <c r="Y239" i="16"/>
  <c r="P292" i="16"/>
  <c r="O178" i="16"/>
  <c r="R178" i="16"/>
  <c r="V178" i="16"/>
  <c r="U113" i="16"/>
  <c r="S113" i="16"/>
  <c r="T113" i="16"/>
  <c r="V113" i="16"/>
  <c r="Z113" i="16"/>
  <c r="Q113" i="16"/>
  <c r="R113" i="16"/>
  <c r="Q141" i="16"/>
  <c r="S208" i="16"/>
  <c r="T303" i="16"/>
  <c r="S179" i="16"/>
  <c r="AA312" i="16"/>
  <c r="P312" i="16"/>
  <c r="X302" i="16"/>
  <c r="N302" i="16"/>
  <c r="S302" i="16"/>
  <c r="Y302" i="16"/>
  <c r="T208" i="16"/>
  <c r="Z236" i="16"/>
  <c r="P208" i="16"/>
  <c r="R208" i="16"/>
  <c r="Q303" i="16"/>
  <c r="N307" i="16"/>
  <c r="P307" i="16"/>
  <c r="U307" i="16"/>
  <c r="Z307" i="16"/>
  <c r="AB307" i="16"/>
  <c r="W201" i="16"/>
  <c r="X201" i="16"/>
  <c r="Q179" i="16"/>
  <c r="R179" i="16"/>
  <c r="Q82" i="16"/>
  <c r="R82" i="16"/>
  <c r="V39" i="16"/>
  <c r="U39" i="16"/>
  <c r="W229" i="16"/>
  <c r="U125" i="16"/>
  <c r="V125" i="16"/>
  <c r="Z125" i="16"/>
  <c r="V111" i="16"/>
  <c r="V12" i="16"/>
  <c r="V137" i="16"/>
  <c r="W137" i="16"/>
  <c r="U54" i="16"/>
  <c r="EC14" i="293"/>
  <c r="AJ21" i="16"/>
  <c r="AJ23" i="16"/>
  <c r="EC13" i="293"/>
  <c r="V124" i="16"/>
  <c r="W42" i="16"/>
  <c r="Z11" i="16"/>
  <c r="W24" i="16"/>
  <c r="V69" i="16"/>
  <c r="V11" i="16"/>
  <c r="Z146" i="16"/>
  <c r="Q145" i="16"/>
  <c r="R145" i="16"/>
  <c r="W11" i="16"/>
  <c r="U11" i="16"/>
  <c r="Z145" i="16"/>
  <c r="V146" i="16"/>
  <c r="U124" i="16"/>
  <c r="S13" i="16"/>
  <c r="T13" i="16" s="1"/>
  <c r="Z79" i="16"/>
  <c r="V145" i="16"/>
  <c r="S33" i="16"/>
  <c r="T33" i="16"/>
  <c r="O44" i="16"/>
  <c r="P44" i="16"/>
  <c r="V13" i="16"/>
  <c r="U79" i="16"/>
  <c r="S145" i="16"/>
  <c r="T145" i="16" s="1"/>
  <c r="S146" i="16"/>
  <c r="T146" i="16" s="1"/>
  <c r="V33" i="16"/>
  <c r="U44" i="16"/>
  <c r="Q44" i="16"/>
  <c r="R44" i="16" s="1"/>
  <c r="S44" i="16"/>
  <c r="T44" i="16"/>
  <c r="W44" i="16"/>
  <c r="S11" i="16"/>
  <c r="T11" i="16"/>
  <c r="Z69" i="16"/>
  <c r="W67" i="16"/>
  <c r="N217" i="16"/>
  <c r="O217" i="16"/>
  <c r="AA217" i="16"/>
  <c r="O161" i="16"/>
  <c r="Q161" i="16"/>
  <c r="R161" i="16"/>
  <c r="S161" i="16"/>
  <c r="N195" i="16"/>
  <c r="W160" i="16"/>
  <c r="Y160" i="16"/>
  <c r="V150" i="16"/>
  <c r="Z150" i="16"/>
  <c r="Z49" i="16"/>
  <c r="Q49" i="16"/>
  <c r="R49" i="16"/>
  <c r="S49" i="16"/>
  <c r="T49" i="16"/>
  <c r="W151" i="16"/>
  <c r="Q217" i="16"/>
  <c r="T160" i="16"/>
  <c r="S151" i="16"/>
  <c r="T151" i="16"/>
  <c r="AA270" i="16"/>
  <c r="N159" i="16"/>
  <c r="Z159" i="16"/>
  <c r="AB159" i="16" s="1"/>
  <c r="O159" i="16"/>
  <c r="Q128" i="16"/>
  <c r="R128" i="16" s="1"/>
  <c r="O128" i="16"/>
  <c r="P128" i="16" s="1"/>
  <c r="Z128" i="16"/>
  <c r="V151" i="16"/>
  <c r="P217" i="16"/>
  <c r="S160" i="16"/>
  <c r="N161" i="16"/>
  <c r="U118" i="16"/>
  <c r="S150" i="16"/>
  <c r="Q251" i="16"/>
  <c r="S251" i="16"/>
  <c r="Y182" i="16"/>
  <c r="T182" i="16"/>
  <c r="O74" i="16"/>
  <c r="R160" i="16"/>
  <c r="W161" i="16"/>
  <c r="R234" i="16"/>
  <c r="Q151" i="16"/>
  <c r="R151" i="16"/>
  <c r="Q150" i="16"/>
  <c r="R150" i="16"/>
  <c r="S27" i="16"/>
  <c r="T27" i="16"/>
  <c r="T277" i="16"/>
  <c r="U223" i="16"/>
  <c r="Y262" i="16"/>
  <c r="T196" i="16"/>
  <c r="V196" i="16"/>
  <c r="Y196" i="16"/>
  <c r="V84" i="16"/>
  <c r="U84" i="16"/>
  <c r="S84" i="16"/>
  <c r="T84" i="16"/>
  <c r="U234" i="16"/>
  <c r="W27" i="16"/>
  <c r="X27" i="16"/>
  <c r="Q64" i="16"/>
  <c r="R64" i="16" s="1"/>
  <c r="P159" i="16"/>
  <c r="P234" i="16"/>
  <c r="S294" i="16"/>
  <c r="N284" i="16"/>
  <c r="S284" i="16"/>
  <c r="Z284" i="16"/>
  <c r="Y284" i="16"/>
  <c r="V284" i="16"/>
  <c r="Z151" i="16"/>
  <c r="W75" i="16"/>
  <c r="Z75" i="16"/>
  <c r="Z38" i="16"/>
  <c r="R217" i="16"/>
  <c r="X287" i="16"/>
  <c r="S287" i="16"/>
  <c r="T287" i="16"/>
  <c r="R287" i="16"/>
  <c r="U287" i="16"/>
  <c r="O94" i="16"/>
  <c r="P94" i="16" s="1"/>
  <c r="R252" i="16"/>
  <c r="T161" i="16"/>
  <c r="V94" i="16"/>
  <c r="W159" i="16"/>
  <c r="R195" i="16"/>
  <c r="U94" i="16"/>
  <c r="Z83" i="16"/>
  <c r="Q195" i="16"/>
  <c r="U49" i="16"/>
  <c r="Y161" i="16"/>
  <c r="S83" i="16"/>
  <c r="T83" i="16"/>
  <c r="N179" i="16"/>
  <c r="Z23" i="16"/>
  <c r="W142" i="16"/>
  <c r="W109" i="16"/>
  <c r="S109" i="16"/>
  <c r="Z109" i="16"/>
  <c r="Z52" i="16"/>
  <c r="U62" i="16"/>
  <c r="Q70" i="16"/>
  <c r="R70" i="16"/>
  <c r="O299" i="16"/>
  <c r="U143" i="16"/>
  <c r="Q143" i="16"/>
  <c r="R143" i="16"/>
  <c r="Q69" i="16"/>
  <c r="AG18" i="16"/>
  <c r="Q162" i="16"/>
  <c r="Z134" i="16"/>
  <c r="AA227" i="16"/>
  <c r="O292" i="16"/>
  <c r="Q218" i="16"/>
  <c r="Y292" i="16"/>
  <c r="AA172" i="16"/>
  <c r="AB172" i="16" s="1"/>
  <c r="W283" i="16"/>
  <c r="U134" i="16"/>
  <c r="S190" i="16"/>
  <c r="P218" i="16"/>
  <c r="W254" i="16"/>
  <c r="AA231" i="16"/>
  <c r="P279" i="16"/>
  <c r="V283" i="16"/>
  <c r="Y176" i="16"/>
  <c r="O162" i="16"/>
  <c r="V218" i="16"/>
  <c r="Y270" i="16"/>
  <c r="W200" i="16"/>
  <c r="P200" i="16"/>
  <c r="T254" i="16"/>
  <c r="X172" i="16"/>
  <c r="R292" i="16"/>
  <c r="Z162" i="16"/>
  <c r="N227" i="16"/>
  <c r="O64" i="16"/>
  <c r="P64" i="16"/>
  <c r="W240" i="16"/>
  <c r="Q254" i="16"/>
  <c r="S266" i="16"/>
  <c r="N292" i="16"/>
  <c r="U172" i="16"/>
  <c r="Q292" i="16"/>
  <c r="Y283" i="16"/>
  <c r="N162" i="16"/>
  <c r="Y227" i="16"/>
  <c r="Z64" i="16"/>
  <c r="Q130" i="16"/>
  <c r="V190" i="16"/>
  <c r="W227" i="16"/>
  <c r="Z144" i="16"/>
  <c r="Q60" i="16"/>
  <c r="R60" i="16"/>
  <c r="U148" i="16"/>
  <c r="V240" i="16"/>
  <c r="R283" i="16"/>
  <c r="Y218" i="16"/>
  <c r="Z292" i="16"/>
  <c r="S172" i="16"/>
  <c r="Y162" i="16"/>
  <c r="AA190" i="16"/>
  <c r="T227" i="16"/>
  <c r="O50" i="16"/>
  <c r="P50" i="16"/>
  <c r="U64" i="16"/>
  <c r="U190" i="16"/>
  <c r="U144" i="16"/>
  <c r="U60" i="16"/>
  <c r="S148" i="16"/>
  <c r="T148" i="16" s="1"/>
  <c r="T240" i="16"/>
  <c r="X218" i="16"/>
  <c r="N190" i="16"/>
  <c r="S227" i="16"/>
  <c r="W306" i="16"/>
  <c r="X106" i="16"/>
  <c r="Y106" i="16" s="1"/>
  <c r="W64" i="16"/>
  <c r="Z130" i="16"/>
  <c r="Q148" i="16"/>
  <c r="AA158" i="16"/>
  <c r="Q283" i="16"/>
  <c r="N158" i="16"/>
  <c r="W218" i="16"/>
  <c r="R254" i="16"/>
  <c r="Y240" i="16"/>
  <c r="W190" i="16"/>
  <c r="P186" i="16"/>
  <c r="V186" i="16"/>
  <c r="Q186" i="16"/>
  <c r="Z32" i="16"/>
  <c r="U158" i="16"/>
  <c r="X200" i="16"/>
  <c r="S292" i="16"/>
  <c r="T292" i="16"/>
  <c r="Z283" i="16"/>
  <c r="AB283" i="16" s="1"/>
  <c r="P283" i="16"/>
  <c r="U296" i="16"/>
  <c r="Z158" i="16"/>
  <c r="AB158" i="16" s="1"/>
  <c r="P240" i="16"/>
  <c r="X292" i="16"/>
  <c r="AA254" i="16"/>
  <c r="S283" i="16"/>
  <c r="U218" i="16"/>
  <c r="T162" i="16"/>
  <c r="U283" i="16"/>
  <c r="U50" i="16"/>
  <c r="T186" i="16"/>
  <c r="X270" i="16"/>
  <c r="V32" i="16"/>
  <c r="P296" i="16"/>
  <c r="Y266" i="16"/>
  <c r="S162" i="16"/>
  <c r="AA292" i="16"/>
  <c r="N283" i="16"/>
  <c r="U130" i="16"/>
  <c r="S144" i="16"/>
  <c r="T144" i="16"/>
  <c r="Z296" i="16"/>
  <c r="Q134" i="16"/>
  <c r="R134" i="16" s="1"/>
  <c r="V130" i="16"/>
  <c r="S32" i="16"/>
  <c r="T32" i="16"/>
  <c r="Q32" i="16"/>
  <c r="R32" i="16" s="1"/>
  <c r="AA176" i="16"/>
  <c r="R162" i="16"/>
  <c r="AA283" i="16"/>
  <c r="Q50" i="16"/>
  <c r="R50" i="16"/>
  <c r="X283" i="16"/>
  <c r="V64" i="16"/>
  <c r="R231" i="16"/>
  <c r="Q306" i="16"/>
  <c r="Q227" i="16"/>
  <c r="W292" i="16"/>
  <c r="Y200" i="16"/>
  <c r="AA200" i="16"/>
  <c r="N240" i="16"/>
  <c r="X240" i="16"/>
  <c r="S218" i="16"/>
  <c r="X282" i="16"/>
  <c r="W308" i="16"/>
  <c r="Q308" i="16"/>
  <c r="N308" i="16"/>
  <c r="AA308" i="16"/>
  <c r="AB308" i="16"/>
  <c r="O308" i="16"/>
  <c r="Z147" i="16"/>
  <c r="W147" i="16"/>
  <c r="O63" i="16"/>
  <c r="P63" i="16"/>
  <c r="S63" i="16"/>
  <c r="T63" i="16" s="1"/>
  <c r="Z63" i="16"/>
  <c r="V49" i="16"/>
  <c r="W49" i="16"/>
  <c r="S270" i="16"/>
  <c r="U244" i="16"/>
  <c r="Y295" i="16"/>
  <c r="X295" i="16"/>
  <c r="T295" i="16"/>
  <c r="R295" i="16"/>
  <c r="W252" i="16"/>
  <c r="Q252" i="16"/>
  <c r="X264" i="16"/>
  <c r="AA171" i="16"/>
  <c r="S282" i="16"/>
  <c r="P215" i="16"/>
  <c r="T215" i="16"/>
  <c r="X215" i="16"/>
  <c r="R201" i="16"/>
  <c r="V201" i="16"/>
  <c r="Y201" i="16"/>
  <c r="Z201" i="16"/>
  <c r="O201" i="16"/>
  <c r="P201" i="16"/>
  <c r="Q201" i="16"/>
  <c r="S201" i="16"/>
  <c r="T187" i="16"/>
  <c r="U187" i="16"/>
  <c r="W187" i="16"/>
  <c r="X187" i="16"/>
  <c r="N187" i="16"/>
  <c r="Z187" i="16"/>
  <c r="O187" i="16"/>
  <c r="AA187" i="16"/>
  <c r="AB187" i="16"/>
  <c r="W173" i="16"/>
  <c r="Z173" i="16"/>
  <c r="AB173" i="16" s="1"/>
  <c r="O173" i="16"/>
  <c r="N160" i="16"/>
  <c r="Z160" i="16"/>
  <c r="U160" i="16"/>
  <c r="T252" i="16"/>
  <c r="W277" i="16"/>
  <c r="N171" i="16"/>
  <c r="X262" i="16"/>
  <c r="P252" i="16"/>
  <c r="V227" i="16"/>
  <c r="P227" i="16"/>
  <c r="X227" i="16"/>
  <c r="R227" i="16"/>
  <c r="U145" i="16"/>
  <c r="Q131" i="16"/>
  <c r="R131" i="16"/>
  <c r="S131" i="16"/>
  <c r="T131" i="16" s="1"/>
  <c r="U131" i="16"/>
  <c r="W117" i="16"/>
  <c r="U117" i="16"/>
  <c r="Q117" i="16"/>
  <c r="Q75" i="16"/>
  <c r="R75" i="16"/>
  <c r="V75" i="16"/>
  <c r="O75" i="16"/>
  <c r="W61" i="16"/>
  <c r="Z61" i="16"/>
  <c r="Z47" i="16"/>
  <c r="W33" i="16"/>
  <c r="O33" i="16"/>
  <c r="P33" i="16" s="1"/>
  <c r="Q33" i="16"/>
  <c r="R33" i="16" s="1"/>
  <c r="U270" i="16"/>
  <c r="N252" i="16"/>
  <c r="V252" i="16"/>
  <c r="U277" i="16"/>
  <c r="X239" i="16"/>
  <c r="AA239" i="16"/>
  <c r="AB239" i="16"/>
  <c r="O239" i="16"/>
  <c r="N239" i="16"/>
  <c r="X213" i="16"/>
  <c r="N213" i="16"/>
  <c r="N199" i="16"/>
  <c r="Z199" i="16"/>
  <c r="AB199" i="16" s="1"/>
  <c r="P185" i="16"/>
  <c r="U185" i="16"/>
  <c r="R185" i="16"/>
  <c r="Z185" i="16"/>
  <c r="Y158" i="16"/>
  <c r="Q158" i="16"/>
  <c r="O158" i="16"/>
  <c r="S158" i="16"/>
  <c r="V158" i="16"/>
  <c r="P158" i="16"/>
  <c r="O116" i="16"/>
  <c r="V60" i="16"/>
  <c r="W60" i="16"/>
  <c r="S60" i="16"/>
  <c r="T60" i="16" s="1"/>
  <c r="U32" i="16"/>
  <c r="W32" i="16"/>
  <c r="P264" i="16"/>
  <c r="R264" i="16"/>
  <c r="S264" i="16"/>
  <c r="V264" i="16"/>
  <c r="X252" i="16"/>
  <c r="Z252" i="16"/>
  <c r="O252" i="16"/>
  <c r="AA252" i="16"/>
  <c r="Z198" i="16"/>
  <c r="Q198" i="16"/>
  <c r="S198" i="16"/>
  <c r="Q184" i="16"/>
  <c r="R157" i="16"/>
  <c r="T157" i="16"/>
  <c r="N157" i="16"/>
  <c r="V270" i="16"/>
  <c r="V277" i="16"/>
  <c r="P277" i="16"/>
  <c r="R277" i="16"/>
  <c r="X277" i="16"/>
  <c r="S252" i="16"/>
  <c r="S277" i="16"/>
  <c r="Z264" i="16"/>
  <c r="O277" i="16"/>
  <c r="Q147" i="16"/>
  <c r="R147" i="16"/>
  <c r="X303" i="16"/>
  <c r="U303" i="16"/>
  <c r="R303" i="16"/>
  <c r="P303" i="16"/>
  <c r="N303" i="16"/>
  <c r="W303" i="16"/>
  <c r="AA262" i="16"/>
  <c r="AB262" i="16"/>
  <c r="Q250" i="16"/>
  <c r="T236" i="16"/>
  <c r="W236" i="16"/>
  <c r="P236" i="16"/>
  <c r="N236" i="16"/>
  <c r="AA295" i="16"/>
  <c r="O270" i="16"/>
  <c r="N277" i="16"/>
  <c r="O236" i="16"/>
  <c r="W198" i="16"/>
  <c r="V250" i="16"/>
  <c r="P301" i="16"/>
  <c r="Z301" i="16"/>
  <c r="R270" i="16"/>
  <c r="Z262" i="16"/>
  <c r="S300" i="16"/>
  <c r="X300" i="16"/>
  <c r="V300" i="16"/>
  <c r="Q286" i="16"/>
  <c r="O139" i="16"/>
  <c r="P139" i="16"/>
  <c r="Q139" i="16"/>
  <c r="R139" i="16" s="1"/>
  <c r="S139" i="16"/>
  <c r="T139" i="16"/>
  <c r="S111" i="16"/>
  <c r="T111" i="16"/>
  <c r="Z111" i="16"/>
  <c r="U111" i="16"/>
  <c r="S97" i="16"/>
  <c r="T97" i="16"/>
  <c r="U97" i="16"/>
  <c r="Q97" i="16"/>
  <c r="R97" i="16"/>
  <c r="V97" i="16"/>
  <c r="U83" i="16"/>
  <c r="S69" i="16"/>
  <c r="T69" i="16"/>
  <c r="Q55" i="16"/>
  <c r="V41" i="16"/>
  <c r="Q41" i="16"/>
  <c r="R41" i="16"/>
  <c r="Q27" i="16"/>
  <c r="R27" i="16"/>
  <c r="U13" i="16"/>
  <c r="Z13" i="16"/>
  <c r="Q13" i="16"/>
  <c r="R13" i="16"/>
  <c r="Y250" i="16"/>
  <c r="Q270" i="16"/>
  <c r="Y277" i="16"/>
  <c r="Q295" i="16"/>
  <c r="P270" i="16"/>
  <c r="V157" i="16"/>
  <c r="W312" i="16"/>
  <c r="R312" i="16"/>
  <c r="Q312" i="16"/>
  <c r="V312" i="16"/>
  <c r="P221" i="16"/>
  <c r="AA221" i="16"/>
  <c r="AB221" i="16" s="1"/>
  <c r="Q221" i="16"/>
  <c r="S207" i="16"/>
  <c r="V207" i="16"/>
  <c r="W207" i="16"/>
  <c r="X207" i="16"/>
  <c r="Y207" i="16"/>
  <c r="O179" i="16"/>
  <c r="T179" i="16"/>
  <c r="U179" i="16"/>
  <c r="V179" i="16"/>
  <c r="S166" i="16"/>
  <c r="T166" i="16"/>
  <c r="V166" i="16"/>
  <c r="Y166" i="16"/>
  <c r="N166" i="16"/>
  <c r="Z166" i="16"/>
  <c r="O166" i="16"/>
  <c r="S152" i="16"/>
  <c r="T152" i="16"/>
  <c r="U152" i="16"/>
  <c r="W152" i="16"/>
  <c r="Z152" i="16"/>
  <c r="O152" i="16"/>
  <c r="P152" i="16"/>
  <c r="N63" i="16"/>
  <c r="X105" i="16"/>
  <c r="Y105" i="16" s="1"/>
  <c r="AA205" i="16"/>
  <c r="Q285" i="16"/>
  <c r="T180" i="16"/>
  <c r="T216" i="16"/>
  <c r="W205" i="16"/>
  <c r="X236" i="16"/>
  <c r="R298" i="16"/>
  <c r="U236" i="16"/>
  <c r="S16" i="16"/>
  <c r="T16" i="16"/>
  <c r="O85" i="16"/>
  <c r="P85" i="16" s="1"/>
  <c r="O125" i="16"/>
  <c r="P125" i="16"/>
  <c r="W43" i="16"/>
  <c r="N153" i="16"/>
  <c r="U138" i="16"/>
  <c r="W18" i="16"/>
  <c r="S180" i="16"/>
  <c r="Z193" i="16"/>
  <c r="Q298" i="16"/>
  <c r="U115" i="16"/>
  <c r="U273" i="16"/>
  <c r="T238" i="16"/>
  <c r="V249" i="16"/>
  <c r="T285" i="16"/>
  <c r="Q180" i="16"/>
  <c r="Y249" i="16"/>
  <c r="T226" i="16"/>
  <c r="Z298" i="16"/>
  <c r="AB298" i="16" s="1"/>
  <c r="S125" i="16"/>
  <c r="T125" i="16" s="1"/>
  <c r="S101" i="16"/>
  <c r="T101" i="16"/>
  <c r="V18" i="16"/>
  <c r="P298" i="16"/>
  <c r="Y205" i="16"/>
  <c r="Q101" i="16"/>
  <c r="R101" i="16"/>
  <c r="U249" i="16"/>
  <c r="Y310" i="16"/>
  <c r="P180" i="16"/>
  <c r="X249" i="16"/>
  <c r="Z178" i="16"/>
  <c r="S226" i="16"/>
  <c r="N298" i="16"/>
  <c r="V16" i="16"/>
  <c r="S43" i="16"/>
  <c r="T43" i="16"/>
  <c r="W71" i="16"/>
  <c r="Q138" i="16"/>
  <c r="R138" i="16"/>
  <c r="Z101" i="16"/>
  <c r="N205" i="16"/>
  <c r="Q310" i="16"/>
  <c r="AA180" i="16"/>
  <c r="AB180" i="16"/>
  <c r="U216" i="16"/>
  <c r="R249" i="16"/>
  <c r="W296" i="16"/>
  <c r="T249" i="16"/>
  <c r="N178" i="16"/>
  <c r="Y298" i="16"/>
  <c r="U16" i="16"/>
  <c r="V205" i="16"/>
  <c r="U71" i="16"/>
  <c r="O205" i="16"/>
  <c r="O249" i="16"/>
  <c r="U101" i="16"/>
  <c r="X101" i="16"/>
  <c r="Y101" i="16"/>
  <c r="O310" i="16"/>
  <c r="V285" i="16"/>
  <c r="Q216" i="16"/>
  <c r="U205" i="16"/>
  <c r="Z216" i="16"/>
  <c r="Q296" i="16"/>
  <c r="V308" i="16"/>
  <c r="O298" i="16"/>
  <c r="X178" i="16"/>
  <c r="Z45" i="16"/>
  <c r="Z87" i="16"/>
  <c r="V132" i="16"/>
  <c r="N249" i="16"/>
  <c r="Z249" i="16"/>
  <c r="N216" i="16"/>
  <c r="T205" i="16"/>
  <c r="Y216" i="16"/>
  <c r="R273" i="16"/>
  <c r="W178" i="16"/>
  <c r="V298" i="16"/>
  <c r="W45" i="16"/>
  <c r="V87" i="16"/>
  <c r="S249" i="16"/>
  <c r="AA310" i="16"/>
  <c r="S205" i="16"/>
  <c r="P285" i="16"/>
  <c r="S236" i="16"/>
  <c r="P273" i="16"/>
  <c r="T298" i="16"/>
  <c r="P226" i="16"/>
  <c r="Z203" i="16"/>
  <c r="V45" i="16"/>
  <c r="U87" i="16"/>
  <c r="R218" i="16"/>
  <c r="Z205" i="16"/>
  <c r="AB205" i="16" s="1"/>
  <c r="W249" i="16"/>
  <c r="X180" i="16"/>
  <c r="R205" i="16"/>
  <c r="Q236" i="16"/>
  <c r="Z273" i="16"/>
  <c r="AA226" i="16"/>
  <c r="AB226" i="16" s="1"/>
  <c r="X310" i="16"/>
  <c r="U45" i="16"/>
  <c r="N73" i="16"/>
  <c r="AA249" i="16"/>
  <c r="AB249" i="16"/>
  <c r="W180" i="16"/>
  <c r="Q205" i="16"/>
  <c r="O226" i="16"/>
  <c r="Z138" i="16"/>
  <c r="AA236" i="16"/>
  <c r="AB236" i="16"/>
  <c r="Y273" i="16"/>
  <c r="Y226" i="16"/>
  <c r="S45" i="16"/>
  <c r="T45" i="16"/>
  <c r="Q87" i="16"/>
  <c r="R87" i="16"/>
  <c r="N46" i="16"/>
  <c r="N32" i="16"/>
  <c r="O167" i="16"/>
  <c r="P167" i="16"/>
  <c r="Q167" i="16"/>
  <c r="R167" i="16"/>
  <c r="W153" i="16"/>
  <c r="O153" i="16"/>
  <c r="AA153" i="16"/>
  <c r="P153" i="16"/>
  <c r="Q153" i="16"/>
  <c r="R153" i="16"/>
  <c r="S153" i="16"/>
  <c r="T153" i="16"/>
  <c r="Z167" i="16"/>
  <c r="AB167" i="16" s="1"/>
  <c r="S70" i="16"/>
  <c r="T70" i="16" s="1"/>
  <c r="V153" i="16"/>
  <c r="O272" i="16"/>
  <c r="P272" i="16"/>
  <c r="R272" i="16"/>
  <c r="S272" i="16"/>
  <c r="Q272" i="16"/>
  <c r="Z191" i="16"/>
  <c r="AB191" i="16" s="1"/>
  <c r="W191" i="16"/>
  <c r="Y191" i="16"/>
  <c r="N191" i="16"/>
  <c r="O191" i="16"/>
  <c r="W282" i="16"/>
  <c r="O282" i="16"/>
  <c r="P282" i="16"/>
  <c r="Q282" i="16"/>
  <c r="O190" i="16"/>
  <c r="P190" i="16"/>
  <c r="R190" i="16"/>
  <c r="Y202" i="16"/>
  <c r="Z202" i="16"/>
  <c r="O202" i="16"/>
  <c r="AA202" i="16"/>
  <c r="U253" i="16"/>
  <c r="Z231" i="16"/>
  <c r="AA261" i="16"/>
  <c r="X272" i="16"/>
  <c r="U282" i="16"/>
  <c r="X202" i="16"/>
  <c r="W167" i="16"/>
  <c r="AA179" i="16"/>
  <c r="Q10" i="16"/>
  <c r="R10" i="16"/>
  <c r="Z82" i="16"/>
  <c r="U82" i="16"/>
  <c r="V82" i="16"/>
  <c r="N202" i="16"/>
  <c r="X167" i="16"/>
  <c r="X153" i="16"/>
  <c r="S72" i="16"/>
  <c r="T72" i="16"/>
  <c r="W181" i="16"/>
  <c r="T253" i="16"/>
  <c r="R261" i="16"/>
  <c r="N231" i="16"/>
  <c r="V282" i="16"/>
  <c r="W202" i="16"/>
  <c r="X191" i="16"/>
  <c r="X233" i="16"/>
  <c r="O233" i="16"/>
  <c r="Q233" i="16"/>
  <c r="R233" i="16"/>
  <c r="O231" i="16"/>
  <c r="U70" i="16"/>
  <c r="R253" i="16"/>
  <c r="V272" i="16"/>
  <c r="T282" i="16"/>
  <c r="V202" i="16"/>
  <c r="U167" i="16"/>
  <c r="V191" i="16"/>
  <c r="W231" i="16"/>
  <c r="Q231" i="16"/>
  <c r="S119" i="16"/>
  <c r="T119" i="16" s="1"/>
  <c r="R282" i="16"/>
  <c r="T202" i="16"/>
  <c r="Z106" i="16"/>
  <c r="Q23" i="16"/>
  <c r="R23" i="16"/>
  <c r="S23" i="16"/>
  <c r="T23" i="16"/>
  <c r="V23" i="16"/>
  <c r="U23" i="16"/>
  <c r="S231" i="16"/>
  <c r="T231" i="16"/>
  <c r="N282" i="16"/>
  <c r="Z190" i="16"/>
  <c r="AB190" i="16" s="1"/>
  <c r="S202" i="16"/>
  <c r="AA167" i="16"/>
  <c r="S191" i="16"/>
  <c r="S253" i="16"/>
  <c r="Y253" i="16"/>
  <c r="N253" i="16"/>
  <c r="Z253" i="16"/>
  <c r="S241" i="16"/>
  <c r="P241" i="16"/>
  <c r="R241" i="16"/>
  <c r="U119" i="16"/>
  <c r="R202" i="16"/>
  <c r="R191" i="16"/>
  <c r="P130" i="16"/>
  <c r="S130" i="16"/>
  <c r="T130" i="16" s="1"/>
  <c r="Q21" i="16"/>
  <c r="R21" i="16"/>
  <c r="S10" i="16"/>
  <c r="T10" i="16"/>
  <c r="U10" i="16"/>
  <c r="P231" i="16"/>
  <c r="X253" i="16"/>
  <c r="U272" i="16"/>
  <c r="Y190" i="16"/>
  <c r="Q202" i="16"/>
  <c r="Y179" i="16"/>
  <c r="Q191" i="16"/>
  <c r="W119" i="16"/>
  <c r="O169" i="16"/>
  <c r="W155" i="16"/>
  <c r="Y155" i="16"/>
  <c r="S142" i="16"/>
  <c r="T142" i="16"/>
  <c r="U142" i="16"/>
  <c r="V142" i="16"/>
  <c r="Q61" i="16"/>
  <c r="R61" i="16"/>
  <c r="O61" i="16"/>
  <c r="P61" i="16" s="1"/>
  <c r="U61" i="16"/>
  <c r="X190" i="16"/>
  <c r="P191" i="16"/>
  <c r="P261" i="16"/>
  <c r="Q261" i="16"/>
  <c r="Y181" i="16"/>
  <c r="Z181" i="16"/>
  <c r="O181" i="16"/>
  <c r="AA181" i="16"/>
  <c r="V46" i="16"/>
  <c r="W46" i="16"/>
  <c r="Z46" i="16"/>
  <c r="Q46" i="16"/>
  <c r="S46" i="16"/>
  <c r="T46" i="16"/>
  <c r="O46" i="16"/>
  <c r="P46" i="16"/>
  <c r="X140" i="16"/>
  <c r="AA140" i="16"/>
  <c r="R236" i="16"/>
  <c r="N132" i="16"/>
  <c r="W127" i="16"/>
  <c r="Q127" i="16"/>
  <c r="R127" i="16"/>
  <c r="O127" i="16"/>
  <c r="V127" i="16"/>
  <c r="Z127" i="16"/>
  <c r="U127" i="16"/>
  <c r="X127" i="16"/>
  <c r="S127" i="16"/>
  <c r="T127" i="16"/>
  <c r="O43" i="514"/>
  <c r="U278" i="16"/>
  <c r="Z278" i="16"/>
  <c r="AA278" i="16"/>
  <c r="AB278" i="16"/>
  <c r="P278" i="16"/>
  <c r="P196" i="16"/>
  <c r="P161" i="16"/>
  <c r="Z265" i="16"/>
  <c r="N278" i="16"/>
  <c r="S246" i="16"/>
  <c r="O31" i="26"/>
  <c r="N86" i="16"/>
  <c r="O185" i="16"/>
  <c r="X185" i="16"/>
  <c r="Y185" i="16"/>
  <c r="R173" i="16"/>
  <c r="S173" i="16"/>
  <c r="T173" i="16"/>
  <c r="U173" i="16"/>
  <c r="X173" i="16"/>
  <c r="Y173" i="16"/>
  <c r="N173" i="16"/>
  <c r="Y237" i="16"/>
  <c r="Z237" i="16"/>
  <c r="AB237" i="16" s="1"/>
  <c r="P237" i="16"/>
  <c r="S237" i="16"/>
  <c r="Q237" i="16"/>
  <c r="R237" i="16"/>
  <c r="X237" i="16"/>
  <c r="T246" i="16"/>
  <c r="Y174" i="16"/>
  <c r="N174" i="16"/>
  <c r="AA174" i="16"/>
  <c r="AB174" i="16"/>
  <c r="S174" i="16"/>
  <c r="T174" i="16"/>
  <c r="U174" i="16"/>
  <c r="Q196" i="16"/>
  <c r="U196" i="16"/>
  <c r="AA161" i="16"/>
  <c r="X161" i="16"/>
  <c r="Y278" i="16"/>
  <c r="V237" i="16"/>
  <c r="Y286" i="16"/>
  <c r="N286" i="16"/>
  <c r="AA206" i="16"/>
  <c r="P206" i="16"/>
  <c r="Q206" i="16"/>
  <c r="T206" i="16"/>
  <c r="O194" i="16"/>
  <c r="O184" i="16"/>
  <c r="T172" i="16"/>
  <c r="V172" i="16"/>
  <c r="W172" i="16"/>
  <c r="P172" i="16"/>
  <c r="N172" i="16"/>
  <c r="V159" i="16"/>
  <c r="Q159" i="16"/>
  <c r="R159" i="16"/>
  <c r="Y246" i="16"/>
  <c r="N246" i="16"/>
  <c r="AA246" i="16"/>
  <c r="P246" i="16"/>
  <c r="U297" i="16"/>
  <c r="S297" i="16"/>
  <c r="W297" i="16"/>
  <c r="T297" i="16"/>
  <c r="S265" i="16"/>
  <c r="X265" i="16"/>
  <c r="Y265" i="16"/>
  <c r="W265" i="16"/>
  <c r="O265" i="16"/>
  <c r="V54" i="16"/>
  <c r="Q54" i="16"/>
  <c r="R54" i="16"/>
  <c r="Z246" i="16"/>
  <c r="AB246" i="16" s="1"/>
  <c r="O174" i="16"/>
  <c r="W278" i="16"/>
  <c r="U264" i="16"/>
  <c r="Y264" i="16"/>
  <c r="W264" i="16"/>
  <c r="N264" i="16"/>
  <c r="O264" i="16"/>
  <c r="AA264" i="16"/>
  <c r="AB264" i="16" s="1"/>
  <c r="T255" i="16"/>
  <c r="S255" i="16"/>
  <c r="S196" i="16"/>
  <c r="V278" i="16"/>
  <c r="P295" i="16"/>
  <c r="N295" i="16"/>
  <c r="O295" i="16"/>
  <c r="S295" i="16"/>
  <c r="Z295" i="16"/>
  <c r="T284" i="16"/>
  <c r="R284" i="16"/>
  <c r="AA284" i="16"/>
  <c r="P284" i="16"/>
  <c r="O284" i="16"/>
  <c r="U284" i="16"/>
  <c r="Z196" i="16"/>
  <c r="W174" i="16"/>
  <c r="Z174" i="16"/>
  <c r="Q278" i="16"/>
  <c r="V85" i="16"/>
  <c r="U85" i="16"/>
  <c r="W85" i="16"/>
  <c r="Z85" i="16"/>
  <c r="X85" i="16"/>
  <c r="AA85" i="16" s="1"/>
  <c r="Y85" i="16"/>
  <c r="U51" i="16"/>
  <c r="V51" i="16"/>
  <c r="W51" i="16"/>
  <c r="O51" i="16"/>
  <c r="P51" i="16"/>
  <c r="Z51" i="16"/>
  <c r="O196" i="16"/>
  <c r="R174" i="16"/>
  <c r="X119" i="16"/>
  <c r="Y119" i="16" s="1"/>
  <c r="O119" i="16"/>
  <c r="V37" i="16"/>
  <c r="W37" i="16"/>
  <c r="R196" i="16"/>
  <c r="AB277" i="16"/>
  <c r="T278" i="16"/>
  <c r="N72" i="16"/>
  <c r="T304" i="16"/>
  <c r="R304" i="16"/>
  <c r="O304" i="16"/>
  <c r="N304" i="16"/>
  <c r="X304" i="16"/>
  <c r="P304" i="16"/>
  <c r="Z96" i="16"/>
  <c r="Q96" i="16"/>
  <c r="R96" i="16" s="1"/>
  <c r="S96" i="16"/>
  <c r="T96" i="16"/>
  <c r="U96" i="16"/>
  <c r="U237" i="16"/>
  <c r="U265" i="16"/>
  <c r="T237" i="16"/>
  <c r="O297" i="16"/>
  <c r="U139" i="16"/>
  <c r="V139" i="16"/>
  <c r="W139" i="16"/>
  <c r="Q36" i="16"/>
  <c r="R36" i="16"/>
  <c r="X34" i="16"/>
  <c r="N40" i="16"/>
  <c r="Z153" i="16"/>
  <c r="AB153" i="16"/>
  <c r="X143" i="16"/>
  <c r="AA143" i="16" s="1"/>
  <c r="AB143" i="16" s="1"/>
  <c r="Y143" i="16"/>
  <c r="U153" i="16"/>
  <c r="V78" i="16"/>
  <c r="N87" i="16"/>
  <c r="Y167" i="16"/>
  <c r="N167" i="16"/>
  <c r="S129" i="16"/>
  <c r="T129" i="16"/>
  <c r="Z129" i="16"/>
  <c r="U129" i="16"/>
  <c r="X129" i="16"/>
  <c r="AA129" i="16"/>
  <c r="V129" i="16"/>
  <c r="O129" i="16"/>
  <c r="P129" i="16"/>
  <c r="N62" i="16"/>
  <c r="O62" i="16"/>
  <c r="P62" i="16" s="1"/>
  <c r="S35" i="16"/>
  <c r="T35" i="16"/>
  <c r="Q35" i="16"/>
  <c r="R35" i="16"/>
  <c r="U225" i="16"/>
  <c r="W29" i="16"/>
  <c r="N237" i="16"/>
  <c r="V181" i="16"/>
  <c r="W83" i="16"/>
  <c r="V167" i="16"/>
  <c r="N285" i="16"/>
  <c r="Q273" i="16"/>
  <c r="P310" i="16"/>
  <c r="R221" i="16"/>
  <c r="V236" i="16"/>
  <c r="P184" i="16"/>
  <c r="V185" i="16"/>
  <c r="R308" i="16"/>
  <c r="N296" i="16"/>
  <c r="O296" i="16"/>
  <c r="AA96" i="16"/>
  <c r="Z94" i="16"/>
  <c r="AA159" i="16"/>
  <c r="U24" i="16"/>
  <c r="Q157" i="16"/>
  <c r="U67" i="16"/>
  <c r="W129" i="16"/>
  <c r="X95" i="16"/>
  <c r="Y95" i="16"/>
  <c r="Z218" i="16"/>
  <c r="AB218" i="16" s="1"/>
  <c r="O218" i="16"/>
  <c r="N218" i="16"/>
  <c r="T218" i="16"/>
  <c r="Q178" i="16"/>
  <c r="X19" i="16"/>
  <c r="Y19" i="16"/>
  <c r="O172" i="16"/>
  <c r="U286" i="16"/>
  <c r="O273" i="16"/>
  <c r="U310" i="16"/>
  <c r="O237" i="16"/>
  <c r="Y157" i="16"/>
  <c r="V144" i="16"/>
  <c r="S296" i="16"/>
  <c r="R296" i="16"/>
  <c r="V296" i="16"/>
  <c r="V83" i="16"/>
  <c r="W94" i="16"/>
  <c r="Q94" i="16"/>
  <c r="R94" i="16"/>
  <c r="O83" i="16"/>
  <c r="P83" i="16"/>
  <c r="AA195" i="16"/>
  <c r="AB195" i="16"/>
  <c r="U146" i="16"/>
  <c r="W145" i="16"/>
  <c r="X55" i="16"/>
  <c r="Y55" i="16" s="1"/>
  <c r="AA55" i="16"/>
  <c r="O274" i="16"/>
  <c r="W248" i="16"/>
  <c r="T159" i="16"/>
  <c r="W208" i="16"/>
  <c r="X260" i="16"/>
  <c r="U299" i="16"/>
  <c r="S40" i="16"/>
  <c r="T40" i="16" s="1"/>
  <c r="O143" i="16"/>
  <c r="P143" i="16" s="1"/>
  <c r="W146" i="16"/>
  <c r="V110" i="16"/>
  <c r="V98" i="16"/>
  <c r="O98" i="16"/>
  <c r="P98" i="16"/>
  <c r="U98" i="16"/>
  <c r="Q98" i="16"/>
  <c r="R98" i="16"/>
  <c r="S98" i="16"/>
  <c r="T98" i="16"/>
  <c r="S85" i="16"/>
  <c r="Q85" i="16"/>
  <c r="Z119" i="16"/>
  <c r="S167" i="16"/>
  <c r="S54" i="16"/>
  <c r="T54" i="16"/>
  <c r="Z172" i="16"/>
  <c r="T167" i="16"/>
  <c r="V310" i="16"/>
  <c r="N310" i="16"/>
  <c r="W285" i="16"/>
  <c r="W237" i="16"/>
  <c r="Y299" i="16"/>
  <c r="Y195" i="16"/>
  <c r="O171" i="16"/>
  <c r="S159" i="16"/>
  <c r="T264" i="16"/>
  <c r="Q264" i="16"/>
  <c r="Z227" i="16"/>
  <c r="AB227" i="16"/>
  <c r="O227" i="16"/>
  <c r="U227" i="16"/>
  <c r="Q172" i="16"/>
  <c r="R172" i="16"/>
  <c r="V160" i="16"/>
  <c r="O160" i="16"/>
  <c r="Q160" i="16"/>
  <c r="S147" i="16"/>
  <c r="T147" i="16"/>
  <c r="V147" i="16"/>
  <c r="U122" i="16"/>
  <c r="Q122" i="16"/>
  <c r="R122" i="16" s="1"/>
  <c r="W96" i="16"/>
  <c r="P96" i="16"/>
  <c r="Q262" i="16"/>
  <c r="T262" i="16"/>
  <c r="N212" i="16"/>
  <c r="V212" i="16"/>
  <c r="Q146" i="16"/>
  <c r="R146" i="16"/>
  <c r="V107" i="16"/>
  <c r="Z107" i="16"/>
  <c r="U107" i="16"/>
  <c r="O107" i="16"/>
  <c r="P107" i="16"/>
  <c r="Q95" i="16"/>
  <c r="R95" i="16" s="1"/>
  <c r="Z95" i="16"/>
  <c r="W95" i="16"/>
  <c r="S82" i="16"/>
  <c r="T82" i="16"/>
  <c r="W40" i="16"/>
  <c r="U28" i="16"/>
  <c r="P28" i="16"/>
  <c r="N299" i="16"/>
  <c r="Q299" i="16"/>
  <c r="R299" i="16"/>
  <c r="Z299" i="16"/>
  <c r="AA299" i="16"/>
  <c r="AB299" i="16"/>
  <c r="P299" i="16"/>
  <c r="Z248" i="16"/>
  <c r="AB248" i="16" s="1"/>
  <c r="Y248" i="16"/>
  <c r="W224" i="16"/>
  <c r="Z224" i="16"/>
  <c r="AB224" i="16" s="1"/>
  <c r="Z211" i="16"/>
  <c r="V211" i="16"/>
  <c r="R211" i="16"/>
  <c r="X211" i="16"/>
  <c r="P211" i="16"/>
  <c r="O211" i="16"/>
  <c r="V184" i="16"/>
  <c r="W171" i="16"/>
  <c r="Y171" i="16"/>
  <c r="T158" i="16"/>
  <c r="X158" i="16"/>
  <c r="V120" i="16"/>
  <c r="S15" i="16"/>
  <c r="T15" i="16"/>
  <c r="Z15" i="16"/>
  <c r="Q15" i="16"/>
  <c r="R15" i="16"/>
  <c r="U15" i="16"/>
  <c r="V15" i="16"/>
  <c r="AA298" i="16"/>
  <c r="W298" i="16"/>
  <c r="U298" i="16"/>
  <c r="AA273" i="16"/>
  <c r="S273" i="16"/>
  <c r="T260" i="16"/>
  <c r="U260" i="16"/>
  <c r="X196" i="16"/>
  <c r="W196" i="16"/>
  <c r="R170" i="16"/>
  <c r="U170" i="16"/>
  <c r="Z157" i="16"/>
  <c r="AB157" i="16" s="1"/>
  <c r="P157" i="16"/>
  <c r="W93" i="16"/>
  <c r="P93" i="16"/>
  <c r="S80" i="16"/>
  <c r="T80" i="16"/>
  <c r="N80" i="16"/>
  <c r="Q80" i="16"/>
  <c r="R80" i="16"/>
  <c r="W80" i="16"/>
  <c r="S52" i="16"/>
  <c r="T52" i="16"/>
  <c r="W52" i="16"/>
  <c r="S39" i="16"/>
  <c r="T39" i="16"/>
  <c r="O39" i="16"/>
  <c r="P39" i="16"/>
  <c r="O195" i="16"/>
  <c r="U195" i="16"/>
  <c r="V195" i="16"/>
  <c r="Y169" i="16"/>
  <c r="N156" i="16"/>
  <c r="Z156" i="16"/>
  <c r="W144" i="16"/>
  <c r="Q144" i="16"/>
  <c r="R144" i="16"/>
  <c r="U132" i="16"/>
  <c r="Q132" i="16"/>
  <c r="R132" i="16"/>
  <c r="W118" i="16"/>
  <c r="X118" i="16"/>
  <c r="Q271" i="16"/>
  <c r="U271" i="16"/>
  <c r="X271" i="16"/>
  <c r="T271" i="16"/>
  <c r="N271" i="16"/>
  <c r="Z271" i="16"/>
  <c r="AB271" i="16" s="1"/>
  <c r="S271" i="16"/>
  <c r="T234" i="16"/>
  <c r="S234" i="16"/>
  <c r="X234" i="16"/>
  <c r="N208" i="16"/>
  <c r="Z208" i="16"/>
  <c r="O208" i="16"/>
  <c r="AA208" i="16"/>
  <c r="N155" i="16"/>
  <c r="Z155" i="16"/>
  <c r="AB155" i="16" s="1"/>
  <c r="Z143" i="16"/>
  <c r="T143" i="16"/>
  <c r="W50" i="16"/>
  <c r="Z50" i="16"/>
  <c r="U308" i="16"/>
  <c r="X308" i="16"/>
  <c r="P233" i="16"/>
  <c r="Z233" i="16"/>
  <c r="S233" i="16"/>
  <c r="X220" i="16"/>
  <c r="T220" i="16"/>
  <c r="Q220" i="16"/>
  <c r="U220" i="16"/>
  <c r="V220" i="16"/>
  <c r="O220" i="16"/>
  <c r="R207" i="16"/>
  <c r="P207" i="16"/>
  <c r="V180" i="16"/>
  <c r="U180" i="16"/>
  <c r="Z180" i="16"/>
  <c r="N180" i="16"/>
  <c r="V24" i="16"/>
  <c r="Z24" i="16"/>
  <c r="W253" i="16"/>
  <c r="Q253" i="16"/>
  <c r="N290" i="16"/>
  <c r="X290" i="16"/>
  <c r="X278" i="16"/>
  <c r="S278" i="16"/>
  <c r="W241" i="16"/>
  <c r="Y241" i="16"/>
  <c r="X32" i="16"/>
  <c r="Y32" i="16" s="1"/>
  <c r="Z312" i="16"/>
  <c r="AB312" i="16"/>
  <c r="Y312" i="16"/>
  <c r="Y263" i="16"/>
  <c r="U263" i="16"/>
  <c r="Q123" i="16"/>
  <c r="R123" i="16" s="1"/>
  <c r="Z123" i="16"/>
  <c r="N37" i="16"/>
  <c r="Z102" i="16"/>
  <c r="U213" i="16"/>
  <c r="V115" i="16"/>
  <c r="O285" i="16"/>
  <c r="T213" i="16"/>
  <c r="W158" i="16"/>
  <c r="N263" i="16"/>
  <c r="W235" i="16"/>
  <c r="X235" i="16"/>
  <c r="N235" i="16"/>
  <c r="P235" i="16"/>
  <c r="U235" i="16"/>
  <c r="V235" i="16"/>
  <c r="T235" i="16"/>
  <c r="Z103" i="16"/>
  <c r="S103" i="16"/>
  <c r="T103" i="16"/>
  <c r="Y214" i="16"/>
  <c r="X224" i="16"/>
  <c r="Q224" i="16"/>
  <c r="O224" i="16"/>
  <c r="AA224" i="16"/>
  <c r="V262" i="16"/>
  <c r="S102" i="16"/>
  <c r="U262" i="16"/>
  <c r="Z148" i="16"/>
  <c r="V44" i="16"/>
  <c r="U224" i="16"/>
  <c r="X182" i="16"/>
  <c r="AA263" i="16"/>
  <c r="AB263" i="16" s="1"/>
  <c r="R213" i="16"/>
  <c r="S170" i="16"/>
  <c r="AA245" i="16"/>
  <c r="N245" i="16"/>
  <c r="O245" i="16"/>
  <c r="W12" i="16"/>
  <c r="Z12" i="16"/>
  <c r="P213" i="16"/>
  <c r="Q213" i="16"/>
  <c r="R214" i="16"/>
  <c r="U102" i="16"/>
  <c r="P224" i="16"/>
  <c r="V213" i="16"/>
  <c r="Z33" i="16"/>
  <c r="U33" i="16"/>
  <c r="F343" i="480"/>
  <c r="W102" i="16"/>
  <c r="S213" i="16"/>
  <c r="S135" i="16"/>
  <c r="T135" i="16" s="1"/>
  <c r="V253" i="16"/>
  <c r="U147" i="16"/>
  <c r="F344" i="480"/>
  <c r="F335" i="480"/>
  <c r="F345" i="480"/>
  <c r="Q102" i="16"/>
  <c r="R102" i="16" s="1"/>
  <c r="Q43" i="16"/>
  <c r="R43" i="16"/>
  <c r="Z43" i="16"/>
  <c r="U43" i="16"/>
  <c r="V43" i="16"/>
  <c r="W115" i="16"/>
  <c r="Y224" i="16"/>
  <c r="O263" i="16"/>
  <c r="S263" i="16"/>
  <c r="Z263" i="16"/>
  <c r="P263" i="16"/>
  <c r="Q263" i="16"/>
  <c r="P182" i="16"/>
  <c r="V182" i="16"/>
  <c r="Y170" i="16"/>
  <c r="N170" i="16"/>
  <c r="Z170" i="16"/>
  <c r="AB170" i="16" s="1"/>
  <c r="AA170" i="16"/>
  <c r="W170" i="16"/>
  <c r="X170" i="16"/>
  <c r="Q115" i="16"/>
  <c r="R115" i="16"/>
  <c r="Z115" i="16"/>
  <c r="X285" i="16"/>
  <c r="R285" i="16"/>
  <c r="S285" i="16"/>
  <c r="U285" i="16"/>
  <c r="U181" i="16"/>
  <c r="P181" i="16"/>
  <c r="Q181" i="16"/>
  <c r="R181" i="16"/>
  <c r="T181" i="16"/>
  <c r="N181" i="16"/>
  <c r="V169" i="16"/>
  <c r="T169" i="16"/>
  <c r="U169" i="16"/>
  <c r="O213" i="16"/>
  <c r="R262" i="16"/>
  <c r="Q169" i="16"/>
  <c r="AA309" i="16"/>
  <c r="AB309" i="16"/>
  <c r="T309" i="16"/>
  <c r="P309" i="16"/>
  <c r="R309" i="16"/>
  <c r="N309" i="16"/>
  <c r="V309" i="16"/>
  <c r="W284" i="16"/>
  <c r="X284" i="16"/>
  <c r="W213" i="16"/>
  <c r="AA213" i="16"/>
  <c r="AB213" i="16" s="1"/>
  <c r="O103" i="16"/>
  <c r="P103" i="16" s="1"/>
  <c r="AA169" i="16"/>
  <c r="W273" i="16"/>
  <c r="Z213" i="16"/>
  <c r="V214" i="16"/>
  <c r="T204" i="16"/>
  <c r="Q284" i="16"/>
  <c r="W103" i="16"/>
  <c r="Z135" i="16"/>
  <c r="X309" i="16"/>
  <c r="Q182" i="16"/>
  <c r="N30" i="16"/>
  <c r="X51" i="16"/>
  <c r="AA51" i="16" s="1"/>
  <c r="Y51" i="16"/>
  <c r="Q260" i="16"/>
  <c r="T211" i="16"/>
  <c r="S260" i="16"/>
  <c r="O20" i="16"/>
  <c r="P20" i="16"/>
  <c r="S123" i="16"/>
  <c r="T123" i="16" s="1"/>
  <c r="N125" i="16"/>
  <c r="P260" i="16"/>
  <c r="N152" i="16"/>
  <c r="O260" i="16"/>
  <c r="Y33" i="16"/>
  <c r="T192" i="16"/>
  <c r="V192" i="16"/>
  <c r="W192" i="16"/>
  <c r="Y192" i="16"/>
  <c r="X192" i="16"/>
  <c r="AA192" i="16"/>
  <c r="AB192" i="16"/>
  <c r="Q192" i="16"/>
  <c r="R192" i="16"/>
  <c r="S192" i="16"/>
  <c r="V183" i="16"/>
  <c r="X183" i="16"/>
  <c r="Y183" i="16"/>
  <c r="N183" i="16"/>
  <c r="Z183" i="16"/>
  <c r="P183" i="16"/>
  <c r="R183" i="16"/>
  <c r="S183" i="16"/>
  <c r="Q104" i="16"/>
  <c r="O183" i="16"/>
  <c r="U243" i="16"/>
  <c r="V243" i="16"/>
  <c r="W243" i="16"/>
  <c r="X243" i="16"/>
  <c r="S243" i="16"/>
  <c r="O243" i="16"/>
  <c r="T243" i="16"/>
  <c r="Y243" i="16"/>
  <c r="N243" i="16"/>
  <c r="S182" i="16"/>
  <c r="U182" i="16"/>
  <c r="N182" i="16"/>
  <c r="Z182" i="16"/>
  <c r="N251" i="16"/>
  <c r="V251" i="16"/>
  <c r="Y251" i="16"/>
  <c r="P251" i="16"/>
  <c r="T251" i="16"/>
  <c r="S232" i="16"/>
  <c r="W232" i="16"/>
  <c r="V232" i="16"/>
  <c r="R232" i="16"/>
  <c r="Y222" i="16"/>
  <c r="U222" i="16"/>
  <c r="W222" i="16"/>
  <c r="X222" i="16"/>
  <c r="Z222" i="16"/>
  <c r="N222" i="16"/>
  <c r="O222" i="16"/>
  <c r="AA222" i="16"/>
  <c r="P222" i="16"/>
  <c r="Q222" i="16"/>
  <c r="S222" i="16"/>
  <c r="T222" i="16"/>
  <c r="O212" i="16"/>
  <c r="Y212" i="16"/>
  <c r="AA212" i="16"/>
  <c r="AB212" i="16"/>
  <c r="Z212" i="16"/>
  <c r="U212" i="16"/>
  <c r="T203" i="16"/>
  <c r="V203" i="16"/>
  <c r="U203" i="16"/>
  <c r="R203" i="16"/>
  <c r="S203" i="16"/>
  <c r="Q203" i="16"/>
  <c r="X203" i="16"/>
  <c r="U114" i="16"/>
  <c r="S114" i="16"/>
  <c r="T114" i="16"/>
  <c r="Z114" i="16"/>
  <c r="V114" i="16"/>
  <c r="AA251" i="16"/>
  <c r="AB251" i="16" s="1"/>
  <c r="Y203" i="16"/>
  <c r="AA203" i="16"/>
  <c r="W212" i="16"/>
  <c r="R212" i="16"/>
  <c r="P192" i="16"/>
  <c r="U183" i="16"/>
  <c r="Y231" i="16"/>
  <c r="X231" i="16"/>
  <c r="U231" i="16"/>
  <c r="S221" i="16"/>
  <c r="T221" i="16"/>
  <c r="U221" i="16"/>
  <c r="W221" i="16"/>
  <c r="N221" i="16"/>
  <c r="X221" i="16"/>
  <c r="O221" i="16"/>
  <c r="W251" i="16"/>
  <c r="AA232" i="16"/>
  <c r="T212" i="16"/>
  <c r="O192" i="16"/>
  <c r="T183" i="16"/>
  <c r="N94" i="16"/>
  <c r="P249" i="16"/>
  <c r="Q249" i="16"/>
  <c r="S212" i="16"/>
  <c r="Z192" i="16"/>
  <c r="X251" i="16"/>
  <c r="Q212" i="16"/>
  <c r="W114" i="16"/>
  <c r="Q232" i="16"/>
  <c r="N192" i="16"/>
  <c r="O182" i="16"/>
  <c r="R222" i="16"/>
  <c r="R279" i="16"/>
  <c r="Z279" i="16"/>
  <c r="U192" i="16"/>
  <c r="O251" i="16"/>
  <c r="Z232" i="16"/>
  <c r="AB232" i="16" s="1"/>
  <c r="O114" i="16"/>
  <c r="P114" i="16" s="1"/>
  <c r="O203" i="16"/>
  <c r="Y221" i="16"/>
  <c r="X212" i="16"/>
  <c r="O232" i="16"/>
  <c r="Q114" i="16"/>
  <c r="R114" i="16"/>
  <c r="V221" i="16"/>
  <c r="N232" i="16"/>
  <c r="T232" i="16"/>
  <c r="N203" i="16"/>
  <c r="Y232" i="16"/>
  <c r="W183" i="16"/>
  <c r="P212" i="16"/>
  <c r="P203" i="16"/>
  <c r="X232" i="16"/>
  <c r="V231" i="16"/>
  <c r="P232" i="16"/>
  <c r="Z251" i="16"/>
  <c r="Q47" i="16"/>
  <c r="R47" i="16"/>
  <c r="S47" i="16"/>
  <c r="T47" i="16"/>
  <c r="N47" i="16"/>
  <c r="O104" i="16"/>
  <c r="P104" i="16"/>
  <c r="Q183" i="16"/>
  <c r="W48" i="16"/>
  <c r="N311" i="16"/>
  <c r="T311" i="16"/>
  <c r="U311" i="16"/>
  <c r="V311" i="16"/>
  <c r="Q311" i="16"/>
  <c r="Y311" i="16"/>
  <c r="Z311" i="16"/>
  <c r="AB311" i="16"/>
  <c r="O311" i="16"/>
  <c r="U133" i="16"/>
  <c r="V133" i="16"/>
  <c r="Z133" i="16"/>
  <c r="O300" i="16"/>
  <c r="Q288" i="16"/>
  <c r="Q277" i="16"/>
  <c r="O113" i="16"/>
  <c r="P113" i="16"/>
  <c r="T300" i="16"/>
  <c r="V36" i="16"/>
  <c r="U276" i="16"/>
  <c r="Y276" i="16"/>
  <c r="N276" i="16"/>
  <c r="X276" i="16"/>
  <c r="O276" i="16"/>
  <c r="AA276" i="16"/>
  <c r="P276" i="16"/>
  <c r="T165" i="16"/>
  <c r="U165" i="16"/>
  <c r="S122" i="16"/>
  <c r="T122" i="16"/>
  <c r="Y122" i="16"/>
  <c r="V122" i="16"/>
  <c r="Z122" i="16"/>
  <c r="O112" i="16"/>
  <c r="P112" i="16"/>
  <c r="U112" i="16"/>
  <c r="V112" i="16"/>
  <c r="W112" i="16"/>
  <c r="Z112" i="16"/>
  <c r="Q112" i="16"/>
  <c r="R112" i="16"/>
  <c r="X112" i="16"/>
  <c r="AA112" i="16" s="1"/>
  <c r="Y112" i="16"/>
  <c r="S112" i="16"/>
  <c r="T112" i="16"/>
  <c r="Y308" i="16"/>
  <c r="P308" i="16"/>
  <c r="Q164" i="16"/>
  <c r="U121" i="16"/>
  <c r="V121" i="16"/>
  <c r="U36" i="16"/>
  <c r="P300" i="16"/>
  <c r="S48" i="16"/>
  <c r="T48" i="16"/>
  <c r="Z121" i="16"/>
  <c r="X174" i="16"/>
  <c r="V174" i="16"/>
  <c r="U141" i="16"/>
  <c r="N141" i="16"/>
  <c r="W141" i="16"/>
  <c r="Z141" i="16"/>
  <c r="R300" i="16"/>
  <c r="V103" i="16"/>
  <c r="Z300" i="16"/>
  <c r="Q48" i="16"/>
  <c r="R48" i="16" s="1"/>
  <c r="U300" i="16"/>
  <c r="X194" i="16"/>
  <c r="Y194" i="16"/>
  <c r="N194" i="16"/>
  <c r="V224" i="16"/>
  <c r="S224" i="16"/>
  <c r="W39" i="16"/>
  <c r="Z39" i="16"/>
  <c r="Q39" i="16"/>
  <c r="R39" i="16"/>
  <c r="Z28" i="16"/>
  <c r="Q28" i="16"/>
  <c r="R28" i="16"/>
  <c r="X28" i="16"/>
  <c r="S28" i="16"/>
  <c r="T28" i="16"/>
  <c r="V28" i="16"/>
  <c r="Z308" i="16"/>
  <c r="X311" i="16"/>
  <c r="Q223" i="16"/>
  <c r="W223" i="16"/>
  <c r="Q71" i="16"/>
  <c r="R71" i="16"/>
  <c r="Z60" i="16"/>
  <c r="Z67" i="16"/>
  <c r="Q125" i="16"/>
  <c r="R125" i="16" s="1"/>
  <c r="S115" i="16"/>
  <c r="T115" i="16" s="1"/>
  <c r="X93" i="16"/>
  <c r="X40" i="16"/>
  <c r="AA40" i="16" s="1"/>
  <c r="Y40" i="16"/>
  <c r="N257" i="16"/>
  <c r="W257" i="16"/>
  <c r="Z257" i="16"/>
  <c r="AA257" i="16"/>
  <c r="P257" i="16"/>
  <c r="Q257" i="16"/>
  <c r="R257" i="16"/>
  <c r="S257" i="16"/>
  <c r="R247" i="16"/>
  <c r="S247" i="16"/>
  <c r="W247" i="16"/>
  <c r="Z247" i="16"/>
  <c r="AB247" i="16" s="1"/>
  <c r="R267" i="16"/>
  <c r="U267" i="16"/>
  <c r="V267" i="16"/>
  <c r="W267" i="16"/>
  <c r="X267" i="16"/>
  <c r="S267" i="16"/>
  <c r="Y267" i="16"/>
  <c r="AA267" i="16"/>
  <c r="N267" i="16"/>
  <c r="Z267" i="16"/>
  <c r="AB267" i="16" s="1"/>
  <c r="P267" i="16"/>
  <c r="R256" i="16"/>
  <c r="Y256" i="16"/>
  <c r="P256" i="16"/>
  <c r="N256" i="16"/>
  <c r="R266" i="16"/>
  <c r="T266" i="16"/>
  <c r="O247" i="16"/>
  <c r="P266" i="16"/>
  <c r="X297" i="16"/>
  <c r="P297" i="16"/>
  <c r="V99" i="16"/>
  <c r="Z99" i="16"/>
  <c r="AB99" i="16" s="1"/>
  <c r="U88" i="16"/>
  <c r="W255" i="16"/>
  <c r="W76" i="16"/>
  <c r="Z255" i="16"/>
  <c r="AA297" i="16"/>
  <c r="T286" i="16"/>
  <c r="S238" i="16"/>
  <c r="N275" i="16"/>
  <c r="Z76" i="16"/>
  <c r="X296" i="16"/>
  <c r="Y296" i="16"/>
  <c r="T296" i="16"/>
  <c r="AA296" i="16"/>
  <c r="U123" i="16"/>
  <c r="V123" i="16"/>
  <c r="W123" i="16"/>
  <c r="U110" i="16"/>
  <c r="S110" i="16"/>
  <c r="T110" i="16"/>
  <c r="O110" i="16"/>
  <c r="P110" i="16" s="1"/>
  <c r="Z98" i="16"/>
  <c r="W98" i="16"/>
  <c r="P66" i="16"/>
  <c r="Q77" i="16"/>
  <c r="R77" i="16"/>
  <c r="U77" i="16"/>
  <c r="W77" i="16"/>
  <c r="Q255" i="16"/>
  <c r="V53" i="16"/>
  <c r="O255" i="16"/>
  <c r="S76" i="16"/>
  <c r="T76" i="16"/>
  <c r="V286" i="16"/>
  <c r="Y238" i="16"/>
  <c r="V266" i="16"/>
  <c r="V256" i="16"/>
  <c r="R306" i="16"/>
  <c r="U306" i="16"/>
  <c r="N306" i="16"/>
  <c r="U295" i="16"/>
  <c r="V295" i="16"/>
  <c r="W295" i="16"/>
  <c r="O122" i="16"/>
  <c r="P122" i="16"/>
  <c r="W97" i="16"/>
  <c r="O97" i="16"/>
  <c r="P97" i="16"/>
  <c r="Q66" i="16"/>
  <c r="R66" i="16"/>
  <c r="Q89" i="16"/>
  <c r="R89" i="16"/>
  <c r="Z89" i="16"/>
  <c r="P255" i="16"/>
  <c r="W286" i="16"/>
  <c r="AA238" i="16"/>
  <c r="Z238" i="16"/>
  <c r="AB238" i="16" s="1"/>
  <c r="N266" i="16"/>
  <c r="Y247" i="16"/>
  <c r="V77" i="16"/>
  <c r="AA286" i="16"/>
  <c r="AB286" i="16"/>
  <c r="P238" i="16"/>
  <c r="U238" i="16"/>
  <c r="S77" i="16"/>
  <c r="T77" i="16"/>
  <c r="T256" i="16"/>
  <c r="S134" i="16"/>
  <c r="T134" i="16"/>
  <c r="O238" i="16"/>
  <c r="R238" i="16"/>
  <c r="P78" i="16"/>
  <c r="AA247" i="16"/>
  <c r="N76" i="16"/>
  <c r="Q76" i="16"/>
  <c r="R76" i="16"/>
  <c r="O266" i="16"/>
  <c r="N255" i="16"/>
  <c r="S305" i="16"/>
  <c r="T305" i="16"/>
  <c r="U305" i="16"/>
  <c r="V305" i="16"/>
  <c r="T177" i="16"/>
  <c r="U177" i="16"/>
  <c r="W177" i="16"/>
  <c r="X177" i="16"/>
  <c r="Y177" i="16"/>
  <c r="N177" i="16"/>
  <c r="Z177" i="16"/>
  <c r="AA166" i="16"/>
  <c r="AB166" i="16" s="1"/>
  <c r="P166" i="16"/>
  <c r="W166" i="16"/>
  <c r="N297" i="16"/>
  <c r="Q256" i="16"/>
  <c r="P247" i="16"/>
  <c r="O76" i="16"/>
  <c r="P76" i="16"/>
  <c r="Z77" i="16"/>
  <c r="O286" i="16"/>
  <c r="T247" i="16"/>
  <c r="S256" i="16"/>
  <c r="AA256" i="16"/>
  <c r="AB256" i="16"/>
  <c r="Y255" i="16"/>
  <c r="V76" i="16"/>
  <c r="W66" i="16"/>
  <c r="V297" i="16"/>
  <c r="W256" i="16"/>
  <c r="Q78" i="16"/>
  <c r="R78" i="16"/>
  <c r="X238" i="16"/>
  <c r="U247" i="16"/>
  <c r="P275" i="16"/>
  <c r="Q88" i="16"/>
  <c r="R88" i="16"/>
  <c r="W88" i="16"/>
  <c r="Q53" i="16"/>
  <c r="R53" i="16"/>
  <c r="Q267" i="16"/>
  <c r="O257" i="16"/>
  <c r="N186" i="16"/>
  <c r="S186" i="16"/>
  <c r="Z53" i="16"/>
  <c r="V238" i="16"/>
  <c r="Y297" i="16"/>
  <c r="S66" i="16"/>
  <c r="T66" i="16"/>
  <c r="Z78" i="16"/>
  <c r="Q297" i="16"/>
  <c r="Z88" i="16"/>
  <c r="X266" i="16"/>
  <c r="U266" i="16"/>
  <c r="X256" i="16"/>
  <c r="V247" i="16"/>
  <c r="T267" i="16"/>
  <c r="Y257" i="16"/>
  <c r="X275" i="16"/>
  <c r="S219" i="16"/>
  <c r="X219" i="16"/>
  <c r="O219" i="16"/>
  <c r="T219" i="16"/>
  <c r="AA219" i="16"/>
  <c r="P219" i="16"/>
  <c r="Q219" i="16"/>
  <c r="W219" i="16"/>
  <c r="U207" i="16"/>
  <c r="N207" i="16"/>
  <c r="Z207" i="16"/>
  <c r="O207" i="16"/>
  <c r="AA207" i="16"/>
  <c r="T207" i="16"/>
  <c r="N196" i="16"/>
  <c r="AA196" i="16"/>
  <c r="AB196" i="16"/>
  <c r="Z44" i="16"/>
  <c r="T257" i="16"/>
  <c r="U66" i="16"/>
  <c r="U78" i="16"/>
  <c r="V66" i="16"/>
  <c r="Z286" i="16"/>
  <c r="N247" i="16"/>
  <c r="R297" i="16"/>
  <c r="N238" i="16"/>
  <c r="S78" i="16"/>
  <c r="T78" i="16"/>
  <c r="AA266" i="16"/>
  <c r="AB266" i="16" s="1"/>
  <c r="X257" i="16"/>
  <c r="U275" i="16"/>
  <c r="V230" i="16"/>
  <c r="X230" i="16"/>
  <c r="Y230" i="16"/>
  <c r="N230" i="16"/>
  <c r="O230" i="16"/>
  <c r="AA230" i="16"/>
  <c r="S206" i="16"/>
  <c r="W206" i="16"/>
  <c r="X206" i="16"/>
  <c r="Y206" i="16"/>
  <c r="N206" i="16"/>
  <c r="O30" i="16"/>
  <c r="P30" i="16" s="1"/>
  <c r="U30" i="16"/>
  <c r="Q30" i="16"/>
  <c r="R30" i="16" s="1"/>
  <c r="S30" i="16"/>
  <c r="T30" i="16"/>
  <c r="X66" i="16"/>
  <c r="Y66" i="16" s="1"/>
  <c r="AA66" i="16"/>
  <c r="AB66" i="16" s="1"/>
  <c r="W78" i="16"/>
  <c r="R286" i="16"/>
  <c r="X247" i="16"/>
  <c r="Z297" i="16"/>
  <c r="AB297" i="16" s="1"/>
  <c r="Z256" i="16"/>
  <c r="V257" i="16"/>
  <c r="V248" i="16"/>
  <c r="T248" i="16"/>
  <c r="S248" i="16"/>
  <c r="P248" i="16"/>
  <c r="R229" i="16"/>
  <c r="S229" i="16"/>
  <c r="X229" i="16"/>
  <c r="Y229" i="16"/>
  <c r="T229" i="16"/>
  <c r="T217" i="16"/>
  <c r="S217" i="16"/>
  <c r="X217" i="16"/>
  <c r="U217" i="16"/>
  <c r="Y217" i="16"/>
  <c r="V217" i="16"/>
  <c r="W217" i="16"/>
  <c r="Z217" i="16"/>
  <c r="P195" i="16"/>
  <c r="W195" i="16"/>
  <c r="X195" i="16"/>
  <c r="T195" i="16"/>
  <c r="S195" i="16"/>
  <c r="S67" i="16"/>
  <c r="T67" i="16" s="1"/>
  <c r="Q67" i="16"/>
  <c r="R67" i="16" s="1"/>
  <c r="V67" i="16"/>
  <c r="Z54" i="16"/>
  <c r="X54" i="16"/>
  <c r="AA54" i="16" s="1"/>
  <c r="Y54" i="16"/>
  <c r="O42" i="16"/>
  <c r="P42" i="16"/>
  <c r="X109" i="16"/>
  <c r="Y109" i="16" s="1"/>
  <c r="AB188" i="16"/>
  <c r="X89" i="16"/>
  <c r="AA123" i="16"/>
  <c r="AB123" i="16" s="1"/>
  <c r="O225" i="16"/>
  <c r="R225" i="16"/>
  <c r="AA225" i="16"/>
  <c r="AB225" i="16"/>
  <c r="W225" i="16"/>
  <c r="X225" i="16"/>
  <c r="Y225" i="16"/>
  <c r="N225" i="16"/>
  <c r="T225" i="16"/>
  <c r="Q225" i="16"/>
  <c r="P225" i="16"/>
  <c r="Z225" i="16"/>
  <c r="S225" i="16"/>
  <c r="V225" i="16"/>
  <c r="O97" i="26"/>
  <c r="N242" i="16"/>
  <c r="R242" i="16"/>
  <c r="O242" i="16"/>
  <c r="T242" i="16"/>
  <c r="AA242" i="16"/>
  <c r="P242" i="16"/>
  <c r="Z242" i="16"/>
  <c r="U242" i="16"/>
  <c r="Q242" i="16"/>
  <c r="V242" i="16"/>
  <c r="W242" i="16"/>
  <c r="X242" i="16"/>
  <c r="S242" i="16"/>
  <c r="Y242" i="16"/>
  <c r="N16" i="16"/>
  <c r="O259" i="16"/>
  <c r="S259" i="16"/>
  <c r="N259" i="16"/>
  <c r="AA259" i="16"/>
  <c r="Y259" i="16"/>
  <c r="P259" i="16"/>
  <c r="W47" i="16"/>
  <c r="S56" i="16"/>
  <c r="T56" i="16"/>
  <c r="U56" i="16"/>
  <c r="W59" i="16"/>
  <c r="N79" i="16"/>
  <c r="W79" i="16"/>
  <c r="V79" i="16"/>
  <c r="Q79" i="16"/>
  <c r="R79" i="16"/>
  <c r="S79" i="16"/>
  <c r="T79" i="16"/>
  <c r="S99" i="16"/>
  <c r="T99" i="16"/>
  <c r="O99" i="16"/>
  <c r="P99" i="16"/>
  <c r="Q99" i="16"/>
  <c r="R99" i="16"/>
  <c r="U99" i="16"/>
  <c r="X99" i="16"/>
  <c r="AA99" i="16" s="1"/>
  <c r="Y99" i="16"/>
  <c r="W99" i="16"/>
  <c r="V48" i="16"/>
  <c r="U48" i="16"/>
  <c r="AA186" i="16"/>
  <c r="U186" i="16"/>
  <c r="X186" i="16"/>
  <c r="O186" i="16"/>
  <c r="Y186" i="16"/>
  <c r="R186" i="16"/>
  <c r="Z186" i="16"/>
  <c r="Z176" i="16"/>
  <c r="AB176" i="16" s="1"/>
  <c r="O176" i="16"/>
  <c r="N176" i="16"/>
  <c r="Q176" i="16"/>
  <c r="R176" i="16"/>
  <c r="W176" i="16"/>
  <c r="T176" i="16"/>
  <c r="U176" i="16"/>
  <c r="X176" i="16"/>
  <c r="P176" i="16"/>
  <c r="V176" i="16"/>
  <c r="S176" i="16"/>
  <c r="W165" i="16"/>
  <c r="N165" i="16"/>
  <c r="Z165" i="16"/>
  <c r="AB165" i="16" s="1"/>
  <c r="V165" i="16"/>
  <c r="P165" i="16"/>
  <c r="R165" i="16"/>
  <c r="Y165" i="16"/>
  <c r="X165" i="16"/>
  <c r="AA165" i="16"/>
  <c r="S165" i="16"/>
  <c r="F337" i="514"/>
  <c r="F347" i="514"/>
  <c r="F331" i="514"/>
  <c r="Z48" i="16"/>
  <c r="Y291" i="16"/>
  <c r="R291" i="16"/>
  <c r="AA291" i="16"/>
  <c r="Z291" i="16"/>
  <c r="AB291" i="16" s="1"/>
  <c r="T291" i="16"/>
  <c r="P291" i="16"/>
  <c r="O291" i="16"/>
  <c r="N291" i="16"/>
  <c r="V291" i="16"/>
  <c r="Q291" i="16"/>
  <c r="X291" i="16"/>
  <c r="W291" i="16"/>
  <c r="S291" i="16"/>
  <c r="N281" i="16"/>
  <c r="W281" i="16"/>
  <c r="Z281" i="16"/>
  <c r="AA281" i="16"/>
  <c r="AB281" i="16"/>
  <c r="P281" i="16"/>
  <c r="R281" i="16"/>
  <c r="O281" i="16"/>
  <c r="Q281" i="16"/>
  <c r="V261" i="16"/>
  <c r="N261" i="16"/>
  <c r="Y261" i="16"/>
  <c r="W216" i="16"/>
  <c r="P216" i="16"/>
  <c r="X226" i="16"/>
  <c r="U226" i="16"/>
  <c r="N226" i="16"/>
  <c r="W226" i="16"/>
  <c r="V226" i="16"/>
  <c r="Z226" i="16"/>
  <c r="R226" i="16"/>
  <c r="N204" i="16"/>
  <c r="Y204" i="16"/>
  <c r="W204" i="16"/>
  <c r="Z204" i="16"/>
  <c r="AB204" i="16" s="1"/>
  <c r="S204" i="16"/>
  <c r="R204" i="16"/>
  <c r="R194" i="16"/>
  <c r="Q120" i="16"/>
  <c r="R120" i="16"/>
  <c r="Z120" i="16"/>
  <c r="X120" i="16"/>
  <c r="AA120" i="16" s="1"/>
  <c r="Y120" i="16"/>
  <c r="U120" i="16"/>
  <c r="Y309" i="16"/>
  <c r="W309" i="16"/>
  <c r="U309" i="16"/>
  <c r="Q309" i="16"/>
  <c r="S309" i="16"/>
  <c r="Z309" i="16"/>
  <c r="Q300" i="16"/>
  <c r="AA300" i="16"/>
  <c r="AB300" i="16"/>
  <c r="N300" i="16"/>
  <c r="Y300" i="16"/>
  <c r="R289" i="16"/>
  <c r="N289" i="16"/>
  <c r="V289" i="16"/>
  <c r="X289" i="16"/>
  <c r="S289" i="16"/>
  <c r="AA289" i="16"/>
  <c r="U289" i="16"/>
  <c r="W289" i="16"/>
  <c r="O289" i="16"/>
  <c r="Y289" i="16"/>
  <c r="Q289" i="16"/>
  <c r="Z234" i="16"/>
  <c r="W234" i="16"/>
  <c r="N234" i="16"/>
  <c r="V234" i="16"/>
  <c r="O234" i="16"/>
  <c r="Q234" i="16"/>
  <c r="S250" i="16"/>
  <c r="T250" i="16"/>
  <c r="N233" i="16"/>
  <c r="AA233" i="16"/>
  <c r="AB233" i="16"/>
  <c r="Q107" i="16"/>
  <c r="R107" i="16" s="1"/>
  <c r="Z97" i="16"/>
  <c r="Z10" i="16"/>
  <c r="V10" i="16"/>
  <c r="X298" i="16"/>
  <c r="S298" i="16"/>
  <c r="V141" i="16"/>
  <c r="R130" i="16"/>
  <c r="X130" i="16"/>
  <c r="AA130" i="16"/>
  <c r="N29" i="16"/>
  <c r="W128" i="16"/>
  <c r="X179" i="16"/>
  <c r="Z179" i="16"/>
  <c r="AB179" i="16"/>
  <c r="Y168" i="16"/>
  <c r="O168" i="16"/>
  <c r="X168" i="16"/>
  <c r="R148" i="16"/>
  <c r="X137" i="16"/>
  <c r="Y137" i="16" s="1"/>
  <c r="Z137" i="16"/>
  <c r="Q137" i="16"/>
  <c r="R137" i="16" s="1"/>
  <c r="S137" i="16"/>
  <c r="T137" i="16"/>
  <c r="T50" i="16"/>
  <c r="V50" i="16"/>
  <c r="W26" i="16"/>
  <c r="U26" i="16"/>
  <c r="V26" i="16"/>
  <c r="Q26" i="16"/>
  <c r="R26" i="16"/>
  <c r="X157" i="16"/>
  <c r="U157" i="16"/>
  <c r="O157" i="16"/>
  <c r="W157" i="16"/>
  <c r="W268" i="16"/>
  <c r="S94" i="16"/>
  <c r="T94" i="16"/>
  <c r="W54" i="16"/>
  <c r="T306" i="16"/>
  <c r="V241" i="16"/>
  <c r="Q241" i="16"/>
  <c r="P268" i="16"/>
  <c r="U268" i="16"/>
  <c r="T241" i="16"/>
  <c r="S136" i="16"/>
  <c r="T136" i="16"/>
  <c r="O241" i="16"/>
  <c r="T268" i="16"/>
  <c r="AA201" i="16"/>
  <c r="AB201" i="16" s="1"/>
  <c r="N13" i="16"/>
  <c r="V156" i="16"/>
  <c r="S268" i="16"/>
  <c r="N201" i="16"/>
  <c r="T132" i="16"/>
  <c r="S12" i="16"/>
  <c r="U201" i="16"/>
  <c r="Y62" i="16"/>
  <c r="AG19" i="16"/>
  <c r="AG11" i="16"/>
  <c r="AA32" i="16"/>
  <c r="AB32" i="16"/>
  <c r="AL19" i="16"/>
  <c r="N11" i="16"/>
  <c r="AB252" i="16"/>
  <c r="AL11" i="16"/>
  <c r="AL16" i="16"/>
  <c r="AJ16" i="16"/>
  <c r="AB272" i="16"/>
  <c r="AB177" i="16"/>
  <c r="AB160" i="16"/>
  <c r="AL10" i="16"/>
  <c r="AJ10" i="16"/>
  <c r="AB222" i="16"/>
  <c r="AG10" i="16"/>
  <c r="N110" i="16"/>
  <c r="AB202" i="16"/>
  <c r="Y129" i="16"/>
  <c r="AI10" i="16"/>
  <c r="CE25" i="293" s="1"/>
  <c r="AB268" i="16"/>
  <c r="AB207" i="16"/>
  <c r="N64" i="16"/>
  <c r="AA101" i="16"/>
  <c r="N75" i="16"/>
  <c r="AB129" i="16"/>
  <c r="AB186" i="16"/>
  <c r="AB181" i="16"/>
  <c r="AB203" i="16"/>
  <c r="N43" i="16"/>
  <c r="AB231" i="16"/>
  <c r="AB273" i="16"/>
  <c r="N147" i="16"/>
  <c r="AA154" i="16"/>
  <c r="Q154" i="16"/>
  <c r="S154" i="16"/>
  <c r="T154" i="16"/>
  <c r="Z154" i="16"/>
  <c r="AB154" i="16"/>
  <c r="P154" i="16"/>
  <c r="N154" i="16"/>
  <c r="V31" i="16"/>
  <c r="U31" i="16"/>
  <c r="Q31" i="16"/>
  <c r="R31" i="16"/>
  <c r="S31" i="16"/>
  <c r="T31" i="16" s="1"/>
  <c r="S81" i="16"/>
  <c r="T81" i="16"/>
  <c r="Y77" i="16"/>
  <c r="N12" i="16"/>
  <c r="W68" i="16"/>
  <c r="S68" i="16"/>
  <c r="T68" i="16" s="1"/>
  <c r="U68" i="16"/>
  <c r="N60" i="16"/>
  <c r="Z31" i="16"/>
  <c r="AB31" i="16" s="1"/>
  <c r="BQ3" i="293"/>
  <c r="N111" i="16"/>
  <c r="N126" i="16"/>
  <c r="U204" i="16"/>
  <c r="Q204" i="16"/>
  <c r="X204" i="16"/>
  <c r="O204" i="16"/>
  <c r="P204" i="16"/>
  <c r="AA204" i="16"/>
  <c r="V204" i="16"/>
  <c r="X193" i="16"/>
  <c r="V193" i="16"/>
  <c r="U193" i="16"/>
  <c r="W193" i="16"/>
  <c r="Y193" i="16"/>
  <c r="N193" i="16"/>
  <c r="T193" i="16"/>
  <c r="S193" i="16"/>
  <c r="Q193" i="16"/>
  <c r="P193" i="16"/>
  <c r="AA193" i="16"/>
  <c r="AB193" i="16"/>
  <c r="O193" i="16"/>
  <c r="R193" i="16"/>
  <c r="N144" i="16"/>
  <c r="O31" i="16"/>
  <c r="N294" i="16"/>
  <c r="P294" i="16"/>
  <c r="W294" i="16"/>
  <c r="Z294" i="16"/>
  <c r="Q294" i="16"/>
  <c r="T294" i="16"/>
  <c r="U294" i="16"/>
  <c r="O294" i="16"/>
  <c r="AA294" i="16"/>
  <c r="V294" i="16"/>
  <c r="X294" i="16"/>
  <c r="Y294" i="16"/>
  <c r="R294" i="16"/>
  <c r="X244" i="16"/>
  <c r="P244" i="16"/>
  <c r="W244" i="16"/>
  <c r="AA244" i="16"/>
  <c r="Y244" i="16"/>
  <c r="Z244" i="16"/>
  <c r="AB244" i="16" s="1"/>
  <c r="O244" i="16"/>
  <c r="S244" i="16"/>
  <c r="Z214" i="16"/>
  <c r="W214" i="16"/>
  <c r="T214" i="16"/>
  <c r="X214" i="16"/>
  <c r="N214" i="16"/>
  <c r="O214" i="16"/>
  <c r="N68" i="16"/>
  <c r="O223" i="16"/>
  <c r="X223" i="16"/>
  <c r="P223" i="16"/>
  <c r="S223" i="16"/>
  <c r="Y223" i="16"/>
  <c r="N223" i="16"/>
  <c r="T223" i="16"/>
  <c r="Z223" i="16"/>
  <c r="AA223" i="16"/>
  <c r="R223" i="16"/>
  <c r="Y139" i="16"/>
  <c r="Q68" i="16"/>
  <c r="R68" i="16"/>
  <c r="X31" i="16"/>
  <c r="AA31" i="16" s="1"/>
  <c r="AB292" i="16"/>
  <c r="W31" i="16"/>
  <c r="N81" i="16"/>
  <c r="U81" i="16"/>
  <c r="Z81" i="16"/>
  <c r="W81" i="16"/>
  <c r="Q81" i="16"/>
  <c r="R81" i="16"/>
  <c r="Y123" i="16"/>
  <c r="AA93" i="16"/>
  <c r="AB93" i="16"/>
  <c r="Y93" i="16"/>
  <c r="V68" i="16"/>
  <c r="Z68" i="16"/>
  <c r="N100" i="16"/>
  <c r="AB242" i="16"/>
  <c r="V81" i="16"/>
  <c r="Z241" i="16"/>
  <c r="AB241" i="16"/>
  <c r="N241" i="16"/>
  <c r="U151" i="16"/>
  <c r="N151" i="16"/>
  <c r="X98" i="16"/>
  <c r="Y98" i="16" s="1"/>
  <c r="AA98" i="16"/>
  <c r="AB98" i="16"/>
  <c r="N65" i="16"/>
  <c r="S65" i="16"/>
  <c r="T65" i="16"/>
  <c r="AA141" i="16"/>
  <c r="AB141" i="16"/>
  <c r="U292" i="16"/>
  <c r="Z14" i="16"/>
  <c r="AB14" i="16" s="1"/>
  <c r="X14" i="16"/>
  <c r="Y14" i="16" s="1"/>
  <c r="P253" i="16"/>
  <c r="N112" i="16"/>
  <c r="AA253" i="16"/>
  <c r="Q11" i="16"/>
  <c r="AB294" i="16"/>
  <c r="AA65" i="16"/>
  <c r="AB65" i="16"/>
  <c r="P31" i="16"/>
  <c r="AB223" i="16"/>
  <c r="AA14" i="16"/>
  <c r="AJ12" i="16"/>
  <c r="AI11" i="16"/>
  <c r="AL12" i="16"/>
  <c r="N99" i="16"/>
  <c r="N44" i="16"/>
  <c r="AL18" i="16"/>
  <c r="AJ18" i="16"/>
  <c r="AL20" i="16"/>
  <c r="AG20" i="16"/>
  <c r="N48" i="16"/>
  <c r="Y138" i="16"/>
  <c r="AG15" i="16"/>
  <c r="AJ15" i="16"/>
  <c r="AL15" i="16"/>
  <c r="N61" i="16"/>
  <c r="N15" i="16"/>
  <c r="R11" i="16"/>
  <c r="AG12" i="16"/>
  <c r="Y130" i="16"/>
  <c r="Q18" i="480"/>
  <c r="Q15" i="514"/>
  <c r="Q19" i="514"/>
  <c r="Q17" i="480"/>
  <c r="Q22" i="480"/>
  <c r="Q16" i="514"/>
  <c r="Q15" i="26"/>
  <c r="Q19" i="480"/>
  <c r="Q18" i="514"/>
  <c r="Q16" i="26"/>
  <c r="Q17" i="26"/>
  <c r="Q20" i="480"/>
  <c r="Q22" i="514"/>
  <c r="Q20" i="26"/>
  <c r="AB126" i="16" l="1"/>
  <c r="N38" i="26"/>
  <c r="O38" i="26" s="1"/>
  <c r="X37" i="16"/>
  <c r="N148" i="26"/>
  <c r="O148" i="26" s="1"/>
  <c r="X147" i="16"/>
  <c r="AA147" i="16" s="1"/>
  <c r="AB147" i="16" s="1"/>
  <c r="N82" i="26"/>
  <c r="O82" i="26" s="1"/>
  <c r="X81" i="16"/>
  <c r="AB120" i="16"/>
  <c r="N51" i="480"/>
  <c r="O51" i="480" s="1"/>
  <c r="X50" i="16"/>
  <c r="Y29" i="16"/>
  <c r="AA29" i="16"/>
  <c r="AB29" i="16" s="1"/>
  <c r="AB88" i="16"/>
  <c r="K314" i="480"/>
  <c r="O45" i="480"/>
  <c r="V22" i="16"/>
  <c r="Y44" i="16"/>
  <c r="AA44" i="16"/>
  <c r="AB44" i="16" s="1"/>
  <c r="X125" i="16"/>
  <c r="AA76" i="16"/>
  <c r="AB76" i="16" s="1"/>
  <c r="Y76" i="16"/>
  <c r="N50" i="480"/>
  <c r="O50" i="480" s="1"/>
  <c r="X49" i="16"/>
  <c r="M317" i="16"/>
  <c r="V25" i="16"/>
  <c r="S25" i="16"/>
  <c r="O25" i="16"/>
  <c r="X25" i="16"/>
  <c r="AA25" i="16" s="1"/>
  <c r="Y25" i="16"/>
  <c r="P25" i="16"/>
  <c r="W25" i="16"/>
  <c r="R25" i="16"/>
  <c r="N25" i="16"/>
  <c r="N12" i="26"/>
  <c r="P149" i="16"/>
  <c r="S149" i="16"/>
  <c r="T149" i="16" s="1"/>
  <c r="W149" i="16"/>
  <c r="N149" i="16"/>
  <c r="AA149" i="16"/>
  <c r="Z149" i="16"/>
  <c r="AB149" i="16" s="1"/>
  <c r="V149" i="16"/>
  <c r="Q149" i="16"/>
  <c r="R149" i="16" s="1"/>
  <c r="U149" i="16"/>
  <c r="O153" i="514"/>
  <c r="O78" i="514"/>
  <c r="H3" i="514"/>
  <c r="Y31" i="16"/>
  <c r="AB216" i="16"/>
  <c r="AA106" i="16"/>
  <c r="AB106" i="16" s="1"/>
  <c r="O87" i="16"/>
  <c r="P87" i="16" s="1"/>
  <c r="Y52" i="16"/>
  <c r="AA52" i="16"/>
  <c r="AB52" i="16" s="1"/>
  <c r="V194" i="16"/>
  <c r="Q194" i="16"/>
  <c r="T194" i="16"/>
  <c r="U194" i="16"/>
  <c r="AA194" i="16"/>
  <c r="S194" i="16"/>
  <c r="Z194" i="16"/>
  <c r="AB194" i="16" s="1"/>
  <c r="W194" i="16"/>
  <c r="P194" i="16"/>
  <c r="Z164" i="16"/>
  <c r="R164" i="16"/>
  <c r="S164" i="16"/>
  <c r="O164" i="16"/>
  <c r="X164" i="16"/>
  <c r="V164" i="16"/>
  <c r="P164" i="16"/>
  <c r="U164" i="16"/>
  <c r="W164" i="16"/>
  <c r="AA164" i="16"/>
  <c r="T164" i="16"/>
  <c r="O24" i="514"/>
  <c r="M315" i="514"/>
  <c r="O149" i="16"/>
  <c r="AL14" i="16"/>
  <c r="AJ14" i="16"/>
  <c r="AA137" i="16"/>
  <c r="AB137" i="16" s="1"/>
  <c r="U163" i="16"/>
  <c r="AA34" i="16"/>
  <c r="AB34" i="16" s="1"/>
  <c r="Y34" i="16"/>
  <c r="AA27" i="16"/>
  <c r="Y27" i="16"/>
  <c r="Q25" i="16"/>
  <c r="Q317" i="16" s="1"/>
  <c r="AK26" i="16"/>
  <c r="X48" i="16"/>
  <c r="N49" i="26"/>
  <c r="O49" i="26" s="1"/>
  <c r="N137" i="26"/>
  <c r="O137" i="26" s="1"/>
  <c r="X136" i="16"/>
  <c r="AA136" i="16" s="1"/>
  <c r="AB136" i="16" s="1"/>
  <c r="AB185" i="16"/>
  <c r="H5" i="480"/>
  <c r="H4" i="480"/>
  <c r="F4" i="480"/>
  <c r="H3" i="480"/>
  <c r="F5" i="480" s="1"/>
  <c r="Y13" i="16"/>
  <c r="AA13" i="16"/>
  <c r="AB13" i="16" s="1"/>
  <c r="M314" i="480"/>
  <c r="AB101" i="16"/>
  <c r="V209" i="16"/>
  <c r="T209" i="16"/>
  <c r="S209" i="16"/>
  <c r="U209" i="16"/>
  <c r="W209" i="16"/>
  <c r="R209" i="16"/>
  <c r="Z209" i="16"/>
  <c r="X209" i="16"/>
  <c r="N209" i="16"/>
  <c r="Y209" i="16"/>
  <c r="O209" i="16"/>
  <c r="P209" i="16"/>
  <c r="AA209" i="16"/>
  <c r="T259" i="16"/>
  <c r="Q259" i="16"/>
  <c r="X259" i="16"/>
  <c r="U259" i="16"/>
  <c r="V259" i="16"/>
  <c r="Z259" i="16"/>
  <c r="AB259" i="16" s="1"/>
  <c r="R259" i="16"/>
  <c r="Q22" i="16"/>
  <c r="R22" i="16" s="1"/>
  <c r="W22" i="16"/>
  <c r="X22" i="16"/>
  <c r="AA22" i="16" s="1"/>
  <c r="Y22" i="16"/>
  <c r="P22" i="16"/>
  <c r="N22" i="16"/>
  <c r="S22" i="16"/>
  <c r="T22" i="16" s="1"/>
  <c r="U22" i="16"/>
  <c r="Z22" i="16"/>
  <c r="AL22" i="16"/>
  <c r="AG22" i="16"/>
  <c r="AG26" i="16" s="1"/>
  <c r="AB274" i="16"/>
  <c r="S21" i="16"/>
  <c r="S317" i="16" s="1"/>
  <c r="T21" i="16"/>
  <c r="N21" i="16"/>
  <c r="O21" i="16"/>
  <c r="P21" i="16" s="1"/>
  <c r="Z21" i="16"/>
  <c r="U21" i="16"/>
  <c r="V21" i="16"/>
  <c r="W21" i="16"/>
  <c r="X21" i="16"/>
  <c r="AA21" i="16" s="1"/>
  <c r="X274" i="16"/>
  <c r="V274" i="16"/>
  <c r="N274" i="16"/>
  <c r="AA274" i="16"/>
  <c r="P274" i="16"/>
  <c r="U274" i="16"/>
  <c r="Q274" i="16"/>
  <c r="R274" i="16"/>
  <c r="S274" i="16"/>
  <c r="Y274" i="16"/>
  <c r="T274" i="16"/>
  <c r="AJ13" i="16"/>
  <c r="AJ26" i="16" s="1"/>
  <c r="AF26" i="16"/>
  <c r="AL13" i="16"/>
  <c r="AL26" i="16" s="1"/>
  <c r="AA33" i="16"/>
  <c r="AB33" i="16" s="1"/>
  <c r="F334" i="26"/>
  <c r="I311" i="26"/>
  <c r="I313" i="26" s="1"/>
  <c r="N149" i="26"/>
  <c r="O149" i="26" s="1"/>
  <c r="N72" i="26"/>
  <c r="O72" i="26" s="1"/>
  <c r="X71" i="16"/>
  <c r="AA71" i="16" s="1"/>
  <c r="AA111" i="16"/>
  <c r="AB111" i="16" s="1"/>
  <c r="Y111" i="16"/>
  <c r="AA77" i="16"/>
  <c r="AB77" i="16" s="1"/>
  <c r="EC3" i="293"/>
  <c r="EC9" i="293"/>
  <c r="EC7" i="293"/>
  <c r="EC12" i="293"/>
  <c r="CW3" i="293"/>
  <c r="CN15" i="293"/>
  <c r="X47" i="16"/>
  <c r="N48" i="26"/>
  <c r="O48" i="26" s="1"/>
  <c r="N46" i="480"/>
  <c r="O46" i="480" s="1"/>
  <c r="X45" i="16"/>
  <c r="EC6" i="293"/>
  <c r="X146" i="16"/>
  <c r="N147" i="26"/>
  <c r="N163" i="16"/>
  <c r="AA163" i="16"/>
  <c r="R163" i="16"/>
  <c r="T163" i="16"/>
  <c r="W163" i="16"/>
  <c r="S163" i="16"/>
  <c r="X163" i="16"/>
  <c r="O163" i="16"/>
  <c r="Q163" i="16"/>
  <c r="AB53" i="16"/>
  <c r="X69" i="16"/>
  <c r="AA69" i="16" s="1"/>
  <c r="AB134" i="16"/>
  <c r="Z42" i="16"/>
  <c r="AB42" i="16" s="1"/>
  <c r="AA42" i="16"/>
  <c r="N42" i="16"/>
  <c r="Q42" i="16"/>
  <c r="R42" i="16"/>
  <c r="S42" i="16"/>
  <c r="Y42" i="16"/>
  <c r="T42" i="16"/>
  <c r="AB85" i="16"/>
  <c r="N116" i="26"/>
  <c r="X115" i="16"/>
  <c r="Z41" i="16"/>
  <c r="N41" i="16"/>
  <c r="W41" i="16"/>
  <c r="X41" i="16"/>
  <c r="Y41" i="16"/>
  <c r="AA41" i="16"/>
  <c r="O41" i="16"/>
  <c r="P41" i="16"/>
  <c r="U41" i="16"/>
  <c r="S41" i="16"/>
  <c r="T41" i="16" s="1"/>
  <c r="P288" i="16"/>
  <c r="V288" i="16"/>
  <c r="W288" i="16"/>
  <c r="R288" i="16"/>
  <c r="Y288" i="16"/>
  <c r="N288" i="16"/>
  <c r="U288" i="16"/>
  <c r="Z288" i="16"/>
  <c r="AB288" i="16" s="1"/>
  <c r="S288" i="16"/>
  <c r="T288" i="16"/>
  <c r="X288" i="16"/>
  <c r="O288" i="16"/>
  <c r="O258" i="16"/>
  <c r="P258" i="16"/>
  <c r="S258" i="16"/>
  <c r="R258" i="16"/>
  <c r="Q258" i="16"/>
  <c r="X258" i="16"/>
  <c r="AA258" i="16"/>
  <c r="V258" i="16"/>
  <c r="U258" i="16"/>
  <c r="Y258" i="16"/>
  <c r="W258" i="16"/>
  <c r="P59" i="16"/>
  <c r="N59" i="16"/>
  <c r="X59" i="16"/>
  <c r="Y59" i="16"/>
  <c r="T59" i="16"/>
  <c r="Z59" i="16"/>
  <c r="AA59" i="16"/>
  <c r="S59" i="16"/>
  <c r="U59" i="16"/>
  <c r="N20" i="16"/>
  <c r="W20" i="16"/>
  <c r="Q20" i="16"/>
  <c r="R20" i="16" s="1"/>
  <c r="U20" i="16"/>
  <c r="X20" i="16"/>
  <c r="Y20" i="16" s="1"/>
  <c r="S20" i="16"/>
  <c r="Z20" i="16"/>
  <c r="V20" i="16"/>
  <c r="T20" i="16"/>
  <c r="V59" i="16"/>
  <c r="U25" i="16"/>
  <c r="G315" i="514"/>
  <c r="T25" i="16"/>
  <c r="R59" i="16"/>
  <c r="AB69" i="16"/>
  <c r="L308" i="26"/>
  <c r="F330" i="514"/>
  <c r="K315" i="514"/>
  <c r="N21" i="514"/>
  <c r="O21" i="514" s="1"/>
  <c r="L315" i="514"/>
  <c r="V163" i="16"/>
  <c r="Q59" i="16"/>
  <c r="Z258" i="16"/>
  <c r="T12" i="16"/>
  <c r="AB208" i="16"/>
  <c r="W274" i="16"/>
  <c r="AB63" i="16"/>
  <c r="AB117" i="16"/>
  <c r="Z25" i="16"/>
  <c r="Z163" i="16"/>
  <c r="AB163" i="16" s="1"/>
  <c r="P163" i="16"/>
  <c r="V42" i="16"/>
  <c r="AA288" i="16"/>
  <c r="Q209" i="16"/>
  <c r="F4" i="514"/>
  <c r="Y148" i="16"/>
  <c r="AA148" i="16"/>
  <c r="AB148" i="16" s="1"/>
  <c r="BH18" i="293"/>
  <c r="O147" i="26"/>
  <c r="F345" i="514"/>
  <c r="N11" i="480"/>
  <c r="X10" i="16"/>
  <c r="I317" i="480"/>
  <c r="I319" i="480" s="1"/>
  <c r="L314" i="480"/>
  <c r="Q287" i="16"/>
  <c r="P287" i="16"/>
  <c r="V287" i="16"/>
  <c r="AA287" i="16"/>
  <c r="N287" i="16"/>
  <c r="Y287" i="16"/>
  <c r="S108" i="16"/>
  <c r="T108" i="16"/>
  <c r="N108" i="16"/>
  <c r="X108" i="16"/>
  <c r="AA108" i="16" s="1"/>
  <c r="V108" i="16"/>
  <c r="R108" i="16"/>
  <c r="Q108" i="16"/>
  <c r="Z108" i="16"/>
  <c r="X74" i="16"/>
  <c r="Y74" i="16"/>
  <c r="U74" i="16"/>
  <c r="P74" i="16"/>
  <c r="N74" i="16"/>
  <c r="S74" i="16"/>
  <c r="T74" i="16" s="1"/>
  <c r="V74" i="16"/>
  <c r="W19" i="16"/>
  <c r="R19" i="16"/>
  <c r="S19" i="16"/>
  <c r="T19" i="16"/>
  <c r="U19" i="16"/>
  <c r="N19" i="16"/>
  <c r="Z19" i="16"/>
  <c r="AB19" i="16" s="1"/>
  <c r="O19" i="16"/>
  <c r="P19" i="16" s="1"/>
  <c r="N87" i="480"/>
  <c r="O87" i="480" s="1"/>
  <c r="X86" i="16"/>
  <c r="X60" i="16"/>
  <c r="N44" i="480"/>
  <c r="O44" i="480" s="1"/>
  <c r="X43" i="16"/>
  <c r="W58" i="16"/>
  <c r="X46" i="16"/>
  <c r="W287" i="16"/>
  <c r="G314" i="480"/>
  <c r="O305" i="16"/>
  <c r="AA305" i="16"/>
  <c r="Q305" i="16"/>
  <c r="Y305" i="16"/>
  <c r="W305" i="16"/>
  <c r="X305" i="16"/>
  <c r="N305" i="16"/>
  <c r="R305" i="16"/>
  <c r="Z305" i="16"/>
  <c r="AB305" i="16" s="1"/>
  <c r="N91" i="16"/>
  <c r="P91" i="16"/>
  <c r="X91" i="16"/>
  <c r="AA91" i="16" s="1"/>
  <c r="W91" i="16"/>
  <c r="X17" i="16"/>
  <c r="W17" i="16"/>
  <c r="O17" i="16"/>
  <c r="P17" i="16" s="1"/>
  <c r="Q17" i="16"/>
  <c r="S17" i="16"/>
  <c r="U17" i="16"/>
  <c r="R17" i="16"/>
  <c r="V17" i="16"/>
  <c r="V317" i="16" s="1"/>
  <c r="Z17" i="16"/>
  <c r="T17" i="16"/>
  <c r="N17" i="16"/>
  <c r="N317" i="16" s="1"/>
  <c r="O35" i="26"/>
  <c r="Q57" i="16"/>
  <c r="R57" i="16" s="1"/>
  <c r="Z74" i="16"/>
  <c r="AB74" i="16" s="1"/>
  <c r="AB16" i="16"/>
  <c r="S304" i="16"/>
  <c r="W304" i="16"/>
  <c r="V304" i="16"/>
  <c r="Q304" i="16"/>
  <c r="O90" i="16"/>
  <c r="P90" i="16" s="1"/>
  <c r="X90" i="16"/>
  <c r="S90" i="16"/>
  <c r="T90" i="16" s="1"/>
  <c r="Y90" i="16"/>
  <c r="U90" i="16"/>
  <c r="V90" i="16"/>
  <c r="Z72" i="16"/>
  <c r="Q72" i="16"/>
  <c r="R72" i="16" s="1"/>
  <c r="V72" i="16"/>
  <c r="X72" i="16"/>
  <c r="AA72" i="16" s="1"/>
  <c r="R55" i="16"/>
  <c r="Z55" i="16"/>
  <c r="AB55" i="16" s="1"/>
  <c r="N55" i="16"/>
  <c r="V55" i="16"/>
  <c r="U55" i="16"/>
  <c r="T55" i="16"/>
  <c r="Y97" i="16"/>
  <c r="AA97" i="16"/>
  <c r="AB97" i="16" s="1"/>
  <c r="X80" i="16"/>
  <c r="X70" i="16"/>
  <c r="Y73" i="16"/>
  <c r="AB257" i="16"/>
  <c r="O36" i="16"/>
  <c r="AA19" i="16"/>
  <c r="S57" i="16"/>
  <c r="N145" i="480"/>
  <c r="O145" i="480" s="1"/>
  <c r="X144" i="16"/>
  <c r="AB28" i="16"/>
  <c r="Y127" i="16"/>
  <c r="AA127" i="16"/>
  <c r="AB127" i="16" s="1"/>
  <c r="G308" i="26"/>
  <c r="O10" i="16"/>
  <c r="Z57" i="16"/>
  <c r="U72" i="16"/>
  <c r="O108" i="16"/>
  <c r="P108" i="16" s="1"/>
  <c r="U126" i="16"/>
  <c r="S126" i="16"/>
  <c r="T126" i="16" s="1"/>
  <c r="S301" i="16"/>
  <c r="U301" i="16"/>
  <c r="W301" i="16"/>
  <c r="R301" i="16"/>
  <c r="N301" i="16"/>
  <c r="AA301" i="16"/>
  <c r="AB301" i="16" s="1"/>
  <c r="T301" i="16"/>
  <c r="O301" i="16"/>
  <c r="X301" i="16"/>
  <c r="Y301" i="16"/>
  <c r="V301" i="16"/>
  <c r="O87" i="514"/>
  <c r="X79" i="16"/>
  <c r="O91" i="16"/>
  <c r="X151" i="16"/>
  <c r="N152" i="26"/>
  <c r="O152" i="26" s="1"/>
  <c r="R171" i="16"/>
  <c r="T171" i="16"/>
  <c r="U171" i="16"/>
  <c r="X171" i="16"/>
  <c r="S171" i="16"/>
  <c r="P171" i="16"/>
  <c r="V171" i="16"/>
  <c r="Z171" i="16"/>
  <c r="AB171" i="16" s="1"/>
  <c r="T155" i="16"/>
  <c r="U155" i="16"/>
  <c r="V155" i="16"/>
  <c r="AA155" i="16"/>
  <c r="Q155" i="16"/>
  <c r="P155" i="16"/>
  <c r="S155" i="16"/>
  <c r="X155" i="16"/>
  <c r="O155" i="16"/>
  <c r="O81" i="26"/>
  <c r="H3" i="26"/>
  <c r="F4" i="26"/>
  <c r="X306" i="16"/>
  <c r="P306" i="16"/>
  <c r="Y306" i="16"/>
  <c r="AA306" i="16"/>
  <c r="O306" i="16"/>
  <c r="V306" i="16"/>
  <c r="S306" i="16"/>
  <c r="Z306" i="16"/>
  <c r="AB306" i="16" s="1"/>
  <c r="X58" i="16"/>
  <c r="Y58" i="16"/>
  <c r="O58" i="16"/>
  <c r="P58" i="16" s="1"/>
  <c r="U58" i="16"/>
  <c r="AA58" i="16"/>
  <c r="S58" i="16"/>
  <c r="T58" i="16"/>
  <c r="X12" i="16"/>
  <c r="X35" i="16"/>
  <c r="O38" i="16"/>
  <c r="P38" i="16" s="1"/>
  <c r="N38" i="16"/>
  <c r="W38" i="16"/>
  <c r="S38" i="16"/>
  <c r="T38" i="16"/>
  <c r="Q38" i="16"/>
  <c r="R38" i="16" s="1"/>
  <c r="V38" i="16"/>
  <c r="X38" i="16"/>
  <c r="Y38" i="16" s="1"/>
  <c r="U38" i="16"/>
  <c r="AA28" i="16"/>
  <c r="Y28" i="16"/>
  <c r="T57" i="16"/>
  <c r="O55" i="16"/>
  <c r="P55" i="16" s="1"/>
  <c r="W108" i="16"/>
  <c r="Z140" i="16"/>
  <c r="AB140" i="16" s="1"/>
  <c r="S140" i="16"/>
  <c r="Y140" i="16"/>
  <c r="N140" i="16"/>
  <c r="V140" i="16"/>
  <c r="W140" i="16"/>
  <c r="O140" i="16"/>
  <c r="U140" i="16"/>
  <c r="P140" i="16"/>
  <c r="Q140" i="16"/>
  <c r="R140" i="16" s="1"/>
  <c r="T140" i="16"/>
  <c r="W90" i="16"/>
  <c r="X67" i="16"/>
  <c r="Z91" i="16"/>
  <c r="U108" i="16"/>
  <c r="AI26" i="16"/>
  <c r="AA73" i="16"/>
  <c r="AB279" i="16"/>
  <c r="AB253" i="16"/>
  <c r="W72" i="16"/>
  <c r="H5" i="514"/>
  <c r="H4" i="514"/>
  <c r="R56" i="16"/>
  <c r="O32" i="16"/>
  <c r="P32" i="16" s="1"/>
  <c r="Z287" i="16"/>
  <c r="AB51" i="16"/>
  <c r="W250" i="16"/>
  <c r="AA250" i="16"/>
  <c r="N250" i="16"/>
  <c r="Z250" i="16"/>
  <c r="AB250" i="16" s="1"/>
  <c r="O250" i="16"/>
  <c r="O200" i="16"/>
  <c r="Z200" i="16"/>
  <c r="AB200" i="16" s="1"/>
  <c r="R200" i="16"/>
  <c r="V200" i="16"/>
  <c r="S200" i="16"/>
  <c r="R154" i="16"/>
  <c r="X154" i="16"/>
  <c r="W154" i="16"/>
  <c r="O154" i="16"/>
  <c r="O116" i="26"/>
  <c r="V154" i="16"/>
  <c r="F344" i="514"/>
  <c r="AB112" i="16"/>
  <c r="S55" i="16"/>
  <c r="AB295" i="16"/>
  <c r="P250" i="16"/>
  <c r="W126" i="16"/>
  <c r="V58" i="16"/>
  <c r="O13" i="16"/>
  <c r="P13" i="16" s="1"/>
  <c r="X68" i="16"/>
  <c r="Y154" i="16"/>
  <c r="N58" i="16"/>
  <c r="AB217" i="16"/>
  <c r="U57" i="16"/>
  <c r="Q19" i="16"/>
  <c r="AA304" i="16"/>
  <c r="U18" i="16"/>
  <c r="O287" i="16"/>
  <c r="X250" i="16"/>
  <c r="AB128" i="16"/>
  <c r="Q171" i="16"/>
  <c r="X113" i="16"/>
  <c r="Y113" i="16" s="1"/>
  <c r="N114" i="26"/>
  <c r="O114" i="26" s="1"/>
  <c r="AJ17" i="16"/>
  <c r="AL17" i="16"/>
  <c r="O80" i="16"/>
  <c r="P80" i="16" s="1"/>
  <c r="Y61" i="16"/>
  <c r="AA61" i="16"/>
  <c r="AB61" i="16" s="1"/>
  <c r="X26" i="16"/>
  <c r="Y72" i="16"/>
  <c r="Z90" i="16"/>
  <c r="AB90" i="16" s="1"/>
  <c r="F340" i="514"/>
  <c r="Z58" i="16"/>
  <c r="AB58" i="16" s="1"/>
  <c r="V57" i="16"/>
  <c r="V91" i="16"/>
  <c r="V19" i="16"/>
  <c r="Z304" i="16"/>
  <c r="AB304" i="16" s="1"/>
  <c r="Q200" i="16"/>
  <c r="F332" i="514"/>
  <c r="F346" i="514"/>
  <c r="F342" i="514"/>
  <c r="F333" i="514"/>
  <c r="F336" i="514"/>
  <c r="F335" i="514"/>
  <c r="AL21" i="16"/>
  <c r="O81" i="16"/>
  <c r="P81" i="16" s="1"/>
  <c r="Y63" i="16"/>
  <c r="AB230" i="16"/>
  <c r="N134" i="16"/>
  <c r="W134" i="16"/>
  <c r="Y134" i="16"/>
  <c r="V134" i="16"/>
  <c r="Y117" i="16"/>
  <c r="X117" i="16"/>
  <c r="AA117" i="16" s="1"/>
  <c r="V117" i="16"/>
  <c r="R117" i="16"/>
  <c r="O117" i="16"/>
  <c r="P117" i="16" s="1"/>
  <c r="S117" i="16"/>
  <c r="T117" i="16" s="1"/>
  <c r="R90" i="16"/>
  <c r="N200" i="16"/>
  <c r="X114" i="16"/>
  <c r="N115" i="26"/>
  <c r="O115" i="26" s="1"/>
  <c r="S133" i="16"/>
  <c r="T133" i="16" s="1"/>
  <c r="X133" i="16"/>
  <c r="AA133" i="16" s="1"/>
  <c r="AB133" i="16" s="1"/>
  <c r="Y133" i="16"/>
  <c r="O133" i="16"/>
  <c r="P133" i="16" s="1"/>
  <c r="W133" i="16"/>
  <c r="Q133" i="16"/>
  <c r="R133" i="16" s="1"/>
  <c r="Q116" i="16"/>
  <c r="R116" i="16" s="1"/>
  <c r="N116" i="16"/>
  <c r="V116" i="16"/>
  <c r="W116" i="16"/>
  <c r="X116" i="16"/>
  <c r="Y116" i="16" s="1"/>
  <c r="Z116" i="16"/>
  <c r="AA116" i="16"/>
  <c r="P116" i="16"/>
  <c r="S116" i="16"/>
  <c r="T116" i="16" s="1"/>
  <c r="O137" i="514"/>
  <c r="O82" i="514"/>
  <c r="O46" i="514"/>
  <c r="F341" i="480"/>
  <c r="F334" i="480"/>
  <c r="F336" i="480"/>
  <c r="F346" i="480"/>
  <c r="F330" i="480"/>
  <c r="F337" i="480" s="1"/>
  <c r="F340" i="480"/>
  <c r="Q126" i="16"/>
  <c r="R126" i="16"/>
  <c r="O126" i="16"/>
  <c r="V126" i="16"/>
  <c r="P126" i="16"/>
  <c r="X126" i="16"/>
  <c r="AA126" i="16" s="1"/>
  <c r="P92" i="16"/>
  <c r="Q92" i="16"/>
  <c r="W92" i="16"/>
  <c r="V92" i="16"/>
  <c r="N92" i="16"/>
  <c r="X92" i="16"/>
  <c r="AA92" i="16" s="1"/>
  <c r="S92" i="16"/>
  <c r="Y92" i="16"/>
  <c r="T92" i="16"/>
  <c r="Z92" i="16"/>
  <c r="Y57" i="16"/>
  <c r="N57" i="16"/>
  <c r="AA57" i="16"/>
  <c r="O57" i="16"/>
  <c r="P57" i="16"/>
  <c r="X18" i="16"/>
  <c r="Y18" i="16" s="1"/>
  <c r="N18" i="16"/>
  <c r="Q18" i="16"/>
  <c r="S18" i="16"/>
  <c r="T18" i="16"/>
  <c r="R18" i="16"/>
  <c r="Z18" i="16"/>
  <c r="O18" i="16"/>
  <c r="P18" i="16"/>
  <c r="AB54" i="16"/>
  <c r="O106" i="16"/>
  <c r="P106" i="16"/>
  <c r="N106" i="16"/>
  <c r="S106" i="16"/>
  <c r="Q106" i="16"/>
  <c r="R106" i="16"/>
  <c r="T106" i="16"/>
  <c r="O73" i="16"/>
  <c r="P73" i="16"/>
  <c r="V73" i="16"/>
  <c r="S73" i="16"/>
  <c r="T73" i="16" s="1"/>
  <c r="Q73" i="16"/>
  <c r="R73" i="16" s="1"/>
  <c r="Z73" i="16"/>
  <c r="AB73" i="16" s="1"/>
  <c r="W73" i="16"/>
  <c r="X56" i="16"/>
  <c r="AA56" i="16"/>
  <c r="AB56" i="16" s="1"/>
  <c r="N56" i="16"/>
  <c r="O56" i="16"/>
  <c r="P56" i="16"/>
  <c r="W56" i="16"/>
  <c r="V56" i="16"/>
  <c r="Y56" i="16"/>
  <c r="X145" i="16"/>
  <c r="S91" i="16"/>
  <c r="T91" i="16" s="1"/>
  <c r="W106" i="16"/>
  <c r="AB229" i="16"/>
  <c r="AB269" i="16"/>
  <c r="X124" i="16"/>
  <c r="Y124" i="16"/>
  <c r="R124" i="16"/>
  <c r="Z124" i="16"/>
  <c r="O124" i="16"/>
  <c r="P124" i="16"/>
  <c r="AA124" i="16"/>
  <c r="W124" i="16"/>
  <c r="S124" i="16"/>
  <c r="F329" i="26"/>
  <c r="F328" i="26"/>
  <c r="F330" i="26"/>
  <c r="F339" i="26"/>
  <c r="F327" i="26"/>
  <c r="F340" i="26"/>
  <c r="F324" i="26"/>
  <c r="F323" i="26"/>
  <c r="F335" i="26"/>
  <c r="F337" i="26"/>
  <c r="F336" i="26"/>
  <c r="F326" i="26"/>
  <c r="AA90" i="16"/>
  <c r="Q58" i="16"/>
  <c r="R58" i="16" s="1"/>
  <c r="Q124" i="16"/>
  <c r="V106" i="16"/>
  <c r="W74" i="16"/>
  <c r="N105" i="16"/>
  <c r="S105" i="16"/>
  <c r="T105" i="16" s="1"/>
  <c r="Z105" i="16"/>
  <c r="Q105" i="16"/>
  <c r="R105" i="16"/>
  <c r="Q90" i="16"/>
  <c r="T124" i="16"/>
  <c r="U106" i="16"/>
  <c r="O15" i="26"/>
  <c r="M308" i="26"/>
  <c r="W57" i="16"/>
  <c r="R92" i="16"/>
  <c r="Y304" i="16"/>
  <c r="U156" i="16"/>
  <c r="Q156" i="16"/>
  <c r="Y156" i="16"/>
  <c r="S156" i="16"/>
  <c r="X156" i="16"/>
  <c r="P156" i="16"/>
  <c r="O156" i="16"/>
  <c r="AA156" i="16"/>
  <c r="AB156" i="16" s="1"/>
  <c r="O51" i="514"/>
  <c r="Y16" i="16"/>
  <c r="AA16" i="16"/>
  <c r="F343" i="514"/>
  <c r="Q56" i="16"/>
  <c r="X64" i="16"/>
  <c r="N65" i="26"/>
  <c r="O65" i="26" s="1"/>
  <c r="AA74" i="16"/>
  <c r="X107" i="16"/>
  <c r="N90" i="16"/>
  <c r="X134" i="16"/>
  <c r="AA134" i="16" s="1"/>
  <c r="U91" i="16"/>
  <c r="T156" i="16"/>
  <c r="O72" i="16"/>
  <c r="P72" i="16" s="1"/>
  <c r="U250" i="16"/>
  <c r="U200" i="16"/>
  <c r="H5" i="26"/>
  <c r="AA138" i="16"/>
  <c r="AB138" i="16" s="1"/>
  <c r="F334" i="514"/>
  <c r="Q91" i="16"/>
  <c r="R91" i="16" s="1"/>
  <c r="W55" i="16"/>
  <c r="AB96" i="16"/>
  <c r="F338" i="26"/>
  <c r="AA105" i="16"/>
  <c r="R250" i="16"/>
  <c r="AB296" i="16"/>
  <c r="T200" i="16"/>
  <c r="U154" i="16"/>
  <c r="N117" i="16"/>
  <c r="O112" i="26"/>
  <c r="O45" i="514"/>
  <c r="O68" i="16"/>
  <c r="P68" i="16" s="1"/>
  <c r="Y293" i="16"/>
  <c r="X293" i="16"/>
  <c r="V293" i="16"/>
  <c r="Z293" i="16"/>
  <c r="AB293" i="16" s="1"/>
  <c r="O293" i="16"/>
  <c r="R216" i="16"/>
  <c r="X216" i="16"/>
  <c r="S216" i="16"/>
  <c r="O216" i="16"/>
  <c r="N104" i="16"/>
  <c r="S104" i="16"/>
  <c r="T104" i="16"/>
  <c r="Z104" i="16"/>
  <c r="U104" i="16"/>
  <c r="W104" i="16"/>
  <c r="T71" i="16"/>
  <c r="O71" i="16"/>
  <c r="Z71" i="16"/>
  <c r="AB71" i="16" s="1"/>
  <c r="P71" i="16"/>
  <c r="AA104" i="16"/>
  <c r="O215" i="16"/>
  <c r="Y215" i="16"/>
  <c r="Q215" i="16"/>
  <c r="V215" i="16"/>
  <c r="Z215" i="16"/>
  <c r="AB215" i="16" s="1"/>
  <c r="N215" i="16"/>
  <c r="S215" i="16"/>
  <c r="O279" i="16"/>
  <c r="AA95" i="16"/>
  <c r="AB95" i="16" s="1"/>
  <c r="AB265" i="16"/>
  <c r="U293" i="16"/>
  <c r="AB284" i="16"/>
  <c r="N83" i="26"/>
  <c r="O83" i="26" s="1"/>
  <c r="X82" i="16"/>
  <c r="V246" i="16"/>
  <c r="X246" i="16"/>
  <c r="Q246" i="16"/>
  <c r="W246" i="16"/>
  <c r="U229" i="16"/>
  <c r="N229" i="16"/>
  <c r="V229" i="16"/>
  <c r="AA214" i="16"/>
  <c r="AB214" i="16" s="1"/>
  <c r="Q214" i="16"/>
  <c r="S214" i="16"/>
  <c r="U214" i="16"/>
  <c r="P214" i="16"/>
  <c r="T198" i="16"/>
  <c r="X198" i="16"/>
  <c r="U198" i="16"/>
  <c r="P198" i="16"/>
  <c r="V198" i="16"/>
  <c r="R198" i="16"/>
  <c r="Y184" i="16"/>
  <c r="AA184" i="16"/>
  <c r="X184" i="16"/>
  <c r="R184" i="16"/>
  <c r="W184" i="16"/>
  <c r="U184" i="16"/>
  <c r="Z184" i="16"/>
  <c r="AB184" i="16" s="1"/>
  <c r="N184" i="16"/>
  <c r="S184" i="16"/>
  <c r="W169" i="16"/>
  <c r="X169" i="16"/>
  <c r="S169" i="16"/>
  <c r="Z169" i="16"/>
  <c r="AB169" i="16" s="1"/>
  <c r="P169" i="16"/>
  <c r="R121" i="16"/>
  <c r="T121" i="16"/>
  <c r="X121" i="16"/>
  <c r="Y121" i="16" s="1"/>
  <c r="S121" i="16"/>
  <c r="O121" i="16"/>
  <c r="P121" i="16" s="1"/>
  <c r="R34" i="16"/>
  <c r="N34" i="16"/>
  <c r="S34" i="16"/>
  <c r="T34" i="16"/>
  <c r="W34" i="16"/>
  <c r="U34" i="16"/>
  <c r="Y71" i="16"/>
  <c r="N121" i="16"/>
  <c r="O246" i="16"/>
  <c r="T293" i="16"/>
  <c r="V71" i="16"/>
  <c r="O198" i="16"/>
  <c r="AB109" i="16"/>
  <c r="AB219" i="16"/>
  <c r="P229" i="16"/>
  <c r="T230" i="16"/>
  <c r="N16" i="26"/>
  <c r="O16" i="26" s="1"/>
  <c r="X15" i="16"/>
  <c r="Z276" i="16"/>
  <c r="AB276" i="16" s="1"/>
  <c r="R276" i="16"/>
  <c r="T276" i="16"/>
  <c r="V276" i="16"/>
  <c r="S276" i="16"/>
  <c r="O262" i="16"/>
  <c r="N262" i="16"/>
  <c r="P262" i="16"/>
  <c r="W262" i="16"/>
  <c r="S262" i="16"/>
  <c r="V245" i="16"/>
  <c r="Q245" i="16"/>
  <c r="X245" i="16"/>
  <c r="U245" i="16"/>
  <c r="W245" i="16"/>
  <c r="P245" i="16"/>
  <c r="R245" i="16"/>
  <c r="Z245" i="16"/>
  <c r="AB245" i="16" s="1"/>
  <c r="X197" i="16"/>
  <c r="Y197" i="16"/>
  <c r="T197" i="16"/>
  <c r="V197" i="16"/>
  <c r="W197" i="16"/>
  <c r="U197" i="16"/>
  <c r="S120" i="16"/>
  <c r="T120" i="16" s="1"/>
  <c r="W120" i="16"/>
  <c r="T102" i="16"/>
  <c r="X102" i="16"/>
  <c r="O102" i="16"/>
  <c r="P102" i="16" s="1"/>
  <c r="X87" i="16"/>
  <c r="AA87" i="16" s="1"/>
  <c r="AB87" i="16" s="1"/>
  <c r="Y87" i="16"/>
  <c r="S87" i="16"/>
  <c r="T87" i="16" s="1"/>
  <c r="U69" i="16"/>
  <c r="W69" i="16"/>
  <c r="Y69" i="16"/>
  <c r="O69" i="16"/>
  <c r="P69" i="16" s="1"/>
  <c r="R69" i="16"/>
  <c r="O37" i="514"/>
  <c r="AB220" i="16"/>
  <c r="W279" i="16"/>
  <c r="AA279" i="16"/>
  <c r="N279" i="16"/>
  <c r="X279" i="16"/>
  <c r="Y279" i="16"/>
  <c r="V279" i="16"/>
  <c r="N185" i="16"/>
  <c r="S185" i="16"/>
  <c r="AA185" i="16"/>
  <c r="W185" i="16"/>
  <c r="N89" i="16"/>
  <c r="AA89" i="16"/>
  <c r="AB89" i="16" s="1"/>
  <c r="V89" i="16"/>
  <c r="O89" i="16"/>
  <c r="P89" i="16" s="1"/>
  <c r="U89" i="16"/>
  <c r="S89" i="16"/>
  <c r="T89" i="16" s="1"/>
  <c r="Z36" i="16"/>
  <c r="P36" i="16"/>
  <c r="N36" i="16"/>
  <c r="W36" i="16"/>
  <c r="T36" i="16"/>
  <c r="O73" i="514"/>
  <c r="U279" i="16"/>
  <c r="W293" i="16"/>
  <c r="AB189" i="16"/>
  <c r="AB206" i="16"/>
  <c r="AA139" i="16"/>
  <c r="AB139" i="16" s="1"/>
  <c r="W310" i="16"/>
  <c r="Z310" i="16"/>
  <c r="AB310" i="16" s="1"/>
  <c r="T310" i="16"/>
  <c r="O199" i="16"/>
  <c r="S199" i="16"/>
  <c r="Y199" i="16"/>
  <c r="T199" i="16"/>
  <c r="W199" i="16"/>
  <c r="Q199" i="16"/>
  <c r="N103" i="16"/>
  <c r="Q103" i="16"/>
  <c r="R103" i="16" s="1"/>
  <c r="N88" i="16"/>
  <c r="AA88" i="16"/>
  <c r="Y88" i="16"/>
  <c r="V88" i="16"/>
  <c r="S88" i="16"/>
  <c r="T88" i="16" s="1"/>
  <c r="U53" i="16"/>
  <c r="O53" i="16"/>
  <c r="T53" i="16"/>
  <c r="AA53" i="16"/>
  <c r="N53" i="16"/>
  <c r="W35" i="16"/>
  <c r="Z35" i="16"/>
  <c r="V35" i="16"/>
  <c r="O35" i="16"/>
  <c r="P35" i="16" s="1"/>
  <c r="U35" i="16"/>
  <c r="N35" i="16"/>
  <c r="P230" i="16"/>
  <c r="W53" i="16"/>
  <c r="W89" i="16"/>
  <c r="V104" i="16"/>
  <c r="AA216" i="16"/>
  <c r="AB198" i="16"/>
  <c r="T185" i="16"/>
  <c r="Q230" i="16"/>
  <c r="AH36" i="16"/>
  <c r="AI33" i="16"/>
  <c r="AI36" i="16" s="1"/>
  <c r="S290" i="16"/>
  <c r="Q290" i="16"/>
  <c r="V290" i="16"/>
  <c r="P290" i="16"/>
  <c r="AA290" i="16"/>
  <c r="AB290" i="16" s="1"/>
  <c r="Y290" i="16"/>
  <c r="O290" i="16"/>
  <c r="S261" i="16"/>
  <c r="O261" i="16"/>
  <c r="U261" i="16"/>
  <c r="X261" i="16"/>
  <c r="T261" i="16"/>
  <c r="W261" i="16"/>
  <c r="Z261" i="16"/>
  <c r="AB261" i="16" s="1"/>
  <c r="V244" i="16"/>
  <c r="T244" i="16"/>
  <c r="Q244" i="16"/>
  <c r="R228" i="16"/>
  <c r="Z228" i="16"/>
  <c r="AB228" i="16" s="1"/>
  <c r="U150" i="16"/>
  <c r="T150" i="16"/>
  <c r="N150" i="16"/>
  <c r="W150" i="16"/>
  <c r="X150" i="16"/>
  <c r="O150" i="16"/>
  <c r="P150" i="16"/>
  <c r="U136" i="16"/>
  <c r="V136" i="16"/>
  <c r="W136" i="16"/>
  <c r="O86" i="16"/>
  <c r="P86" i="16"/>
  <c r="V86" i="16"/>
  <c r="Z86" i="16"/>
  <c r="Q86" i="16"/>
  <c r="R86" i="16" s="1"/>
  <c r="W86" i="16"/>
  <c r="N51" i="16"/>
  <c r="Q51" i="16"/>
  <c r="R51" i="16" s="1"/>
  <c r="O58" i="26"/>
  <c r="AA110" i="16"/>
  <c r="AB110" i="16" s="1"/>
  <c r="Y110" i="16"/>
  <c r="X36" i="16"/>
  <c r="AA36" i="16" s="1"/>
  <c r="R244" i="16"/>
  <c r="R230" i="16"/>
  <c r="W121" i="16"/>
  <c r="S36" i="16"/>
  <c r="X104" i="16"/>
  <c r="Y104" i="16" s="1"/>
  <c r="Q170" i="16"/>
  <c r="U246" i="16"/>
  <c r="Y198" i="16"/>
  <c r="Q279" i="16"/>
  <c r="W228" i="16"/>
  <c r="AA229" i="16"/>
  <c r="W230" i="16"/>
  <c r="N40" i="26"/>
  <c r="X39" i="16"/>
  <c r="N25" i="26"/>
  <c r="O25" i="26" s="1"/>
  <c r="X24" i="16"/>
  <c r="O29" i="16"/>
  <c r="P29" i="16" s="1"/>
  <c r="Z289" i="16"/>
  <c r="AB289" i="16" s="1"/>
  <c r="T289" i="16"/>
  <c r="P289" i="16"/>
  <c r="V135" i="16"/>
  <c r="U135" i="16"/>
  <c r="O135" i="16"/>
  <c r="P135" i="16" s="1"/>
  <c r="W135" i="16"/>
  <c r="Q135" i="16"/>
  <c r="R135" i="16" s="1"/>
  <c r="X135" i="16"/>
  <c r="Y135" i="16" s="1"/>
  <c r="P119" i="16"/>
  <c r="Q119" i="16"/>
  <c r="R119" i="16" s="1"/>
  <c r="W101" i="16"/>
  <c r="N101" i="16"/>
  <c r="O101" i="16"/>
  <c r="P101" i="16" s="1"/>
  <c r="T85" i="16"/>
  <c r="R85" i="16"/>
  <c r="N85" i="16"/>
  <c r="O125" i="26"/>
  <c r="O138" i="514"/>
  <c r="N132" i="480"/>
  <c r="O132" i="480" s="1"/>
  <c r="X131" i="16"/>
  <c r="P53" i="16"/>
  <c r="R104" i="16"/>
  <c r="X103" i="16"/>
  <c r="P170" i="16"/>
  <c r="S71" i="16"/>
  <c r="R310" i="16"/>
  <c r="T279" i="16"/>
  <c r="P293" i="16"/>
  <c r="W307" i="16"/>
  <c r="X307" i="16"/>
  <c r="Q307" i="16"/>
  <c r="T307" i="16"/>
  <c r="AA307" i="16"/>
  <c r="S307" i="16"/>
  <c r="O275" i="16"/>
  <c r="W275" i="16"/>
  <c r="Y275" i="16"/>
  <c r="Z275" i="16"/>
  <c r="AB275" i="16" s="1"/>
  <c r="T275" i="16"/>
  <c r="R275" i="16"/>
  <c r="Q275" i="16"/>
  <c r="S275" i="16"/>
  <c r="Y260" i="16"/>
  <c r="R260" i="16"/>
  <c r="AA260" i="16"/>
  <c r="Z260" i="16"/>
  <c r="AB260" i="16" s="1"/>
  <c r="W260" i="16"/>
  <c r="N260" i="16"/>
  <c r="P243" i="16"/>
  <c r="AA243" i="16"/>
  <c r="AB243" i="16" s="1"/>
  <c r="R243" i="16"/>
  <c r="Q243" i="16"/>
  <c r="AA118" i="16"/>
  <c r="Y118" i="16"/>
  <c r="S118" i="16"/>
  <c r="T118" i="16" s="1"/>
  <c r="V118" i="16"/>
  <c r="Q118" i="16"/>
  <c r="R118" i="16" s="1"/>
  <c r="Z118" i="16"/>
  <c r="AB118" i="16" s="1"/>
  <c r="N84" i="16"/>
  <c r="X84" i="16"/>
  <c r="O84" i="16"/>
  <c r="P84" i="16" s="1"/>
  <c r="O40" i="26"/>
  <c r="S254" i="16"/>
  <c r="O254" i="16"/>
  <c r="V254" i="16"/>
  <c r="Z254" i="16"/>
  <c r="AB254" i="16" s="1"/>
  <c r="Y254" i="16"/>
  <c r="U254" i="16"/>
  <c r="N254" i="16"/>
  <c r="P254" i="16"/>
  <c r="X254" i="16"/>
  <c r="O92" i="514"/>
  <c r="AB130" i="16"/>
  <c r="O146" i="16"/>
  <c r="P146" i="16" s="1"/>
  <c r="N95" i="26"/>
  <c r="O95" i="26" s="1"/>
  <c r="X94" i="16"/>
  <c r="AH26" i="16"/>
  <c r="O77" i="16"/>
  <c r="P77" i="16" s="1"/>
  <c r="V269" i="16"/>
  <c r="X269" i="16"/>
  <c r="O73" i="26"/>
  <c r="O125" i="514"/>
  <c r="N153" i="480"/>
  <c r="O153" i="480" s="1"/>
  <c r="X152" i="16"/>
  <c r="T299" i="16"/>
  <c r="W299" i="16"/>
  <c r="S299" i="16"/>
  <c r="U75" i="16"/>
  <c r="S75" i="16"/>
  <c r="T75" i="16" s="1"/>
  <c r="P75" i="16"/>
  <c r="X75" i="16"/>
  <c r="O89" i="26"/>
  <c r="O108" i="514"/>
  <c r="F333" i="480"/>
  <c r="V303" i="16"/>
  <c r="Z303" i="16"/>
  <c r="AB303" i="16" s="1"/>
  <c r="O303" i="16"/>
  <c r="Y303" i="16"/>
  <c r="T272" i="16"/>
  <c r="W272" i="16"/>
  <c r="Y272" i="16"/>
  <c r="N272" i="16"/>
  <c r="X162" i="16"/>
  <c r="W162" i="16"/>
  <c r="AA162" i="16"/>
  <c r="AB162" i="16" s="1"/>
  <c r="V162" i="16"/>
  <c r="X132" i="16"/>
  <c r="X30" i="16"/>
  <c r="V30" i="16"/>
  <c r="W30" i="16"/>
  <c r="O106" i="26"/>
  <c r="O75" i="26"/>
  <c r="O146" i="514"/>
  <c r="N11" i="514"/>
  <c r="I318" i="514"/>
  <c r="I320" i="514" s="1"/>
  <c r="AJ33" i="16"/>
  <c r="AJ36" i="16" s="1"/>
  <c r="AF36" i="16"/>
  <c r="AG33" i="16"/>
  <c r="AG36" i="16" s="1"/>
  <c r="Y100" i="16"/>
  <c r="P302" i="16"/>
  <c r="V302" i="16"/>
  <c r="Q302" i="16"/>
  <c r="AA285" i="16"/>
  <c r="AB285" i="16" s="1"/>
  <c r="Y285" i="16"/>
  <c r="U255" i="16"/>
  <c r="V255" i="16"/>
  <c r="X255" i="16"/>
  <c r="R255" i="16"/>
  <c r="W238" i="16"/>
  <c r="Q238" i="16"/>
  <c r="T191" i="16"/>
  <c r="U191" i="16"/>
  <c r="T178" i="16"/>
  <c r="S178" i="16"/>
  <c r="Y178" i="16"/>
  <c r="U178" i="16"/>
  <c r="O97" i="514"/>
  <c r="O16" i="514"/>
  <c r="AB100" i="16"/>
  <c r="X273" i="16"/>
  <c r="N273" i="16"/>
  <c r="U240" i="16"/>
  <c r="O240" i="16"/>
  <c r="S240" i="16"/>
  <c r="AA240" i="16"/>
  <c r="AB240" i="16" s="1"/>
  <c r="R180" i="16"/>
  <c r="O180" i="16"/>
  <c r="Y180" i="16"/>
  <c r="O122" i="26"/>
  <c r="F331" i="480"/>
  <c r="F342" i="480"/>
  <c r="S286" i="16"/>
  <c r="T273" i="16"/>
  <c r="R240" i="16"/>
  <c r="N270" i="16"/>
  <c r="T270" i="16"/>
  <c r="Z270" i="16"/>
  <c r="AB270" i="16" s="1"/>
  <c r="W270" i="16"/>
  <c r="Z161" i="16"/>
  <c r="AB161" i="16" s="1"/>
  <c r="U161" i="16"/>
  <c r="U46" i="16"/>
  <c r="R46" i="16"/>
  <c r="O42" i="26"/>
  <c r="O63" i="514"/>
  <c r="O146" i="480"/>
  <c r="R111" i="16"/>
  <c r="W111" i="16"/>
  <c r="U27" i="16"/>
  <c r="Z27" i="16"/>
  <c r="AB27" i="16" s="1"/>
  <c r="Y11" i="16"/>
  <c r="O96" i="26"/>
  <c r="O21" i="26"/>
  <c r="Y234" i="16"/>
  <c r="AA234" i="16"/>
  <c r="AB234" i="16" s="1"/>
  <c r="X142" i="16"/>
  <c r="R142" i="16"/>
  <c r="Z142" i="16"/>
  <c r="P95" i="16"/>
  <c r="N95" i="16"/>
  <c r="N26" i="16"/>
  <c r="O95" i="514"/>
  <c r="O49" i="514"/>
  <c r="P311" i="16"/>
  <c r="R311" i="16"/>
  <c r="W311" i="16"/>
  <c r="V188" i="16"/>
  <c r="W188" i="16"/>
  <c r="R141" i="16"/>
  <c r="Y141" i="16"/>
  <c r="S141" i="16"/>
  <c r="T141" i="16" s="1"/>
  <c r="P127" i="16"/>
  <c r="N127" i="16"/>
  <c r="V109" i="16"/>
  <c r="AA109" i="16"/>
  <c r="T109" i="16"/>
  <c r="U109" i="16"/>
  <c r="O139" i="26"/>
  <c r="O36" i="26"/>
  <c r="O140" i="514"/>
  <c r="O17" i="514"/>
  <c r="O140" i="480"/>
  <c r="N146" i="16"/>
  <c r="Q83" i="16"/>
  <c r="R83" i="16"/>
  <c r="O71" i="26"/>
  <c r="O122" i="514"/>
  <c r="O47" i="480"/>
  <c r="X83" i="16"/>
  <c r="O82" i="16"/>
  <c r="P82" i="16"/>
  <c r="N50" i="16"/>
  <c r="O56" i="26"/>
  <c r="O105" i="514"/>
  <c r="O18" i="514"/>
  <c r="O134" i="480"/>
  <c r="O61" i="514"/>
  <c r="O93" i="480"/>
  <c r="O85" i="514"/>
  <c r="O86" i="480"/>
  <c r="O31" i="480"/>
  <c r="BH10" i="293"/>
  <c r="N78" i="16"/>
  <c r="O28" i="514"/>
  <c r="O91" i="480"/>
  <c r="O110" i="514"/>
  <c r="O131" i="480"/>
  <c r="O15" i="480"/>
  <c r="O60" i="26"/>
  <c r="O133" i="514"/>
  <c r="O15" i="514"/>
  <c r="AA30" i="16" l="1"/>
  <c r="AB30" i="16" s="1"/>
  <c r="Y30" i="16"/>
  <c r="AB25" i="16"/>
  <c r="Y47" i="16"/>
  <c r="AA47" i="16"/>
  <c r="AB47" i="16" s="1"/>
  <c r="AA83" i="16"/>
  <c r="AB83" i="16" s="1"/>
  <c r="Y83" i="16"/>
  <c r="CW5" i="293"/>
  <c r="CW11" i="293"/>
  <c r="CW7" i="293"/>
  <c r="CW12" i="293"/>
  <c r="CW8" i="293"/>
  <c r="CW14" i="293"/>
  <c r="CW9" i="293"/>
  <c r="F5" i="514"/>
  <c r="CW4" i="293"/>
  <c r="CW15" i="293" s="1"/>
  <c r="AA38" i="16"/>
  <c r="AB38" i="16" s="1"/>
  <c r="AA80" i="16"/>
  <c r="AB80" i="16" s="1"/>
  <c r="Y80" i="16"/>
  <c r="AB59" i="16"/>
  <c r="AA45" i="16"/>
  <c r="AB45" i="16" s="1"/>
  <c r="Y45" i="16"/>
  <c r="AB124" i="16"/>
  <c r="AA26" i="16"/>
  <c r="AB26" i="16" s="1"/>
  <c r="Y26" i="16"/>
  <c r="AA39" i="16"/>
  <c r="AB39" i="16" s="1"/>
  <c r="Y39" i="16"/>
  <c r="AB287" i="16"/>
  <c r="Y48" i="16"/>
  <c r="AA48" i="16"/>
  <c r="AB48" i="16" s="1"/>
  <c r="AA24" i="16"/>
  <c r="AB24" i="16" s="1"/>
  <c r="Y24" i="16"/>
  <c r="Y94" i="16"/>
  <c r="AA94" i="16"/>
  <c r="AB94" i="16" s="1"/>
  <c r="BQ9" i="293"/>
  <c r="BQ6" i="293"/>
  <c r="BQ4" i="293"/>
  <c r="BQ8" i="293"/>
  <c r="Y82" i="16"/>
  <c r="AA82" i="16"/>
  <c r="AB82" i="16" s="1"/>
  <c r="AB142" i="16"/>
  <c r="BQ19" i="293"/>
  <c r="BQ15" i="293"/>
  <c r="BQ13" i="293"/>
  <c r="BQ18" i="293" s="1"/>
  <c r="AA49" i="16"/>
  <c r="AB49" i="16" s="1"/>
  <c r="Y49" i="16"/>
  <c r="Y136" i="16"/>
  <c r="CW6" i="293"/>
  <c r="Y107" i="16"/>
  <c r="AA107" i="16"/>
  <c r="AB107" i="16" s="1"/>
  <c r="Y125" i="16"/>
  <c r="AA125" i="16"/>
  <c r="AB125" i="16" s="1"/>
  <c r="Y64" i="16"/>
  <c r="AA64" i="16"/>
  <c r="AB64" i="16" s="1"/>
  <c r="AA43" i="16"/>
  <c r="AB43" i="16" s="1"/>
  <c r="Y43" i="16"/>
  <c r="AA150" i="16"/>
  <c r="AB150" i="16" s="1"/>
  <c r="Y150" i="16"/>
  <c r="AA20" i="16"/>
  <c r="AA115" i="16"/>
  <c r="AB115" i="16" s="1"/>
  <c r="Y115" i="16"/>
  <c r="AA70" i="16"/>
  <c r="AB70" i="16" s="1"/>
  <c r="Y70" i="16"/>
  <c r="Y132" i="16"/>
  <c r="AA132" i="16"/>
  <c r="AB132" i="16" s="1"/>
  <c r="Y152" i="16"/>
  <c r="AA152" i="16"/>
  <c r="AB152" i="16" s="1"/>
  <c r="Y68" i="16"/>
  <c r="AA68" i="16"/>
  <c r="AB68" i="16" s="1"/>
  <c r="AA18" i="16"/>
  <c r="AA50" i="16"/>
  <c r="AB50" i="16" s="1"/>
  <c r="Y50" i="16"/>
  <c r="AB36" i="16"/>
  <c r="AB92" i="16"/>
  <c r="AB57" i="16"/>
  <c r="AB22" i="16"/>
  <c r="Y84" i="16"/>
  <c r="AA84" i="16"/>
  <c r="AB84" i="16" s="1"/>
  <c r="F5" i="26"/>
  <c r="AB209" i="16"/>
  <c r="AA81" i="16"/>
  <c r="AB81" i="16" s="1"/>
  <c r="Y81" i="16"/>
  <c r="Y36" i="16"/>
  <c r="AA151" i="16"/>
  <c r="AB151" i="16" s="1"/>
  <c r="Y151" i="16"/>
  <c r="AB17" i="16"/>
  <c r="AA35" i="16"/>
  <c r="AB35" i="16" s="1"/>
  <c r="Y35" i="16"/>
  <c r="Y79" i="16"/>
  <c r="AA79" i="16"/>
  <c r="AB79" i="16" s="1"/>
  <c r="R317" i="16"/>
  <c r="U317" i="16"/>
  <c r="Y10" i="16"/>
  <c r="AA10" i="16"/>
  <c r="X317" i="16"/>
  <c r="N314" i="480"/>
  <c r="AA113" i="16"/>
  <c r="AB113" i="16" s="1"/>
  <c r="AA75" i="16"/>
  <c r="AB75" i="16" s="1"/>
  <c r="Y75" i="16"/>
  <c r="AA135" i="16"/>
  <c r="AB135" i="16" s="1"/>
  <c r="Y126" i="16"/>
  <c r="Y17" i="16"/>
  <c r="AA17" i="16"/>
  <c r="AB108" i="16"/>
  <c r="BQ14" i="293"/>
  <c r="Y108" i="16"/>
  <c r="O12" i="26"/>
  <c r="O308" i="26" s="1"/>
  <c r="N308" i="26"/>
  <c r="Y15" i="16"/>
  <c r="AA15" i="16"/>
  <c r="AB15" i="16" s="1"/>
  <c r="AB105" i="16"/>
  <c r="AA60" i="16"/>
  <c r="AB60" i="16" s="1"/>
  <c r="Y60" i="16"/>
  <c r="AB21" i="16"/>
  <c r="AA67" i="16"/>
  <c r="AB67" i="16" s="1"/>
  <c r="Y67" i="16"/>
  <c r="Y146" i="16"/>
  <c r="AA146" i="16"/>
  <c r="AB146" i="16" s="1"/>
  <c r="AA103" i="16"/>
  <c r="AB103" i="16" s="1"/>
  <c r="Y103" i="16"/>
  <c r="AA121" i="16"/>
  <c r="AB121" i="16" s="1"/>
  <c r="AA131" i="16"/>
  <c r="AB131" i="16" s="1"/>
  <c r="Y131" i="16"/>
  <c r="AB86" i="16"/>
  <c r="O317" i="16"/>
  <c r="P10" i="16"/>
  <c r="P317" i="16" s="1"/>
  <c r="AA145" i="16"/>
  <c r="AB145" i="16" s="1"/>
  <c r="Y145" i="16"/>
  <c r="AB20" i="16"/>
  <c r="EC15" i="293"/>
  <c r="F331" i="26"/>
  <c r="Y114" i="16"/>
  <c r="AA114" i="16"/>
  <c r="AB114" i="16" s="1"/>
  <c r="T317" i="16"/>
  <c r="AB164" i="16"/>
  <c r="AA102" i="16"/>
  <c r="AB102" i="16" s="1"/>
  <c r="Y102" i="16"/>
  <c r="CW10" i="293"/>
  <c r="Y12" i="16"/>
  <c r="AA12" i="16"/>
  <c r="AB12" i="16" s="1"/>
  <c r="AB72" i="16"/>
  <c r="AB258" i="16"/>
  <c r="AA37" i="16"/>
  <c r="AB37" i="16" s="1"/>
  <c r="Y37" i="16"/>
  <c r="Y147" i="16"/>
  <c r="Y144" i="16"/>
  <c r="AA144" i="16"/>
  <c r="AB144" i="16" s="1"/>
  <c r="Y46" i="16"/>
  <c r="AA46" i="16"/>
  <c r="AB46" i="16" s="1"/>
  <c r="N315" i="514"/>
  <c r="O11" i="514"/>
  <c r="O315" i="514" s="1"/>
  <c r="AB104" i="16"/>
  <c r="Z317" i="16"/>
  <c r="AB116" i="16"/>
  <c r="Y21" i="16"/>
  <c r="Y142" i="16"/>
  <c r="AA142" i="16"/>
  <c r="AB18" i="16"/>
  <c r="W317" i="16"/>
  <c r="AB41" i="16"/>
  <c r="O11" i="480"/>
  <c r="O314" i="480" s="1"/>
  <c r="BQ7" i="293"/>
  <c r="AB91" i="16"/>
  <c r="Y91" i="16"/>
  <c r="AA86" i="16"/>
  <c r="Y86" i="16"/>
  <c r="F338" i="514"/>
  <c r="AA317" i="16" l="1"/>
  <c r="AB10" i="16"/>
  <c r="AB317" i="16" s="1"/>
  <c r="BQ10" i="293"/>
  <c r="Y317"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KODM-Casino (HAL)</author>
    <author>KODM-Casino Slot Manager</author>
  </authors>
  <commentList>
    <comment ref="EJ31" authorId="0" shapeId="0" xr:uid="{AF5990D1-4C0D-478D-A23A-957FB076F108}">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01 / STAND 02
</t>
        </r>
        <r>
          <rPr>
            <b/>
            <sz val="11"/>
            <color indexed="81"/>
            <rFont val="Aptos"/>
            <family val="2"/>
          </rPr>
          <t>Manufacturer:</t>
        </r>
        <r>
          <rPr>
            <sz val="11"/>
            <color indexed="81"/>
            <rFont val="Aptos"/>
            <family val="2"/>
          </rPr>
          <t xml:space="preserve"> IGT
</t>
        </r>
        <r>
          <rPr>
            <b/>
            <sz val="11"/>
            <color indexed="81"/>
            <rFont val="Aptos"/>
            <family val="2"/>
          </rPr>
          <t>Model:</t>
        </r>
        <r>
          <rPr>
            <sz val="11"/>
            <color indexed="81"/>
            <rFont val="Aptos"/>
            <family val="2"/>
          </rPr>
          <t xml:space="preserve"> G23-V2
</t>
        </r>
        <r>
          <rPr>
            <b/>
            <sz val="11"/>
            <color indexed="81"/>
            <rFont val="Aptos"/>
            <family val="2"/>
          </rPr>
          <t>Game Theme:</t>
        </r>
        <r>
          <rPr>
            <sz val="11"/>
            <color indexed="81"/>
            <rFont val="Aptos"/>
            <family val="2"/>
          </rPr>
          <t xml:space="preserve"> SUPER STAR POKER
</t>
        </r>
        <r>
          <rPr>
            <b/>
            <sz val="11"/>
            <color indexed="81"/>
            <rFont val="Aptos"/>
            <family val="2"/>
          </rPr>
          <t>Cabinet:</t>
        </r>
        <r>
          <rPr>
            <sz val="11"/>
            <color indexed="81"/>
            <rFont val="Aptos"/>
            <family val="2"/>
          </rPr>
          <t xml:space="preserve"> UPRIGHT</t>
        </r>
        <r>
          <rPr>
            <b/>
            <sz val="11"/>
            <color indexed="81"/>
            <rFont val="Aptos"/>
            <family val="2"/>
          </rPr>
          <t xml:space="preserve">
Revenue Denom:</t>
        </r>
        <r>
          <rPr>
            <sz val="11"/>
            <color indexed="81"/>
            <rFont val="Aptos"/>
            <family val="2"/>
          </rPr>
          <t xml:space="preserve"> $ 0.10
</t>
        </r>
        <r>
          <rPr>
            <b/>
            <sz val="11"/>
            <color indexed="81"/>
            <rFont val="Aptos"/>
            <family val="2"/>
          </rPr>
          <t>Mix Type:</t>
        </r>
        <r>
          <rPr>
            <sz val="11"/>
            <color indexed="81"/>
            <rFont val="Aptos"/>
            <family val="2"/>
          </rPr>
          <t xml:space="preserve"> $0.10, $0.25,$0.50,$1.00
</t>
        </r>
        <r>
          <rPr>
            <b/>
            <sz val="11"/>
            <color indexed="81"/>
            <rFont val="Aptos"/>
            <family val="2"/>
          </rPr>
          <t>Game</t>
        </r>
        <r>
          <rPr>
            <sz val="11"/>
            <color indexed="81"/>
            <rFont val="Aptos"/>
            <family val="2"/>
          </rPr>
          <t xml:space="preserve"> </t>
        </r>
        <r>
          <rPr>
            <b/>
            <sz val="11"/>
            <color indexed="81"/>
            <rFont val="Aptos"/>
            <family val="2"/>
          </rPr>
          <t>Type:</t>
        </r>
        <r>
          <rPr>
            <sz val="11"/>
            <color indexed="81"/>
            <rFont val="Aptos"/>
            <family val="2"/>
          </rPr>
          <t xml:space="preserve"> VIDEO POKER</t>
        </r>
        <r>
          <rPr>
            <b/>
            <sz val="11"/>
            <color indexed="81"/>
            <rFont val="Aptos"/>
            <family val="2"/>
          </rPr>
          <t xml:space="preserve">
Progressive: </t>
        </r>
        <r>
          <rPr>
            <sz val="11"/>
            <color indexed="81"/>
            <rFont val="Aptos"/>
            <family val="2"/>
          </rPr>
          <t>N/A</t>
        </r>
        <r>
          <rPr>
            <b/>
            <sz val="11"/>
            <color indexed="81"/>
            <rFont val="Aptos"/>
            <family val="2"/>
          </rPr>
          <t xml:space="preserve">
Topper: </t>
        </r>
        <r>
          <rPr>
            <sz val="11"/>
            <color indexed="81"/>
            <rFont val="Aptos"/>
            <family val="2"/>
          </rPr>
          <t xml:space="preserve">STATIC
</t>
        </r>
        <r>
          <rPr>
            <b/>
            <sz val="11"/>
            <color indexed="81"/>
            <rFont val="Aptos"/>
            <family val="2"/>
          </rPr>
          <t xml:space="preserve">Base: </t>
        </r>
        <r>
          <rPr>
            <sz val="11"/>
            <color indexed="81"/>
            <rFont val="Aptos"/>
            <family val="2"/>
          </rPr>
          <t>14" KGM MODULAR METAL</t>
        </r>
        <r>
          <rPr>
            <b/>
            <sz val="11"/>
            <color indexed="81"/>
            <rFont val="Aptos"/>
            <family val="2"/>
          </rPr>
          <t xml:space="preserve">
Slot Measurement: </t>
        </r>
        <r>
          <rPr>
            <sz val="11"/>
            <color indexed="81"/>
            <rFont val="Aptos"/>
            <family val="2"/>
          </rPr>
          <t xml:space="preserve">57.5"H, 24"W, 23"D
</t>
        </r>
        <r>
          <rPr>
            <b/>
            <sz val="11"/>
            <color indexed="81"/>
            <rFont val="Aptos"/>
            <family val="2"/>
          </rPr>
          <t xml:space="preserve">Slot w/ topper and candle measurement:  </t>
        </r>
        <r>
          <rPr>
            <sz val="11"/>
            <color indexed="81"/>
            <rFont val="Aptos"/>
            <family val="2"/>
          </rPr>
          <t>70.25"H</t>
        </r>
        <r>
          <rPr>
            <b/>
            <sz val="11"/>
            <color indexed="81"/>
            <rFont val="Aptos"/>
            <family val="2"/>
          </rPr>
          <t xml:space="preserve">
Floor to Ceiling Measurement: </t>
        </r>
        <r>
          <rPr>
            <sz val="11"/>
            <color indexed="81"/>
            <rFont val="Aptos"/>
            <family val="2"/>
          </rPr>
          <t>98.05"</t>
        </r>
        <r>
          <rPr>
            <b/>
            <sz val="11"/>
            <color indexed="81"/>
            <rFont val="Aptos"/>
            <family val="2"/>
          </rPr>
          <t xml:space="preserve">
Note: </t>
        </r>
        <r>
          <rPr>
            <b/>
            <sz val="12"/>
            <color indexed="81"/>
            <rFont val="Aptos"/>
            <family val="2"/>
          </rPr>
          <t xml:space="preserve">
</t>
        </r>
      </text>
    </comment>
    <comment ref="W32" authorId="0" shapeId="0" xr:uid="{9C06FE60-82FC-4A87-AFEE-A51EDD8AE9B6}">
      <text>
        <r>
          <rPr>
            <b/>
            <sz val="11"/>
            <color indexed="81"/>
            <rFont val="Aptos"/>
            <family val="2"/>
          </rPr>
          <t xml:space="preserve">Area: </t>
        </r>
        <r>
          <rPr>
            <sz val="11"/>
            <color indexed="81"/>
            <rFont val="Aptos"/>
            <family val="2"/>
          </rPr>
          <t>A-HAL KONINGSDAM ART GALLERY</t>
        </r>
        <r>
          <rPr>
            <b/>
            <sz val="11"/>
            <color indexed="81"/>
            <rFont val="Aptos"/>
            <family val="2"/>
          </rPr>
          <t xml:space="preserve">
Position: </t>
        </r>
        <r>
          <rPr>
            <sz val="11"/>
            <color indexed="81"/>
            <rFont val="Aptos"/>
            <family val="2"/>
          </rPr>
          <t>BANK 05 / STAND 01</t>
        </r>
        <r>
          <rPr>
            <b/>
            <sz val="11"/>
            <color indexed="81"/>
            <rFont val="Aptos"/>
            <family val="2"/>
          </rPr>
          <t xml:space="preserve">
Manufacturer: </t>
        </r>
        <r>
          <rPr>
            <sz val="11"/>
            <color indexed="81"/>
            <rFont val="Aptos"/>
            <family val="2"/>
          </rPr>
          <t>IGT</t>
        </r>
        <r>
          <rPr>
            <b/>
            <sz val="11"/>
            <color indexed="81"/>
            <rFont val="Aptos"/>
            <family val="2"/>
          </rPr>
          <t xml:space="preserve">
Model: </t>
        </r>
        <r>
          <rPr>
            <sz val="11"/>
            <color indexed="81"/>
            <rFont val="Aptos"/>
            <family val="2"/>
          </rPr>
          <t>CRYSTAL SLANT</t>
        </r>
        <r>
          <rPr>
            <b/>
            <sz val="11"/>
            <color indexed="81"/>
            <rFont val="Aptos"/>
            <family val="2"/>
          </rPr>
          <t xml:space="preserve">
Game Theme: </t>
        </r>
        <r>
          <rPr>
            <sz val="11"/>
            <color indexed="81"/>
            <rFont val="Aptos"/>
            <family val="2"/>
          </rPr>
          <t>GAMEKING X SINGLE HAND POKER</t>
        </r>
        <r>
          <rPr>
            <b/>
            <sz val="11"/>
            <color indexed="81"/>
            <rFont val="Aptos"/>
            <family val="2"/>
          </rPr>
          <t xml:space="preserve">
Cabinet: </t>
        </r>
        <r>
          <rPr>
            <sz val="11"/>
            <color indexed="81"/>
            <rFont val="Aptos"/>
            <family val="2"/>
          </rPr>
          <t>SLANT TOP</t>
        </r>
        <r>
          <rPr>
            <b/>
            <sz val="11"/>
            <color indexed="81"/>
            <rFont val="Aptos"/>
            <family val="2"/>
          </rPr>
          <t xml:space="preserve">
Revenue Denom: </t>
        </r>
        <r>
          <rPr>
            <sz val="11"/>
            <color indexed="81"/>
            <rFont val="Aptos"/>
            <family val="2"/>
          </rPr>
          <t>$ 0.25</t>
        </r>
        <r>
          <rPr>
            <b/>
            <sz val="11"/>
            <color indexed="81"/>
            <rFont val="Aptos"/>
            <family val="2"/>
          </rPr>
          <t xml:space="preserve">
Mix Type: </t>
        </r>
        <r>
          <rPr>
            <sz val="11"/>
            <color indexed="81"/>
            <rFont val="Aptos"/>
            <family val="2"/>
          </rPr>
          <t xml:space="preserve">$0.25,$0.50,$1.00. $2.00,$5.00
</t>
        </r>
        <r>
          <rPr>
            <b/>
            <sz val="11"/>
            <color indexed="81"/>
            <rFont val="Aptos"/>
            <family val="2"/>
          </rPr>
          <t>Game Type:</t>
        </r>
        <r>
          <rPr>
            <sz val="11"/>
            <color indexed="81"/>
            <rFont val="Aptos"/>
            <family val="2"/>
          </rPr>
          <t xml:space="preserve"> VIDEO POKER
</t>
        </r>
        <r>
          <rPr>
            <b/>
            <sz val="11"/>
            <color indexed="81"/>
            <rFont val="Aptos"/>
            <family val="2"/>
          </rPr>
          <t>Progressive:</t>
        </r>
        <r>
          <rPr>
            <sz val="11"/>
            <color indexed="81"/>
            <rFont val="Aptos"/>
            <family val="2"/>
          </rPr>
          <t xml:space="preserve"> N/A
</t>
        </r>
        <r>
          <rPr>
            <b/>
            <sz val="11"/>
            <color indexed="81"/>
            <rFont val="Aptos"/>
            <family val="2"/>
          </rPr>
          <t>Topper:</t>
        </r>
        <r>
          <rPr>
            <sz val="11"/>
            <color indexed="81"/>
            <rFont val="Aptos"/>
            <family val="2"/>
          </rPr>
          <t xml:space="preserve"> NONE
</t>
        </r>
        <r>
          <rPr>
            <b/>
            <sz val="11"/>
            <color indexed="81"/>
            <rFont val="Aptos"/>
            <family val="2"/>
          </rPr>
          <t xml:space="preserve">Base: </t>
        </r>
        <r>
          <rPr>
            <sz val="11"/>
            <color indexed="81"/>
            <rFont val="Aptos"/>
            <family val="2"/>
          </rPr>
          <t xml:space="preserve">SLANT TOP
</t>
        </r>
        <r>
          <rPr>
            <b/>
            <sz val="11"/>
            <color indexed="81"/>
            <rFont val="Aptos"/>
            <family val="2"/>
          </rPr>
          <t>Slot Measurement:</t>
        </r>
        <r>
          <rPr>
            <sz val="11"/>
            <color indexed="81"/>
            <rFont val="Aptos"/>
            <family val="2"/>
          </rPr>
          <t xml:space="preserve"> 64.3"H,  27.8"W, 33.90"D
</t>
        </r>
        <r>
          <rPr>
            <b/>
            <sz val="11"/>
            <color indexed="81"/>
            <rFont val="Aptos"/>
            <family val="2"/>
          </rPr>
          <t>Slot w/ candle measurement:</t>
        </r>
        <r>
          <rPr>
            <sz val="11"/>
            <color indexed="81"/>
            <rFont val="Aptos"/>
            <family val="2"/>
          </rPr>
          <t xml:space="preserve"> 68.3"
</t>
        </r>
        <r>
          <rPr>
            <b/>
            <sz val="11"/>
            <color indexed="81"/>
            <rFont val="Aptos"/>
            <family val="2"/>
          </rPr>
          <t xml:space="preserve">Floor to Ceiling Measurement: </t>
        </r>
        <r>
          <rPr>
            <sz val="11"/>
            <color indexed="81"/>
            <rFont val="Aptos"/>
            <family val="2"/>
          </rPr>
          <t xml:space="preserve">93"
</t>
        </r>
        <r>
          <rPr>
            <b/>
            <sz val="11"/>
            <color indexed="81"/>
            <rFont val="Aptos"/>
            <family val="2"/>
          </rPr>
          <t xml:space="preserve">Note: </t>
        </r>
        <r>
          <rPr>
            <sz val="12"/>
            <color indexed="81"/>
            <rFont val="Arial Narrow"/>
            <family val="2"/>
          </rPr>
          <t xml:space="preserve">
</t>
        </r>
      </text>
    </comment>
    <comment ref="EJ35" authorId="0" shapeId="0" xr:uid="{4F0A39DB-0264-4F85-A5C3-BF70D6C29C88}">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01 / STAND 03
</t>
        </r>
        <r>
          <rPr>
            <b/>
            <sz val="11"/>
            <color indexed="81"/>
            <rFont val="Aptos"/>
            <family val="2"/>
          </rPr>
          <t>Manufacturer:</t>
        </r>
        <r>
          <rPr>
            <sz val="11"/>
            <color indexed="81"/>
            <rFont val="Aptos"/>
            <family val="2"/>
          </rPr>
          <t xml:space="preserve"> IGT
</t>
        </r>
        <r>
          <rPr>
            <b/>
            <sz val="11"/>
            <color indexed="81"/>
            <rFont val="Aptos"/>
            <family val="2"/>
          </rPr>
          <t>Model:</t>
        </r>
        <r>
          <rPr>
            <sz val="11"/>
            <color indexed="81"/>
            <rFont val="Aptos"/>
            <family val="2"/>
          </rPr>
          <t xml:space="preserve"> G23-V2
</t>
        </r>
        <r>
          <rPr>
            <b/>
            <sz val="11"/>
            <color indexed="81"/>
            <rFont val="Aptos"/>
            <family val="2"/>
          </rPr>
          <t>Game Theme:</t>
        </r>
        <r>
          <rPr>
            <sz val="11"/>
            <color indexed="81"/>
            <rFont val="Aptos"/>
            <family val="2"/>
          </rPr>
          <t xml:space="preserve"> SUPER STAR POKER
</t>
        </r>
        <r>
          <rPr>
            <b/>
            <sz val="11"/>
            <color indexed="81"/>
            <rFont val="Aptos"/>
            <family val="2"/>
          </rPr>
          <t>Cabinet:</t>
        </r>
        <r>
          <rPr>
            <sz val="11"/>
            <color indexed="81"/>
            <rFont val="Aptos"/>
            <family val="2"/>
          </rPr>
          <t xml:space="preserve"> UPRIGHT</t>
        </r>
        <r>
          <rPr>
            <b/>
            <sz val="11"/>
            <color indexed="81"/>
            <rFont val="Aptos"/>
            <family val="2"/>
          </rPr>
          <t xml:space="preserve">
Revenue Denom:</t>
        </r>
        <r>
          <rPr>
            <sz val="11"/>
            <color indexed="81"/>
            <rFont val="Aptos"/>
            <family val="2"/>
          </rPr>
          <t xml:space="preserve"> $ 0.10
</t>
        </r>
        <r>
          <rPr>
            <b/>
            <sz val="11"/>
            <color indexed="81"/>
            <rFont val="Aptos"/>
            <family val="2"/>
          </rPr>
          <t>Mix Type:</t>
        </r>
        <r>
          <rPr>
            <sz val="11"/>
            <color indexed="81"/>
            <rFont val="Aptos"/>
            <family val="2"/>
          </rPr>
          <t xml:space="preserve"> $0.10, $0.25,$0.50,$1.00
</t>
        </r>
        <r>
          <rPr>
            <b/>
            <sz val="11"/>
            <color indexed="81"/>
            <rFont val="Aptos"/>
            <family val="2"/>
          </rPr>
          <t>Game</t>
        </r>
        <r>
          <rPr>
            <sz val="11"/>
            <color indexed="81"/>
            <rFont val="Aptos"/>
            <family val="2"/>
          </rPr>
          <t xml:space="preserve"> </t>
        </r>
        <r>
          <rPr>
            <b/>
            <sz val="11"/>
            <color indexed="81"/>
            <rFont val="Aptos"/>
            <family val="2"/>
          </rPr>
          <t>Type:</t>
        </r>
        <r>
          <rPr>
            <sz val="11"/>
            <color indexed="81"/>
            <rFont val="Aptos"/>
            <family val="2"/>
          </rPr>
          <t xml:space="preserve"> VIDEO POKER</t>
        </r>
        <r>
          <rPr>
            <b/>
            <sz val="11"/>
            <color indexed="81"/>
            <rFont val="Aptos"/>
            <family val="2"/>
          </rPr>
          <t xml:space="preserve">
Progressive: </t>
        </r>
        <r>
          <rPr>
            <sz val="11"/>
            <color indexed="81"/>
            <rFont val="Aptos"/>
            <family val="2"/>
          </rPr>
          <t>N/A</t>
        </r>
        <r>
          <rPr>
            <b/>
            <sz val="11"/>
            <color indexed="81"/>
            <rFont val="Aptos"/>
            <family val="2"/>
          </rPr>
          <t xml:space="preserve">
Topper: </t>
        </r>
        <r>
          <rPr>
            <sz val="11"/>
            <color indexed="81"/>
            <rFont val="Aptos"/>
            <family val="2"/>
          </rPr>
          <t xml:space="preserve">STATIC
</t>
        </r>
        <r>
          <rPr>
            <b/>
            <sz val="11"/>
            <color indexed="81"/>
            <rFont val="Aptos"/>
            <family val="2"/>
          </rPr>
          <t xml:space="preserve">Base: </t>
        </r>
        <r>
          <rPr>
            <sz val="11"/>
            <color indexed="81"/>
            <rFont val="Aptos"/>
            <family val="2"/>
          </rPr>
          <t>14" KGM MODULAR METAL</t>
        </r>
        <r>
          <rPr>
            <b/>
            <sz val="11"/>
            <color indexed="81"/>
            <rFont val="Aptos"/>
            <family val="2"/>
          </rPr>
          <t xml:space="preserve">
Slot Measurement: </t>
        </r>
        <r>
          <rPr>
            <sz val="11"/>
            <color indexed="81"/>
            <rFont val="Aptos"/>
            <family val="2"/>
          </rPr>
          <t xml:space="preserve">57.5"H, 24"W, 23"D
</t>
        </r>
        <r>
          <rPr>
            <b/>
            <sz val="11"/>
            <color indexed="81"/>
            <rFont val="Aptos"/>
            <family val="2"/>
          </rPr>
          <t xml:space="preserve">Slot w/ topper and candle measurement: </t>
        </r>
        <r>
          <rPr>
            <sz val="11"/>
            <color indexed="81"/>
            <rFont val="Aptos"/>
            <family val="2"/>
          </rPr>
          <t>70.25"H</t>
        </r>
        <r>
          <rPr>
            <b/>
            <sz val="11"/>
            <color indexed="81"/>
            <rFont val="Aptos"/>
            <family val="2"/>
          </rPr>
          <t xml:space="preserve">
Floor to Ceiling Measurement: </t>
        </r>
        <r>
          <rPr>
            <sz val="11"/>
            <color indexed="81"/>
            <rFont val="Aptos"/>
            <family val="2"/>
          </rPr>
          <t>98.05"</t>
        </r>
        <r>
          <rPr>
            <b/>
            <sz val="11"/>
            <color indexed="81"/>
            <rFont val="Aptos"/>
            <family val="2"/>
          </rPr>
          <t xml:space="preserve">
Note: </t>
        </r>
        <r>
          <rPr>
            <b/>
            <sz val="12"/>
            <color indexed="81"/>
            <rFont val="Aptos"/>
            <family val="2"/>
          </rPr>
          <t xml:space="preserve">
</t>
        </r>
      </text>
    </comment>
    <comment ref="B36" authorId="0" shapeId="0" xr:uid="{D1BFF6B7-E704-40EA-998F-78D43048738D}">
      <text>
        <r>
          <rPr>
            <b/>
            <sz val="11"/>
            <color indexed="81"/>
            <rFont val="Aptos"/>
            <family val="2"/>
          </rPr>
          <t>Area:</t>
        </r>
        <r>
          <rPr>
            <sz val="11"/>
            <color indexed="81"/>
            <rFont val="Aptos"/>
            <family val="2"/>
          </rPr>
          <t xml:space="preserve"> A-HAL KONINGSDAM ART GALLERY
</t>
        </r>
        <r>
          <rPr>
            <b/>
            <sz val="11"/>
            <color indexed="81"/>
            <rFont val="Aptos"/>
            <family val="2"/>
          </rPr>
          <t>Position</t>
        </r>
        <r>
          <rPr>
            <sz val="11"/>
            <color indexed="81"/>
            <rFont val="Aptos"/>
            <family val="2"/>
          </rPr>
          <t xml:space="preserve">: BANK 06 / STAND 03
</t>
        </r>
        <r>
          <rPr>
            <b/>
            <sz val="11"/>
            <color indexed="81"/>
            <rFont val="Aptos"/>
            <family val="2"/>
          </rPr>
          <t>Manufacturer:</t>
        </r>
        <r>
          <rPr>
            <sz val="11"/>
            <color indexed="81"/>
            <rFont val="Aptos"/>
            <family val="2"/>
          </rPr>
          <t xml:space="preserve"> SCIENTIFIC GAMES
</t>
        </r>
        <r>
          <rPr>
            <b/>
            <sz val="11"/>
            <color indexed="81"/>
            <rFont val="Aptos"/>
            <family val="2"/>
          </rPr>
          <t>Model:</t>
        </r>
        <r>
          <rPr>
            <sz val="11"/>
            <color indexed="81"/>
            <rFont val="Aptos"/>
            <family val="2"/>
          </rPr>
          <t xml:space="preserve"> TWINSTAR WAVE XL
</t>
        </r>
        <r>
          <rPr>
            <b/>
            <sz val="11"/>
            <color indexed="81"/>
            <rFont val="Aptos"/>
            <family val="2"/>
          </rPr>
          <t>Game Theme:</t>
        </r>
        <r>
          <rPr>
            <sz val="11"/>
            <color indexed="81"/>
            <rFont val="Aptos"/>
            <family val="2"/>
          </rPr>
          <t xml:space="preserve"> DRAGON SPIN AGE OF FIRE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LINK
</t>
        </r>
        <r>
          <rPr>
            <b/>
            <sz val="11"/>
            <color indexed="81"/>
            <rFont val="Aptos"/>
            <family val="2"/>
          </rPr>
          <t>Topper:</t>
        </r>
        <r>
          <rPr>
            <sz val="11"/>
            <color indexed="81"/>
            <rFont val="Aptos"/>
            <family val="2"/>
          </rPr>
          <t xml:space="preserve"> VIDEO (17.5"H, 27.8"W)
</t>
        </r>
        <r>
          <rPr>
            <b/>
            <sz val="11"/>
            <color indexed="81"/>
            <rFont val="Aptos"/>
            <family val="2"/>
          </rPr>
          <t xml:space="preserve">Base: </t>
        </r>
        <r>
          <rPr>
            <sz val="11"/>
            <color indexed="81"/>
            <rFont val="Aptos"/>
            <family val="2"/>
          </rPr>
          <t>SLANT TOP</t>
        </r>
        <r>
          <rPr>
            <b/>
            <sz val="11"/>
            <color indexed="81"/>
            <rFont val="Aptos"/>
            <family val="2"/>
          </rPr>
          <t xml:space="preserve">
Slot Measurement: </t>
        </r>
        <r>
          <rPr>
            <sz val="11"/>
            <color indexed="81"/>
            <rFont val="Aptos"/>
            <family val="2"/>
          </rPr>
          <t>76.87"H, 30.70"W,</t>
        </r>
        <r>
          <rPr>
            <b/>
            <sz val="11"/>
            <color indexed="81"/>
            <rFont val="Aptos"/>
            <family val="2"/>
          </rPr>
          <t xml:space="preserve"> </t>
        </r>
        <r>
          <rPr>
            <sz val="11"/>
            <color indexed="81"/>
            <rFont val="Aptos"/>
            <family val="2"/>
          </rPr>
          <t>33.52"D</t>
        </r>
        <r>
          <rPr>
            <b/>
            <sz val="11"/>
            <color indexed="81"/>
            <rFont val="Aptos"/>
            <family val="2"/>
          </rPr>
          <t xml:space="preserve">
Slot w/ topper and candle measurement: </t>
        </r>
        <r>
          <rPr>
            <sz val="11"/>
            <color indexed="81"/>
            <rFont val="Aptos"/>
            <family val="2"/>
          </rPr>
          <t xml:space="preserve">101.95"H
</t>
        </r>
        <r>
          <rPr>
            <b/>
            <sz val="11"/>
            <color indexed="81"/>
            <rFont val="Aptos"/>
            <family val="2"/>
          </rPr>
          <t>Floor to Ceilling Measurement:</t>
        </r>
        <r>
          <rPr>
            <sz val="11"/>
            <color indexed="81"/>
            <rFont val="Aptos"/>
            <family val="2"/>
          </rPr>
          <t xml:space="preserve"> 104"
</t>
        </r>
        <r>
          <rPr>
            <b/>
            <sz val="11"/>
            <color indexed="81"/>
            <rFont val="Aptos"/>
            <family val="2"/>
          </rPr>
          <t xml:space="preserve">Note: </t>
        </r>
      </text>
    </comment>
    <comment ref="F36" authorId="0" shapeId="0" xr:uid="{6F784924-9CBE-40FC-B34E-B1710D1281DE}">
      <text>
        <r>
          <rPr>
            <b/>
            <sz val="11"/>
            <color indexed="81"/>
            <rFont val="Aptos"/>
            <family val="2"/>
          </rPr>
          <t>Zone:</t>
        </r>
        <r>
          <rPr>
            <sz val="11"/>
            <color indexed="81"/>
            <rFont val="Aptos"/>
            <family val="2"/>
          </rPr>
          <t xml:space="preserve"> A-HAL KONINGSDAM ART GALLERY
</t>
        </r>
        <r>
          <rPr>
            <b/>
            <sz val="11"/>
            <color indexed="81"/>
            <rFont val="Aptos"/>
            <family val="2"/>
          </rPr>
          <t>Position</t>
        </r>
        <r>
          <rPr>
            <sz val="11"/>
            <color indexed="81"/>
            <rFont val="Aptos"/>
            <family val="2"/>
          </rPr>
          <t xml:space="preserve">: BANK 06 / STAND 02
</t>
        </r>
        <r>
          <rPr>
            <b/>
            <sz val="11"/>
            <color indexed="81"/>
            <rFont val="Aptos"/>
            <family val="2"/>
          </rPr>
          <t>Manufacturer:</t>
        </r>
        <r>
          <rPr>
            <sz val="11"/>
            <color indexed="81"/>
            <rFont val="Aptos"/>
            <family val="2"/>
          </rPr>
          <t xml:space="preserve"> SCIENTIFIC GAMES
</t>
        </r>
        <r>
          <rPr>
            <b/>
            <sz val="11"/>
            <color indexed="81"/>
            <rFont val="Aptos"/>
            <family val="2"/>
          </rPr>
          <t>Model:</t>
        </r>
        <r>
          <rPr>
            <sz val="11"/>
            <color indexed="81"/>
            <rFont val="Aptos"/>
            <family val="2"/>
          </rPr>
          <t xml:space="preserve"> TWINSTAR WAVE XL
</t>
        </r>
        <r>
          <rPr>
            <b/>
            <sz val="11"/>
            <color indexed="81"/>
            <rFont val="Aptos"/>
            <family val="2"/>
          </rPr>
          <t>Game Theme:</t>
        </r>
        <r>
          <rPr>
            <sz val="11"/>
            <color indexed="81"/>
            <rFont val="Aptos"/>
            <family val="2"/>
          </rPr>
          <t xml:space="preserve"> DRAGON SPIN AGE OF FIRE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LINK
</t>
        </r>
        <r>
          <rPr>
            <b/>
            <sz val="11"/>
            <color indexed="81"/>
            <rFont val="Aptos"/>
            <family val="2"/>
          </rPr>
          <t>Topper:</t>
        </r>
        <r>
          <rPr>
            <sz val="11"/>
            <color indexed="81"/>
            <rFont val="Aptos"/>
            <family val="2"/>
          </rPr>
          <t xml:space="preserve"> VIDEO (17.5"H, 27.8"W)
</t>
        </r>
        <r>
          <rPr>
            <b/>
            <sz val="11"/>
            <color indexed="81"/>
            <rFont val="Aptos"/>
            <family val="2"/>
          </rPr>
          <t>Base:</t>
        </r>
        <r>
          <rPr>
            <sz val="11"/>
            <color indexed="81"/>
            <rFont val="Aptos"/>
            <family val="2"/>
          </rPr>
          <t xml:space="preserve"> SLANT TOP</t>
        </r>
        <r>
          <rPr>
            <b/>
            <sz val="11"/>
            <color indexed="81"/>
            <rFont val="Aptos"/>
            <family val="2"/>
          </rPr>
          <t xml:space="preserve">
Slot Measurement: </t>
        </r>
        <r>
          <rPr>
            <sz val="11"/>
            <color indexed="81"/>
            <rFont val="Aptos"/>
            <family val="2"/>
          </rPr>
          <t>76.87"H, 30.70"W, 33.52"D</t>
        </r>
        <r>
          <rPr>
            <b/>
            <sz val="11"/>
            <color indexed="81"/>
            <rFont val="Aptos"/>
            <family val="2"/>
          </rPr>
          <t xml:space="preserve">
Slot w/ topper and candle measurement: </t>
        </r>
        <r>
          <rPr>
            <sz val="11"/>
            <color indexed="81"/>
            <rFont val="Aptos"/>
            <family val="2"/>
          </rPr>
          <t xml:space="preserve">101.95"H
</t>
        </r>
        <r>
          <rPr>
            <b/>
            <sz val="11"/>
            <color indexed="81"/>
            <rFont val="Aptos"/>
            <family val="2"/>
          </rPr>
          <t>Floor to Ceilling Measurement:</t>
        </r>
        <r>
          <rPr>
            <sz val="11"/>
            <color indexed="81"/>
            <rFont val="Aptos"/>
            <family val="2"/>
          </rPr>
          <t xml:space="preserve"> 104"
</t>
        </r>
        <r>
          <rPr>
            <b/>
            <sz val="11"/>
            <color indexed="81"/>
            <rFont val="Aptos"/>
            <family val="2"/>
          </rPr>
          <t xml:space="preserve">Note: </t>
        </r>
      </text>
    </comment>
    <comment ref="J36" authorId="0" shapeId="0" xr:uid="{4507EE88-180F-43F9-B456-CA46BAB28C25}">
      <text>
        <r>
          <rPr>
            <b/>
            <sz val="11"/>
            <color indexed="81"/>
            <rFont val="Aptos"/>
            <family val="2"/>
          </rPr>
          <t>Area:</t>
        </r>
        <r>
          <rPr>
            <sz val="11"/>
            <color indexed="81"/>
            <rFont val="Aptos"/>
            <family val="2"/>
          </rPr>
          <t xml:space="preserve"> A-HAL KONINGSDAM ART GALLERY
</t>
        </r>
        <r>
          <rPr>
            <b/>
            <sz val="11"/>
            <color indexed="81"/>
            <rFont val="Aptos"/>
            <family val="2"/>
          </rPr>
          <t>Position</t>
        </r>
        <r>
          <rPr>
            <sz val="11"/>
            <color indexed="81"/>
            <rFont val="Aptos"/>
            <family val="2"/>
          </rPr>
          <t>: BANK 06 / STAND 01</t>
        </r>
        <r>
          <rPr>
            <b/>
            <sz val="11"/>
            <color indexed="81"/>
            <rFont val="Aptos"/>
            <family val="2"/>
          </rPr>
          <t xml:space="preserve"> </t>
        </r>
        <r>
          <rPr>
            <sz val="11"/>
            <color indexed="81"/>
            <rFont val="Aptos"/>
            <family val="2"/>
          </rPr>
          <t xml:space="preserve">
</t>
        </r>
        <r>
          <rPr>
            <b/>
            <sz val="11"/>
            <color indexed="81"/>
            <rFont val="Aptos"/>
            <family val="2"/>
          </rPr>
          <t>Manufacturer:</t>
        </r>
        <r>
          <rPr>
            <sz val="11"/>
            <color indexed="81"/>
            <rFont val="Aptos"/>
            <family val="2"/>
          </rPr>
          <t xml:space="preserve"> SCIENTIFIC GAMES
</t>
        </r>
        <r>
          <rPr>
            <b/>
            <sz val="11"/>
            <color indexed="81"/>
            <rFont val="Aptos"/>
            <family val="2"/>
          </rPr>
          <t>Model:</t>
        </r>
        <r>
          <rPr>
            <sz val="11"/>
            <color indexed="81"/>
            <rFont val="Aptos"/>
            <family val="2"/>
          </rPr>
          <t xml:space="preserve"> TWINSTAR WAVE XL
</t>
        </r>
        <r>
          <rPr>
            <b/>
            <sz val="11"/>
            <color indexed="81"/>
            <rFont val="Aptos"/>
            <family val="2"/>
          </rPr>
          <t>Game Theme:</t>
        </r>
        <r>
          <rPr>
            <sz val="11"/>
            <color indexed="81"/>
            <rFont val="Aptos"/>
            <family val="2"/>
          </rPr>
          <t xml:space="preserve"> DRAGON SPIN AGE OF FIRE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LINK
</t>
        </r>
        <r>
          <rPr>
            <b/>
            <sz val="11"/>
            <color indexed="81"/>
            <rFont val="Aptos"/>
            <family val="2"/>
          </rPr>
          <t>Topper:</t>
        </r>
        <r>
          <rPr>
            <sz val="11"/>
            <color indexed="81"/>
            <rFont val="Aptos"/>
            <family val="2"/>
          </rPr>
          <t xml:space="preserve"> VIDEO (17.5"H, 27.8"W)
</t>
        </r>
        <r>
          <rPr>
            <b/>
            <sz val="11"/>
            <color indexed="81"/>
            <rFont val="Aptos"/>
            <family val="2"/>
          </rPr>
          <t>Base:</t>
        </r>
        <r>
          <rPr>
            <sz val="11"/>
            <color indexed="81"/>
            <rFont val="Aptos"/>
            <family val="2"/>
          </rPr>
          <t xml:space="preserve"> SLANT TOP
</t>
        </r>
        <r>
          <rPr>
            <b/>
            <sz val="11"/>
            <color indexed="81"/>
            <rFont val="Aptos"/>
            <family val="2"/>
          </rPr>
          <t>Slot Measurement:</t>
        </r>
        <r>
          <rPr>
            <sz val="11"/>
            <color indexed="81"/>
            <rFont val="Aptos"/>
            <family val="2"/>
          </rPr>
          <t xml:space="preserve"> 76.87"H, 30.70"W, 33.52"D
</t>
        </r>
        <r>
          <rPr>
            <b/>
            <sz val="11"/>
            <color indexed="81"/>
            <rFont val="Aptos"/>
            <family val="2"/>
          </rPr>
          <t>Slot w/ topper and candle measurement:</t>
        </r>
        <r>
          <rPr>
            <sz val="11"/>
            <color indexed="81"/>
            <rFont val="Aptos"/>
            <family val="2"/>
          </rPr>
          <t xml:space="preserve"> 101.95"H
</t>
        </r>
        <r>
          <rPr>
            <b/>
            <sz val="11"/>
            <color indexed="81"/>
            <rFont val="Aptos"/>
            <family val="2"/>
          </rPr>
          <t>Floor to Ceilling Measurement:</t>
        </r>
        <r>
          <rPr>
            <sz val="11"/>
            <color indexed="81"/>
            <rFont val="Aptos"/>
            <family val="2"/>
          </rPr>
          <t xml:space="preserve"> 104"
</t>
        </r>
        <r>
          <rPr>
            <b/>
            <sz val="11"/>
            <color indexed="81"/>
            <rFont val="Aptos"/>
            <family val="2"/>
          </rPr>
          <t xml:space="preserve">Note: 
</t>
        </r>
      </text>
    </comment>
    <comment ref="EJ39" authorId="0" shapeId="0" xr:uid="{E4E480EC-9CDF-46CB-B554-8B90814ECDF5}">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01 / STAND 04
</t>
        </r>
        <r>
          <rPr>
            <b/>
            <sz val="11"/>
            <color indexed="81"/>
            <rFont val="Aptos"/>
            <family val="2"/>
          </rPr>
          <t>Manufacturer:</t>
        </r>
        <r>
          <rPr>
            <sz val="11"/>
            <color indexed="81"/>
            <rFont val="Aptos"/>
            <family val="2"/>
          </rPr>
          <t xml:space="preserve"> IGT
</t>
        </r>
        <r>
          <rPr>
            <b/>
            <sz val="11"/>
            <color indexed="81"/>
            <rFont val="Aptos"/>
            <family val="2"/>
          </rPr>
          <t>Model:</t>
        </r>
        <r>
          <rPr>
            <sz val="11"/>
            <color indexed="81"/>
            <rFont val="Aptos"/>
            <family val="2"/>
          </rPr>
          <t xml:space="preserve"> G23-V2
</t>
        </r>
        <r>
          <rPr>
            <b/>
            <sz val="11"/>
            <color indexed="81"/>
            <rFont val="Aptos"/>
            <family val="2"/>
          </rPr>
          <t>Game Theme:</t>
        </r>
        <r>
          <rPr>
            <sz val="11"/>
            <color indexed="81"/>
            <rFont val="Aptos"/>
            <family val="2"/>
          </rPr>
          <t xml:space="preserve"> SUPER STAR POKER
</t>
        </r>
        <r>
          <rPr>
            <b/>
            <sz val="11"/>
            <color indexed="81"/>
            <rFont val="Aptos"/>
            <family val="2"/>
          </rPr>
          <t>Cabinet:</t>
        </r>
        <r>
          <rPr>
            <sz val="11"/>
            <color indexed="81"/>
            <rFont val="Aptos"/>
            <family val="2"/>
          </rPr>
          <t xml:space="preserve"> UPRIGHT</t>
        </r>
        <r>
          <rPr>
            <b/>
            <sz val="11"/>
            <color indexed="81"/>
            <rFont val="Aptos"/>
            <family val="2"/>
          </rPr>
          <t xml:space="preserve">
Revenue Denom:</t>
        </r>
        <r>
          <rPr>
            <sz val="11"/>
            <color indexed="81"/>
            <rFont val="Aptos"/>
            <family val="2"/>
          </rPr>
          <t xml:space="preserve"> $ 0.10
</t>
        </r>
        <r>
          <rPr>
            <b/>
            <sz val="11"/>
            <color indexed="81"/>
            <rFont val="Aptos"/>
            <family val="2"/>
          </rPr>
          <t>Mix Type:</t>
        </r>
        <r>
          <rPr>
            <sz val="11"/>
            <color indexed="81"/>
            <rFont val="Aptos"/>
            <family val="2"/>
          </rPr>
          <t xml:space="preserve"> $0.10, $0.25,$0.50,$1.00
</t>
        </r>
        <r>
          <rPr>
            <b/>
            <sz val="11"/>
            <color indexed="81"/>
            <rFont val="Aptos"/>
            <family val="2"/>
          </rPr>
          <t>Game</t>
        </r>
        <r>
          <rPr>
            <sz val="11"/>
            <color indexed="81"/>
            <rFont val="Aptos"/>
            <family val="2"/>
          </rPr>
          <t xml:space="preserve"> </t>
        </r>
        <r>
          <rPr>
            <b/>
            <sz val="11"/>
            <color indexed="81"/>
            <rFont val="Aptos"/>
            <family val="2"/>
          </rPr>
          <t>Type:</t>
        </r>
        <r>
          <rPr>
            <sz val="11"/>
            <color indexed="81"/>
            <rFont val="Aptos"/>
            <family val="2"/>
          </rPr>
          <t xml:space="preserve"> VIDEO POKER</t>
        </r>
        <r>
          <rPr>
            <b/>
            <sz val="11"/>
            <color indexed="81"/>
            <rFont val="Aptos"/>
            <family val="2"/>
          </rPr>
          <t xml:space="preserve">
Progressive: </t>
        </r>
        <r>
          <rPr>
            <sz val="11"/>
            <color indexed="81"/>
            <rFont val="Aptos"/>
            <family val="2"/>
          </rPr>
          <t>N/A</t>
        </r>
        <r>
          <rPr>
            <b/>
            <sz val="11"/>
            <color indexed="81"/>
            <rFont val="Aptos"/>
            <family val="2"/>
          </rPr>
          <t xml:space="preserve">
Topper: </t>
        </r>
        <r>
          <rPr>
            <sz val="11"/>
            <color indexed="81"/>
            <rFont val="Aptos"/>
            <family val="2"/>
          </rPr>
          <t xml:space="preserve">STATIC
</t>
        </r>
        <r>
          <rPr>
            <b/>
            <sz val="11"/>
            <color indexed="81"/>
            <rFont val="Aptos"/>
            <family val="2"/>
          </rPr>
          <t xml:space="preserve">Base: </t>
        </r>
        <r>
          <rPr>
            <sz val="11"/>
            <color indexed="81"/>
            <rFont val="Aptos"/>
            <family val="2"/>
          </rPr>
          <t>14" KGM MODULAR METAL</t>
        </r>
        <r>
          <rPr>
            <b/>
            <sz val="11"/>
            <color indexed="81"/>
            <rFont val="Aptos"/>
            <family val="2"/>
          </rPr>
          <t xml:space="preserve">
Slot Measurement: </t>
        </r>
        <r>
          <rPr>
            <sz val="11"/>
            <color indexed="81"/>
            <rFont val="Aptos"/>
            <family val="2"/>
          </rPr>
          <t xml:space="preserve">57.5"H, 24"W, 23"D
</t>
        </r>
        <r>
          <rPr>
            <b/>
            <sz val="11"/>
            <color indexed="81"/>
            <rFont val="Aptos"/>
            <family val="2"/>
          </rPr>
          <t xml:space="preserve"> Slot w/ topper and candle measurement: </t>
        </r>
        <r>
          <rPr>
            <sz val="11"/>
            <color indexed="81"/>
            <rFont val="Aptos"/>
            <family val="2"/>
          </rPr>
          <t>70.25"H</t>
        </r>
        <r>
          <rPr>
            <b/>
            <sz val="11"/>
            <color indexed="81"/>
            <rFont val="Aptos"/>
            <family val="2"/>
          </rPr>
          <t xml:space="preserve">
Floor to Ceiling Measurement: </t>
        </r>
        <r>
          <rPr>
            <sz val="11"/>
            <color indexed="81"/>
            <rFont val="Aptos"/>
            <family val="2"/>
          </rPr>
          <t>98.05"</t>
        </r>
        <r>
          <rPr>
            <b/>
            <sz val="11"/>
            <color indexed="81"/>
            <rFont val="Aptos"/>
            <family val="2"/>
          </rPr>
          <t xml:space="preserve">
Note: </t>
        </r>
        <r>
          <rPr>
            <b/>
            <sz val="12"/>
            <color indexed="81"/>
            <rFont val="Aptos"/>
            <family val="2"/>
          </rPr>
          <t xml:space="preserve">
</t>
        </r>
      </text>
    </comment>
    <comment ref="W40" authorId="0" shapeId="0" xr:uid="{7091BB8B-E5D9-43E5-8412-8E8E2EC5B264}">
      <text>
        <r>
          <rPr>
            <b/>
            <sz val="11"/>
            <color indexed="81"/>
            <rFont val="Aptos"/>
            <family val="2"/>
          </rPr>
          <t>Area:</t>
        </r>
        <r>
          <rPr>
            <sz val="11"/>
            <color indexed="81"/>
            <rFont val="Aptos"/>
            <family val="2"/>
          </rPr>
          <t xml:space="preserve"> A-HAL KONINGSDAM ART GALLERY
</t>
        </r>
        <r>
          <rPr>
            <b/>
            <sz val="11"/>
            <color indexed="81"/>
            <rFont val="Aptos"/>
            <family val="2"/>
          </rPr>
          <t>Position:</t>
        </r>
        <r>
          <rPr>
            <sz val="11"/>
            <color indexed="81"/>
            <rFont val="Aptos"/>
            <family val="2"/>
          </rPr>
          <t xml:space="preserve"> Bank 04 / Stand 04
</t>
        </r>
        <r>
          <rPr>
            <b/>
            <sz val="11"/>
            <color indexed="81"/>
            <rFont val="Aptos"/>
            <family val="2"/>
          </rPr>
          <t xml:space="preserve">Manufacturer: </t>
        </r>
        <r>
          <rPr>
            <sz val="11"/>
            <color indexed="81"/>
            <rFont val="Aptos"/>
            <family val="2"/>
          </rPr>
          <t xml:space="preserve">ARISTOCRAT
</t>
        </r>
        <r>
          <rPr>
            <b/>
            <sz val="11"/>
            <color indexed="81"/>
            <rFont val="Aptos"/>
            <family val="2"/>
          </rPr>
          <t>Model:</t>
        </r>
        <r>
          <rPr>
            <sz val="11"/>
            <color indexed="81"/>
            <rFont val="Aptos"/>
            <family val="2"/>
          </rPr>
          <t xml:space="preserve"> MARS X SLANT
</t>
        </r>
        <r>
          <rPr>
            <b/>
            <sz val="11"/>
            <color indexed="81"/>
            <rFont val="Aptos"/>
            <family val="2"/>
          </rPr>
          <t>Game Theme:</t>
        </r>
        <r>
          <rPr>
            <sz val="11"/>
            <color indexed="81"/>
            <rFont val="Aptos"/>
            <family val="2"/>
          </rPr>
          <t xml:space="preserve"> BAT BLESSINGS - BIG FU CASH BATS
</t>
        </r>
        <r>
          <rPr>
            <b/>
            <sz val="11"/>
            <color indexed="81"/>
            <rFont val="Aptos"/>
            <family val="2"/>
          </rPr>
          <t xml:space="preserve">Cabinet: </t>
        </r>
        <r>
          <rPr>
            <sz val="11"/>
            <color indexed="81"/>
            <rFont val="Aptos"/>
            <family val="2"/>
          </rPr>
          <t xml:space="preserve">SLANT TOP
</t>
        </r>
        <r>
          <rPr>
            <b/>
            <sz val="11"/>
            <color indexed="81"/>
            <rFont val="Aptos"/>
            <family val="2"/>
          </rPr>
          <t>Revenue Denom:</t>
        </r>
        <r>
          <rPr>
            <sz val="11"/>
            <color indexed="81"/>
            <rFont val="Aptos"/>
            <family val="2"/>
          </rPr>
          <t xml:space="preserve"> $0.01
</t>
        </r>
        <r>
          <rPr>
            <b/>
            <sz val="11"/>
            <color indexed="81"/>
            <rFont val="Aptos"/>
            <family val="2"/>
          </rPr>
          <t>Mix Type:</t>
        </r>
        <r>
          <rPr>
            <sz val="11"/>
            <color indexed="81"/>
            <rFont val="Aptos"/>
            <family val="2"/>
          </rPr>
          <t xml:space="preserve"> $0.01/$0.02/$0.05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xml:space="preserve"> LINK
</t>
        </r>
        <r>
          <rPr>
            <b/>
            <sz val="11"/>
            <color indexed="81"/>
            <rFont val="Aptos"/>
            <family val="2"/>
          </rPr>
          <t>Topper:</t>
        </r>
        <r>
          <rPr>
            <sz val="11"/>
            <color indexed="81"/>
            <rFont val="Aptos"/>
            <family val="2"/>
          </rPr>
          <t xml:space="preserve"> VIDEO (16"H, 27.6.2"W)
</t>
        </r>
        <r>
          <rPr>
            <b/>
            <sz val="11"/>
            <color indexed="81"/>
            <rFont val="Aptos"/>
            <family val="2"/>
          </rPr>
          <t>Base:</t>
        </r>
        <r>
          <rPr>
            <sz val="11"/>
            <color indexed="81"/>
            <rFont val="Aptos"/>
            <family val="2"/>
          </rPr>
          <t xml:space="preserve"> SLANT TOP
</t>
        </r>
        <r>
          <rPr>
            <b/>
            <sz val="11"/>
            <color indexed="81"/>
            <rFont val="Aptos"/>
            <family val="2"/>
          </rPr>
          <t>Slot Measurement:</t>
        </r>
        <r>
          <rPr>
            <sz val="11"/>
            <color indexed="81"/>
            <rFont val="Aptos"/>
            <family val="2"/>
          </rPr>
          <t xml:space="preserve"> 68"H, 27.8"W, 27.8"D
</t>
        </r>
        <r>
          <rPr>
            <b/>
            <sz val="11"/>
            <color indexed="81"/>
            <rFont val="Aptos"/>
            <family val="2"/>
          </rPr>
          <t>Slot w/ topper and  candle measurement:</t>
        </r>
        <r>
          <rPr>
            <sz val="11"/>
            <color indexed="81"/>
            <rFont val="Aptos"/>
            <family val="2"/>
          </rPr>
          <t xml:space="preserve"> 89"
</t>
        </r>
        <r>
          <rPr>
            <b/>
            <sz val="11"/>
            <color indexed="81"/>
            <rFont val="Aptos"/>
            <family val="2"/>
          </rPr>
          <t>Floor to Ceiling Measurement:</t>
        </r>
        <r>
          <rPr>
            <sz val="11"/>
            <color indexed="81"/>
            <rFont val="Aptos"/>
            <family val="2"/>
          </rPr>
          <t xml:space="preserve"> 92.10"
</t>
        </r>
        <r>
          <rPr>
            <b/>
            <sz val="11"/>
            <color indexed="81"/>
            <rFont val="Aptos"/>
            <family val="2"/>
          </rPr>
          <t>Note:</t>
        </r>
        <r>
          <rPr>
            <sz val="11"/>
            <color indexed="81"/>
            <rFont val="Aptos"/>
            <family val="2"/>
          </rPr>
          <t xml:space="preserve"> </t>
        </r>
      </text>
    </comment>
    <comment ref="AA40" authorId="0" shapeId="0" xr:uid="{25502D02-6F86-4A14-B53E-746473044F3B}">
      <text>
        <r>
          <rPr>
            <b/>
            <sz val="11"/>
            <color indexed="81"/>
            <rFont val="Aptos"/>
            <family val="2"/>
          </rPr>
          <t>Area:</t>
        </r>
        <r>
          <rPr>
            <sz val="11"/>
            <color indexed="81"/>
            <rFont val="Aptos"/>
            <family val="2"/>
          </rPr>
          <t xml:space="preserve"> A-HAL KONINGSDAM ART GALLERY
</t>
        </r>
        <r>
          <rPr>
            <b/>
            <sz val="11"/>
            <color indexed="81"/>
            <rFont val="Aptos"/>
            <family val="2"/>
          </rPr>
          <t xml:space="preserve">Position: </t>
        </r>
        <r>
          <rPr>
            <sz val="11"/>
            <color indexed="81"/>
            <rFont val="Aptos"/>
            <family val="2"/>
          </rPr>
          <t xml:space="preserve">Bank 04 / Stand 05
</t>
        </r>
        <r>
          <rPr>
            <b/>
            <sz val="11"/>
            <color indexed="81"/>
            <rFont val="Aptos"/>
            <family val="2"/>
          </rPr>
          <t>Manufacturer:</t>
        </r>
        <r>
          <rPr>
            <sz val="11"/>
            <color indexed="81"/>
            <rFont val="Aptos"/>
            <family val="2"/>
          </rPr>
          <t xml:space="preserve"> ARISTOCRAT
</t>
        </r>
        <r>
          <rPr>
            <b/>
            <sz val="11"/>
            <color indexed="81"/>
            <rFont val="Aptos"/>
            <family val="2"/>
          </rPr>
          <t>Model:</t>
        </r>
        <r>
          <rPr>
            <sz val="11"/>
            <color indexed="81"/>
            <rFont val="Aptos"/>
            <family val="2"/>
          </rPr>
          <t xml:space="preserve"> MARS X SLANT
</t>
        </r>
        <r>
          <rPr>
            <b/>
            <sz val="11"/>
            <color indexed="81"/>
            <rFont val="Aptos"/>
            <family val="2"/>
          </rPr>
          <t>Game Theme:</t>
        </r>
        <r>
          <rPr>
            <sz val="11"/>
            <color indexed="81"/>
            <rFont val="Aptos"/>
            <family val="2"/>
          </rPr>
          <t xml:space="preserve"> DRAGON - BIG FU CASH BATS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$0.01
</t>
        </r>
        <r>
          <rPr>
            <b/>
            <sz val="11"/>
            <color indexed="81"/>
            <rFont val="Aptos"/>
            <family val="2"/>
          </rPr>
          <t>Mix Type:</t>
        </r>
        <r>
          <rPr>
            <sz val="11"/>
            <color indexed="81"/>
            <rFont val="Aptos"/>
            <family val="2"/>
          </rPr>
          <t xml:space="preserve"> $0.01/$0.02/$0.05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xml:space="preserve"> LINK
</t>
        </r>
        <r>
          <rPr>
            <b/>
            <sz val="11"/>
            <color indexed="81"/>
            <rFont val="Aptos"/>
            <family val="2"/>
          </rPr>
          <t>Topper:</t>
        </r>
        <r>
          <rPr>
            <sz val="11"/>
            <color indexed="81"/>
            <rFont val="Aptos"/>
            <family val="2"/>
          </rPr>
          <t xml:space="preserve"> VIDEO (16"H, 27.6.2"W)
</t>
        </r>
        <r>
          <rPr>
            <b/>
            <sz val="11"/>
            <color indexed="81"/>
            <rFont val="Aptos"/>
            <family val="2"/>
          </rPr>
          <t>Base:</t>
        </r>
        <r>
          <rPr>
            <sz val="11"/>
            <color indexed="81"/>
            <rFont val="Aptos"/>
            <family val="2"/>
          </rPr>
          <t xml:space="preserve"> SLANT TOP
</t>
        </r>
        <r>
          <rPr>
            <b/>
            <sz val="11"/>
            <color indexed="81"/>
            <rFont val="Aptos"/>
            <family val="2"/>
          </rPr>
          <t>Slot Measurement:</t>
        </r>
        <r>
          <rPr>
            <sz val="11"/>
            <color indexed="81"/>
            <rFont val="Aptos"/>
            <family val="2"/>
          </rPr>
          <t xml:space="preserve"> 68"H, 27.8"W, 27.8"D
</t>
        </r>
        <r>
          <rPr>
            <b/>
            <sz val="11"/>
            <color indexed="81"/>
            <rFont val="Aptos"/>
            <family val="2"/>
          </rPr>
          <t>Slot w/ topper and candle measurement:</t>
        </r>
        <r>
          <rPr>
            <sz val="11"/>
            <color indexed="81"/>
            <rFont val="Aptos"/>
            <family val="2"/>
          </rPr>
          <t xml:space="preserve"> 89"
</t>
        </r>
        <r>
          <rPr>
            <b/>
            <sz val="11"/>
            <color indexed="81"/>
            <rFont val="Aptos"/>
            <family val="2"/>
          </rPr>
          <t>Floor to Ceiling Measurement:</t>
        </r>
        <r>
          <rPr>
            <sz val="11"/>
            <color indexed="81"/>
            <rFont val="Aptos"/>
            <family val="2"/>
          </rPr>
          <t xml:space="preserve"> 92.10"
</t>
        </r>
        <r>
          <rPr>
            <b/>
            <sz val="11"/>
            <color indexed="81"/>
            <rFont val="Aptos"/>
            <family val="2"/>
          </rPr>
          <t>Note:</t>
        </r>
        <r>
          <rPr>
            <sz val="11"/>
            <color indexed="81"/>
            <rFont val="Aptos"/>
            <family val="2"/>
          </rPr>
          <t xml:space="preserve"> </t>
        </r>
      </text>
    </comment>
    <comment ref="AE40" authorId="0" shapeId="0" xr:uid="{FB9E4366-3936-4C50-AFF8-8882762BECDE}">
      <text>
        <r>
          <rPr>
            <b/>
            <sz val="11"/>
            <color indexed="81"/>
            <rFont val="Aptos"/>
            <family val="2"/>
          </rPr>
          <t xml:space="preserve">Area: </t>
        </r>
        <r>
          <rPr>
            <sz val="11"/>
            <color indexed="81"/>
            <rFont val="Aptos"/>
            <family val="2"/>
          </rPr>
          <t xml:space="preserve">A-HAL KONINGSDAM ART GALLERY
</t>
        </r>
        <r>
          <rPr>
            <b/>
            <sz val="11"/>
            <color indexed="81"/>
            <rFont val="Aptos"/>
            <family val="2"/>
          </rPr>
          <t>Position:</t>
        </r>
        <r>
          <rPr>
            <sz val="11"/>
            <color indexed="81"/>
            <rFont val="Aptos"/>
            <family val="2"/>
          </rPr>
          <t xml:space="preserve"> Bank 04 / Stand 06
</t>
        </r>
        <r>
          <rPr>
            <b/>
            <sz val="11"/>
            <color indexed="81"/>
            <rFont val="Aptos"/>
            <family val="2"/>
          </rPr>
          <t>Manufacturer:</t>
        </r>
        <r>
          <rPr>
            <sz val="11"/>
            <color indexed="81"/>
            <rFont val="Aptos"/>
            <family val="2"/>
          </rPr>
          <t xml:space="preserve"> ARISTOCRAT
</t>
        </r>
        <r>
          <rPr>
            <b/>
            <sz val="11"/>
            <color indexed="81"/>
            <rFont val="Aptos"/>
            <family val="2"/>
          </rPr>
          <t>Model:</t>
        </r>
        <r>
          <rPr>
            <sz val="11"/>
            <color indexed="81"/>
            <rFont val="Aptos"/>
            <family val="2"/>
          </rPr>
          <t xml:space="preserve"> MARS X SLANT
</t>
        </r>
        <r>
          <rPr>
            <b/>
            <sz val="11"/>
            <color indexed="81"/>
            <rFont val="Aptos"/>
            <family val="2"/>
          </rPr>
          <t>Game Theme:</t>
        </r>
        <r>
          <rPr>
            <sz val="11"/>
            <color indexed="81"/>
            <rFont val="Aptos"/>
            <family val="2"/>
          </rPr>
          <t xml:space="preserve"> BAT BLESSINGS - BIG FU CASH BATS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$0.01
</t>
        </r>
        <r>
          <rPr>
            <b/>
            <sz val="11"/>
            <color indexed="81"/>
            <rFont val="Aptos"/>
            <family val="2"/>
          </rPr>
          <t>Mix Type:</t>
        </r>
        <r>
          <rPr>
            <sz val="11"/>
            <color indexed="81"/>
            <rFont val="Aptos"/>
            <family val="2"/>
          </rPr>
          <t xml:space="preserve"> $0.01/$0.02/$0.05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xml:space="preserve"> LINK
</t>
        </r>
        <r>
          <rPr>
            <b/>
            <sz val="11"/>
            <color indexed="81"/>
            <rFont val="Aptos"/>
            <family val="2"/>
          </rPr>
          <t>Topper:</t>
        </r>
        <r>
          <rPr>
            <sz val="11"/>
            <color indexed="81"/>
            <rFont val="Aptos"/>
            <family val="2"/>
          </rPr>
          <t xml:space="preserve"> VIDEO (16"H, 27.6.2"W)
</t>
        </r>
        <r>
          <rPr>
            <b/>
            <sz val="11"/>
            <color indexed="81"/>
            <rFont val="Aptos"/>
            <family val="2"/>
          </rPr>
          <t>Base:</t>
        </r>
        <r>
          <rPr>
            <sz val="11"/>
            <color indexed="81"/>
            <rFont val="Aptos"/>
            <family val="2"/>
          </rPr>
          <t xml:space="preserve"> SLANT TOP
</t>
        </r>
        <r>
          <rPr>
            <b/>
            <sz val="11"/>
            <color indexed="81"/>
            <rFont val="Aptos"/>
            <family val="2"/>
          </rPr>
          <t>Slot Measurement:</t>
        </r>
        <r>
          <rPr>
            <sz val="11"/>
            <color indexed="81"/>
            <rFont val="Aptos"/>
            <family val="2"/>
          </rPr>
          <t xml:space="preserve"> 68"H, 27.8"W, 27.8"D
</t>
        </r>
        <r>
          <rPr>
            <b/>
            <sz val="11"/>
            <color indexed="81"/>
            <rFont val="Aptos"/>
            <family val="2"/>
          </rPr>
          <t>Slot w/ topper and candle measurement:</t>
        </r>
        <r>
          <rPr>
            <sz val="11"/>
            <color indexed="81"/>
            <rFont val="Aptos"/>
            <family val="2"/>
          </rPr>
          <t xml:space="preserve"> 89"
</t>
        </r>
        <r>
          <rPr>
            <b/>
            <sz val="11"/>
            <color indexed="81"/>
            <rFont val="Aptos"/>
            <family val="2"/>
          </rPr>
          <t>Floor to Ceiling Measurement:</t>
        </r>
        <r>
          <rPr>
            <sz val="11"/>
            <color indexed="81"/>
            <rFont val="Aptos"/>
            <family val="2"/>
          </rPr>
          <t xml:space="preserve"> 103.20"
</t>
        </r>
        <r>
          <rPr>
            <b/>
            <sz val="11"/>
            <color indexed="81"/>
            <rFont val="Aptos"/>
            <family val="2"/>
          </rPr>
          <t>Note:</t>
        </r>
        <r>
          <rPr>
            <sz val="11"/>
            <color indexed="81"/>
            <rFont val="Aptos"/>
            <family val="2"/>
          </rPr>
          <t xml:space="preserve"> </t>
        </r>
      </text>
    </comment>
    <comment ref="EJ43" authorId="0" shapeId="0" xr:uid="{B993EEA4-E54A-4494-99D9-8BB94995EE97}">
      <text>
        <r>
          <rPr>
            <b/>
            <sz val="11"/>
            <color indexed="81"/>
            <rFont val="Aptos"/>
            <family val="2"/>
          </rPr>
          <t xml:space="preserve">Area: </t>
        </r>
        <r>
          <rPr>
            <sz val="11"/>
            <color indexed="81"/>
            <rFont val="Aptos"/>
            <family val="2"/>
          </rPr>
          <t>N-HAL KONINGSDAM</t>
        </r>
        <r>
          <rPr>
            <b/>
            <sz val="11"/>
            <color indexed="81"/>
            <rFont val="Aptos"/>
            <family val="2"/>
          </rPr>
          <t xml:space="preserve">
Position: </t>
        </r>
        <r>
          <rPr>
            <sz val="11"/>
            <color indexed="81"/>
            <rFont val="Aptos"/>
            <family val="2"/>
          </rPr>
          <t>BANK 01 / STAND 05</t>
        </r>
        <r>
          <rPr>
            <b/>
            <sz val="11"/>
            <color indexed="81"/>
            <rFont val="Aptos"/>
            <family val="2"/>
          </rPr>
          <t xml:space="preserve">
Manufacturer: </t>
        </r>
        <r>
          <rPr>
            <sz val="11"/>
            <color indexed="81"/>
            <rFont val="Aptos"/>
            <family val="2"/>
          </rPr>
          <t>IGT</t>
        </r>
        <r>
          <rPr>
            <b/>
            <sz val="11"/>
            <color indexed="81"/>
            <rFont val="Aptos"/>
            <family val="2"/>
          </rPr>
          <t xml:space="preserve">
Model: </t>
        </r>
        <r>
          <rPr>
            <sz val="11"/>
            <color indexed="81"/>
            <rFont val="Aptos"/>
            <family val="2"/>
          </rPr>
          <t>G23-V2</t>
        </r>
        <r>
          <rPr>
            <b/>
            <sz val="11"/>
            <color indexed="81"/>
            <rFont val="Aptos"/>
            <family val="2"/>
          </rPr>
          <t xml:space="preserve">
Game Theme: </t>
        </r>
        <r>
          <rPr>
            <sz val="11"/>
            <color indexed="81"/>
            <rFont val="Aptos"/>
            <family val="2"/>
          </rPr>
          <t>GAMEKING</t>
        </r>
        <r>
          <rPr>
            <b/>
            <sz val="11"/>
            <color indexed="81"/>
            <rFont val="Aptos"/>
            <family val="2"/>
          </rPr>
          <t xml:space="preserve">
Cabinet: </t>
        </r>
        <r>
          <rPr>
            <sz val="11"/>
            <color indexed="81"/>
            <rFont val="Aptos"/>
            <family val="2"/>
          </rPr>
          <t>UPRIGHT</t>
        </r>
        <r>
          <rPr>
            <b/>
            <sz val="11"/>
            <color indexed="81"/>
            <rFont val="Aptos"/>
            <family val="2"/>
          </rPr>
          <t xml:space="preserve">
Revenue Denom: </t>
        </r>
        <r>
          <rPr>
            <sz val="11"/>
            <color indexed="81"/>
            <rFont val="Aptos"/>
            <family val="2"/>
          </rPr>
          <t>$ 0.25</t>
        </r>
        <r>
          <rPr>
            <b/>
            <sz val="11"/>
            <color indexed="81"/>
            <rFont val="Aptos"/>
            <family val="2"/>
          </rPr>
          <t xml:space="preserve">
Mix Type: </t>
        </r>
        <r>
          <rPr>
            <sz val="11"/>
            <color indexed="81"/>
            <rFont val="Aptos"/>
            <family val="2"/>
          </rPr>
          <t xml:space="preserve">$0.25,$0.50,$1.00. $2.00
</t>
        </r>
        <r>
          <rPr>
            <b/>
            <sz val="11"/>
            <color indexed="81"/>
            <rFont val="Aptos"/>
            <family val="2"/>
          </rPr>
          <t>Game Type:</t>
        </r>
        <r>
          <rPr>
            <sz val="11"/>
            <color indexed="81"/>
            <rFont val="Aptos"/>
            <family val="2"/>
          </rPr>
          <t xml:space="preserve"> VIDEO POKER
</t>
        </r>
        <r>
          <rPr>
            <b/>
            <sz val="11"/>
            <color indexed="81"/>
            <rFont val="Aptos"/>
            <family val="2"/>
          </rPr>
          <t>Progressive:</t>
        </r>
        <r>
          <rPr>
            <sz val="11"/>
            <color indexed="81"/>
            <rFont val="Aptos"/>
            <family val="2"/>
          </rPr>
          <t xml:space="preserve"> N/A
</t>
        </r>
        <r>
          <rPr>
            <b/>
            <sz val="11"/>
            <color indexed="81"/>
            <rFont val="Aptos"/>
            <family val="2"/>
          </rPr>
          <t>Topper:</t>
        </r>
        <r>
          <rPr>
            <sz val="11"/>
            <color indexed="81"/>
            <rFont val="Aptos"/>
            <family val="2"/>
          </rPr>
          <t xml:space="preserve"> STATIC
</t>
        </r>
        <r>
          <rPr>
            <b/>
            <sz val="11"/>
            <color indexed="81"/>
            <rFont val="Aptos"/>
            <family val="2"/>
          </rPr>
          <t xml:space="preserve">Base: </t>
        </r>
        <r>
          <rPr>
            <sz val="11"/>
            <color indexed="81"/>
            <rFont val="Aptos"/>
            <family val="2"/>
          </rPr>
          <t xml:space="preserve">14" KGM MODULAR METAL
</t>
        </r>
        <r>
          <rPr>
            <b/>
            <sz val="11"/>
            <color indexed="81"/>
            <rFont val="Aptos"/>
            <family val="2"/>
          </rPr>
          <t>Slot Measurement:</t>
        </r>
        <r>
          <rPr>
            <sz val="11"/>
            <color indexed="81"/>
            <rFont val="Aptos"/>
            <family val="2"/>
          </rPr>
          <t xml:space="preserve"> 57.5"H, 24"W, 23"D
</t>
        </r>
        <r>
          <rPr>
            <b/>
            <sz val="11"/>
            <color indexed="81"/>
            <rFont val="Aptos"/>
            <family val="2"/>
          </rPr>
          <t xml:space="preserve">Slot w/ topper and candle measurement: </t>
        </r>
        <r>
          <rPr>
            <sz val="11"/>
            <color indexed="81"/>
            <rFont val="Aptos"/>
            <family val="2"/>
          </rPr>
          <t xml:space="preserve">70.25"H
</t>
        </r>
        <r>
          <rPr>
            <b/>
            <sz val="11"/>
            <color indexed="81"/>
            <rFont val="Aptos"/>
            <family val="2"/>
          </rPr>
          <t xml:space="preserve">Floor to Ceiling Measurement: </t>
        </r>
        <r>
          <rPr>
            <sz val="11"/>
            <color indexed="81"/>
            <rFont val="Aptos"/>
            <family val="2"/>
          </rPr>
          <t xml:space="preserve">98.05"
</t>
        </r>
        <r>
          <rPr>
            <b/>
            <sz val="11"/>
            <color indexed="81"/>
            <rFont val="Aptos"/>
            <family val="2"/>
          </rPr>
          <t xml:space="preserve">Note: </t>
        </r>
        <r>
          <rPr>
            <sz val="12"/>
            <color indexed="81"/>
            <rFont val="Arial Narrow"/>
            <family val="2"/>
          </rPr>
          <t xml:space="preserve">
</t>
        </r>
      </text>
    </comment>
    <comment ref="W44" authorId="0" shapeId="0" xr:uid="{B0CA5475-7318-4337-8BBC-3424F6C25BD7}">
      <text>
        <r>
          <rPr>
            <b/>
            <sz val="11"/>
            <color indexed="81"/>
            <rFont val="Aptos"/>
            <family val="2"/>
          </rPr>
          <t>Area:</t>
        </r>
        <r>
          <rPr>
            <sz val="11"/>
            <color indexed="81"/>
            <rFont val="Aptos"/>
            <family val="2"/>
          </rPr>
          <t xml:space="preserve"> A-HAL KONINGSDAM ART GALLERY
</t>
        </r>
        <r>
          <rPr>
            <b/>
            <sz val="11"/>
            <color indexed="81"/>
            <rFont val="Aptos"/>
            <family val="2"/>
          </rPr>
          <t>Position:</t>
        </r>
        <r>
          <rPr>
            <sz val="11"/>
            <color indexed="81"/>
            <rFont val="Aptos"/>
            <family val="2"/>
          </rPr>
          <t xml:space="preserve"> Bank 04 / Stand 03
</t>
        </r>
        <r>
          <rPr>
            <b/>
            <sz val="11"/>
            <color indexed="81"/>
            <rFont val="Aptos"/>
            <family val="2"/>
          </rPr>
          <t>Manufacturer:</t>
        </r>
        <r>
          <rPr>
            <sz val="11"/>
            <color indexed="81"/>
            <rFont val="Aptos"/>
            <family val="2"/>
          </rPr>
          <t xml:space="preserve"> ARISTOCRAT
</t>
        </r>
        <r>
          <rPr>
            <b/>
            <sz val="11"/>
            <color indexed="81"/>
            <rFont val="Aptos"/>
            <family val="2"/>
          </rPr>
          <t>Model:</t>
        </r>
        <r>
          <rPr>
            <sz val="11"/>
            <color indexed="81"/>
            <rFont val="Aptos"/>
            <family val="2"/>
          </rPr>
          <t xml:space="preserve"> MARS X SLANT
</t>
        </r>
        <r>
          <rPr>
            <b/>
            <sz val="11"/>
            <color indexed="81"/>
            <rFont val="Aptos"/>
            <family val="2"/>
          </rPr>
          <t>Game Theme:</t>
        </r>
        <r>
          <rPr>
            <sz val="11"/>
            <color indexed="81"/>
            <rFont val="Aptos"/>
            <family val="2"/>
          </rPr>
          <t xml:space="preserve"> OX REIGN - CHOYS KINGDOM LINK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$0.01
</t>
        </r>
        <r>
          <rPr>
            <b/>
            <sz val="11"/>
            <color indexed="81"/>
            <rFont val="Aptos"/>
            <family val="2"/>
          </rPr>
          <t>Mix Type:</t>
        </r>
        <r>
          <rPr>
            <sz val="11"/>
            <color indexed="81"/>
            <rFont val="Aptos"/>
            <family val="2"/>
          </rPr>
          <t xml:space="preserve"> $0.01/$0.02/$0.05/$0.10/$1.00/$2.00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xml:space="preserve"> LINK
</t>
        </r>
        <r>
          <rPr>
            <b/>
            <sz val="11"/>
            <color indexed="81"/>
            <rFont val="Aptos"/>
            <family val="2"/>
          </rPr>
          <t>Topper:</t>
        </r>
        <r>
          <rPr>
            <sz val="11"/>
            <color indexed="81"/>
            <rFont val="Aptos"/>
            <family val="2"/>
          </rPr>
          <t xml:space="preserve"> VIDEO (16"H, 27.6.2"W)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68"H, 27.8"W, 27.8"D
</t>
        </r>
        <r>
          <rPr>
            <b/>
            <sz val="11"/>
            <color indexed="81"/>
            <rFont val="Aptos"/>
            <family val="2"/>
          </rPr>
          <t>Slot w/ topper and candle measurement:</t>
        </r>
        <r>
          <rPr>
            <sz val="11"/>
            <color indexed="81"/>
            <rFont val="Aptos"/>
            <family val="2"/>
          </rPr>
          <t xml:space="preserve"> 89"
</t>
        </r>
        <r>
          <rPr>
            <b/>
            <sz val="11"/>
            <color indexed="81"/>
            <rFont val="Aptos"/>
            <family val="2"/>
          </rPr>
          <t>Floor to Ceiling Measurement:</t>
        </r>
        <r>
          <rPr>
            <sz val="11"/>
            <color indexed="81"/>
            <rFont val="Aptos"/>
            <family val="2"/>
          </rPr>
          <t xml:space="preserve"> 92.10"
</t>
        </r>
        <r>
          <rPr>
            <b/>
            <sz val="11"/>
            <color indexed="81"/>
            <rFont val="Aptos"/>
            <family val="2"/>
          </rPr>
          <t>Note:</t>
        </r>
        <r>
          <rPr>
            <sz val="11"/>
            <color indexed="81"/>
            <rFont val="Aptos"/>
            <family val="2"/>
          </rPr>
          <t xml:space="preserve"> </t>
        </r>
      </text>
    </comment>
    <comment ref="AA44" authorId="0" shapeId="0" xr:uid="{C2AAF2E7-3DD6-45A6-830A-A60E6986216B}">
      <text>
        <r>
          <rPr>
            <b/>
            <sz val="11"/>
            <color indexed="81"/>
            <rFont val="Aptos"/>
            <family val="2"/>
          </rPr>
          <t>Area:</t>
        </r>
        <r>
          <rPr>
            <sz val="11"/>
            <color indexed="81"/>
            <rFont val="Aptos"/>
            <family val="2"/>
          </rPr>
          <t xml:space="preserve"> A-HAL KONINGSDAM ART GALLERY
</t>
        </r>
        <r>
          <rPr>
            <b/>
            <sz val="11"/>
            <color indexed="81"/>
            <rFont val="Aptos"/>
            <family val="2"/>
          </rPr>
          <t>Position:</t>
        </r>
        <r>
          <rPr>
            <sz val="11"/>
            <color indexed="81"/>
            <rFont val="Aptos"/>
            <family val="2"/>
          </rPr>
          <t xml:space="preserve"> Bank 04 / Stand 02
</t>
        </r>
        <r>
          <rPr>
            <b/>
            <sz val="11"/>
            <color indexed="81"/>
            <rFont val="Aptos"/>
            <family val="2"/>
          </rPr>
          <t>Manufacturer:</t>
        </r>
        <r>
          <rPr>
            <sz val="11"/>
            <color indexed="81"/>
            <rFont val="Aptos"/>
            <family val="2"/>
          </rPr>
          <t xml:space="preserve"> ARISTOCRAT
</t>
        </r>
        <r>
          <rPr>
            <b/>
            <sz val="11"/>
            <color indexed="81"/>
            <rFont val="Aptos"/>
            <family val="2"/>
          </rPr>
          <t>Model:</t>
        </r>
        <r>
          <rPr>
            <sz val="11"/>
            <color indexed="81"/>
            <rFont val="Aptos"/>
            <family val="2"/>
          </rPr>
          <t xml:space="preserve"> MARS X SLANT
</t>
        </r>
        <r>
          <rPr>
            <b/>
            <sz val="11"/>
            <color indexed="81"/>
            <rFont val="Aptos"/>
            <family val="2"/>
          </rPr>
          <t>Game Theme:</t>
        </r>
        <r>
          <rPr>
            <sz val="11"/>
            <color indexed="81"/>
            <rFont val="Aptos"/>
            <family val="2"/>
          </rPr>
          <t xml:space="preserve"> OX REIGN - CHOYS KINGDOM LINK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$0.01
</t>
        </r>
        <r>
          <rPr>
            <b/>
            <sz val="11"/>
            <color indexed="81"/>
            <rFont val="Aptos"/>
            <family val="2"/>
          </rPr>
          <t>Mix Type:</t>
        </r>
        <r>
          <rPr>
            <sz val="11"/>
            <color indexed="81"/>
            <rFont val="Aptos"/>
            <family val="2"/>
          </rPr>
          <t xml:space="preserve"> $0.01/$0.02/$0.05/$0.10/$1.00/$2.00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xml:space="preserve"> LINK
</t>
        </r>
        <r>
          <rPr>
            <b/>
            <sz val="11"/>
            <color indexed="81"/>
            <rFont val="Aptos"/>
            <family val="2"/>
          </rPr>
          <t>Topper:</t>
        </r>
        <r>
          <rPr>
            <sz val="11"/>
            <color indexed="81"/>
            <rFont val="Aptos"/>
            <family val="2"/>
          </rPr>
          <t xml:space="preserve"> VIDEO (16"H, 27.6.2"W)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68"H, 27.8"W, 27.8"D
</t>
        </r>
        <r>
          <rPr>
            <b/>
            <sz val="11"/>
            <color indexed="81"/>
            <rFont val="Aptos"/>
            <family val="2"/>
          </rPr>
          <t>Slot w/ and/or Topper  Candle Measurement:</t>
        </r>
        <r>
          <rPr>
            <sz val="11"/>
            <color indexed="81"/>
            <rFont val="Aptos"/>
            <family val="2"/>
          </rPr>
          <t xml:space="preserve"> 89"
</t>
        </r>
        <r>
          <rPr>
            <b/>
            <sz val="11"/>
            <color indexed="81"/>
            <rFont val="Aptos"/>
            <family val="2"/>
          </rPr>
          <t>Floor to Ceiling Measurement:</t>
        </r>
        <r>
          <rPr>
            <sz val="11"/>
            <color indexed="81"/>
            <rFont val="Aptos"/>
            <family val="2"/>
          </rPr>
          <t xml:space="preserve"> 92.10"
</t>
        </r>
        <r>
          <rPr>
            <b/>
            <sz val="11"/>
            <color indexed="81"/>
            <rFont val="Aptos"/>
            <family val="2"/>
          </rPr>
          <t>Note:</t>
        </r>
        <r>
          <rPr>
            <sz val="11"/>
            <color indexed="81"/>
            <rFont val="Aptos"/>
            <family val="2"/>
          </rPr>
          <t xml:space="preserve"> </t>
        </r>
      </text>
    </comment>
    <comment ref="AE44" authorId="0" shapeId="0" xr:uid="{875D6934-44AD-4170-A69B-10F59D321A2E}">
      <text>
        <r>
          <rPr>
            <b/>
            <sz val="11"/>
            <color indexed="81"/>
            <rFont val="Aptos"/>
            <family val="2"/>
          </rPr>
          <t xml:space="preserve">Area: </t>
        </r>
        <r>
          <rPr>
            <sz val="11"/>
            <color indexed="81"/>
            <rFont val="Aptos"/>
            <family val="2"/>
          </rPr>
          <t xml:space="preserve">A-HAL KONINGSDAM ART GALLERY
</t>
        </r>
        <r>
          <rPr>
            <b/>
            <sz val="11"/>
            <color indexed="81"/>
            <rFont val="Aptos"/>
            <family val="2"/>
          </rPr>
          <t>Position:</t>
        </r>
        <r>
          <rPr>
            <sz val="11"/>
            <color indexed="81"/>
            <rFont val="Aptos"/>
            <family val="2"/>
          </rPr>
          <t xml:space="preserve"> Bank 04 / Stand 01
</t>
        </r>
        <r>
          <rPr>
            <b/>
            <sz val="11"/>
            <color indexed="81"/>
            <rFont val="Aptos"/>
            <family val="2"/>
          </rPr>
          <t>Manufacturer:</t>
        </r>
        <r>
          <rPr>
            <sz val="11"/>
            <color indexed="81"/>
            <rFont val="Aptos"/>
            <family val="2"/>
          </rPr>
          <t xml:space="preserve"> ARISTOCRAT
</t>
        </r>
        <r>
          <rPr>
            <b/>
            <sz val="11"/>
            <color indexed="81"/>
            <rFont val="Aptos"/>
            <family val="2"/>
          </rPr>
          <t>Model:</t>
        </r>
        <r>
          <rPr>
            <sz val="11"/>
            <color indexed="81"/>
            <rFont val="Aptos"/>
            <family val="2"/>
          </rPr>
          <t xml:space="preserve"> MARS X SLANT
</t>
        </r>
        <r>
          <rPr>
            <b/>
            <sz val="11"/>
            <color indexed="81"/>
            <rFont val="Aptos"/>
            <family val="2"/>
          </rPr>
          <t>Game Theme:</t>
        </r>
        <r>
          <rPr>
            <sz val="11"/>
            <color indexed="81"/>
            <rFont val="Aptos"/>
            <family val="2"/>
          </rPr>
          <t xml:space="preserve"> PROSPERITY FOO - CHOYS KINGDOM LINK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$0.01
</t>
        </r>
        <r>
          <rPr>
            <b/>
            <sz val="11"/>
            <color indexed="81"/>
            <rFont val="Aptos"/>
            <family val="2"/>
          </rPr>
          <t>Mix Type:</t>
        </r>
        <r>
          <rPr>
            <sz val="11"/>
            <color indexed="81"/>
            <rFont val="Aptos"/>
            <family val="2"/>
          </rPr>
          <t xml:space="preserve"> $0.01/$0.02/$0.05/$0.10/$1.00/$2.00
</t>
        </r>
        <r>
          <rPr>
            <b/>
            <sz val="11"/>
            <color indexed="81"/>
            <rFont val="Aptos"/>
            <family val="2"/>
          </rPr>
          <t>Game Type:</t>
        </r>
        <r>
          <rPr>
            <sz val="11"/>
            <color indexed="81"/>
            <rFont val="Aptos"/>
            <family val="2"/>
          </rPr>
          <t xml:space="preserve"> VIDEO REEL
</t>
        </r>
        <r>
          <rPr>
            <b/>
            <sz val="11"/>
            <color indexed="81"/>
            <rFont val="Aptos"/>
            <family val="2"/>
          </rPr>
          <t xml:space="preserve">Progressive: </t>
        </r>
        <r>
          <rPr>
            <sz val="11"/>
            <color indexed="81"/>
            <rFont val="Aptos"/>
            <family val="2"/>
          </rPr>
          <t xml:space="preserve">LINK
</t>
        </r>
        <r>
          <rPr>
            <b/>
            <sz val="11"/>
            <color indexed="81"/>
            <rFont val="Aptos"/>
            <family val="2"/>
          </rPr>
          <t>Topper:</t>
        </r>
        <r>
          <rPr>
            <sz val="11"/>
            <color indexed="81"/>
            <rFont val="Aptos"/>
            <family val="2"/>
          </rPr>
          <t xml:space="preserve"> VIDEO (16"H, 27.6.2"W)
</t>
        </r>
        <r>
          <rPr>
            <b/>
            <sz val="11"/>
            <color indexed="81"/>
            <rFont val="Aptos"/>
            <family val="2"/>
          </rPr>
          <t>Base:</t>
        </r>
        <r>
          <rPr>
            <sz val="11"/>
            <color indexed="81"/>
            <rFont val="Aptos"/>
            <family val="2"/>
          </rPr>
          <t xml:space="preserve"> SLANT TOP
</t>
        </r>
        <r>
          <rPr>
            <b/>
            <sz val="11"/>
            <color indexed="81"/>
            <rFont val="Aptos"/>
            <family val="2"/>
          </rPr>
          <t>Slot Measurement:</t>
        </r>
        <r>
          <rPr>
            <sz val="11"/>
            <color indexed="81"/>
            <rFont val="Aptos"/>
            <family val="2"/>
          </rPr>
          <t xml:space="preserve"> 68"H, 27.8"W, 27.8"D
</t>
        </r>
        <r>
          <rPr>
            <b/>
            <sz val="11"/>
            <color indexed="81"/>
            <rFont val="Aptos"/>
            <family val="2"/>
          </rPr>
          <t>Slot w/ topper and candle measurement:</t>
        </r>
        <r>
          <rPr>
            <sz val="11"/>
            <color indexed="81"/>
            <rFont val="Aptos"/>
            <family val="2"/>
          </rPr>
          <t xml:space="preserve"> 89"
</t>
        </r>
        <r>
          <rPr>
            <b/>
            <sz val="11"/>
            <color indexed="81"/>
            <rFont val="Aptos"/>
            <family val="2"/>
          </rPr>
          <t>Floor to Ceiling Measurement:</t>
        </r>
        <r>
          <rPr>
            <sz val="11"/>
            <color indexed="81"/>
            <rFont val="Aptos"/>
            <family val="2"/>
          </rPr>
          <t xml:space="preserve"> 103.20"
</t>
        </r>
        <r>
          <rPr>
            <b/>
            <sz val="11"/>
            <color indexed="81"/>
            <rFont val="Aptos"/>
            <family val="2"/>
          </rPr>
          <t>Note:</t>
        </r>
        <r>
          <rPr>
            <sz val="11"/>
            <color indexed="81"/>
            <rFont val="Aptos"/>
            <family val="2"/>
          </rPr>
          <t xml:space="preserve"> </t>
        </r>
      </text>
    </comment>
    <comment ref="EJ47" authorId="0" shapeId="0" xr:uid="{A71570A1-7304-45FE-8579-384241A2AACB}">
      <text>
        <r>
          <rPr>
            <b/>
            <sz val="11"/>
            <color indexed="81"/>
            <rFont val="Aptos"/>
            <family val="2"/>
          </rPr>
          <t xml:space="preserve">Area: </t>
        </r>
        <r>
          <rPr>
            <sz val="11"/>
            <color indexed="81"/>
            <rFont val="Aptos"/>
            <family val="2"/>
          </rPr>
          <t>N-HAL KONINGSDAM</t>
        </r>
        <r>
          <rPr>
            <b/>
            <sz val="11"/>
            <color indexed="81"/>
            <rFont val="Aptos"/>
            <family val="2"/>
          </rPr>
          <t xml:space="preserve">
Position: </t>
        </r>
        <r>
          <rPr>
            <sz val="11"/>
            <color indexed="81"/>
            <rFont val="Aptos"/>
            <family val="2"/>
          </rPr>
          <t>BANK 01 / STAND 06</t>
        </r>
        <r>
          <rPr>
            <b/>
            <sz val="11"/>
            <color indexed="81"/>
            <rFont val="Aptos"/>
            <family val="2"/>
          </rPr>
          <t xml:space="preserve">
Manufacturer: </t>
        </r>
        <r>
          <rPr>
            <sz val="11"/>
            <color indexed="81"/>
            <rFont val="Aptos"/>
            <family val="2"/>
          </rPr>
          <t>IGT</t>
        </r>
        <r>
          <rPr>
            <b/>
            <sz val="11"/>
            <color indexed="81"/>
            <rFont val="Aptos"/>
            <family val="2"/>
          </rPr>
          <t xml:space="preserve">
Model: </t>
        </r>
        <r>
          <rPr>
            <sz val="11"/>
            <color indexed="81"/>
            <rFont val="Aptos"/>
            <family val="2"/>
          </rPr>
          <t>G23-V2</t>
        </r>
        <r>
          <rPr>
            <b/>
            <sz val="11"/>
            <color indexed="81"/>
            <rFont val="Aptos"/>
            <family val="2"/>
          </rPr>
          <t xml:space="preserve">
Game Theme: </t>
        </r>
        <r>
          <rPr>
            <sz val="11"/>
            <color indexed="81"/>
            <rFont val="Aptos"/>
            <family val="2"/>
          </rPr>
          <t>GAMEKING</t>
        </r>
        <r>
          <rPr>
            <b/>
            <sz val="11"/>
            <color indexed="81"/>
            <rFont val="Aptos"/>
            <family val="2"/>
          </rPr>
          <t xml:space="preserve">
Cabinet: </t>
        </r>
        <r>
          <rPr>
            <sz val="11"/>
            <color indexed="81"/>
            <rFont val="Aptos"/>
            <family val="2"/>
          </rPr>
          <t>UPRIGHT</t>
        </r>
        <r>
          <rPr>
            <b/>
            <sz val="11"/>
            <color indexed="81"/>
            <rFont val="Aptos"/>
            <family val="2"/>
          </rPr>
          <t xml:space="preserve">
Revenue Denom: </t>
        </r>
        <r>
          <rPr>
            <sz val="11"/>
            <color indexed="81"/>
            <rFont val="Aptos"/>
            <family val="2"/>
          </rPr>
          <t>$ 0.25</t>
        </r>
        <r>
          <rPr>
            <b/>
            <sz val="11"/>
            <color indexed="81"/>
            <rFont val="Aptos"/>
            <family val="2"/>
          </rPr>
          <t xml:space="preserve">
Mix Type: </t>
        </r>
        <r>
          <rPr>
            <sz val="11"/>
            <color indexed="81"/>
            <rFont val="Aptos"/>
            <family val="2"/>
          </rPr>
          <t xml:space="preserve">$0.25,$0.50,$1.00. $2.00
</t>
        </r>
        <r>
          <rPr>
            <b/>
            <sz val="11"/>
            <color indexed="81"/>
            <rFont val="Aptos"/>
            <family val="2"/>
          </rPr>
          <t>Game Type:</t>
        </r>
        <r>
          <rPr>
            <sz val="11"/>
            <color indexed="81"/>
            <rFont val="Aptos"/>
            <family val="2"/>
          </rPr>
          <t xml:space="preserve"> VIDEO POKER
</t>
        </r>
        <r>
          <rPr>
            <b/>
            <sz val="11"/>
            <color indexed="81"/>
            <rFont val="Aptos"/>
            <family val="2"/>
          </rPr>
          <t>Progressive:</t>
        </r>
        <r>
          <rPr>
            <sz val="11"/>
            <color indexed="81"/>
            <rFont val="Aptos"/>
            <family val="2"/>
          </rPr>
          <t xml:space="preserve"> N/A
</t>
        </r>
        <r>
          <rPr>
            <b/>
            <sz val="11"/>
            <color indexed="81"/>
            <rFont val="Aptos"/>
            <family val="2"/>
          </rPr>
          <t>Topper:</t>
        </r>
        <r>
          <rPr>
            <sz val="11"/>
            <color indexed="81"/>
            <rFont val="Aptos"/>
            <family val="2"/>
          </rPr>
          <t xml:space="preserve"> STATIC
</t>
        </r>
        <r>
          <rPr>
            <b/>
            <sz val="11"/>
            <color indexed="81"/>
            <rFont val="Aptos"/>
            <family val="2"/>
          </rPr>
          <t xml:space="preserve">Base: </t>
        </r>
        <r>
          <rPr>
            <sz val="11"/>
            <color indexed="81"/>
            <rFont val="Aptos"/>
            <family val="2"/>
          </rPr>
          <t xml:space="preserve">14" KGM MODULAR METAL
</t>
        </r>
        <r>
          <rPr>
            <b/>
            <sz val="11"/>
            <color indexed="81"/>
            <rFont val="Aptos"/>
            <family val="2"/>
          </rPr>
          <t>Slot Measurement:</t>
        </r>
        <r>
          <rPr>
            <sz val="11"/>
            <color indexed="81"/>
            <rFont val="Aptos"/>
            <family val="2"/>
          </rPr>
          <t xml:space="preserve"> 57.5"H, 24"W, 23"D
</t>
        </r>
        <r>
          <rPr>
            <b/>
            <sz val="11"/>
            <color indexed="81"/>
            <rFont val="Aptos"/>
            <family val="2"/>
          </rPr>
          <t xml:space="preserve">Slot w/ topper and candle measurement: </t>
        </r>
        <r>
          <rPr>
            <sz val="11"/>
            <color indexed="81"/>
            <rFont val="Aptos"/>
            <family val="2"/>
          </rPr>
          <t xml:space="preserve">70.25"H
</t>
        </r>
        <r>
          <rPr>
            <b/>
            <sz val="11"/>
            <color indexed="81"/>
            <rFont val="Aptos"/>
            <family val="2"/>
          </rPr>
          <t xml:space="preserve">Floor to Ceiling Measurement: </t>
        </r>
        <r>
          <rPr>
            <sz val="11"/>
            <color indexed="81"/>
            <rFont val="Aptos"/>
            <family val="2"/>
          </rPr>
          <t xml:space="preserve">98.05"
</t>
        </r>
        <r>
          <rPr>
            <b/>
            <sz val="11"/>
            <color indexed="81"/>
            <rFont val="Aptos"/>
            <family val="2"/>
          </rPr>
          <t xml:space="preserve">Note: </t>
        </r>
        <r>
          <rPr>
            <sz val="12"/>
            <color indexed="81"/>
            <rFont val="Arial Narrow"/>
            <family val="2"/>
          </rPr>
          <t xml:space="preserve">
</t>
        </r>
      </text>
    </comment>
    <comment ref="B48" authorId="0" shapeId="0" xr:uid="{3DDB0CC7-D133-47FC-B4A7-8A967BE741FD}">
      <text>
        <r>
          <rPr>
            <b/>
            <sz val="11"/>
            <color indexed="81"/>
            <rFont val="Aptos"/>
            <family val="2"/>
          </rPr>
          <t>Area:</t>
        </r>
        <r>
          <rPr>
            <sz val="11"/>
            <color indexed="81"/>
            <rFont val="Aptos"/>
            <family val="2"/>
          </rPr>
          <t xml:space="preserve"> A-HAL KONINGSDAM ART GALLERY
</t>
        </r>
        <r>
          <rPr>
            <b/>
            <sz val="11"/>
            <color indexed="81"/>
            <rFont val="Aptos"/>
            <family val="2"/>
          </rPr>
          <t>Position:</t>
        </r>
        <r>
          <rPr>
            <sz val="11"/>
            <color indexed="81"/>
            <rFont val="Aptos"/>
            <family val="2"/>
          </rPr>
          <t xml:space="preserve"> Bank 07 / Stand 01
</t>
        </r>
        <r>
          <rPr>
            <b/>
            <sz val="11"/>
            <color indexed="81"/>
            <rFont val="Aptos"/>
            <family val="2"/>
          </rPr>
          <t>Manufacturer</t>
        </r>
        <r>
          <rPr>
            <sz val="11"/>
            <color indexed="81"/>
            <rFont val="Aptos"/>
            <family val="2"/>
          </rPr>
          <t xml:space="preserve">: BLUBERI
</t>
        </r>
        <r>
          <rPr>
            <b/>
            <sz val="11"/>
            <color indexed="81"/>
            <rFont val="Aptos"/>
            <family val="2"/>
          </rPr>
          <t xml:space="preserve">Model: </t>
        </r>
        <r>
          <rPr>
            <sz val="11"/>
            <color indexed="81"/>
            <rFont val="Aptos"/>
            <family val="2"/>
          </rPr>
          <t xml:space="preserve">BEACON PLUS
</t>
        </r>
        <r>
          <rPr>
            <b/>
            <sz val="11"/>
            <color indexed="81"/>
            <rFont val="Aptos"/>
            <family val="2"/>
          </rPr>
          <t>Game Theme:</t>
        </r>
        <r>
          <rPr>
            <sz val="11"/>
            <color indexed="81"/>
            <rFont val="Aptos"/>
            <family val="2"/>
          </rPr>
          <t xml:space="preserve"> DANCING POTS
</t>
        </r>
        <r>
          <rPr>
            <b/>
            <sz val="11"/>
            <color indexed="81"/>
            <rFont val="Aptos"/>
            <family val="2"/>
          </rPr>
          <t>Cabinet:</t>
        </r>
        <r>
          <rPr>
            <sz val="11"/>
            <color indexed="81"/>
            <rFont val="Aptos"/>
            <family val="2"/>
          </rPr>
          <t xml:space="preserve"> SLAN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xml:space="preserve"> STANDALONE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SLANT TOP
</t>
        </r>
        <r>
          <rPr>
            <b/>
            <sz val="11"/>
            <color indexed="81"/>
            <rFont val="Aptos"/>
            <family val="2"/>
          </rPr>
          <t>Slot Measurement:</t>
        </r>
        <r>
          <rPr>
            <sz val="11"/>
            <color indexed="81"/>
            <rFont val="Aptos"/>
            <family val="2"/>
          </rPr>
          <t xml:space="preserve"> 80"H, 28.58"W, 25.48"D
</t>
        </r>
        <r>
          <rPr>
            <b/>
            <sz val="11"/>
            <color indexed="81"/>
            <rFont val="Aptos"/>
            <family val="2"/>
          </rPr>
          <t>Slot w/ topper and candle measurement:</t>
        </r>
        <r>
          <rPr>
            <sz val="11"/>
            <color indexed="81"/>
            <rFont val="Aptos"/>
            <family val="2"/>
          </rPr>
          <t xml:space="preserve"> N/A
</t>
        </r>
        <r>
          <rPr>
            <b/>
            <sz val="11"/>
            <color indexed="81"/>
            <rFont val="Aptos"/>
            <family val="2"/>
          </rPr>
          <t>Floor to Ceiling Measurement:</t>
        </r>
        <r>
          <rPr>
            <sz val="11"/>
            <color indexed="81"/>
            <rFont val="Aptos"/>
            <family val="2"/>
          </rPr>
          <t xml:space="preserve"> 103.20"
</t>
        </r>
        <r>
          <rPr>
            <b/>
            <sz val="11"/>
            <color indexed="81"/>
            <rFont val="Aptos"/>
            <family val="2"/>
          </rPr>
          <t>Note:</t>
        </r>
        <r>
          <rPr>
            <sz val="11"/>
            <color indexed="81"/>
            <rFont val="Aptos"/>
            <family val="2"/>
          </rPr>
          <t xml:space="preserve"> NO TOPPER AND CANDLE
</t>
        </r>
        <r>
          <rPr>
            <sz val="12"/>
            <color indexed="81"/>
            <rFont val="Arial Narrow"/>
            <family val="2"/>
          </rPr>
          <t xml:space="preserve">
</t>
        </r>
      </text>
    </comment>
    <comment ref="F48" authorId="0" shapeId="0" xr:uid="{6C4BA738-7855-4FBE-96B7-8960C72FE3B9}">
      <text>
        <r>
          <rPr>
            <b/>
            <sz val="11"/>
            <color indexed="81"/>
            <rFont val="Aptos"/>
            <family val="2"/>
          </rPr>
          <t>Area:</t>
        </r>
        <r>
          <rPr>
            <sz val="11"/>
            <color indexed="81"/>
            <rFont val="Aptos"/>
            <family val="2"/>
          </rPr>
          <t xml:space="preserve"> A-HAL KONINGSDAM ART GALLERY
</t>
        </r>
        <r>
          <rPr>
            <b/>
            <sz val="11"/>
            <color indexed="81"/>
            <rFont val="Aptos"/>
            <family val="2"/>
          </rPr>
          <t>Position:</t>
        </r>
        <r>
          <rPr>
            <sz val="11"/>
            <color indexed="81"/>
            <rFont val="Aptos"/>
            <family val="2"/>
          </rPr>
          <t xml:space="preserve"> Bank 07 / Stand 02
</t>
        </r>
        <r>
          <rPr>
            <b/>
            <sz val="11"/>
            <color indexed="81"/>
            <rFont val="Aptos"/>
            <family val="2"/>
          </rPr>
          <t>Manufacturer</t>
        </r>
        <r>
          <rPr>
            <sz val="11"/>
            <color indexed="81"/>
            <rFont val="Aptos"/>
            <family val="2"/>
          </rPr>
          <t xml:space="preserve">: BLUBERI
</t>
        </r>
        <r>
          <rPr>
            <b/>
            <sz val="11"/>
            <color indexed="81"/>
            <rFont val="Aptos"/>
            <family val="2"/>
          </rPr>
          <t xml:space="preserve">Model: </t>
        </r>
        <r>
          <rPr>
            <sz val="11"/>
            <color indexed="81"/>
            <rFont val="Aptos"/>
            <family val="2"/>
          </rPr>
          <t xml:space="preserve">BEACON PLUS
</t>
        </r>
        <r>
          <rPr>
            <b/>
            <sz val="11"/>
            <color indexed="81"/>
            <rFont val="Aptos"/>
            <family val="2"/>
          </rPr>
          <t>Game Theme:</t>
        </r>
        <r>
          <rPr>
            <sz val="11"/>
            <color indexed="81"/>
            <rFont val="Aptos"/>
            <family val="2"/>
          </rPr>
          <t xml:space="preserve"> DANCING POTS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xml:space="preserve"> STANDALONE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SLANT TOP
</t>
        </r>
        <r>
          <rPr>
            <b/>
            <sz val="11"/>
            <color indexed="81"/>
            <rFont val="Aptos"/>
            <family val="2"/>
          </rPr>
          <t>Slot Measurement:</t>
        </r>
        <r>
          <rPr>
            <sz val="11"/>
            <color indexed="81"/>
            <rFont val="Aptos"/>
            <family val="2"/>
          </rPr>
          <t xml:space="preserve"> 80"H, 28.58"W, 25.48"D
</t>
        </r>
        <r>
          <rPr>
            <b/>
            <sz val="11"/>
            <color indexed="81"/>
            <rFont val="Aptos"/>
            <family val="2"/>
          </rPr>
          <t>Slot w/ topper and  candle measurement:</t>
        </r>
        <r>
          <rPr>
            <sz val="11"/>
            <color indexed="81"/>
            <rFont val="Aptos"/>
            <family val="2"/>
          </rPr>
          <t xml:space="preserve"> N/A
</t>
        </r>
        <r>
          <rPr>
            <b/>
            <sz val="11"/>
            <color indexed="81"/>
            <rFont val="Aptos"/>
            <family val="2"/>
          </rPr>
          <t>Floor to Ceiling Measurement:</t>
        </r>
        <r>
          <rPr>
            <sz val="11"/>
            <color indexed="81"/>
            <rFont val="Aptos"/>
            <family val="2"/>
          </rPr>
          <t xml:space="preserve"> 92.10"
</t>
        </r>
        <r>
          <rPr>
            <b/>
            <sz val="11"/>
            <color indexed="81"/>
            <rFont val="Aptos"/>
            <family val="2"/>
          </rPr>
          <t>Note:</t>
        </r>
        <r>
          <rPr>
            <sz val="11"/>
            <color indexed="81"/>
            <rFont val="Aptos"/>
            <family val="2"/>
          </rPr>
          <t xml:space="preserve"> NO TOPPER AND CANDLE
</t>
        </r>
        <r>
          <rPr>
            <sz val="12"/>
            <color indexed="81"/>
            <rFont val="Arial Narrow"/>
            <family val="2"/>
          </rPr>
          <t xml:space="preserve">
</t>
        </r>
      </text>
    </comment>
    <comment ref="J50" authorId="0" shapeId="0" xr:uid="{68B41E65-9358-4FF9-893C-447CB378BC35}">
      <text>
        <r>
          <rPr>
            <b/>
            <sz val="11"/>
            <color indexed="81"/>
            <rFont val="Aptos"/>
            <family val="2"/>
          </rPr>
          <t>Area:</t>
        </r>
        <r>
          <rPr>
            <sz val="11"/>
            <color indexed="81"/>
            <rFont val="Aptos"/>
            <family val="2"/>
          </rPr>
          <t xml:space="preserve"> A-HAL KONINGSDAM ART GALLERY
</t>
        </r>
        <r>
          <rPr>
            <b/>
            <sz val="11"/>
            <color indexed="81"/>
            <rFont val="Aptos"/>
            <family val="2"/>
          </rPr>
          <t>Position:</t>
        </r>
        <r>
          <rPr>
            <sz val="11"/>
            <color indexed="81"/>
            <rFont val="Aptos"/>
            <family val="2"/>
          </rPr>
          <t xml:space="preserve"> Bank 07 / Stand 03
</t>
        </r>
        <r>
          <rPr>
            <b/>
            <sz val="11"/>
            <color indexed="81"/>
            <rFont val="Aptos"/>
            <family val="2"/>
          </rPr>
          <t>Manufacturer</t>
        </r>
        <r>
          <rPr>
            <sz val="11"/>
            <color indexed="81"/>
            <rFont val="Aptos"/>
            <family val="2"/>
          </rPr>
          <t xml:space="preserve">: EVERI
</t>
        </r>
        <r>
          <rPr>
            <b/>
            <sz val="11"/>
            <color indexed="81"/>
            <rFont val="Aptos"/>
            <family val="2"/>
          </rPr>
          <t xml:space="preserve">Model: </t>
        </r>
        <r>
          <rPr>
            <sz val="11"/>
            <color indexed="81"/>
            <rFont val="Aptos"/>
            <family val="2"/>
          </rPr>
          <t xml:space="preserve">EMPIRE FLEX
</t>
        </r>
        <r>
          <rPr>
            <b/>
            <sz val="11"/>
            <color indexed="81"/>
            <rFont val="Aptos"/>
            <family val="2"/>
          </rPr>
          <t>Game Theme:</t>
        </r>
        <r>
          <rPr>
            <sz val="11"/>
            <color indexed="81"/>
            <rFont val="Aptos"/>
            <family val="2"/>
          </rPr>
          <t xml:space="preserve"> SUPER BUFFALO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xml:space="preserve"> STANDALONE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SLANT TOP
</t>
        </r>
        <r>
          <rPr>
            <b/>
            <sz val="11"/>
            <color indexed="81"/>
            <rFont val="Aptos"/>
            <family val="2"/>
          </rPr>
          <t>Slot Measurement:</t>
        </r>
        <r>
          <rPr>
            <sz val="11"/>
            <color indexed="81"/>
            <rFont val="Aptos"/>
            <family val="2"/>
          </rPr>
          <t xml:space="preserve"> 82"H, 28"W, 31"D
</t>
        </r>
        <r>
          <rPr>
            <b/>
            <sz val="11"/>
            <color indexed="81"/>
            <rFont val="Aptos"/>
            <family val="2"/>
          </rPr>
          <t>Slot w/ topper and  candle measurement:</t>
        </r>
        <r>
          <rPr>
            <sz val="11"/>
            <color indexed="81"/>
            <rFont val="Aptos"/>
            <family val="2"/>
          </rPr>
          <t xml:space="preserve"> N/A
</t>
        </r>
        <r>
          <rPr>
            <b/>
            <sz val="11"/>
            <color indexed="81"/>
            <rFont val="Aptos"/>
            <family val="2"/>
          </rPr>
          <t>Floor to Ceiling Measurement:</t>
        </r>
        <r>
          <rPr>
            <sz val="11"/>
            <color indexed="81"/>
            <rFont val="Aptos"/>
            <family val="2"/>
          </rPr>
          <t xml:space="preserve"> 92.10"
</t>
        </r>
        <r>
          <rPr>
            <b/>
            <sz val="11"/>
            <color indexed="81"/>
            <rFont val="Aptos"/>
            <family val="2"/>
          </rPr>
          <t>Note:</t>
        </r>
        <r>
          <rPr>
            <sz val="11"/>
            <color indexed="81"/>
            <rFont val="Aptos"/>
            <family val="2"/>
          </rPr>
          <t xml:space="preserve"> NO TOPPER AND CANDLE
</t>
        </r>
        <r>
          <rPr>
            <sz val="12"/>
            <color indexed="81"/>
            <rFont val="Arial Narrow"/>
            <family val="2"/>
          </rPr>
          <t xml:space="preserve">
</t>
        </r>
      </text>
    </comment>
    <comment ref="EJ51" authorId="0" shapeId="0" xr:uid="{6A107BA9-F9DC-4713-8EC5-B50A4C4F9493}">
      <text>
        <r>
          <rPr>
            <b/>
            <sz val="11"/>
            <color indexed="81"/>
            <rFont val="Aptos"/>
            <family val="2"/>
          </rPr>
          <t xml:space="preserve">Area: </t>
        </r>
        <r>
          <rPr>
            <sz val="11"/>
            <color indexed="81"/>
            <rFont val="Aptos"/>
            <family val="2"/>
          </rPr>
          <t>N-HAL KONINGSDAM</t>
        </r>
        <r>
          <rPr>
            <b/>
            <sz val="11"/>
            <color indexed="81"/>
            <rFont val="Aptos"/>
            <family val="2"/>
          </rPr>
          <t xml:space="preserve">
Position: </t>
        </r>
        <r>
          <rPr>
            <sz val="11"/>
            <color indexed="81"/>
            <rFont val="Aptos"/>
            <family val="2"/>
          </rPr>
          <t>BANK 01 / STAND 07</t>
        </r>
        <r>
          <rPr>
            <b/>
            <sz val="11"/>
            <color indexed="81"/>
            <rFont val="Aptos"/>
            <family val="2"/>
          </rPr>
          <t xml:space="preserve">
Manufacturer: </t>
        </r>
        <r>
          <rPr>
            <sz val="11"/>
            <color indexed="81"/>
            <rFont val="Aptos"/>
            <family val="2"/>
          </rPr>
          <t>IGT</t>
        </r>
        <r>
          <rPr>
            <b/>
            <sz val="11"/>
            <color indexed="81"/>
            <rFont val="Aptos"/>
            <family val="2"/>
          </rPr>
          <t xml:space="preserve">
Model: </t>
        </r>
        <r>
          <rPr>
            <sz val="11"/>
            <color indexed="81"/>
            <rFont val="Aptos"/>
            <family val="2"/>
          </rPr>
          <t>G23-V2</t>
        </r>
        <r>
          <rPr>
            <b/>
            <sz val="11"/>
            <color indexed="81"/>
            <rFont val="Aptos"/>
            <family val="2"/>
          </rPr>
          <t xml:space="preserve">
Game Theme: </t>
        </r>
        <r>
          <rPr>
            <sz val="11"/>
            <color indexed="81"/>
            <rFont val="Aptos"/>
            <family val="2"/>
          </rPr>
          <t>GAMEKING</t>
        </r>
        <r>
          <rPr>
            <b/>
            <sz val="11"/>
            <color indexed="81"/>
            <rFont val="Aptos"/>
            <family val="2"/>
          </rPr>
          <t xml:space="preserve">
Cabinet: </t>
        </r>
        <r>
          <rPr>
            <sz val="11"/>
            <color indexed="81"/>
            <rFont val="Aptos"/>
            <family val="2"/>
          </rPr>
          <t>UPRIGHT</t>
        </r>
        <r>
          <rPr>
            <b/>
            <sz val="11"/>
            <color indexed="81"/>
            <rFont val="Aptos"/>
            <family val="2"/>
          </rPr>
          <t xml:space="preserve">
Revenue Denom: </t>
        </r>
        <r>
          <rPr>
            <sz val="11"/>
            <color indexed="81"/>
            <rFont val="Aptos"/>
            <family val="2"/>
          </rPr>
          <t>$ 0.25</t>
        </r>
        <r>
          <rPr>
            <b/>
            <sz val="11"/>
            <color indexed="81"/>
            <rFont val="Aptos"/>
            <family val="2"/>
          </rPr>
          <t xml:space="preserve">
Mix Type: </t>
        </r>
        <r>
          <rPr>
            <sz val="11"/>
            <color indexed="81"/>
            <rFont val="Aptos"/>
            <family val="2"/>
          </rPr>
          <t xml:space="preserve">$0.25,$0.50,$1.00. $2.00
</t>
        </r>
        <r>
          <rPr>
            <b/>
            <sz val="11"/>
            <color indexed="81"/>
            <rFont val="Aptos"/>
            <family val="2"/>
          </rPr>
          <t>Game Type:</t>
        </r>
        <r>
          <rPr>
            <sz val="11"/>
            <color indexed="81"/>
            <rFont val="Aptos"/>
            <family val="2"/>
          </rPr>
          <t xml:space="preserve"> VIDEO POKER
</t>
        </r>
        <r>
          <rPr>
            <b/>
            <sz val="11"/>
            <color indexed="81"/>
            <rFont val="Aptos"/>
            <family val="2"/>
          </rPr>
          <t>Progressive:</t>
        </r>
        <r>
          <rPr>
            <sz val="11"/>
            <color indexed="81"/>
            <rFont val="Aptos"/>
            <family val="2"/>
          </rPr>
          <t xml:space="preserve"> N/A
</t>
        </r>
        <r>
          <rPr>
            <b/>
            <sz val="11"/>
            <color indexed="81"/>
            <rFont val="Aptos"/>
            <family val="2"/>
          </rPr>
          <t>Topper:</t>
        </r>
        <r>
          <rPr>
            <sz val="11"/>
            <color indexed="81"/>
            <rFont val="Aptos"/>
            <family val="2"/>
          </rPr>
          <t xml:space="preserve"> STATIC
</t>
        </r>
        <r>
          <rPr>
            <b/>
            <sz val="11"/>
            <color indexed="81"/>
            <rFont val="Aptos"/>
            <family val="2"/>
          </rPr>
          <t xml:space="preserve">Base: </t>
        </r>
        <r>
          <rPr>
            <sz val="11"/>
            <color indexed="81"/>
            <rFont val="Aptos"/>
            <family val="2"/>
          </rPr>
          <t xml:space="preserve">14" KGM MODULAR METAL
</t>
        </r>
        <r>
          <rPr>
            <b/>
            <sz val="11"/>
            <color indexed="81"/>
            <rFont val="Aptos"/>
            <family val="2"/>
          </rPr>
          <t>Slot Measurement:</t>
        </r>
        <r>
          <rPr>
            <sz val="11"/>
            <color indexed="81"/>
            <rFont val="Aptos"/>
            <family val="2"/>
          </rPr>
          <t xml:space="preserve"> 57.5"H, 24"W, 23"D
</t>
        </r>
        <r>
          <rPr>
            <b/>
            <sz val="11"/>
            <color indexed="81"/>
            <rFont val="Aptos"/>
            <family val="2"/>
          </rPr>
          <t>Slot w/ topper and candle measurement:</t>
        </r>
        <r>
          <rPr>
            <sz val="11"/>
            <color indexed="81"/>
            <rFont val="Aptos"/>
            <family val="2"/>
          </rPr>
          <t xml:space="preserve"> 70.25"H
</t>
        </r>
        <r>
          <rPr>
            <b/>
            <sz val="11"/>
            <color indexed="81"/>
            <rFont val="Aptos"/>
            <family val="2"/>
          </rPr>
          <t xml:space="preserve">Floor to Ceiling Measurement: </t>
        </r>
        <r>
          <rPr>
            <sz val="11"/>
            <color indexed="81"/>
            <rFont val="Aptos"/>
            <family val="2"/>
          </rPr>
          <t xml:space="preserve">98.05"
</t>
        </r>
        <r>
          <rPr>
            <b/>
            <sz val="11"/>
            <color indexed="81"/>
            <rFont val="Aptos"/>
            <family val="2"/>
          </rPr>
          <t xml:space="preserve">Note: </t>
        </r>
        <r>
          <rPr>
            <sz val="12"/>
            <color indexed="81"/>
            <rFont val="Arial Narrow"/>
            <family val="2"/>
          </rPr>
          <t xml:space="preserve">
</t>
        </r>
      </text>
    </comment>
    <comment ref="B52" authorId="0" shapeId="0" xr:uid="{7DB1F14B-9CC6-478E-96C0-CAC261702122}">
      <text>
        <r>
          <rPr>
            <b/>
            <sz val="11"/>
            <color indexed="81"/>
            <rFont val="Aptos"/>
            <family val="2"/>
          </rPr>
          <t>Area:</t>
        </r>
        <r>
          <rPr>
            <sz val="11"/>
            <color indexed="81"/>
            <rFont val="Aptos"/>
            <family val="2"/>
          </rPr>
          <t xml:space="preserve"> A-HAL KONINGSDAM ART GALLERY
</t>
        </r>
        <r>
          <rPr>
            <b/>
            <sz val="11"/>
            <color indexed="81"/>
            <rFont val="Aptos"/>
            <family val="2"/>
          </rPr>
          <t>Position:</t>
        </r>
        <r>
          <rPr>
            <sz val="11"/>
            <color indexed="81"/>
            <rFont val="Aptos"/>
            <family val="2"/>
          </rPr>
          <t xml:space="preserve"> Bank 07 / Stand 05
</t>
        </r>
        <r>
          <rPr>
            <b/>
            <sz val="11"/>
            <color indexed="81"/>
            <rFont val="Aptos"/>
            <family val="2"/>
          </rPr>
          <t>Manufacturer</t>
        </r>
        <r>
          <rPr>
            <sz val="11"/>
            <color indexed="81"/>
            <rFont val="Aptos"/>
            <family val="2"/>
          </rPr>
          <t xml:space="preserve">: BLUBERI
</t>
        </r>
        <r>
          <rPr>
            <b/>
            <sz val="11"/>
            <color indexed="81"/>
            <rFont val="Aptos"/>
            <family val="2"/>
          </rPr>
          <t xml:space="preserve">Model: </t>
        </r>
        <r>
          <rPr>
            <sz val="11"/>
            <color indexed="81"/>
            <rFont val="Aptos"/>
            <family val="2"/>
          </rPr>
          <t xml:space="preserve">BEACON PLUS
</t>
        </r>
        <r>
          <rPr>
            <b/>
            <sz val="11"/>
            <color indexed="81"/>
            <rFont val="Aptos"/>
            <family val="2"/>
          </rPr>
          <t>Game Theme:</t>
        </r>
        <r>
          <rPr>
            <sz val="11"/>
            <color indexed="81"/>
            <rFont val="Aptos"/>
            <family val="2"/>
          </rPr>
          <t xml:space="preserve"> DEVIL'S LOCK ALL IN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xml:space="preserve"> STANDALONE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SLANT TOP
</t>
        </r>
        <r>
          <rPr>
            <b/>
            <sz val="11"/>
            <color indexed="81"/>
            <rFont val="Aptos"/>
            <family val="2"/>
          </rPr>
          <t>Slot Measurement:</t>
        </r>
        <r>
          <rPr>
            <sz val="11"/>
            <color indexed="81"/>
            <rFont val="Aptos"/>
            <family val="2"/>
          </rPr>
          <t xml:space="preserve"> 80"H, 28.58"W, 25.48"D
</t>
        </r>
        <r>
          <rPr>
            <b/>
            <sz val="11"/>
            <color indexed="81"/>
            <rFont val="Aptos"/>
            <family val="2"/>
          </rPr>
          <t>Slot w/ topper and candle measurement:</t>
        </r>
        <r>
          <rPr>
            <sz val="11"/>
            <color indexed="81"/>
            <rFont val="Aptos"/>
            <family val="2"/>
          </rPr>
          <t xml:space="preserve"> N/A
</t>
        </r>
        <r>
          <rPr>
            <b/>
            <sz val="11"/>
            <color indexed="81"/>
            <rFont val="Aptos"/>
            <family val="2"/>
          </rPr>
          <t>Floor to Ceiling Measurement:</t>
        </r>
        <r>
          <rPr>
            <sz val="11"/>
            <color indexed="81"/>
            <rFont val="Aptos"/>
            <family val="2"/>
          </rPr>
          <t xml:space="preserve"> 103.20"
</t>
        </r>
        <r>
          <rPr>
            <b/>
            <sz val="11"/>
            <color indexed="81"/>
            <rFont val="Aptos"/>
            <family val="2"/>
          </rPr>
          <t>Note:</t>
        </r>
        <r>
          <rPr>
            <sz val="11"/>
            <color indexed="81"/>
            <rFont val="Aptos"/>
            <family val="2"/>
          </rPr>
          <t xml:space="preserve"> NO TOPPER AND CANDLE
</t>
        </r>
        <r>
          <rPr>
            <sz val="12"/>
            <color indexed="81"/>
            <rFont val="Arial Narrow"/>
            <family val="2"/>
          </rPr>
          <t xml:space="preserve">
</t>
        </r>
      </text>
    </comment>
    <comment ref="F52" authorId="0" shapeId="0" xr:uid="{85702EC0-9971-44D7-9D5E-46EB3F174675}">
      <text>
        <r>
          <rPr>
            <b/>
            <sz val="11"/>
            <color indexed="81"/>
            <rFont val="Aptos"/>
            <family val="2"/>
          </rPr>
          <t>Area:</t>
        </r>
        <r>
          <rPr>
            <sz val="11"/>
            <color indexed="81"/>
            <rFont val="Aptos"/>
            <family val="2"/>
          </rPr>
          <t xml:space="preserve"> A-HAL KONINGSDAM ART GALLERY
</t>
        </r>
        <r>
          <rPr>
            <b/>
            <sz val="11"/>
            <color indexed="81"/>
            <rFont val="Aptos"/>
            <family val="2"/>
          </rPr>
          <t>Position:</t>
        </r>
        <r>
          <rPr>
            <sz val="11"/>
            <color indexed="81"/>
            <rFont val="Aptos"/>
            <family val="2"/>
          </rPr>
          <t xml:space="preserve"> Bank 07 / Stand 04
</t>
        </r>
        <r>
          <rPr>
            <b/>
            <sz val="11"/>
            <color indexed="81"/>
            <rFont val="Aptos"/>
            <family val="2"/>
          </rPr>
          <t>Manufacturer</t>
        </r>
        <r>
          <rPr>
            <sz val="11"/>
            <color indexed="81"/>
            <rFont val="Aptos"/>
            <family val="2"/>
          </rPr>
          <t xml:space="preserve">: BLUBERI
</t>
        </r>
        <r>
          <rPr>
            <b/>
            <sz val="11"/>
            <color indexed="81"/>
            <rFont val="Aptos"/>
            <family val="2"/>
          </rPr>
          <t xml:space="preserve">Model: </t>
        </r>
        <r>
          <rPr>
            <sz val="11"/>
            <color indexed="81"/>
            <rFont val="Aptos"/>
            <family val="2"/>
          </rPr>
          <t xml:space="preserve">BEACON PLUS
</t>
        </r>
        <r>
          <rPr>
            <b/>
            <sz val="11"/>
            <color indexed="81"/>
            <rFont val="Aptos"/>
            <family val="2"/>
          </rPr>
          <t>Game Theme:</t>
        </r>
        <r>
          <rPr>
            <sz val="11"/>
            <color indexed="81"/>
            <rFont val="Aptos"/>
            <family val="2"/>
          </rPr>
          <t xml:space="preserve"> DEVIL'S LOCK ALL IN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xml:space="preserve"> STANDALONE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SLANT TOP
</t>
        </r>
        <r>
          <rPr>
            <b/>
            <sz val="11"/>
            <color indexed="81"/>
            <rFont val="Aptos"/>
            <family val="2"/>
          </rPr>
          <t>Slot Measurement:</t>
        </r>
        <r>
          <rPr>
            <sz val="11"/>
            <color indexed="81"/>
            <rFont val="Aptos"/>
            <family val="2"/>
          </rPr>
          <t xml:space="preserve"> 80"H, 28.58"W, 25.48"D
</t>
        </r>
        <r>
          <rPr>
            <b/>
            <sz val="11"/>
            <color indexed="81"/>
            <rFont val="Aptos"/>
            <family val="2"/>
          </rPr>
          <t>Slot w/ topper and candle measurement:</t>
        </r>
        <r>
          <rPr>
            <sz val="11"/>
            <color indexed="81"/>
            <rFont val="Aptos"/>
            <family val="2"/>
          </rPr>
          <t xml:space="preserve"> N/A
</t>
        </r>
        <r>
          <rPr>
            <b/>
            <sz val="11"/>
            <color indexed="81"/>
            <rFont val="Aptos"/>
            <family val="2"/>
          </rPr>
          <t>Floor to Ceiling Measurement:</t>
        </r>
        <r>
          <rPr>
            <sz val="11"/>
            <color indexed="81"/>
            <rFont val="Aptos"/>
            <family val="2"/>
          </rPr>
          <t xml:space="preserve"> 92.10"
</t>
        </r>
        <r>
          <rPr>
            <b/>
            <sz val="11"/>
            <color indexed="81"/>
            <rFont val="Aptos"/>
            <family val="2"/>
          </rPr>
          <t>Note:</t>
        </r>
        <r>
          <rPr>
            <sz val="11"/>
            <color indexed="81"/>
            <rFont val="Aptos"/>
            <family val="2"/>
          </rPr>
          <t xml:space="preserve"> NO TOPPER AND CANDLE
</t>
        </r>
        <r>
          <rPr>
            <sz val="12"/>
            <color indexed="81"/>
            <rFont val="Arial Narrow"/>
            <family val="2"/>
          </rPr>
          <t xml:space="preserve">
</t>
        </r>
      </text>
    </comment>
    <comment ref="EJ55" authorId="0" shapeId="0" xr:uid="{A075C317-C3DE-4E0F-BF02-98E49A5C86E7}">
      <text>
        <r>
          <rPr>
            <b/>
            <sz val="11"/>
            <color indexed="81"/>
            <rFont val="Aptos"/>
            <family val="2"/>
          </rPr>
          <t xml:space="preserve">Area: </t>
        </r>
        <r>
          <rPr>
            <sz val="11"/>
            <color indexed="81"/>
            <rFont val="Aptos"/>
            <family val="2"/>
          </rPr>
          <t>N-HAL KONINGSDAM</t>
        </r>
        <r>
          <rPr>
            <b/>
            <sz val="11"/>
            <color indexed="81"/>
            <rFont val="Aptos"/>
            <family val="2"/>
          </rPr>
          <t xml:space="preserve">
Position: </t>
        </r>
        <r>
          <rPr>
            <sz val="11"/>
            <color indexed="81"/>
            <rFont val="Aptos"/>
            <family val="2"/>
          </rPr>
          <t>BANK 01 / STAND 08</t>
        </r>
        <r>
          <rPr>
            <b/>
            <sz val="11"/>
            <color indexed="81"/>
            <rFont val="Aptos"/>
            <family val="2"/>
          </rPr>
          <t xml:space="preserve">
Manufacturer: </t>
        </r>
        <r>
          <rPr>
            <sz val="11"/>
            <color indexed="81"/>
            <rFont val="Aptos"/>
            <family val="2"/>
          </rPr>
          <t>IGT</t>
        </r>
        <r>
          <rPr>
            <b/>
            <sz val="11"/>
            <color indexed="81"/>
            <rFont val="Aptos"/>
            <family val="2"/>
          </rPr>
          <t xml:space="preserve">
Model: </t>
        </r>
        <r>
          <rPr>
            <sz val="11"/>
            <color indexed="81"/>
            <rFont val="Aptos"/>
            <family val="2"/>
          </rPr>
          <t>G23-V2</t>
        </r>
        <r>
          <rPr>
            <b/>
            <sz val="11"/>
            <color indexed="81"/>
            <rFont val="Aptos"/>
            <family val="2"/>
          </rPr>
          <t xml:space="preserve">
Game Theme: </t>
        </r>
        <r>
          <rPr>
            <sz val="11"/>
            <color indexed="81"/>
            <rFont val="Aptos"/>
            <family val="2"/>
          </rPr>
          <t>GAMEKING</t>
        </r>
        <r>
          <rPr>
            <b/>
            <sz val="11"/>
            <color indexed="81"/>
            <rFont val="Aptos"/>
            <family val="2"/>
          </rPr>
          <t xml:space="preserve">
Cabinet: </t>
        </r>
        <r>
          <rPr>
            <sz val="11"/>
            <color indexed="81"/>
            <rFont val="Aptos"/>
            <family val="2"/>
          </rPr>
          <t>UPRIGHT</t>
        </r>
        <r>
          <rPr>
            <b/>
            <sz val="11"/>
            <color indexed="81"/>
            <rFont val="Aptos"/>
            <family val="2"/>
          </rPr>
          <t xml:space="preserve">
Revenue Denom: </t>
        </r>
        <r>
          <rPr>
            <sz val="11"/>
            <color indexed="81"/>
            <rFont val="Aptos"/>
            <family val="2"/>
          </rPr>
          <t>$ 0.25</t>
        </r>
        <r>
          <rPr>
            <b/>
            <sz val="11"/>
            <color indexed="81"/>
            <rFont val="Aptos"/>
            <family val="2"/>
          </rPr>
          <t xml:space="preserve">
Mix Type: </t>
        </r>
        <r>
          <rPr>
            <sz val="11"/>
            <color indexed="81"/>
            <rFont val="Aptos"/>
            <family val="2"/>
          </rPr>
          <t xml:space="preserve">$0.25,$0.50,$1.00. $2.00
</t>
        </r>
        <r>
          <rPr>
            <b/>
            <sz val="11"/>
            <color indexed="81"/>
            <rFont val="Aptos"/>
            <family val="2"/>
          </rPr>
          <t>Game Type:</t>
        </r>
        <r>
          <rPr>
            <sz val="11"/>
            <color indexed="81"/>
            <rFont val="Aptos"/>
            <family val="2"/>
          </rPr>
          <t xml:space="preserve"> VIDEO POKER
</t>
        </r>
        <r>
          <rPr>
            <b/>
            <sz val="11"/>
            <color indexed="81"/>
            <rFont val="Aptos"/>
            <family val="2"/>
          </rPr>
          <t>Progressive:</t>
        </r>
        <r>
          <rPr>
            <sz val="11"/>
            <color indexed="81"/>
            <rFont val="Aptos"/>
            <family val="2"/>
          </rPr>
          <t xml:space="preserve"> N/A
</t>
        </r>
        <r>
          <rPr>
            <b/>
            <sz val="11"/>
            <color indexed="81"/>
            <rFont val="Aptos"/>
            <family val="2"/>
          </rPr>
          <t>Topper:</t>
        </r>
        <r>
          <rPr>
            <sz val="11"/>
            <color indexed="81"/>
            <rFont val="Aptos"/>
            <family val="2"/>
          </rPr>
          <t xml:space="preserve"> STATIC
</t>
        </r>
        <r>
          <rPr>
            <b/>
            <sz val="11"/>
            <color indexed="81"/>
            <rFont val="Aptos"/>
            <family val="2"/>
          </rPr>
          <t xml:space="preserve">Base: </t>
        </r>
        <r>
          <rPr>
            <sz val="11"/>
            <color indexed="81"/>
            <rFont val="Aptos"/>
            <family val="2"/>
          </rPr>
          <t xml:space="preserve">14" KGM MODULAR METAL
</t>
        </r>
        <r>
          <rPr>
            <b/>
            <sz val="11"/>
            <color indexed="81"/>
            <rFont val="Aptos"/>
            <family val="2"/>
          </rPr>
          <t>Slot Measurement:</t>
        </r>
        <r>
          <rPr>
            <sz val="11"/>
            <color indexed="81"/>
            <rFont val="Aptos"/>
            <family val="2"/>
          </rPr>
          <t xml:space="preserve"> 57.5"H, 24"W, 23"D
</t>
        </r>
        <r>
          <rPr>
            <b/>
            <sz val="11"/>
            <color indexed="81"/>
            <rFont val="Aptos"/>
            <family val="2"/>
          </rPr>
          <t>Slot w/ topper and candle measurement:</t>
        </r>
        <r>
          <rPr>
            <sz val="11"/>
            <color indexed="81"/>
            <rFont val="Aptos"/>
            <family val="2"/>
          </rPr>
          <t xml:space="preserve"> 70.25"H
</t>
        </r>
        <r>
          <rPr>
            <b/>
            <sz val="11"/>
            <color indexed="81"/>
            <rFont val="Aptos"/>
            <family val="2"/>
          </rPr>
          <t xml:space="preserve">Floor to Ceiling Measurement: </t>
        </r>
        <r>
          <rPr>
            <sz val="11"/>
            <color indexed="81"/>
            <rFont val="Aptos"/>
            <family val="2"/>
          </rPr>
          <t xml:space="preserve">98.05"
</t>
        </r>
        <r>
          <rPr>
            <b/>
            <sz val="11"/>
            <color indexed="81"/>
            <rFont val="Aptos"/>
            <family val="2"/>
          </rPr>
          <t xml:space="preserve">Note: </t>
        </r>
        <r>
          <rPr>
            <sz val="12"/>
            <color indexed="81"/>
            <rFont val="Arial Narrow"/>
            <family val="2"/>
          </rPr>
          <t xml:space="preserve">
</t>
        </r>
      </text>
    </comment>
    <comment ref="W56" authorId="0" shapeId="0" xr:uid="{7AF506CF-8F35-4ADF-92F5-92EDC92F3291}">
      <text>
        <r>
          <rPr>
            <b/>
            <sz val="11"/>
            <color indexed="81"/>
            <rFont val="Aptos"/>
            <family val="2"/>
          </rPr>
          <t>Area:</t>
        </r>
        <r>
          <rPr>
            <sz val="11"/>
            <color indexed="81"/>
            <rFont val="Aptos"/>
            <family val="2"/>
          </rPr>
          <t xml:space="preserve"> A-HAL KONINGSDAM
</t>
        </r>
        <r>
          <rPr>
            <b/>
            <sz val="11"/>
            <color indexed="81"/>
            <rFont val="Aptos"/>
            <family val="2"/>
          </rPr>
          <t>Position:</t>
        </r>
        <r>
          <rPr>
            <sz val="11"/>
            <color indexed="81"/>
            <rFont val="Aptos"/>
            <family val="2"/>
          </rPr>
          <t xml:space="preserve"> Bank 03 / Stand 01
</t>
        </r>
        <r>
          <rPr>
            <b/>
            <sz val="11"/>
            <color indexed="81"/>
            <rFont val="Aptos"/>
            <family val="2"/>
          </rPr>
          <t>Manufacturer</t>
        </r>
        <r>
          <rPr>
            <sz val="11"/>
            <color indexed="81"/>
            <rFont val="Aptos"/>
            <family val="2"/>
          </rPr>
          <t xml:space="preserve">: EVERI
</t>
        </r>
        <r>
          <rPr>
            <b/>
            <sz val="11"/>
            <color indexed="81"/>
            <rFont val="Aptos"/>
            <family val="2"/>
          </rPr>
          <t xml:space="preserve">Model: </t>
        </r>
        <r>
          <rPr>
            <sz val="11"/>
            <color indexed="81"/>
            <rFont val="Aptos"/>
            <family val="2"/>
          </rPr>
          <t xml:space="preserve">PLAYER CLASSIC
</t>
        </r>
        <r>
          <rPr>
            <b/>
            <sz val="11"/>
            <color indexed="81"/>
            <rFont val="Aptos"/>
            <family val="2"/>
          </rPr>
          <t>Game Theme:</t>
        </r>
        <r>
          <rPr>
            <sz val="11"/>
            <color indexed="81"/>
            <rFont val="Aptos"/>
            <family val="2"/>
          </rPr>
          <t xml:space="preserve"> DOUBLE BLACK DIAMOND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$ 0.25
</t>
        </r>
        <r>
          <rPr>
            <b/>
            <sz val="11"/>
            <color indexed="81"/>
            <rFont val="Aptos"/>
            <family val="2"/>
          </rPr>
          <t>Mix Type:</t>
        </r>
        <r>
          <rPr>
            <sz val="11"/>
            <color indexed="81"/>
            <rFont val="Aptos"/>
            <family val="2"/>
          </rPr>
          <t xml:space="preserve"> $0.25, $.050, $1.00
</t>
        </r>
        <r>
          <rPr>
            <b/>
            <sz val="11"/>
            <color indexed="81"/>
            <rFont val="Aptos"/>
            <family val="2"/>
          </rPr>
          <t>Game Type:</t>
        </r>
        <r>
          <rPr>
            <sz val="11"/>
            <color indexed="81"/>
            <rFont val="Aptos"/>
            <family val="2"/>
          </rPr>
          <t xml:space="preserve">  REEL MACHINE
</t>
        </r>
        <r>
          <rPr>
            <b/>
            <sz val="11"/>
            <color indexed="81"/>
            <rFont val="Aptos"/>
            <family val="2"/>
          </rPr>
          <t>Progressive:</t>
        </r>
        <r>
          <rPr>
            <sz val="11"/>
            <color indexed="81"/>
            <rFont val="Aptos"/>
            <family val="2"/>
          </rPr>
          <t xml:space="preserve"> STANDALONE
</t>
        </r>
        <r>
          <rPr>
            <b/>
            <sz val="11"/>
            <color indexed="81"/>
            <rFont val="Aptos"/>
            <family val="2"/>
          </rPr>
          <t>Topper:</t>
        </r>
        <r>
          <rPr>
            <sz val="11"/>
            <color indexed="81"/>
            <rFont val="Aptos"/>
            <family val="2"/>
          </rPr>
          <t xml:space="preserve"> VIDEO (11"H, 18"W)
</t>
        </r>
        <r>
          <rPr>
            <b/>
            <sz val="11"/>
            <color indexed="81"/>
            <rFont val="Aptos"/>
            <family val="2"/>
          </rPr>
          <t xml:space="preserve">Base: </t>
        </r>
        <r>
          <rPr>
            <sz val="11"/>
            <color indexed="81"/>
            <rFont val="Aptos"/>
            <family val="2"/>
          </rPr>
          <t xml:space="preserve">16" KGM MODULAR METAL
</t>
        </r>
        <r>
          <rPr>
            <b/>
            <sz val="11"/>
            <color indexed="81"/>
            <rFont val="Aptos"/>
            <family val="2"/>
          </rPr>
          <t>Slot Measurement:</t>
        </r>
        <r>
          <rPr>
            <sz val="11"/>
            <color indexed="81"/>
            <rFont val="Aptos"/>
            <family val="2"/>
          </rPr>
          <t xml:space="preserve"> 60.5"H, 25"W, 18"D
</t>
        </r>
        <r>
          <rPr>
            <b/>
            <sz val="11"/>
            <color indexed="81"/>
            <rFont val="Aptos"/>
            <family val="2"/>
          </rPr>
          <t xml:space="preserve">Slot w/ topper and candle measurement: </t>
        </r>
        <r>
          <rPr>
            <sz val="11"/>
            <color indexed="81"/>
            <rFont val="Aptos"/>
            <family val="2"/>
          </rPr>
          <t xml:space="preserve">77.8"H
</t>
        </r>
        <r>
          <rPr>
            <b/>
            <sz val="11"/>
            <color indexed="81"/>
            <rFont val="Aptos"/>
            <family val="2"/>
          </rPr>
          <t>Floor to Ceiling Measurement:</t>
        </r>
        <r>
          <rPr>
            <sz val="11"/>
            <color indexed="81"/>
            <rFont val="Aptos"/>
            <family val="2"/>
          </rPr>
          <t xml:space="preserve"> 103.20"
</t>
        </r>
        <r>
          <rPr>
            <b/>
            <sz val="11"/>
            <color indexed="81"/>
            <rFont val="Aptos"/>
            <family val="2"/>
          </rPr>
          <t>Note:</t>
        </r>
        <r>
          <rPr>
            <sz val="11"/>
            <color indexed="81"/>
            <rFont val="Aptos"/>
            <family val="2"/>
          </rPr>
          <t xml:space="preserve"> 
</t>
        </r>
        <r>
          <rPr>
            <sz val="12"/>
            <color indexed="81"/>
            <rFont val="Arial Narrow"/>
            <family val="2"/>
          </rPr>
          <t xml:space="preserve">
</t>
        </r>
      </text>
    </comment>
    <comment ref="AA56" authorId="0" shapeId="0" xr:uid="{8C94BE2B-8CCA-47BC-908C-7C03E218D498}">
      <text>
        <r>
          <rPr>
            <b/>
            <sz val="11"/>
            <color indexed="81"/>
            <rFont val="Aptos"/>
            <family val="2"/>
          </rPr>
          <t>Area:</t>
        </r>
        <r>
          <rPr>
            <sz val="11"/>
            <color indexed="81"/>
            <rFont val="Aptos"/>
            <family val="2"/>
          </rPr>
          <t xml:space="preserve"> A-HAL KONINGSDAM
</t>
        </r>
        <r>
          <rPr>
            <b/>
            <sz val="11"/>
            <color indexed="81"/>
            <rFont val="Aptos"/>
            <family val="2"/>
          </rPr>
          <t>Position:</t>
        </r>
        <r>
          <rPr>
            <sz val="11"/>
            <color indexed="81"/>
            <rFont val="Aptos"/>
            <family val="2"/>
          </rPr>
          <t xml:space="preserve"> Bank 03 / Stand 01
</t>
        </r>
        <r>
          <rPr>
            <b/>
            <sz val="11"/>
            <color indexed="81"/>
            <rFont val="Aptos"/>
            <family val="2"/>
          </rPr>
          <t>Manufacturer:</t>
        </r>
        <r>
          <rPr>
            <sz val="11"/>
            <color indexed="81"/>
            <rFont val="Aptos"/>
            <family val="2"/>
          </rPr>
          <t xml:space="preserve"> EVERI
</t>
        </r>
        <r>
          <rPr>
            <b/>
            <sz val="11"/>
            <color indexed="81"/>
            <rFont val="Aptos"/>
            <family val="2"/>
          </rPr>
          <t>Model:</t>
        </r>
        <r>
          <rPr>
            <sz val="11"/>
            <color indexed="81"/>
            <rFont val="Aptos"/>
            <family val="2"/>
          </rPr>
          <t xml:space="preserve"> PLAYER CLASSIC
</t>
        </r>
        <r>
          <rPr>
            <b/>
            <sz val="11"/>
            <color indexed="81"/>
            <rFont val="Aptos"/>
            <family val="2"/>
          </rPr>
          <t>Game Theme:</t>
        </r>
        <r>
          <rPr>
            <sz val="11"/>
            <color indexed="81"/>
            <rFont val="Aptos"/>
            <family val="2"/>
          </rPr>
          <t xml:space="preserve"> CASH MACHINE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$ 1.00
</t>
        </r>
        <r>
          <rPr>
            <b/>
            <sz val="11"/>
            <color indexed="81"/>
            <rFont val="Aptos"/>
            <family val="2"/>
          </rPr>
          <t>Mix Type:</t>
        </r>
        <r>
          <rPr>
            <sz val="11"/>
            <color indexed="81"/>
            <rFont val="Aptos"/>
            <family val="2"/>
          </rPr>
          <t xml:space="preserve"> $1.00
</t>
        </r>
        <r>
          <rPr>
            <b/>
            <sz val="11"/>
            <color indexed="81"/>
            <rFont val="Aptos"/>
            <family val="2"/>
          </rPr>
          <t>Game Type:</t>
        </r>
        <r>
          <rPr>
            <sz val="11"/>
            <color indexed="81"/>
            <rFont val="Aptos"/>
            <family val="2"/>
          </rPr>
          <t xml:space="preserve">  REEL MACHINE
</t>
        </r>
        <r>
          <rPr>
            <b/>
            <sz val="11"/>
            <color indexed="81"/>
            <rFont val="Aptos"/>
            <family val="2"/>
          </rPr>
          <t xml:space="preserve">Progressive: </t>
        </r>
        <r>
          <rPr>
            <sz val="11"/>
            <color indexed="81"/>
            <rFont val="Aptos"/>
            <family val="2"/>
          </rPr>
          <t xml:space="preserve">STANDALONE
</t>
        </r>
        <r>
          <rPr>
            <b/>
            <sz val="11"/>
            <color indexed="81"/>
            <rFont val="Aptos"/>
            <family val="2"/>
          </rPr>
          <t>Topper:</t>
        </r>
        <r>
          <rPr>
            <sz val="11"/>
            <color indexed="81"/>
            <rFont val="Aptos"/>
            <family val="2"/>
          </rPr>
          <t xml:space="preserve"> VIDEO (11"H, 18"W)
</t>
        </r>
        <r>
          <rPr>
            <b/>
            <sz val="11"/>
            <color indexed="81"/>
            <rFont val="Aptos"/>
            <family val="2"/>
          </rPr>
          <t xml:space="preserve">Base: </t>
        </r>
        <r>
          <rPr>
            <sz val="11"/>
            <color indexed="81"/>
            <rFont val="Aptos"/>
            <family val="2"/>
          </rPr>
          <t xml:space="preserve">16" KGM MODULAR METAL
</t>
        </r>
        <r>
          <rPr>
            <b/>
            <sz val="11"/>
            <color indexed="81"/>
            <rFont val="Aptos"/>
            <family val="2"/>
          </rPr>
          <t>Slot Measurement:</t>
        </r>
        <r>
          <rPr>
            <sz val="11"/>
            <color indexed="81"/>
            <rFont val="Aptos"/>
            <family val="2"/>
          </rPr>
          <t xml:space="preserve"> 60.5"H, 25"W, 18"D
</t>
        </r>
        <r>
          <rPr>
            <b/>
            <sz val="11"/>
            <color indexed="81"/>
            <rFont val="Aptos"/>
            <family val="2"/>
          </rPr>
          <t>Slot w/ topper and candle measurement:</t>
        </r>
        <r>
          <rPr>
            <sz val="11"/>
            <color indexed="81"/>
            <rFont val="Aptos"/>
            <family val="2"/>
          </rPr>
          <t xml:space="preserve"> 77.8"H
</t>
        </r>
        <r>
          <rPr>
            <b/>
            <sz val="11"/>
            <color indexed="81"/>
            <rFont val="Aptos"/>
            <family val="2"/>
          </rPr>
          <t>Floor to Ceiling Measurement:</t>
        </r>
        <r>
          <rPr>
            <sz val="11"/>
            <color indexed="81"/>
            <rFont val="Aptos"/>
            <family val="2"/>
          </rPr>
          <t xml:space="preserve"> 103.20"
</t>
        </r>
        <r>
          <rPr>
            <b/>
            <sz val="11"/>
            <color indexed="81"/>
            <rFont val="Aptos"/>
            <family val="2"/>
          </rPr>
          <t>Note:</t>
        </r>
        <r>
          <rPr>
            <b/>
            <sz val="12"/>
            <color indexed="81"/>
            <rFont val="Arial Narrow"/>
            <family val="2"/>
          </rPr>
          <t xml:space="preserve"> </t>
        </r>
      </text>
    </comment>
    <comment ref="AE56" authorId="0" shapeId="0" xr:uid="{39A455BF-A4BB-482D-BBD4-E362F93CE989}">
      <text>
        <r>
          <rPr>
            <b/>
            <sz val="11"/>
            <color indexed="81"/>
            <rFont val="Aptos"/>
            <family val="2"/>
          </rPr>
          <t>Area:</t>
        </r>
        <r>
          <rPr>
            <sz val="11"/>
            <color indexed="81"/>
            <rFont val="Aptos"/>
            <family val="2"/>
          </rPr>
          <t xml:space="preserve"> A-HAL KONINGSDAM
</t>
        </r>
        <r>
          <rPr>
            <b/>
            <sz val="11"/>
            <color indexed="81"/>
            <rFont val="Aptos"/>
            <family val="2"/>
          </rPr>
          <t xml:space="preserve">Position: </t>
        </r>
        <r>
          <rPr>
            <sz val="11"/>
            <color indexed="81"/>
            <rFont val="Aptos"/>
            <family val="2"/>
          </rPr>
          <t xml:space="preserve">Bank 03 / Stand 03
</t>
        </r>
        <r>
          <rPr>
            <b/>
            <sz val="11"/>
            <color indexed="81"/>
            <rFont val="Aptos"/>
            <family val="2"/>
          </rPr>
          <t>Manufacturer:</t>
        </r>
        <r>
          <rPr>
            <sz val="11"/>
            <color indexed="81"/>
            <rFont val="Aptos"/>
            <family val="2"/>
          </rPr>
          <t xml:space="preserve"> EVERI
</t>
        </r>
        <r>
          <rPr>
            <b/>
            <sz val="11"/>
            <color indexed="81"/>
            <rFont val="Aptos"/>
            <family val="2"/>
          </rPr>
          <t>Model:</t>
        </r>
        <r>
          <rPr>
            <sz val="11"/>
            <color indexed="81"/>
            <rFont val="Aptos"/>
            <family val="2"/>
          </rPr>
          <t xml:space="preserve"> PLAYER CLASSIC
</t>
        </r>
        <r>
          <rPr>
            <b/>
            <sz val="11"/>
            <color indexed="81"/>
            <rFont val="Aptos"/>
            <family val="2"/>
          </rPr>
          <t>Game Theme:</t>
        </r>
        <r>
          <rPr>
            <sz val="11"/>
            <color indexed="81"/>
            <rFont val="Aptos"/>
            <family val="2"/>
          </rPr>
          <t xml:space="preserve"> DOUBLE FORTUNE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$ 0.25
</t>
        </r>
        <r>
          <rPr>
            <b/>
            <sz val="11"/>
            <color indexed="81"/>
            <rFont val="Aptos"/>
            <family val="2"/>
          </rPr>
          <t>Mix Type:</t>
        </r>
        <r>
          <rPr>
            <sz val="11"/>
            <color indexed="81"/>
            <rFont val="Aptos"/>
            <family val="2"/>
          </rPr>
          <t xml:space="preserve"> $ 0.25, $0.50, $1.00
</t>
        </r>
        <r>
          <rPr>
            <b/>
            <sz val="11"/>
            <color indexed="81"/>
            <rFont val="Aptos"/>
            <family val="2"/>
          </rPr>
          <t>Game Type:</t>
        </r>
        <r>
          <rPr>
            <sz val="11"/>
            <color indexed="81"/>
            <rFont val="Aptos"/>
            <family val="2"/>
          </rPr>
          <t xml:space="preserve">  REEL MACHINE
</t>
        </r>
        <r>
          <rPr>
            <b/>
            <sz val="11"/>
            <color indexed="81"/>
            <rFont val="Aptos"/>
            <family val="2"/>
          </rPr>
          <t>Progressive:</t>
        </r>
        <r>
          <rPr>
            <sz val="11"/>
            <color indexed="81"/>
            <rFont val="Aptos"/>
            <family val="2"/>
          </rPr>
          <t xml:space="preserve"> STANDALONE
</t>
        </r>
        <r>
          <rPr>
            <b/>
            <sz val="11"/>
            <color indexed="81"/>
            <rFont val="Aptos"/>
            <family val="2"/>
          </rPr>
          <t xml:space="preserve">Topper: </t>
        </r>
        <r>
          <rPr>
            <sz val="11"/>
            <color indexed="81"/>
            <rFont val="Aptos"/>
            <family val="2"/>
          </rPr>
          <t xml:space="preserve">VIDEO (11"H, 18"W)
</t>
        </r>
        <r>
          <rPr>
            <b/>
            <sz val="11"/>
            <color indexed="81"/>
            <rFont val="Aptos"/>
            <family val="2"/>
          </rPr>
          <t>Base:</t>
        </r>
        <r>
          <rPr>
            <sz val="11"/>
            <color indexed="81"/>
            <rFont val="Aptos"/>
            <family val="2"/>
          </rPr>
          <t xml:space="preserve"> 16" KGM MODULAR METAL
</t>
        </r>
        <r>
          <rPr>
            <b/>
            <sz val="11"/>
            <color indexed="81"/>
            <rFont val="Aptos"/>
            <family val="2"/>
          </rPr>
          <t>Slot Measurement:</t>
        </r>
        <r>
          <rPr>
            <sz val="11"/>
            <color indexed="81"/>
            <rFont val="Aptos"/>
            <family val="2"/>
          </rPr>
          <t xml:space="preserve"> 60.5"H, 25"W, 18"D
</t>
        </r>
        <r>
          <rPr>
            <b/>
            <sz val="11"/>
            <color indexed="81"/>
            <rFont val="Aptos"/>
            <family val="2"/>
          </rPr>
          <t xml:space="preserve">Slot w/ topper and candle measurement: </t>
        </r>
        <r>
          <rPr>
            <sz val="11"/>
            <color indexed="81"/>
            <rFont val="Aptos"/>
            <family val="2"/>
          </rPr>
          <t xml:space="preserve">77.8"H
</t>
        </r>
        <r>
          <rPr>
            <b/>
            <sz val="11"/>
            <color indexed="81"/>
            <rFont val="Aptos"/>
            <family val="2"/>
          </rPr>
          <t xml:space="preserve">Floor to Ceiling Measurement: </t>
        </r>
        <r>
          <rPr>
            <sz val="11"/>
            <color indexed="81"/>
            <rFont val="Aptos"/>
            <family val="2"/>
          </rPr>
          <t xml:space="preserve">103.20"
</t>
        </r>
        <r>
          <rPr>
            <b/>
            <sz val="11"/>
            <color indexed="81"/>
            <rFont val="Aptos"/>
            <family val="2"/>
          </rPr>
          <t>Note:</t>
        </r>
        <r>
          <rPr>
            <sz val="11"/>
            <color indexed="81"/>
            <rFont val="Aptos"/>
            <family val="2"/>
          </rPr>
          <t xml:space="preserve"> </t>
        </r>
      </text>
    </comment>
    <comment ref="AL58" authorId="0" shapeId="0" xr:uid="{A46F55B4-60C2-4BAB-915F-D05AC7A50B20}">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11 / STAND 01
</t>
        </r>
        <r>
          <rPr>
            <b/>
            <sz val="11"/>
            <color indexed="81"/>
            <rFont val="Aptos"/>
            <family val="2"/>
          </rPr>
          <t>Manufacturer:</t>
        </r>
        <r>
          <rPr>
            <sz val="11"/>
            <color indexed="81"/>
            <rFont val="Aptos"/>
            <family val="2"/>
          </rPr>
          <t xml:space="preserve"> IGT
</t>
        </r>
        <r>
          <rPr>
            <b/>
            <sz val="11"/>
            <color indexed="81"/>
            <rFont val="Aptos"/>
            <family val="2"/>
          </rPr>
          <t>Model:</t>
        </r>
        <r>
          <rPr>
            <sz val="11"/>
            <color indexed="81"/>
            <rFont val="Aptos"/>
            <family val="2"/>
          </rPr>
          <t xml:space="preserve"> CRYSTALDUAL 27
</t>
        </r>
        <r>
          <rPr>
            <b/>
            <sz val="11"/>
            <color indexed="81"/>
            <rFont val="Aptos"/>
            <family val="2"/>
          </rPr>
          <t>Game Theme:</t>
        </r>
        <r>
          <rPr>
            <sz val="11"/>
            <color indexed="81"/>
            <rFont val="Aptos"/>
            <family val="2"/>
          </rPr>
          <t xml:space="preserve"> FOTUNE COIN FG MULTIWAY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 xml:space="preserve">Mix Type: </t>
        </r>
        <r>
          <rPr>
            <sz val="11"/>
            <color indexed="81"/>
            <rFont val="Aptos"/>
            <family val="2"/>
          </rPr>
          <t xml:space="preserve">$0.01/$0.02/$0.05/$0.10/$1.00/$2.00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STANDALONE</t>
        </r>
        <r>
          <rPr>
            <b/>
            <sz val="11"/>
            <color indexed="81"/>
            <rFont val="Aptos"/>
            <family val="2"/>
          </rPr>
          <t xml:space="preserve">
Topper: </t>
        </r>
        <r>
          <rPr>
            <sz val="11"/>
            <color indexed="81"/>
            <rFont val="Aptos"/>
            <family val="2"/>
          </rPr>
          <t xml:space="preserve">NONE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54.4"H, 26"W, 26.5"D
</t>
        </r>
        <r>
          <rPr>
            <b/>
            <sz val="11"/>
            <color indexed="81"/>
            <rFont val="Aptos"/>
            <family val="2"/>
          </rPr>
          <t>Slot w/ candle measurement:</t>
        </r>
        <r>
          <rPr>
            <sz val="11"/>
            <color indexed="81"/>
            <rFont val="Aptos"/>
            <family val="2"/>
          </rPr>
          <t xml:space="preserve"> 58.4"</t>
        </r>
        <r>
          <rPr>
            <b/>
            <sz val="11"/>
            <color indexed="81"/>
            <rFont val="Aptos"/>
            <family val="2"/>
          </rPr>
          <t xml:space="preserve">
Floor to Ceiling Measurement: </t>
        </r>
        <r>
          <rPr>
            <sz val="11"/>
            <color indexed="81"/>
            <rFont val="Aptos"/>
            <family val="2"/>
          </rPr>
          <t>85.5"</t>
        </r>
        <r>
          <rPr>
            <b/>
            <sz val="11"/>
            <color indexed="81"/>
            <rFont val="Aptos"/>
            <family val="2"/>
          </rPr>
          <t xml:space="preserve">
Comments: </t>
        </r>
        <r>
          <rPr>
            <sz val="11"/>
            <color indexed="81"/>
            <rFont val="Aptos"/>
            <family val="2"/>
          </rPr>
          <t>LOW CEILING BANK</t>
        </r>
        <r>
          <rPr>
            <sz val="12"/>
            <color indexed="81"/>
            <rFont val="Aptos"/>
            <family val="2"/>
          </rPr>
          <t xml:space="preserve">
</t>
        </r>
      </text>
    </comment>
    <comment ref="BF58" authorId="1" shapeId="0" xr:uid="{9256C2B1-17B5-4C60-BDC2-A1A2D5B8DB20}">
      <text>
        <r>
          <rPr>
            <b/>
            <sz val="11"/>
            <color indexed="81"/>
            <rFont val="Aptos"/>
            <family val="2"/>
          </rPr>
          <t>Area:</t>
        </r>
        <r>
          <rPr>
            <sz val="11"/>
            <color indexed="81"/>
            <rFont val="Aptos"/>
            <family val="2"/>
          </rPr>
          <t xml:space="preserve"> N-HAL-KONINGSDAM
</t>
        </r>
        <r>
          <rPr>
            <b/>
            <sz val="11"/>
            <color indexed="81"/>
            <rFont val="Aptos"/>
            <family val="2"/>
          </rPr>
          <t xml:space="preserve">Position: </t>
        </r>
        <r>
          <rPr>
            <sz val="11"/>
            <color indexed="81"/>
            <rFont val="Aptos"/>
            <family val="2"/>
          </rPr>
          <t xml:space="preserve">BANK 9 / STAND 4
</t>
        </r>
        <r>
          <rPr>
            <b/>
            <sz val="11"/>
            <color indexed="81"/>
            <rFont val="Aptos"/>
            <family val="2"/>
          </rPr>
          <t>Manufacturer.</t>
        </r>
        <r>
          <rPr>
            <sz val="11"/>
            <color indexed="81"/>
            <rFont val="Aptos"/>
            <family val="2"/>
          </rPr>
          <t xml:space="preserve">: IGT
</t>
        </r>
        <r>
          <rPr>
            <b/>
            <sz val="11"/>
            <color indexed="81"/>
            <rFont val="Aptos"/>
            <family val="2"/>
          </rPr>
          <t>Model:</t>
        </r>
        <r>
          <rPr>
            <sz val="11"/>
            <color indexed="81"/>
            <rFont val="Aptos"/>
            <family val="2"/>
          </rPr>
          <t xml:space="preserve"> CRYSTAL WHEEL STEPPER
</t>
        </r>
        <r>
          <rPr>
            <b/>
            <sz val="11"/>
            <color indexed="81"/>
            <rFont val="Aptos"/>
            <family val="2"/>
          </rPr>
          <t xml:space="preserve">Game Theme: </t>
        </r>
        <r>
          <rPr>
            <sz val="11"/>
            <color indexed="81"/>
            <rFont val="Aptos"/>
            <family val="2"/>
          </rPr>
          <t xml:space="preserve"> WOF TRIPLE RED HOT 7 GOLD SPIN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$1.00
</t>
        </r>
        <r>
          <rPr>
            <b/>
            <sz val="11"/>
            <color indexed="81"/>
            <rFont val="Aptos"/>
            <family val="2"/>
          </rPr>
          <t xml:space="preserve">Mix Type: </t>
        </r>
        <r>
          <rPr>
            <sz val="11"/>
            <color indexed="81"/>
            <rFont val="Aptos"/>
            <family val="2"/>
          </rPr>
          <t xml:space="preserve">$1.00
</t>
        </r>
        <r>
          <rPr>
            <b/>
            <sz val="11"/>
            <color indexed="81"/>
            <rFont val="Aptos"/>
            <family val="2"/>
          </rPr>
          <t>Game Type:</t>
        </r>
        <r>
          <rPr>
            <sz val="11"/>
            <color indexed="81"/>
            <rFont val="Aptos"/>
            <family val="2"/>
          </rPr>
          <t xml:space="preserve">  REEL MACHINE
</t>
        </r>
        <r>
          <rPr>
            <b/>
            <sz val="11"/>
            <color indexed="81"/>
            <rFont val="Aptos"/>
            <family val="2"/>
          </rPr>
          <t>Progressive:</t>
        </r>
        <r>
          <rPr>
            <sz val="11"/>
            <color indexed="81"/>
            <rFont val="Aptos"/>
            <family val="2"/>
          </rPr>
          <t xml:space="preserve"> STANDALONE</t>
        </r>
        <r>
          <rPr>
            <b/>
            <sz val="11"/>
            <color indexed="81"/>
            <rFont val="Aptos"/>
            <family val="2"/>
          </rPr>
          <t xml:space="preserve">
Topper:</t>
        </r>
        <r>
          <rPr>
            <sz val="11"/>
            <color indexed="81"/>
            <rFont val="Aptos"/>
            <family val="2"/>
          </rPr>
          <t xml:space="preserve">NONE
</t>
        </r>
        <r>
          <rPr>
            <b/>
            <sz val="11"/>
            <color indexed="81"/>
            <rFont val="Aptos"/>
            <family val="2"/>
          </rPr>
          <t xml:space="preserve">Base: </t>
        </r>
        <r>
          <rPr>
            <sz val="11"/>
            <color indexed="81"/>
            <rFont val="Aptos"/>
            <family val="2"/>
          </rPr>
          <t xml:space="preserve">14" KGM MODULAR METAL </t>
        </r>
        <r>
          <rPr>
            <b/>
            <sz val="11"/>
            <color indexed="81"/>
            <rFont val="Aptos"/>
            <family val="2"/>
          </rPr>
          <t xml:space="preserve">
Slot Measurement: </t>
        </r>
        <r>
          <rPr>
            <sz val="11"/>
            <color indexed="81"/>
            <rFont val="Aptos"/>
            <family val="2"/>
          </rPr>
          <t xml:space="preserve">87.1"H, 24"W, 22.50"D
</t>
        </r>
        <r>
          <rPr>
            <b/>
            <sz val="11"/>
            <color indexed="81"/>
            <rFont val="Aptos"/>
            <family val="2"/>
          </rPr>
          <t>Slot highest measurement:</t>
        </r>
        <r>
          <rPr>
            <sz val="11"/>
            <color indexed="81"/>
            <rFont val="Aptos"/>
            <family val="2"/>
          </rPr>
          <t xml:space="preserve"> 87.1"H</t>
        </r>
        <r>
          <rPr>
            <b/>
            <sz val="11"/>
            <color indexed="81"/>
            <rFont val="Aptos"/>
            <family val="2"/>
          </rPr>
          <t xml:space="preserve">
Floor to Ceiling Measurement: </t>
        </r>
        <r>
          <rPr>
            <sz val="11"/>
            <color indexed="81"/>
            <rFont val="Aptos"/>
            <family val="2"/>
          </rPr>
          <t xml:space="preserve">92.10"
</t>
        </r>
        <r>
          <rPr>
            <b/>
            <sz val="11"/>
            <color indexed="81"/>
            <rFont val="Aptos"/>
            <family val="2"/>
          </rPr>
          <t xml:space="preserve">Comments: </t>
        </r>
        <r>
          <rPr>
            <sz val="11"/>
            <color indexed="81"/>
            <rFont val="Aptos"/>
            <family val="2"/>
          </rPr>
          <t xml:space="preserve">NO TOPPER AND CANDLE
</t>
        </r>
      </text>
    </comment>
    <comment ref="BT59" authorId="0" shapeId="0" xr:uid="{E4B2013F-17F0-4640-97DC-C63786140942}">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08 / Stand 04
</t>
        </r>
        <r>
          <rPr>
            <b/>
            <sz val="11"/>
            <color indexed="81"/>
            <rFont val="Aptos"/>
            <family val="2"/>
          </rPr>
          <t>Manufacturer</t>
        </r>
        <r>
          <rPr>
            <sz val="11"/>
            <color indexed="81"/>
            <rFont val="Aptos"/>
            <family val="2"/>
          </rPr>
          <t xml:space="preserve">: BLUBERI
</t>
        </r>
        <r>
          <rPr>
            <b/>
            <sz val="11"/>
            <color indexed="81"/>
            <rFont val="Aptos"/>
            <family val="2"/>
          </rPr>
          <t xml:space="preserve">Model: </t>
        </r>
        <r>
          <rPr>
            <sz val="11"/>
            <color indexed="81"/>
            <rFont val="Aptos"/>
            <family val="2"/>
          </rPr>
          <t xml:space="preserve">NOVUS B49 3.0
</t>
        </r>
        <r>
          <rPr>
            <b/>
            <sz val="11"/>
            <color indexed="81"/>
            <rFont val="Aptos"/>
            <family val="2"/>
          </rPr>
          <t>Game Theme:</t>
        </r>
        <r>
          <rPr>
            <sz val="11"/>
            <color indexed="81"/>
            <rFont val="Aptos"/>
            <family val="2"/>
          </rPr>
          <t xml:space="preserve"> FU FRENZY
</t>
        </r>
        <r>
          <rPr>
            <b/>
            <sz val="11"/>
            <color indexed="81"/>
            <rFont val="Aptos"/>
            <family val="2"/>
          </rPr>
          <t>Cabinet:</t>
        </r>
        <r>
          <rPr>
            <sz val="11"/>
            <color indexed="81"/>
            <rFont val="Aptos"/>
            <family val="2"/>
          </rPr>
          <t xml:space="preserve"> SLAN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xml:space="preserve"> STANDALONE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83.72"H, 27.8"W, 29.53"D
</t>
        </r>
        <r>
          <rPr>
            <b/>
            <sz val="11"/>
            <color indexed="81"/>
            <rFont val="Aptos"/>
            <family val="2"/>
          </rPr>
          <t xml:space="preserve">Slot highest measurement: </t>
        </r>
        <r>
          <rPr>
            <sz val="11"/>
            <color indexed="81"/>
            <rFont val="Aptos"/>
            <family val="2"/>
          </rPr>
          <t xml:space="preserve">83.72"
</t>
        </r>
        <r>
          <rPr>
            <b/>
            <sz val="11"/>
            <color indexed="81"/>
            <rFont val="Aptos"/>
            <family val="2"/>
          </rPr>
          <t>Floor to Ceiling Measurement:</t>
        </r>
        <r>
          <rPr>
            <sz val="11"/>
            <color indexed="81"/>
            <rFont val="Aptos"/>
            <family val="2"/>
          </rPr>
          <t xml:space="preserve"> 92.05"
</t>
        </r>
        <r>
          <rPr>
            <b/>
            <sz val="11"/>
            <color indexed="81"/>
            <rFont val="Aptos"/>
            <family val="2"/>
          </rPr>
          <t>Comments:</t>
        </r>
        <r>
          <rPr>
            <sz val="11"/>
            <color indexed="81"/>
            <rFont val="Aptos"/>
            <family val="2"/>
          </rPr>
          <t xml:space="preserve"> NO TOPPER AND CANDLE</t>
        </r>
        <r>
          <rPr>
            <sz val="12"/>
            <color indexed="81"/>
            <rFont val="Aptos"/>
            <family val="2"/>
          </rPr>
          <t xml:space="preserve">
</t>
        </r>
        <r>
          <rPr>
            <sz val="12"/>
            <color indexed="81"/>
            <rFont val="Arial Narrow"/>
            <family val="2"/>
          </rPr>
          <t xml:space="preserve">
</t>
        </r>
      </text>
    </comment>
    <comment ref="BX59" authorId="0" shapeId="0" xr:uid="{22DE8BF2-39C6-4DE0-AD34-AB18E2782903}">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08 / Stand 03
</t>
        </r>
        <r>
          <rPr>
            <b/>
            <sz val="11"/>
            <color indexed="81"/>
            <rFont val="Aptos"/>
            <family val="2"/>
          </rPr>
          <t>Manufacturer</t>
        </r>
        <r>
          <rPr>
            <sz val="11"/>
            <color indexed="81"/>
            <rFont val="Aptos"/>
            <family val="2"/>
          </rPr>
          <t xml:space="preserve">: BLUBERI
</t>
        </r>
        <r>
          <rPr>
            <b/>
            <sz val="11"/>
            <color indexed="81"/>
            <rFont val="Aptos"/>
            <family val="2"/>
          </rPr>
          <t xml:space="preserve">Model: </t>
        </r>
        <r>
          <rPr>
            <sz val="11"/>
            <color indexed="81"/>
            <rFont val="Aptos"/>
            <family val="2"/>
          </rPr>
          <t xml:space="preserve">NOVUS B49 3.0
</t>
        </r>
        <r>
          <rPr>
            <b/>
            <sz val="11"/>
            <color indexed="81"/>
            <rFont val="Aptos"/>
            <family val="2"/>
          </rPr>
          <t>Game Theme:</t>
        </r>
        <r>
          <rPr>
            <sz val="11"/>
            <color indexed="81"/>
            <rFont val="Aptos"/>
            <family val="2"/>
          </rPr>
          <t xml:space="preserve"> DEVIL'S LOCK
</t>
        </r>
        <r>
          <rPr>
            <b/>
            <sz val="11"/>
            <color indexed="81"/>
            <rFont val="Aptos"/>
            <family val="2"/>
          </rPr>
          <t>Cabinet:</t>
        </r>
        <r>
          <rPr>
            <sz val="11"/>
            <color indexed="81"/>
            <rFont val="Aptos"/>
            <family val="2"/>
          </rPr>
          <t xml:space="preserve"> SLAN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xml:space="preserve"> STANDALONE
</t>
        </r>
        <r>
          <rPr>
            <b/>
            <sz val="11"/>
            <color indexed="81"/>
            <rFont val="Aptos"/>
            <family val="2"/>
          </rPr>
          <t>Topper:</t>
        </r>
        <r>
          <rPr>
            <sz val="11"/>
            <color indexed="81"/>
            <rFont val="Aptos"/>
            <family val="2"/>
          </rPr>
          <t xml:space="preserve"> N/A
</t>
        </r>
        <r>
          <rPr>
            <b/>
            <sz val="11"/>
            <color indexed="81"/>
            <rFont val="Aptos"/>
            <family val="2"/>
          </rPr>
          <t xml:space="preserve">Base: </t>
        </r>
        <r>
          <rPr>
            <sz val="11"/>
            <color indexed="81"/>
            <rFont val="Aptos"/>
            <family val="2"/>
          </rPr>
          <t>N/A</t>
        </r>
        <r>
          <rPr>
            <b/>
            <sz val="11"/>
            <color indexed="81"/>
            <rFont val="Aptos"/>
            <family val="2"/>
          </rPr>
          <t xml:space="preserve">
Slot Measurement: </t>
        </r>
        <r>
          <rPr>
            <sz val="11"/>
            <color indexed="81"/>
            <rFont val="Aptos"/>
            <family val="2"/>
          </rPr>
          <t>83.72"H, 27.8"W, 29.53"D</t>
        </r>
        <r>
          <rPr>
            <b/>
            <sz val="11"/>
            <color indexed="81"/>
            <rFont val="Aptos"/>
            <family val="2"/>
          </rPr>
          <t xml:space="preserve">
Slot highest measurement: </t>
        </r>
        <r>
          <rPr>
            <sz val="11"/>
            <color indexed="81"/>
            <rFont val="Aptos"/>
            <family val="2"/>
          </rPr>
          <t>83.72"</t>
        </r>
        <r>
          <rPr>
            <b/>
            <sz val="11"/>
            <color indexed="81"/>
            <rFont val="Aptos"/>
            <family val="2"/>
          </rPr>
          <t xml:space="preserve">
Floor to Ceiling Measurement: </t>
        </r>
        <r>
          <rPr>
            <sz val="11"/>
            <color indexed="81"/>
            <rFont val="Aptos"/>
            <family val="2"/>
          </rPr>
          <t>92.05"</t>
        </r>
        <r>
          <rPr>
            <b/>
            <sz val="11"/>
            <color indexed="81"/>
            <rFont val="Aptos"/>
            <family val="2"/>
          </rPr>
          <t xml:space="preserve">
Comments: </t>
        </r>
        <r>
          <rPr>
            <sz val="11"/>
            <color indexed="81"/>
            <rFont val="Aptos"/>
            <family val="2"/>
          </rPr>
          <t>NO TOPPER AND CANDLE</t>
        </r>
        <r>
          <rPr>
            <sz val="12"/>
            <color indexed="81"/>
            <rFont val="Aptos"/>
            <family val="2"/>
          </rPr>
          <t xml:space="preserve">
</t>
        </r>
        <r>
          <rPr>
            <sz val="12"/>
            <color indexed="81"/>
            <rFont val="Arial Narrow"/>
            <family val="2"/>
          </rPr>
          <t xml:space="preserve">
</t>
        </r>
      </text>
    </comment>
    <comment ref="CN59" authorId="0" shapeId="0" xr:uid="{01DB28E4-18A9-428D-8932-5825A6F58AFC}">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03 / STAND 04
</t>
        </r>
        <r>
          <rPr>
            <b/>
            <sz val="11"/>
            <color indexed="81"/>
            <rFont val="Aptos"/>
            <family val="2"/>
          </rPr>
          <t>Manufacturer:</t>
        </r>
        <r>
          <rPr>
            <sz val="11"/>
            <color indexed="81"/>
            <rFont val="Aptos"/>
            <family val="2"/>
          </rPr>
          <t xml:space="preserve"> LIGHT AND WONDER
</t>
        </r>
        <r>
          <rPr>
            <b/>
            <sz val="11"/>
            <color indexed="81"/>
            <rFont val="Aptos"/>
            <family val="2"/>
          </rPr>
          <t>Model:</t>
        </r>
        <r>
          <rPr>
            <sz val="11"/>
            <color indexed="81"/>
            <rFont val="Aptos"/>
            <family val="2"/>
          </rPr>
          <t xml:space="preserve"> COSMIC
</t>
        </r>
        <r>
          <rPr>
            <b/>
            <sz val="11"/>
            <color indexed="81"/>
            <rFont val="Aptos"/>
            <family val="2"/>
          </rPr>
          <t>Game Theme:</t>
        </r>
        <r>
          <rPr>
            <sz val="11"/>
            <color indexed="81"/>
            <rFont val="Aptos"/>
            <family val="2"/>
          </rPr>
          <t xml:space="preserve"> HUFF N EVEN MORE PUFF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 xml:space="preserve">Mix Type: </t>
        </r>
        <r>
          <rPr>
            <sz val="11"/>
            <color indexed="81"/>
            <rFont val="Aptos"/>
            <family val="2"/>
          </rPr>
          <t xml:space="preserve">$0.01/$0.02/$0.05/$0.10/$1.00/$2.00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LINK</t>
        </r>
        <r>
          <rPr>
            <b/>
            <sz val="11"/>
            <color indexed="81"/>
            <rFont val="Aptos"/>
            <family val="2"/>
          </rPr>
          <t xml:space="preserve">
Topper: </t>
        </r>
        <r>
          <rPr>
            <sz val="11"/>
            <color indexed="81"/>
            <rFont val="Aptos"/>
            <family val="2"/>
          </rPr>
          <t xml:space="preserve">NONE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87"H, 27"W, 34"D
</t>
        </r>
        <r>
          <rPr>
            <b/>
            <sz val="11"/>
            <color indexed="81"/>
            <rFont val="Aptos"/>
            <family val="2"/>
          </rPr>
          <t xml:space="preserve">Slot highest measurement: </t>
        </r>
        <r>
          <rPr>
            <sz val="11"/>
            <color indexed="81"/>
            <rFont val="Aptos"/>
            <family val="2"/>
          </rPr>
          <t>87"</t>
        </r>
        <r>
          <rPr>
            <b/>
            <sz val="11"/>
            <color indexed="81"/>
            <rFont val="Aptos"/>
            <family val="2"/>
          </rPr>
          <t xml:space="preserve">
Floor to Ceiling Measurement: </t>
        </r>
        <r>
          <rPr>
            <sz val="11"/>
            <color indexed="81"/>
            <rFont val="Aptos"/>
            <family val="2"/>
          </rPr>
          <t>92.5"</t>
        </r>
        <r>
          <rPr>
            <b/>
            <sz val="11"/>
            <color indexed="81"/>
            <rFont val="Aptos"/>
            <family val="2"/>
          </rPr>
          <t xml:space="preserve">
Comments: </t>
        </r>
        <r>
          <rPr>
            <sz val="11"/>
            <color indexed="81"/>
            <rFont val="Aptos"/>
            <family val="2"/>
          </rPr>
          <t xml:space="preserve">
</t>
        </r>
        <r>
          <rPr>
            <sz val="12"/>
            <color indexed="81"/>
            <rFont val="Aptos"/>
            <family val="2"/>
          </rPr>
          <t xml:space="preserve">
</t>
        </r>
      </text>
    </comment>
    <comment ref="CR59" authorId="0" shapeId="0" xr:uid="{FA0CE524-3376-4F24-A14A-A04A63458113}">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03 / STAND 03</t>
        </r>
        <r>
          <rPr>
            <sz val="11"/>
            <color indexed="81"/>
            <rFont val="Aptos"/>
            <family val="2"/>
          </rPr>
          <t xml:space="preserve">
</t>
        </r>
        <r>
          <rPr>
            <b/>
            <sz val="11"/>
            <color indexed="81"/>
            <rFont val="Aptos"/>
            <family val="2"/>
          </rPr>
          <t>Manufacturer:</t>
        </r>
        <r>
          <rPr>
            <sz val="11"/>
            <color indexed="81"/>
            <rFont val="Aptos"/>
            <family val="2"/>
          </rPr>
          <t xml:space="preserve"> LIGHT AND WONDER
</t>
        </r>
        <r>
          <rPr>
            <b/>
            <sz val="11"/>
            <color indexed="81"/>
            <rFont val="Aptos"/>
            <family val="2"/>
          </rPr>
          <t>Model:</t>
        </r>
        <r>
          <rPr>
            <sz val="11"/>
            <color indexed="81"/>
            <rFont val="Aptos"/>
            <family val="2"/>
          </rPr>
          <t xml:space="preserve"> COSMIC
</t>
        </r>
        <r>
          <rPr>
            <b/>
            <sz val="11"/>
            <color indexed="81"/>
            <rFont val="Aptos"/>
            <family val="2"/>
          </rPr>
          <t>Game Theme:</t>
        </r>
        <r>
          <rPr>
            <sz val="11"/>
            <color indexed="81"/>
            <rFont val="Aptos"/>
            <family val="2"/>
          </rPr>
          <t xml:space="preserve"> QUICK HIT LINK FIRE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 xml:space="preserve">Mix Type: </t>
        </r>
        <r>
          <rPr>
            <sz val="11"/>
            <color indexed="81"/>
            <rFont val="Aptos"/>
            <family val="2"/>
          </rPr>
          <t xml:space="preserve">$0.01/$0.02/$0.05/$0.10/$1.00/$2.00
</t>
        </r>
        <r>
          <rPr>
            <b/>
            <sz val="11"/>
            <color indexed="81"/>
            <rFont val="Aptos"/>
            <family val="2"/>
          </rPr>
          <t>Game Type:</t>
        </r>
        <r>
          <rPr>
            <sz val="11"/>
            <color indexed="81"/>
            <rFont val="Aptos"/>
            <family val="2"/>
          </rPr>
          <t xml:space="preserve"> VIDEO MACHINE</t>
        </r>
        <r>
          <rPr>
            <sz val="11"/>
            <color indexed="81"/>
            <rFont val="Aptos"/>
            <family val="2"/>
          </rPr>
          <t xml:space="preserve">
</t>
        </r>
        <r>
          <rPr>
            <b/>
            <sz val="11"/>
            <color indexed="81"/>
            <rFont val="Aptos"/>
            <family val="2"/>
          </rPr>
          <t>Progressive</t>
        </r>
        <r>
          <rPr>
            <sz val="11"/>
            <color indexed="81"/>
            <rFont val="Aptos"/>
            <family val="2"/>
          </rPr>
          <t>: LINK</t>
        </r>
        <r>
          <rPr>
            <b/>
            <sz val="11"/>
            <color indexed="81"/>
            <rFont val="Aptos"/>
            <family val="2"/>
          </rPr>
          <t xml:space="preserve">
Topper: </t>
        </r>
        <r>
          <rPr>
            <sz val="11"/>
            <color indexed="81"/>
            <rFont val="Aptos"/>
            <family val="2"/>
          </rPr>
          <t xml:space="preserve">NONE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87"H, 27"W, 34"D
</t>
        </r>
        <r>
          <rPr>
            <b/>
            <sz val="11"/>
            <color indexed="81"/>
            <rFont val="Aptos"/>
            <family val="2"/>
          </rPr>
          <t xml:space="preserve">Slot highest measurement: </t>
        </r>
        <r>
          <rPr>
            <sz val="11"/>
            <color indexed="81"/>
            <rFont val="Aptos"/>
            <family val="2"/>
          </rPr>
          <t>87"</t>
        </r>
        <r>
          <rPr>
            <b/>
            <sz val="11"/>
            <color indexed="81"/>
            <rFont val="Aptos"/>
            <family val="2"/>
          </rPr>
          <t xml:space="preserve">
Floor to Ceiling Measurement: </t>
        </r>
        <r>
          <rPr>
            <sz val="11"/>
            <color indexed="81"/>
            <rFont val="Aptos"/>
            <family val="2"/>
          </rPr>
          <t>92.05"</t>
        </r>
        <r>
          <rPr>
            <b/>
            <sz val="11"/>
            <color indexed="81"/>
            <rFont val="Aptos"/>
            <family val="2"/>
          </rPr>
          <t xml:space="preserve">
Comments: </t>
        </r>
        <r>
          <rPr>
            <sz val="12"/>
            <color indexed="81"/>
            <rFont val="Aptos"/>
            <family val="2"/>
          </rPr>
          <t xml:space="preserve">
</t>
        </r>
      </text>
    </comment>
    <comment ref="Q62" authorId="0" shapeId="0" xr:uid="{FAEB8DEC-18A0-46FB-A78F-E6781D511677}">
      <text>
        <r>
          <rPr>
            <b/>
            <sz val="11"/>
            <color indexed="81"/>
            <rFont val="Aptos"/>
            <family val="2"/>
          </rPr>
          <t xml:space="preserve">Area: </t>
        </r>
        <r>
          <rPr>
            <sz val="11"/>
            <color indexed="81"/>
            <rFont val="Aptos"/>
            <family val="2"/>
          </rPr>
          <t xml:space="preserve">A-HAL KONINGSDAM ART GALLERY
</t>
        </r>
        <r>
          <rPr>
            <b/>
            <sz val="11"/>
            <color indexed="81"/>
            <rFont val="Aptos"/>
            <family val="2"/>
          </rPr>
          <t>Position:</t>
        </r>
        <r>
          <rPr>
            <sz val="11"/>
            <color indexed="81"/>
            <rFont val="Aptos"/>
            <family val="2"/>
          </rPr>
          <t xml:space="preserve"> BANK 02 / STAND 02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HELIX UPRIGHT
</t>
        </r>
        <r>
          <rPr>
            <b/>
            <sz val="11"/>
            <color indexed="81"/>
            <rFont val="Aptos"/>
            <family val="2"/>
          </rPr>
          <t>Game Theme:</t>
        </r>
        <r>
          <rPr>
            <sz val="11"/>
            <color indexed="81"/>
            <rFont val="Aptos"/>
            <family val="2"/>
          </rPr>
          <t xml:space="preserve"> WONDER 4 JACKPOTS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$0.01
</t>
        </r>
        <r>
          <rPr>
            <b/>
            <sz val="11"/>
            <color indexed="81"/>
            <rFont val="Aptos"/>
            <family val="2"/>
          </rPr>
          <t>Mix Type:</t>
        </r>
        <r>
          <rPr>
            <sz val="11"/>
            <color indexed="81"/>
            <rFont val="Aptos"/>
            <family val="2"/>
          </rPr>
          <t xml:space="preserve"> $0.01, $0.02, $0.05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xml:space="preserve"> STANDALONE</t>
        </r>
        <r>
          <rPr>
            <b/>
            <sz val="11"/>
            <color indexed="81"/>
            <rFont val="Aptos"/>
            <family val="2"/>
          </rPr>
          <t xml:space="preserve">
Topper: </t>
        </r>
        <r>
          <rPr>
            <sz val="11"/>
            <color indexed="81"/>
            <rFont val="Aptos"/>
            <family val="2"/>
          </rPr>
          <t xml:space="preserve">STATIC (11.2"H, 19.1"W)
</t>
        </r>
        <r>
          <rPr>
            <b/>
            <sz val="11"/>
            <color indexed="81"/>
            <rFont val="Aptos"/>
            <family val="2"/>
          </rPr>
          <t>Power Rating:</t>
        </r>
        <r>
          <rPr>
            <sz val="11"/>
            <color indexed="81"/>
            <rFont val="Aptos"/>
            <family val="2"/>
          </rPr>
          <t xml:space="preserve"> 110V/220V - 233 WATTS
</t>
        </r>
        <r>
          <rPr>
            <b/>
            <sz val="11"/>
            <color indexed="81"/>
            <rFont val="Aptos"/>
            <family val="2"/>
          </rPr>
          <t>Source:</t>
        </r>
        <r>
          <rPr>
            <sz val="11"/>
            <color indexed="81"/>
            <rFont val="Aptos"/>
            <family val="2"/>
          </rPr>
          <t xml:space="preserve"> 2X 220V POWER 1X DATA (WALL MOUNT)
</t>
        </r>
        <r>
          <rPr>
            <b/>
            <sz val="11"/>
            <color indexed="81"/>
            <rFont val="Aptos"/>
            <family val="2"/>
          </rPr>
          <t xml:space="preserve">Base: </t>
        </r>
        <r>
          <rPr>
            <sz val="11"/>
            <color indexed="81"/>
            <rFont val="Aptos"/>
            <family val="2"/>
          </rPr>
          <t>16" KGM MODULAR METAL</t>
        </r>
        <r>
          <rPr>
            <b/>
            <sz val="11"/>
            <color indexed="81"/>
            <rFont val="Aptos"/>
            <family val="2"/>
          </rPr>
          <t xml:space="preserve">
Slot Measurement: </t>
        </r>
        <r>
          <rPr>
            <sz val="11"/>
            <color indexed="81"/>
            <rFont val="Aptos"/>
            <family val="2"/>
          </rPr>
          <t>48.03"H, 23.62"W, 25.10"D</t>
        </r>
        <r>
          <rPr>
            <b/>
            <sz val="11"/>
            <color indexed="81"/>
            <rFont val="Aptos"/>
            <family val="2"/>
          </rPr>
          <t xml:space="preserve">
Slot w/ topper and candle measurement: </t>
        </r>
        <r>
          <rPr>
            <sz val="11"/>
            <color indexed="81"/>
            <rFont val="Aptos"/>
            <family val="2"/>
          </rPr>
          <t>87.40"H</t>
        </r>
        <r>
          <rPr>
            <b/>
            <sz val="11"/>
            <color indexed="81"/>
            <rFont val="Aptos"/>
            <family val="2"/>
          </rPr>
          <t xml:space="preserve">
Floor to Ceiling Measurement: </t>
        </r>
        <r>
          <rPr>
            <sz val="11"/>
            <color indexed="81"/>
            <rFont val="Aptos"/>
            <family val="2"/>
          </rPr>
          <t>98.5"</t>
        </r>
        <r>
          <rPr>
            <b/>
            <sz val="11"/>
            <color indexed="81"/>
            <rFont val="Aptos"/>
            <family val="2"/>
          </rPr>
          <t xml:space="preserve">
Note:</t>
        </r>
        <r>
          <rPr>
            <sz val="12"/>
            <color indexed="81"/>
            <rFont val="Aptos"/>
            <family val="2"/>
          </rPr>
          <t xml:space="preserve">
</t>
        </r>
      </text>
    </comment>
    <comment ref="AL62" authorId="0" shapeId="0" xr:uid="{B167B04D-C871-4ACB-BA9F-F622DCEAA18E}">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11 / STAND 01
</t>
        </r>
        <r>
          <rPr>
            <b/>
            <sz val="11"/>
            <color indexed="81"/>
            <rFont val="Aptos"/>
            <family val="2"/>
          </rPr>
          <t>Manufacturer:</t>
        </r>
        <r>
          <rPr>
            <sz val="11"/>
            <color indexed="81"/>
            <rFont val="Aptos"/>
            <family val="2"/>
          </rPr>
          <t xml:space="preserve"> IGT
</t>
        </r>
        <r>
          <rPr>
            <b/>
            <sz val="11"/>
            <color indexed="81"/>
            <rFont val="Aptos"/>
            <family val="2"/>
          </rPr>
          <t>Model:</t>
        </r>
        <r>
          <rPr>
            <sz val="11"/>
            <color indexed="81"/>
            <rFont val="Aptos"/>
            <family val="2"/>
          </rPr>
          <t xml:space="preserve"> CRYSTALDUAL 27
</t>
        </r>
        <r>
          <rPr>
            <b/>
            <sz val="11"/>
            <color indexed="81"/>
            <rFont val="Aptos"/>
            <family val="2"/>
          </rPr>
          <t>Game Theme:</t>
        </r>
        <r>
          <rPr>
            <sz val="11"/>
            <color indexed="81"/>
            <rFont val="Aptos"/>
            <family val="2"/>
          </rPr>
          <t xml:space="preserve"> FOTUNE COIN FG MULTIWAY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$0.01
</t>
        </r>
        <r>
          <rPr>
            <b/>
            <sz val="11"/>
            <color indexed="81"/>
            <rFont val="Aptos"/>
            <family val="2"/>
          </rPr>
          <t xml:space="preserve">Mix Type: </t>
        </r>
        <r>
          <rPr>
            <sz val="11"/>
            <color indexed="81"/>
            <rFont val="Aptos"/>
            <family val="2"/>
          </rPr>
          <t xml:space="preserve">$0.01/$0.02/$0.05/$0.10/$1.00/$2.00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NONE</t>
        </r>
        <r>
          <rPr>
            <b/>
            <sz val="11"/>
            <color indexed="81"/>
            <rFont val="Aptos"/>
            <family val="2"/>
          </rPr>
          <t xml:space="preserve">
Topper: </t>
        </r>
        <r>
          <rPr>
            <sz val="11"/>
            <color indexed="81"/>
            <rFont val="Aptos"/>
            <family val="2"/>
          </rPr>
          <t xml:space="preserve">NONE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54.4"H, 26"W, 26.5"D
</t>
        </r>
        <r>
          <rPr>
            <b/>
            <sz val="11"/>
            <color indexed="81"/>
            <rFont val="Aptos"/>
            <family val="2"/>
          </rPr>
          <t>Slot w/ candle measurement:</t>
        </r>
        <r>
          <rPr>
            <sz val="11"/>
            <color indexed="81"/>
            <rFont val="Aptos"/>
            <family val="2"/>
          </rPr>
          <t xml:space="preserve"> 58.4"</t>
        </r>
        <r>
          <rPr>
            <b/>
            <sz val="11"/>
            <color indexed="81"/>
            <rFont val="Aptos"/>
            <family val="2"/>
          </rPr>
          <t xml:space="preserve">
Floor to Ceiling Measurement: </t>
        </r>
        <r>
          <rPr>
            <sz val="11"/>
            <color indexed="81"/>
            <rFont val="Aptos"/>
            <family val="2"/>
          </rPr>
          <t>85.5"</t>
        </r>
        <r>
          <rPr>
            <b/>
            <sz val="11"/>
            <color indexed="81"/>
            <rFont val="Aptos"/>
            <family val="2"/>
          </rPr>
          <t xml:space="preserve">
Comments: </t>
        </r>
        <r>
          <rPr>
            <sz val="11"/>
            <color indexed="81"/>
            <rFont val="Aptos"/>
            <family val="2"/>
          </rPr>
          <t>LOW CEILING BANK</t>
        </r>
        <r>
          <rPr>
            <sz val="12"/>
            <color indexed="81"/>
            <rFont val="Aptos"/>
            <family val="2"/>
          </rPr>
          <t xml:space="preserve">
</t>
        </r>
      </text>
    </comment>
    <comment ref="BD62" authorId="0" shapeId="0" xr:uid="{DA169EC1-5FD6-4B40-B059-A20BD3F50126}">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09 / Stand 05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MARS X PORTRAIT
</t>
        </r>
        <r>
          <rPr>
            <b/>
            <sz val="11"/>
            <color indexed="81"/>
            <rFont val="Aptos"/>
            <family val="2"/>
          </rPr>
          <t>Game Theme:</t>
        </r>
        <r>
          <rPr>
            <sz val="11"/>
            <color indexed="81"/>
            <rFont val="Aptos"/>
            <family val="2"/>
          </rPr>
          <t xml:space="preserve"> RED FESTIVAL BAO ZHU ZHAO FU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 xml:space="preserve">Game Type: </t>
        </r>
        <r>
          <rPr>
            <sz val="11"/>
            <color indexed="81"/>
            <rFont val="Aptos"/>
            <family val="2"/>
          </rPr>
          <t xml:space="preserve">VIDEO REEL
</t>
        </r>
        <r>
          <rPr>
            <b/>
            <sz val="11"/>
            <color indexed="81"/>
            <rFont val="Aptos"/>
            <family val="2"/>
          </rPr>
          <t>Progressive:</t>
        </r>
        <r>
          <rPr>
            <sz val="11"/>
            <color indexed="81"/>
            <rFont val="Aptos"/>
            <family val="2"/>
          </rPr>
          <t xml:space="preserve"> STANDALONE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64.10"H, 27.2"W, 26.09"D
</t>
        </r>
        <r>
          <rPr>
            <b/>
            <sz val="11"/>
            <color indexed="81"/>
            <rFont val="Aptos"/>
            <family val="2"/>
          </rPr>
          <t xml:space="preserve">Slot w/ candle measurement: </t>
        </r>
        <r>
          <rPr>
            <sz val="11"/>
            <color indexed="81"/>
            <rFont val="Aptos"/>
            <family val="2"/>
          </rPr>
          <t xml:space="preserve">69.10"H
</t>
        </r>
        <r>
          <rPr>
            <b/>
            <sz val="11"/>
            <color indexed="81"/>
            <rFont val="Aptos"/>
            <family val="2"/>
          </rPr>
          <t>Floor to Ceiling Measurement:</t>
        </r>
        <r>
          <rPr>
            <sz val="11"/>
            <color indexed="81"/>
            <rFont val="Aptos"/>
            <family val="2"/>
          </rPr>
          <t xml:space="preserve"> 92.10"
</t>
        </r>
        <r>
          <rPr>
            <b/>
            <sz val="11"/>
            <color indexed="81"/>
            <rFont val="Aptos"/>
            <family val="2"/>
          </rPr>
          <t>Comments:</t>
        </r>
        <r>
          <rPr>
            <sz val="11"/>
            <color indexed="81"/>
            <rFont val="Aptos"/>
            <family val="2"/>
          </rPr>
          <t xml:space="preserve"> N/A
</t>
        </r>
        <r>
          <rPr>
            <sz val="12"/>
            <color indexed="81"/>
            <rFont val="Arial Narrow"/>
            <family val="2"/>
          </rPr>
          <t xml:space="preserve">
</t>
        </r>
      </text>
    </comment>
    <comment ref="BH62" authorId="0" shapeId="0" xr:uid="{F257FF2D-2276-459F-98AC-C1DBCB3C5198}">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09 / Stand 03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MARS X PORTRAIT
</t>
        </r>
        <r>
          <rPr>
            <b/>
            <sz val="11"/>
            <color indexed="81"/>
            <rFont val="Aptos"/>
            <family val="2"/>
          </rPr>
          <t>Game Theme:</t>
        </r>
        <r>
          <rPr>
            <sz val="11"/>
            <color indexed="81"/>
            <rFont val="Aptos"/>
            <family val="2"/>
          </rPr>
          <t xml:space="preserve"> BLUE FESTIVAL BAO ZHU ZHAO FU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 xml:space="preserve">Game Type: </t>
        </r>
        <r>
          <rPr>
            <sz val="11"/>
            <color indexed="81"/>
            <rFont val="Aptos"/>
            <family val="2"/>
          </rPr>
          <t xml:space="preserve">VIDEO REEL
</t>
        </r>
        <r>
          <rPr>
            <b/>
            <sz val="11"/>
            <color indexed="81"/>
            <rFont val="Aptos"/>
            <family val="2"/>
          </rPr>
          <t>Progressive:</t>
        </r>
        <r>
          <rPr>
            <sz val="11"/>
            <color indexed="81"/>
            <rFont val="Aptos"/>
            <family val="2"/>
          </rPr>
          <t xml:space="preserve"> STANDALONE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N/A
</t>
        </r>
        <r>
          <rPr>
            <b/>
            <sz val="11"/>
            <color indexed="81"/>
            <rFont val="Aptos"/>
            <family val="2"/>
          </rPr>
          <t xml:space="preserve">Slot Measurement: </t>
        </r>
        <r>
          <rPr>
            <sz val="11"/>
            <color indexed="81"/>
            <rFont val="Aptos"/>
            <family val="2"/>
          </rPr>
          <t>64.10"H, 27.2"W, 26.09"D</t>
        </r>
        <r>
          <rPr>
            <b/>
            <sz val="11"/>
            <color indexed="81"/>
            <rFont val="Aptos"/>
            <family val="2"/>
          </rPr>
          <t xml:space="preserve">
Slot w/ candle measurement: </t>
        </r>
        <r>
          <rPr>
            <sz val="11"/>
            <color indexed="81"/>
            <rFont val="Aptos"/>
            <family val="2"/>
          </rPr>
          <t>69.10"H</t>
        </r>
        <r>
          <rPr>
            <b/>
            <sz val="11"/>
            <color indexed="81"/>
            <rFont val="Aptos"/>
            <family val="2"/>
          </rPr>
          <t xml:space="preserve">
Floor to Ceiling Measurement: </t>
        </r>
        <r>
          <rPr>
            <sz val="11"/>
            <color indexed="81"/>
            <rFont val="Aptos"/>
            <family val="2"/>
          </rPr>
          <t xml:space="preserve">92.10"
</t>
        </r>
        <r>
          <rPr>
            <b/>
            <sz val="11"/>
            <color indexed="81"/>
            <rFont val="Aptos"/>
            <family val="2"/>
          </rPr>
          <t>Comments:</t>
        </r>
        <r>
          <rPr>
            <sz val="11"/>
            <color indexed="81"/>
            <rFont val="Aptos"/>
            <family val="2"/>
          </rPr>
          <t xml:space="preserve"> N/A
</t>
        </r>
        <r>
          <rPr>
            <sz val="12"/>
            <color indexed="81"/>
            <rFont val="Arial Narrow"/>
            <family val="2"/>
          </rPr>
          <t xml:space="preserve">
</t>
        </r>
      </text>
    </comment>
    <comment ref="EQ62" authorId="0" shapeId="0" xr:uid="{690EE71F-EE7B-41DF-B2EF-6F62E02C7126}">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02 / STAND 01
</t>
        </r>
        <r>
          <rPr>
            <b/>
            <sz val="11"/>
            <color indexed="81"/>
            <rFont val="Aptos"/>
            <family val="2"/>
          </rPr>
          <t>Manufacturer:</t>
        </r>
        <r>
          <rPr>
            <sz val="11"/>
            <color indexed="81"/>
            <rFont val="Aptos"/>
            <family val="2"/>
          </rPr>
          <t xml:space="preserve"> LIGHT AND WONDER
</t>
        </r>
        <r>
          <rPr>
            <b/>
            <sz val="11"/>
            <color indexed="81"/>
            <rFont val="Aptos"/>
            <family val="2"/>
          </rPr>
          <t>Model:</t>
        </r>
        <r>
          <rPr>
            <sz val="11"/>
            <color indexed="81"/>
            <rFont val="Aptos"/>
            <family val="2"/>
          </rPr>
          <t xml:space="preserve"> KASCADA DUAL
</t>
        </r>
        <r>
          <rPr>
            <b/>
            <sz val="11"/>
            <color indexed="81"/>
            <rFont val="Aptos"/>
            <family val="2"/>
          </rPr>
          <t>Game Theme:</t>
        </r>
        <r>
          <rPr>
            <sz val="11"/>
            <color indexed="81"/>
            <rFont val="Aptos"/>
            <family val="2"/>
          </rPr>
          <t xml:space="preserve"> HUFF N' MORE PUFF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$0.1, $0.02, $0.05, $0.10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LINK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14" KGM MODULAR METAL
</t>
        </r>
        <r>
          <rPr>
            <b/>
            <sz val="11"/>
            <color indexed="81"/>
            <rFont val="Aptos"/>
            <family val="2"/>
          </rPr>
          <t xml:space="preserve">Slot Measurement: </t>
        </r>
        <r>
          <rPr>
            <sz val="11"/>
            <color indexed="81"/>
            <rFont val="Aptos"/>
            <family val="2"/>
          </rPr>
          <t>64.10"H, 27.2"W, 26.09"D</t>
        </r>
        <r>
          <rPr>
            <b/>
            <sz val="11"/>
            <color indexed="81"/>
            <rFont val="Aptos"/>
            <family val="2"/>
          </rPr>
          <t xml:space="preserve">
Slot w/ candle measurement: </t>
        </r>
        <r>
          <rPr>
            <sz val="11"/>
            <color indexed="81"/>
            <rFont val="Aptos"/>
            <family val="2"/>
          </rPr>
          <t>69.10"H</t>
        </r>
        <r>
          <rPr>
            <b/>
            <sz val="11"/>
            <color indexed="81"/>
            <rFont val="Aptos"/>
            <family val="2"/>
          </rPr>
          <t xml:space="preserve">
Floor to Ceiling Measurement: </t>
        </r>
        <r>
          <rPr>
            <sz val="11"/>
            <color indexed="81"/>
            <rFont val="Aptos"/>
            <family val="2"/>
          </rPr>
          <t xml:space="preserve">92.10"
</t>
        </r>
        <r>
          <rPr>
            <b/>
            <sz val="11"/>
            <color indexed="81"/>
            <rFont val="Aptos"/>
            <family val="2"/>
          </rPr>
          <t xml:space="preserve">Note: 
</t>
        </r>
      </text>
    </comment>
    <comment ref="EU62" authorId="0" shapeId="0" xr:uid="{8CB90FCD-3C9B-4555-9190-AF58DB66957C}">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02 / STAND 02
</t>
        </r>
        <r>
          <rPr>
            <b/>
            <sz val="11"/>
            <color indexed="81"/>
            <rFont val="Aptos"/>
            <family val="2"/>
          </rPr>
          <t>Manufacturer:</t>
        </r>
        <r>
          <rPr>
            <sz val="11"/>
            <color indexed="81"/>
            <rFont val="Aptos"/>
            <family val="2"/>
          </rPr>
          <t xml:space="preserve"> LIGHT AND WONDER
</t>
        </r>
        <r>
          <rPr>
            <b/>
            <sz val="11"/>
            <color indexed="81"/>
            <rFont val="Aptos"/>
            <family val="2"/>
          </rPr>
          <t>Model:</t>
        </r>
        <r>
          <rPr>
            <sz val="11"/>
            <color indexed="81"/>
            <rFont val="Aptos"/>
            <family val="2"/>
          </rPr>
          <t xml:space="preserve"> KASCADA DUAL
</t>
        </r>
        <r>
          <rPr>
            <b/>
            <sz val="11"/>
            <color indexed="81"/>
            <rFont val="Aptos"/>
            <family val="2"/>
          </rPr>
          <t>Game Theme:</t>
        </r>
        <r>
          <rPr>
            <sz val="11"/>
            <color indexed="81"/>
            <rFont val="Aptos"/>
            <family val="2"/>
          </rPr>
          <t xml:space="preserve"> HUFF N' MORE PUFF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$0.1, $0.02, $0.05, $0.10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STANDALONE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14" KGM MODULAR METAL
</t>
        </r>
        <r>
          <rPr>
            <b/>
            <sz val="11"/>
            <color indexed="81"/>
            <rFont val="Aptos"/>
            <family val="2"/>
          </rPr>
          <t>Slot Measurement:</t>
        </r>
        <r>
          <rPr>
            <sz val="11"/>
            <color indexed="81"/>
            <rFont val="Aptos"/>
            <family val="2"/>
          </rPr>
          <t xml:space="preserve"> 51"H, 27"W, 28"D
</t>
        </r>
        <r>
          <rPr>
            <b/>
            <sz val="11"/>
            <color indexed="81"/>
            <rFont val="Aptos"/>
            <family val="2"/>
          </rPr>
          <t xml:space="preserve">Slot w/ candle measurement: </t>
        </r>
        <r>
          <rPr>
            <sz val="11"/>
            <color indexed="81"/>
            <rFont val="Aptos"/>
            <family val="2"/>
          </rPr>
          <t>69.10"H</t>
        </r>
        <r>
          <rPr>
            <b/>
            <sz val="11"/>
            <color indexed="81"/>
            <rFont val="Aptos"/>
            <family val="2"/>
          </rPr>
          <t xml:space="preserve">
Floor to Ceiling Measurement: </t>
        </r>
        <r>
          <rPr>
            <sz val="11"/>
            <color indexed="81"/>
            <rFont val="Aptos"/>
            <family val="2"/>
          </rPr>
          <t xml:space="preserve">92.10"
</t>
        </r>
        <r>
          <rPr>
            <b/>
            <sz val="11"/>
            <color indexed="81"/>
            <rFont val="Aptos"/>
            <family val="2"/>
          </rPr>
          <t xml:space="preserve">Note: 
</t>
        </r>
      </text>
    </comment>
    <comment ref="EY62" authorId="0" shapeId="0" xr:uid="{F6363660-5972-4AF8-9C72-8CD566DB1C8A}">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02 / STAND 03
</t>
        </r>
        <r>
          <rPr>
            <b/>
            <sz val="11"/>
            <color indexed="81"/>
            <rFont val="Aptos"/>
            <family val="2"/>
          </rPr>
          <t>Manufacturer:</t>
        </r>
        <r>
          <rPr>
            <sz val="11"/>
            <color indexed="81"/>
            <rFont val="Aptos"/>
            <family val="2"/>
          </rPr>
          <t xml:space="preserve"> LIGHT AND WONDER
</t>
        </r>
        <r>
          <rPr>
            <b/>
            <sz val="11"/>
            <color indexed="81"/>
            <rFont val="Aptos"/>
            <family val="2"/>
          </rPr>
          <t>Model:</t>
        </r>
        <r>
          <rPr>
            <sz val="11"/>
            <color indexed="81"/>
            <rFont val="Aptos"/>
            <family val="2"/>
          </rPr>
          <t xml:space="preserve"> KASCADA DUAL
</t>
        </r>
        <r>
          <rPr>
            <b/>
            <sz val="11"/>
            <color indexed="81"/>
            <rFont val="Aptos"/>
            <family val="2"/>
          </rPr>
          <t>Game Theme:</t>
        </r>
        <r>
          <rPr>
            <sz val="11"/>
            <color indexed="81"/>
            <rFont val="Aptos"/>
            <family val="2"/>
          </rPr>
          <t xml:space="preserve"> HUFF N' MORE PUFF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$0.1, $0.02, $0.05, $0.10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STANDALONE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14" KGM MODULAR METAL
</t>
        </r>
        <r>
          <rPr>
            <b/>
            <sz val="11"/>
            <color indexed="81"/>
            <rFont val="Aptos"/>
            <family val="2"/>
          </rPr>
          <t>Slot Measurement:</t>
        </r>
        <r>
          <rPr>
            <sz val="11"/>
            <color indexed="81"/>
            <rFont val="Aptos"/>
            <family val="2"/>
          </rPr>
          <t xml:space="preserve"> 51"H, 27"W, 28"D
</t>
        </r>
        <r>
          <rPr>
            <b/>
            <sz val="11"/>
            <color indexed="81"/>
            <rFont val="Aptos"/>
            <family val="2"/>
          </rPr>
          <t>Slot w/ topper and candle measurement:</t>
        </r>
        <r>
          <rPr>
            <sz val="11"/>
            <color indexed="81"/>
            <rFont val="Aptos"/>
            <family val="2"/>
          </rPr>
          <t xml:space="preserve"> 68"H
</t>
        </r>
        <r>
          <rPr>
            <b/>
            <sz val="11"/>
            <color indexed="81"/>
            <rFont val="Aptos"/>
            <family val="2"/>
          </rPr>
          <t>Floor to Ceilling Measurement:</t>
        </r>
        <r>
          <rPr>
            <sz val="11"/>
            <color indexed="81"/>
            <rFont val="Aptos"/>
            <family val="2"/>
          </rPr>
          <t xml:space="preserve"> 92.10"
</t>
        </r>
        <r>
          <rPr>
            <b/>
            <sz val="11"/>
            <color indexed="81"/>
            <rFont val="Aptos"/>
            <family val="2"/>
          </rPr>
          <t xml:space="preserve">Note: 
</t>
        </r>
      </text>
    </comment>
    <comment ref="BT63" authorId="0" shapeId="0" xr:uid="{D8ADE4DA-C6ED-45F0-9A9D-7300B393984E}">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08 / Stand 05
</t>
        </r>
        <r>
          <rPr>
            <b/>
            <sz val="11"/>
            <color indexed="81"/>
            <rFont val="Aptos"/>
            <family val="2"/>
          </rPr>
          <t>Manufacturer</t>
        </r>
        <r>
          <rPr>
            <sz val="11"/>
            <color indexed="81"/>
            <rFont val="Aptos"/>
            <family val="2"/>
          </rPr>
          <t xml:space="preserve">: BLUBERI
</t>
        </r>
        <r>
          <rPr>
            <b/>
            <sz val="11"/>
            <color indexed="81"/>
            <rFont val="Aptos"/>
            <family val="2"/>
          </rPr>
          <t xml:space="preserve">Model: </t>
        </r>
        <r>
          <rPr>
            <sz val="11"/>
            <color indexed="81"/>
            <rFont val="Aptos"/>
            <family val="2"/>
          </rPr>
          <t xml:space="preserve">NOVUS B49 3.0
</t>
        </r>
        <r>
          <rPr>
            <b/>
            <sz val="11"/>
            <color indexed="81"/>
            <rFont val="Aptos"/>
            <family val="2"/>
          </rPr>
          <t>Game Theme:</t>
        </r>
        <r>
          <rPr>
            <sz val="11"/>
            <color indexed="81"/>
            <rFont val="Aptos"/>
            <family val="2"/>
          </rPr>
          <t xml:space="preserve"> FU FRENZY
</t>
        </r>
        <r>
          <rPr>
            <b/>
            <sz val="11"/>
            <color indexed="81"/>
            <rFont val="Aptos"/>
            <family val="2"/>
          </rPr>
          <t>Cabinet:</t>
        </r>
        <r>
          <rPr>
            <sz val="11"/>
            <color indexed="81"/>
            <rFont val="Aptos"/>
            <family val="2"/>
          </rPr>
          <t xml:space="preserve"> SLAN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Game Type:</t>
        </r>
        <r>
          <rPr>
            <sz val="11"/>
            <color indexed="81"/>
            <rFont val="Aptos"/>
            <family val="2"/>
          </rPr>
          <t xml:space="preserve"> VIDEOMACHINE
</t>
        </r>
        <r>
          <rPr>
            <b/>
            <sz val="11"/>
            <color indexed="81"/>
            <rFont val="Aptos"/>
            <family val="2"/>
          </rPr>
          <t>Progressive:</t>
        </r>
        <r>
          <rPr>
            <sz val="11"/>
            <color indexed="81"/>
            <rFont val="Aptos"/>
            <family val="2"/>
          </rPr>
          <t xml:space="preserve"> STANDALONE
</t>
        </r>
        <r>
          <rPr>
            <b/>
            <sz val="11"/>
            <color indexed="81"/>
            <rFont val="Aptos"/>
            <family val="2"/>
          </rPr>
          <t>Topper:</t>
        </r>
        <r>
          <rPr>
            <sz val="11"/>
            <color indexed="81"/>
            <rFont val="Aptos"/>
            <family val="2"/>
          </rPr>
          <t xml:space="preserve"> NONE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83.72"H, 27.8"W, 29.53"D
</t>
        </r>
        <r>
          <rPr>
            <b/>
            <sz val="11"/>
            <color indexed="81"/>
            <rFont val="Aptos"/>
            <family val="2"/>
          </rPr>
          <t>Slot highest measurement:</t>
        </r>
        <r>
          <rPr>
            <sz val="11"/>
            <color indexed="81"/>
            <rFont val="Aptos"/>
            <family val="2"/>
          </rPr>
          <t xml:space="preserve"> N/A
</t>
        </r>
        <r>
          <rPr>
            <b/>
            <sz val="11"/>
            <color indexed="81"/>
            <rFont val="Aptos"/>
            <family val="2"/>
          </rPr>
          <t>Floor to Ceiling Measurement:</t>
        </r>
        <r>
          <rPr>
            <sz val="11"/>
            <color indexed="81"/>
            <rFont val="Aptos"/>
            <family val="2"/>
          </rPr>
          <t xml:space="preserve"> 92.05"
</t>
        </r>
        <r>
          <rPr>
            <b/>
            <sz val="11"/>
            <color indexed="81"/>
            <rFont val="Aptos"/>
            <family val="2"/>
          </rPr>
          <t>Comments:</t>
        </r>
        <r>
          <rPr>
            <sz val="11"/>
            <color indexed="81"/>
            <rFont val="Aptos"/>
            <family val="2"/>
          </rPr>
          <t xml:space="preserve"> NO TOPPER AND CANDLE</t>
        </r>
        <r>
          <rPr>
            <sz val="12"/>
            <color indexed="81"/>
            <rFont val="Aptos"/>
            <family val="2"/>
          </rPr>
          <t xml:space="preserve">
</t>
        </r>
        <r>
          <rPr>
            <sz val="12"/>
            <color indexed="81"/>
            <rFont val="Arial Narrow"/>
            <family val="2"/>
          </rPr>
          <t xml:space="preserve">
</t>
        </r>
      </text>
    </comment>
    <comment ref="BX63" authorId="0" shapeId="0" xr:uid="{48172145-F4D7-406D-809B-61F1E923B3D4}">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08 / Stand 02
</t>
        </r>
        <r>
          <rPr>
            <b/>
            <sz val="11"/>
            <color indexed="81"/>
            <rFont val="Aptos"/>
            <family val="2"/>
          </rPr>
          <t>Manufacturer</t>
        </r>
        <r>
          <rPr>
            <sz val="11"/>
            <color indexed="81"/>
            <rFont val="Aptos"/>
            <family val="2"/>
          </rPr>
          <t xml:space="preserve">: BLUBERI
</t>
        </r>
        <r>
          <rPr>
            <b/>
            <sz val="11"/>
            <color indexed="81"/>
            <rFont val="Aptos"/>
            <family val="2"/>
          </rPr>
          <t xml:space="preserve">Model: </t>
        </r>
        <r>
          <rPr>
            <sz val="11"/>
            <color indexed="81"/>
            <rFont val="Aptos"/>
            <family val="2"/>
          </rPr>
          <t xml:space="preserve">NOVUS B49 3.0
</t>
        </r>
        <r>
          <rPr>
            <b/>
            <sz val="11"/>
            <color indexed="81"/>
            <rFont val="Aptos"/>
            <family val="2"/>
          </rPr>
          <t>Game Theme:</t>
        </r>
        <r>
          <rPr>
            <sz val="11"/>
            <color indexed="81"/>
            <rFont val="Aptos"/>
            <family val="2"/>
          </rPr>
          <t xml:space="preserve"> DEVIL'S LOCK
</t>
        </r>
        <r>
          <rPr>
            <b/>
            <sz val="11"/>
            <color indexed="81"/>
            <rFont val="Aptos"/>
            <family val="2"/>
          </rPr>
          <t>Cabinet:</t>
        </r>
        <r>
          <rPr>
            <sz val="11"/>
            <color indexed="81"/>
            <rFont val="Aptos"/>
            <family val="2"/>
          </rPr>
          <t xml:space="preserve"> SLAN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xml:space="preserve"> STANDALONE
</t>
        </r>
        <r>
          <rPr>
            <b/>
            <sz val="11"/>
            <color indexed="81"/>
            <rFont val="Aptos"/>
            <family val="2"/>
          </rPr>
          <t>Topper:</t>
        </r>
        <r>
          <rPr>
            <sz val="11"/>
            <color indexed="81"/>
            <rFont val="Aptos"/>
            <family val="2"/>
          </rPr>
          <t xml:space="preserve"> N/A
</t>
        </r>
        <r>
          <rPr>
            <b/>
            <sz val="11"/>
            <color indexed="81"/>
            <rFont val="Aptos"/>
            <family val="2"/>
          </rPr>
          <t xml:space="preserve">Base: </t>
        </r>
        <r>
          <rPr>
            <sz val="11"/>
            <color indexed="81"/>
            <rFont val="Aptos"/>
            <family val="2"/>
          </rPr>
          <t>N/A</t>
        </r>
        <r>
          <rPr>
            <b/>
            <sz val="11"/>
            <color indexed="81"/>
            <rFont val="Aptos"/>
            <family val="2"/>
          </rPr>
          <t xml:space="preserve">
Slot Measurement: </t>
        </r>
        <r>
          <rPr>
            <sz val="11"/>
            <color indexed="81"/>
            <rFont val="Aptos"/>
            <family val="2"/>
          </rPr>
          <t>83.72"H, 27.8"W, 29.53"D</t>
        </r>
        <r>
          <rPr>
            <b/>
            <sz val="11"/>
            <color indexed="81"/>
            <rFont val="Aptos"/>
            <family val="2"/>
          </rPr>
          <t xml:space="preserve">
Slot highest measurement: </t>
        </r>
        <r>
          <rPr>
            <sz val="11"/>
            <color indexed="81"/>
            <rFont val="Aptos"/>
            <family val="2"/>
          </rPr>
          <t>83.72"</t>
        </r>
        <r>
          <rPr>
            <b/>
            <sz val="11"/>
            <color indexed="81"/>
            <rFont val="Aptos"/>
            <family val="2"/>
          </rPr>
          <t xml:space="preserve">
Floor to Ceiling Measurement: </t>
        </r>
        <r>
          <rPr>
            <sz val="11"/>
            <color indexed="81"/>
            <rFont val="Aptos"/>
            <family val="2"/>
          </rPr>
          <t>92.05"</t>
        </r>
        <r>
          <rPr>
            <b/>
            <sz val="11"/>
            <color indexed="81"/>
            <rFont val="Aptos"/>
            <family val="2"/>
          </rPr>
          <t xml:space="preserve">
Comments: </t>
        </r>
        <r>
          <rPr>
            <sz val="11"/>
            <color indexed="81"/>
            <rFont val="Aptos"/>
            <family val="2"/>
          </rPr>
          <t>NO TOPPER AND CANDLE</t>
        </r>
        <r>
          <rPr>
            <sz val="12"/>
            <color indexed="81"/>
            <rFont val="Aptos"/>
            <family val="2"/>
          </rPr>
          <t xml:space="preserve">
</t>
        </r>
        <r>
          <rPr>
            <sz val="12"/>
            <color indexed="81"/>
            <rFont val="Arial Narrow"/>
            <family val="2"/>
          </rPr>
          <t xml:space="preserve">
</t>
        </r>
      </text>
    </comment>
    <comment ref="CN63" authorId="0" shapeId="0" xr:uid="{3BB33DC6-BD19-4104-B60E-81C0DC3BFD86}">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03 / STAND 05
</t>
        </r>
        <r>
          <rPr>
            <b/>
            <sz val="11"/>
            <color indexed="81"/>
            <rFont val="Aptos"/>
            <family val="2"/>
          </rPr>
          <t>Manufacturer:</t>
        </r>
        <r>
          <rPr>
            <sz val="11"/>
            <color indexed="81"/>
            <rFont val="Aptos"/>
            <family val="2"/>
          </rPr>
          <t xml:space="preserve"> LIGHT AND WONDER
</t>
        </r>
        <r>
          <rPr>
            <b/>
            <sz val="11"/>
            <color indexed="81"/>
            <rFont val="Aptos"/>
            <family val="2"/>
          </rPr>
          <t>Model:</t>
        </r>
        <r>
          <rPr>
            <sz val="11"/>
            <color indexed="81"/>
            <rFont val="Aptos"/>
            <family val="2"/>
          </rPr>
          <t xml:space="preserve"> COSMIC
</t>
        </r>
        <r>
          <rPr>
            <b/>
            <sz val="11"/>
            <color indexed="81"/>
            <rFont val="Aptos"/>
            <family val="2"/>
          </rPr>
          <t>Game Theme:</t>
        </r>
        <r>
          <rPr>
            <sz val="11"/>
            <color indexed="81"/>
            <rFont val="Aptos"/>
            <family val="2"/>
          </rPr>
          <t xml:space="preserve"> HUFF N EVEN MORE PUFF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 xml:space="preserve">Mix Type: </t>
        </r>
        <r>
          <rPr>
            <sz val="11"/>
            <color indexed="81"/>
            <rFont val="Aptos"/>
            <family val="2"/>
          </rPr>
          <t xml:space="preserve">$0.01/$0.02/$0.05/$0.10/$1.00/$2.00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LINK</t>
        </r>
        <r>
          <rPr>
            <b/>
            <sz val="11"/>
            <color indexed="81"/>
            <rFont val="Aptos"/>
            <family val="2"/>
          </rPr>
          <t xml:space="preserve">
Topper: </t>
        </r>
        <r>
          <rPr>
            <sz val="11"/>
            <color indexed="81"/>
            <rFont val="Aptos"/>
            <family val="2"/>
          </rPr>
          <t xml:space="preserve">NONE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87"H, 27"W, 34"D
</t>
        </r>
        <r>
          <rPr>
            <b/>
            <sz val="11"/>
            <color indexed="81"/>
            <rFont val="Aptos"/>
            <family val="2"/>
          </rPr>
          <t>Slot highest measurement:</t>
        </r>
        <r>
          <rPr>
            <sz val="11"/>
            <color indexed="81"/>
            <rFont val="Aptos"/>
            <family val="2"/>
          </rPr>
          <t xml:space="preserve"> 87"</t>
        </r>
        <r>
          <rPr>
            <b/>
            <sz val="11"/>
            <color indexed="81"/>
            <rFont val="Aptos"/>
            <family val="2"/>
          </rPr>
          <t xml:space="preserve">
Floor to Ceiling Measurement: </t>
        </r>
        <r>
          <rPr>
            <sz val="11"/>
            <color indexed="81"/>
            <rFont val="Aptos"/>
            <family val="2"/>
          </rPr>
          <t>92.05"</t>
        </r>
        <r>
          <rPr>
            <b/>
            <sz val="11"/>
            <color indexed="81"/>
            <rFont val="Aptos"/>
            <family val="2"/>
          </rPr>
          <t xml:space="preserve">
Comments: </t>
        </r>
        <r>
          <rPr>
            <sz val="12"/>
            <color indexed="81"/>
            <rFont val="Aptos"/>
            <family val="2"/>
          </rPr>
          <t xml:space="preserve">
</t>
        </r>
      </text>
    </comment>
    <comment ref="CR63" authorId="0" shapeId="0" xr:uid="{6A745DC8-6804-400A-9220-18F0AC535C54}">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03 / STAND 02
</t>
        </r>
        <r>
          <rPr>
            <b/>
            <sz val="11"/>
            <color indexed="81"/>
            <rFont val="Aptos"/>
            <family val="2"/>
          </rPr>
          <t>Manufacturer:</t>
        </r>
        <r>
          <rPr>
            <sz val="11"/>
            <color indexed="81"/>
            <rFont val="Aptos"/>
            <family val="2"/>
          </rPr>
          <t xml:space="preserve"> LIGHT AND WONDER
</t>
        </r>
        <r>
          <rPr>
            <b/>
            <sz val="11"/>
            <color indexed="81"/>
            <rFont val="Aptos"/>
            <family val="2"/>
          </rPr>
          <t>Model:</t>
        </r>
        <r>
          <rPr>
            <sz val="11"/>
            <color indexed="81"/>
            <rFont val="Aptos"/>
            <family val="2"/>
          </rPr>
          <t xml:space="preserve"> COSMIC
</t>
        </r>
        <r>
          <rPr>
            <b/>
            <sz val="11"/>
            <color indexed="81"/>
            <rFont val="Aptos"/>
            <family val="2"/>
          </rPr>
          <t>Game Theme:</t>
        </r>
        <r>
          <rPr>
            <sz val="11"/>
            <color indexed="81"/>
            <rFont val="Aptos"/>
            <family val="2"/>
          </rPr>
          <t xml:space="preserve"> QUICK HIT LINK GEMS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 xml:space="preserve">Mix Type: </t>
        </r>
        <r>
          <rPr>
            <sz val="11"/>
            <color indexed="81"/>
            <rFont val="Aptos"/>
            <family val="2"/>
          </rPr>
          <t xml:space="preserve">$0.01/$0.02/$0.05/$0.10/$1.00/$2.00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LINK</t>
        </r>
        <r>
          <rPr>
            <b/>
            <sz val="11"/>
            <color indexed="81"/>
            <rFont val="Aptos"/>
            <family val="2"/>
          </rPr>
          <t xml:space="preserve">
Topper: </t>
        </r>
        <r>
          <rPr>
            <sz val="11"/>
            <color indexed="81"/>
            <rFont val="Aptos"/>
            <family val="2"/>
          </rPr>
          <t xml:space="preserve">NONE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87"H, 27"W, 34"D
</t>
        </r>
        <r>
          <rPr>
            <b/>
            <sz val="11"/>
            <color indexed="81"/>
            <rFont val="Aptos"/>
            <family val="2"/>
          </rPr>
          <t xml:space="preserve">Slot highest measurement: </t>
        </r>
        <r>
          <rPr>
            <sz val="11"/>
            <color indexed="81"/>
            <rFont val="Aptos"/>
            <family val="2"/>
          </rPr>
          <t>87"</t>
        </r>
        <r>
          <rPr>
            <b/>
            <sz val="11"/>
            <color indexed="81"/>
            <rFont val="Aptos"/>
            <family val="2"/>
          </rPr>
          <t xml:space="preserve">
Floor to Ceiling Measurement: </t>
        </r>
        <r>
          <rPr>
            <sz val="11"/>
            <color indexed="81"/>
            <rFont val="Aptos"/>
            <family val="2"/>
          </rPr>
          <t>92.05"</t>
        </r>
        <r>
          <rPr>
            <b/>
            <sz val="11"/>
            <color indexed="81"/>
            <rFont val="Aptos"/>
            <family val="2"/>
          </rPr>
          <t xml:space="preserve">
Comments: </t>
        </r>
        <r>
          <rPr>
            <sz val="11"/>
            <color indexed="81"/>
            <rFont val="Aptos"/>
            <family val="2"/>
          </rPr>
          <t xml:space="preserve">
</t>
        </r>
        <r>
          <rPr>
            <sz val="12"/>
            <color indexed="81"/>
            <rFont val="Aptos"/>
            <family val="2"/>
          </rPr>
          <t xml:space="preserve">
</t>
        </r>
      </text>
    </comment>
    <comment ref="Q66" authorId="0" shapeId="0" xr:uid="{6E406C77-F815-44B9-A39D-1D1E2C28ECEB}">
      <text>
        <r>
          <rPr>
            <b/>
            <sz val="11"/>
            <color indexed="81"/>
            <rFont val="Aptos"/>
            <family val="2"/>
          </rPr>
          <t xml:space="preserve">Area: </t>
        </r>
        <r>
          <rPr>
            <sz val="11"/>
            <color indexed="81"/>
            <rFont val="Aptos"/>
            <family val="2"/>
          </rPr>
          <t>A-HAL KONINGSDAM ART GALLER</t>
        </r>
        <r>
          <rPr>
            <b/>
            <sz val="11"/>
            <color indexed="81"/>
            <rFont val="Aptos"/>
            <family val="2"/>
          </rPr>
          <t>Y</t>
        </r>
        <r>
          <rPr>
            <sz val="11"/>
            <color indexed="81"/>
            <rFont val="Aptos"/>
            <family val="2"/>
          </rPr>
          <t xml:space="preserve">
</t>
        </r>
        <r>
          <rPr>
            <b/>
            <sz val="11"/>
            <color indexed="81"/>
            <rFont val="Aptos"/>
            <family val="2"/>
          </rPr>
          <t>Position:</t>
        </r>
        <r>
          <rPr>
            <sz val="11"/>
            <color indexed="81"/>
            <rFont val="Aptos"/>
            <family val="2"/>
          </rPr>
          <t xml:space="preserve"> BANK 02 / STAND 02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HELIX UPRIGHT
</t>
        </r>
        <r>
          <rPr>
            <b/>
            <sz val="11"/>
            <color indexed="81"/>
            <rFont val="Aptos"/>
            <family val="2"/>
          </rPr>
          <t>Game Theme:</t>
        </r>
        <r>
          <rPr>
            <sz val="11"/>
            <color indexed="81"/>
            <rFont val="Aptos"/>
            <family val="2"/>
          </rPr>
          <t xml:space="preserve"> SUPER WHEEL BLAST LION OF VENICE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$0.01
</t>
        </r>
        <r>
          <rPr>
            <b/>
            <sz val="11"/>
            <color indexed="81"/>
            <rFont val="Aptos"/>
            <family val="2"/>
          </rPr>
          <t>Mix Type:</t>
        </r>
        <r>
          <rPr>
            <sz val="11"/>
            <color indexed="81"/>
            <rFont val="Aptos"/>
            <family val="2"/>
          </rPr>
          <t xml:space="preserve"> $0.01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xml:space="preserve"> STANDALONE</t>
        </r>
        <r>
          <rPr>
            <b/>
            <sz val="11"/>
            <color indexed="81"/>
            <rFont val="Aptos"/>
            <family val="2"/>
          </rPr>
          <t xml:space="preserve">
Topper: </t>
        </r>
        <r>
          <rPr>
            <sz val="11"/>
            <color indexed="81"/>
            <rFont val="Aptos"/>
            <family val="2"/>
          </rPr>
          <t xml:space="preserve">STATIC (11.2"H, 19.1"W)
</t>
        </r>
        <r>
          <rPr>
            <b/>
            <sz val="11"/>
            <color indexed="81"/>
            <rFont val="Aptos"/>
            <family val="2"/>
          </rPr>
          <t xml:space="preserve">Base: </t>
        </r>
        <r>
          <rPr>
            <sz val="11"/>
            <color indexed="81"/>
            <rFont val="Aptos"/>
            <family val="2"/>
          </rPr>
          <t>16" KGM MODULAR METAL</t>
        </r>
        <r>
          <rPr>
            <b/>
            <sz val="11"/>
            <color indexed="81"/>
            <rFont val="Aptos"/>
            <family val="2"/>
          </rPr>
          <t xml:space="preserve">
Slot Measurement: </t>
        </r>
        <r>
          <rPr>
            <sz val="11"/>
            <color indexed="81"/>
            <rFont val="Aptos"/>
            <family val="2"/>
          </rPr>
          <t>48.03"H, 23.62"W, 25.10"D</t>
        </r>
        <r>
          <rPr>
            <b/>
            <sz val="11"/>
            <color indexed="81"/>
            <rFont val="Aptos"/>
            <family val="2"/>
          </rPr>
          <t xml:space="preserve">
Slot w/ topper and candle measurement: </t>
        </r>
        <r>
          <rPr>
            <sz val="11"/>
            <color indexed="81"/>
            <rFont val="Aptos"/>
            <family val="2"/>
          </rPr>
          <t>87.40"H</t>
        </r>
        <r>
          <rPr>
            <b/>
            <sz val="11"/>
            <color indexed="81"/>
            <rFont val="Aptos"/>
            <family val="2"/>
          </rPr>
          <t xml:space="preserve">
Floor to Ceiling Measurement: </t>
        </r>
        <r>
          <rPr>
            <sz val="11"/>
            <color indexed="81"/>
            <rFont val="Aptos"/>
            <family val="2"/>
          </rPr>
          <t>98.5"</t>
        </r>
        <r>
          <rPr>
            <b/>
            <sz val="11"/>
            <color indexed="81"/>
            <rFont val="Aptos"/>
            <family val="2"/>
          </rPr>
          <t xml:space="preserve">
Note:</t>
        </r>
        <r>
          <rPr>
            <sz val="12"/>
            <color indexed="81"/>
            <rFont val="Aptos"/>
            <family val="2"/>
          </rPr>
          <t xml:space="preserve">
</t>
        </r>
      </text>
    </comment>
    <comment ref="AL66" authorId="0" shapeId="0" xr:uid="{7711F390-544C-4F36-91DB-052BE62DF6B3}">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11 / STAND 01
</t>
        </r>
        <r>
          <rPr>
            <b/>
            <sz val="11"/>
            <color indexed="81"/>
            <rFont val="Aptos"/>
            <family val="2"/>
          </rPr>
          <t>Manufacturer:</t>
        </r>
        <r>
          <rPr>
            <sz val="11"/>
            <color indexed="81"/>
            <rFont val="Aptos"/>
            <family val="2"/>
          </rPr>
          <t xml:space="preserve"> IGT
</t>
        </r>
        <r>
          <rPr>
            <b/>
            <sz val="11"/>
            <color indexed="81"/>
            <rFont val="Aptos"/>
            <family val="2"/>
          </rPr>
          <t>Model:</t>
        </r>
        <r>
          <rPr>
            <sz val="11"/>
            <color indexed="81"/>
            <rFont val="Aptos"/>
            <family val="2"/>
          </rPr>
          <t xml:space="preserve"> CRYSTALDUAL 27
</t>
        </r>
        <r>
          <rPr>
            <b/>
            <sz val="11"/>
            <color indexed="81"/>
            <rFont val="Aptos"/>
            <family val="2"/>
          </rPr>
          <t>Game Theme:</t>
        </r>
        <r>
          <rPr>
            <sz val="11"/>
            <color indexed="81"/>
            <rFont val="Aptos"/>
            <family val="2"/>
          </rPr>
          <t xml:space="preserve"> FOTUNE COIN FG MULTIWAY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 xml:space="preserve">Mix Type: </t>
        </r>
        <r>
          <rPr>
            <sz val="11"/>
            <color indexed="81"/>
            <rFont val="Aptos"/>
            <family val="2"/>
          </rPr>
          <t xml:space="preserve">$0.01/$0.02/$0.05/$0.10/$1.00/$2.00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STANDALONE</t>
        </r>
        <r>
          <rPr>
            <b/>
            <sz val="11"/>
            <color indexed="81"/>
            <rFont val="Aptos"/>
            <family val="2"/>
          </rPr>
          <t xml:space="preserve">
Topper: </t>
        </r>
        <r>
          <rPr>
            <sz val="11"/>
            <color indexed="81"/>
            <rFont val="Aptos"/>
            <family val="2"/>
          </rPr>
          <t xml:space="preserve">NONE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54.4"H, 26"W, 26.5"D
</t>
        </r>
        <r>
          <rPr>
            <b/>
            <sz val="11"/>
            <color indexed="81"/>
            <rFont val="Aptos"/>
            <family val="2"/>
          </rPr>
          <t>Slot w/ candle measurement:</t>
        </r>
        <r>
          <rPr>
            <sz val="11"/>
            <color indexed="81"/>
            <rFont val="Aptos"/>
            <family val="2"/>
          </rPr>
          <t xml:space="preserve"> 58.4"</t>
        </r>
        <r>
          <rPr>
            <b/>
            <sz val="11"/>
            <color indexed="81"/>
            <rFont val="Aptos"/>
            <family val="2"/>
          </rPr>
          <t xml:space="preserve">
Floor to Ceiling Measurement: </t>
        </r>
        <r>
          <rPr>
            <sz val="11"/>
            <color indexed="81"/>
            <rFont val="Aptos"/>
            <family val="2"/>
          </rPr>
          <t>85.5"</t>
        </r>
        <r>
          <rPr>
            <b/>
            <sz val="11"/>
            <color indexed="81"/>
            <rFont val="Aptos"/>
            <family val="2"/>
          </rPr>
          <t xml:space="preserve">
Comments: </t>
        </r>
        <r>
          <rPr>
            <sz val="11"/>
            <color indexed="81"/>
            <rFont val="Aptos"/>
            <family val="2"/>
          </rPr>
          <t>LOW CEILING BANK</t>
        </r>
        <r>
          <rPr>
            <sz val="12"/>
            <color indexed="81"/>
            <rFont val="Aptos"/>
            <family val="2"/>
          </rPr>
          <t xml:space="preserve">
</t>
        </r>
      </text>
    </comment>
    <comment ref="BD66" authorId="0" shapeId="0" xr:uid="{157D377D-B111-44DA-94D0-D4A3FA84F250}">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09 / Stand 06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MARS X PORTRAIT
</t>
        </r>
        <r>
          <rPr>
            <b/>
            <sz val="11"/>
            <color indexed="81"/>
            <rFont val="Aptos"/>
            <family val="2"/>
          </rPr>
          <t>Game Theme:</t>
        </r>
        <r>
          <rPr>
            <sz val="11"/>
            <color indexed="81"/>
            <rFont val="Aptos"/>
            <family val="2"/>
          </rPr>
          <t xml:space="preserve"> RED FESTIVAL BAO ZHU ZHAO FU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 xml:space="preserve">Game Type: </t>
        </r>
        <r>
          <rPr>
            <sz val="11"/>
            <color indexed="81"/>
            <rFont val="Aptos"/>
            <family val="2"/>
          </rPr>
          <t xml:space="preserve">VIDEO MACHINE
</t>
        </r>
        <r>
          <rPr>
            <b/>
            <sz val="11"/>
            <color indexed="81"/>
            <rFont val="Aptos"/>
            <family val="2"/>
          </rPr>
          <t>Progressive:</t>
        </r>
        <r>
          <rPr>
            <sz val="11"/>
            <color indexed="81"/>
            <rFont val="Aptos"/>
            <family val="2"/>
          </rPr>
          <t xml:space="preserve"> STANDALONE
</t>
        </r>
        <r>
          <rPr>
            <b/>
            <sz val="11"/>
            <color indexed="81"/>
            <rFont val="Aptos"/>
            <family val="2"/>
          </rPr>
          <t>Topper:</t>
        </r>
        <r>
          <rPr>
            <sz val="11"/>
            <color indexed="81"/>
            <rFont val="Aptos"/>
            <family val="2"/>
          </rPr>
          <t xml:space="preserve"> N/A
</t>
        </r>
        <r>
          <rPr>
            <b/>
            <sz val="11"/>
            <color indexed="81"/>
            <rFont val="Aptos"/>
            <family val="2"/>
          </rPr>
          <t xml:space="preserve">Base: N/A
Slot Measurement: </t>
        </r>
        <r>
          <rPr>
            <sz val="11"/>
            <color indexed="81"/>
            <rFont val="Aptos"/>
            <family val="2"/>
          </rPr>
          <t>64.10"H, 27.2"W, 26.09"D</t>
        </r>
        <r>
          <rPr>
            <b/>
            <sz val="11"/>
            <color indexed="81"/>
            <rFont val="Aptos"/>
            <family val="2"/>
          </rPr>
          <t xml:space="preserve">
Slot w/ candle measurement: </t>
        </r>
        <r>
          <rPr>
            <sz val="11"/>
            <color indexed="81"/>
            <rFont val="Aptos"/>
            <family val="2"/>
          </rPr>
          <t>69.10"H</t>
        </r>
        <r>
          <rPr>
            <b/>
            <sz val="11"/>
            <color indexed="81"/>
            <rFont val="Aptos"/>
            <family val="2"/>
          </rPr>
          <t xml:space="preserve">
Floor to Ceiling Measurement: </t>
        </r>
        <r>
          <rPr>
            <sz val="11"/>
            <color indexed="81"/>
            <rFont val="Aptos"/>
            <family val="2"/>
          </rPr>
          <t>92.10"</t>
        </r>
        <r>
          <rPr>
            <b/>
            <sz val="11"/>
            <color indexed="81"/>
            <rFont val="Aptos"/>
            <family val="2"/>
          </rPr>
          <t xml:space="preserve">
Comments: </t>
        </r>
        <r>
          <rPr>
            <sz val="11"/>
            <color indexed="81"/>
            <rFont val="Aptos"/>
            <family val="2"/>
          </rPr>
          <t xml:space="preserve">N/A
</t>
        </r>
        <r>
          <rPr>
            <sz val="12"/>
            <color indexed="81"/>
            <rFont val="Arial Narrow"/>
            <family val="2"/>
          </rPr>
          <t xml:space="preserve">
</t>
        </r>
      </text>
    </comment>
    <comment ref="BH66" authorId="0" shapeId="0" xr:uid="{33C043D9-DA8C-4A9D-A581-D4BB09D89226}">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09 / Stand 02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MARS X PORTRAIT
</t>
        </r>
        <r>
          <rPr>
            <b/>
            <sz val="11"/>
            <color indexed="81"/>
            <rFont val="Aptos"/>
            <family val="2"/>
          </rPr>
          <t>Game Theme:</t>
        </r>
        <r>
          <rPr>
            <sz val="11"/>
            <color indexed="81"/>
            <rFont val="Aptos"/>
            <family val="2"/>
          </rPr>
          <t xml:space="preserve"> BLUE FESTIVAL BAO ZHU ZHAO FU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 xml:space="preserve">Game Type: </t>
        </r>
        <r>
          <rPr>
            <sz val="11"/>
            <color indexed="81"/>
            <rFont val="Aptos"/>
            <family val="2"/>
          </rPr>
          <t xml:space="preserve">VIDEO REEL
</t>
        </r>
        <r>
          <rPr>
            <b/>
            <sz val="11"/>
            <color indexed="81"/>
            <rFont val="Aptos"/>
            <family val="2"/>
          </rPr>
          <t>Progressive:</t>
        </r>
        <r>
          <rPr>
            <sz val="11"/>
            <color indexed="81"/>
            <rFont val="Aptos"/>
            <family val="2"/>
          </rPr>
          <t xml:space="preserve"> STANDALONE</t>
        </r>
        <r>
          <rPr>
            <sz val="11"/>
            <color indexed="81"/>
            <rFont val="Aptos"/>
            <family val="2"/>
          </rPr>
          <t xml:space="preserve">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N/A
</t>
        </r>
        <r>
          <rPr>
            <b/>
            <sz val="11"/>
            <color indexed="81"/>
            <rFont val="Aptos"/>
            <family val="2"/>
          </rPr>
          <t xml:space="preserve">Slot Measurement: </t>
        </r>
        <r>
          <rPr>
            <sz val="11"/>
            <color indexed="81"/>
            <rFont val="Aptos"/>
            <family val="2"/>
          </rPr>
          <t>64.10"H, 27.2"W, 26.09"D</t>
        </r>
        <r>
          <rPr>
            <b/>
            <sz val="11"/>
            <color indexed="81"/>
            <rFont val="Aptos"/>
            <family val="2"/>
          </rPr>
          <t xml:space="preserve">
Slot w/ candle measurement: </t>
        </r>
        <r>
          <rPr>
            <sz val="11"/>
            <color indexed="81"/>
            <rFont val="Aptos"/>
            <family val="2"/>
          </rPr>
          <t>69.10"H</t>
        </r>
        <r>
          <rPr>
            <b/>
            <sz val="11"/>
            <color indexed="81"/>
            <rFont val="Aptos"/>
            <family val="2"/>
          </rPr>
          <t xml:space="preserve">
Floor to Ceiling Measurement: </t>
        </r>
        <r>
          <rPr>
            <sz val="11"/>
            <color indexed="81"/>
            <rFont val="Aptos"/>
            <family val="2"/>
          </rPr>
          <t xml:space="preserve">92.10"
</t>
        </r>
        <r>
          <rPr>
            <b/>
            <sz val="11"/>
            <color indexed="81"/>
            <rFont val="Aptos"/>
            <family val="2"/>
          </rPr>
          <t>Comments:</t>
        </r>
        <r>
          <rPr>
            <sz val="11"/>
            <color indexed="81"/>
            <rFont val="Aptos"/>
            <family val="2"/>
          </rPr>
          <t xml:space="preserve"> N/A
</t>
        </r>
        <r>
          <rPr>
            <sz val="12"/>
            <color indexed="81"/>
            <rFont val="Arial Narrow"/>
            <family val="2"/>
          </rPr>
          <t xml:space="preserve">
</t>
        </r>
      </text>
    </comment>
    <comment ref="BT67" authorId="0" shapeId="0" xr:uid="{8DCC180A-B12E-4AF8-BF91-6CC095B95E2F}">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08 / Stand 06
</t>
        </r>
        <r>
          <rPr>
            <b/>
            <sz val="11"/>
            <color indexed="81"/>
            <rFont val="Aptos"/>
            <family val="2"/>
          </rPr>
          <t>Manufacturer</t>
        </r>
        <r>
          <rPr>
            <sz val="11"/>
            <color indexed="81"/>
            <rFont val="Aptos"/>
            <family val="2"/>
          </rPr>
          <t xml:space="preserve">: BLUBERI
</t>
        </r>
        <r>
          <rPr>
            <b/>
            <sz val="11"/>
            <color indexed="81"/>
            <rFont val="Aptos"/>
            <family val="2"/>
          </rPr>
          <t xml:space="preserve">Model: </t>
        </r>
        <r>
          <rPr>
            <sz val="11"/>
            <color indexed="81"/>
            <rFont val="Aptos"/>
            <family val="2"/>
          </rPr>
          <t xml:space="preserve">NOVUS B49 3.0
</t>
        </r>
        <r>
          <rPr>
            <b/>
            <sz val="11"/>
            <color indexed="81"/>
            <rFont val="Aptos"/>
            <family val="2"/>
          </rPr>
          <t>Game Theme:</t>
        </r>
        <r>
          <rPr>
            <sz val="11"/>
            <color indexed="81"/>
            <rFont val="Aptos"/>
            <family val="2"/>
          </rPr>
          <t xml:space="preserve"> FU FRENZY
</t>
        </r>
        <r>
          <rPr>
            <b/>
            <sz val="11"/>
            <color indexed="81"/>
            <rFont val="Aptos"/>
            <family val="2"/>
          </rPr>
          <t>Cabinet:</t>
        </r>
        <r>
          <rPr>
            <sz val="11"/>
            <color indexed="81"/>
            <rFont val="Aptos"/>
            <family val="2"/>
          </rPr>
          <t xml:space="preserve"> SLAN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xml:space="preserve"> STANDALONE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83.72"H, 27.8"W, 29.53"D
</t>
        </r>
        <r>
          <rPr>
            <b/>
            <sz val="11"/>
            <color indexed="81"/>
            <rFont val="Aptos"/>
            <family val="2"/>
          </rPr>
          <t xml:space="preserve">Slot highest measurement: </t>
        </r>
        <r>
          <rPr>
            <sz val="11"/>
            <color indexed="81"/>
            <rFont val="Aptos"/>
            <family val="2"/>
          </rPr>
          <t xml:space="preserve">83.72"
</t>
        </r>
        <r>
          <rPr>
            <b/>
            <sz val="11"/>
            <color indexed="81"/>
            <rFont val="Aptos"/>
            <family val="2"/>
          </rPr>
          <t>Floor to Ceiling Measurement:</t>
        </r>
        <r>
          <rPr>
            <sz val="11"/>
            <color indexed="81"/>
            <rFont val="Aptos"/>
            <family val="2"/>
          </rPr>
          <t xml:space="preserve"> 92.05"
</t>
        </r>
        <r>
          <rPr>
            <b/>
            <sz val="11"/>
            <color indexed="81"/>
            <rFont val="Aptos"/>
            <family val="2"/>
          </rPr>
          <t>Comments:</t>
        </r>
        <r>
          <rPr>
            <sz val="11"/>
            <color indexed="81"/>
            <rFont val="Aptos"/>
            <family val="2"/>
          </rPr>
          <t xml:space="preserve"> NO TOPPER AND CANDLE</t>
        </r>
        <r>
          <rPr>
            <sz val="12"/>
            <color indexed="81"/>
            <rFont val="Aptos"/>
            <family val="2"/>
          </rPr>
          <t xml:space="preserve">
</t>
        </r>
        <r>
          <rPr>
            <sz val="12"/>
            <color indexed="81"/>
            <rFont val="Arial Narrow"/>
            <family val="2"/>
          </rPr>
          <t xml:space="preserve">
</t>
        </r>
      </text>
    </comment>
    <comment ref="BX67" authorId="0" shapeId="0" xr:uid="{C0067C3F-77DF-4DE0-B078-707C34CED7EA}">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08 / Stand 01
</t>
        </r>
        <r>
          <rPr>
            <b/>
            <sz val="11"/>
            <color indexed="81"/>
            <rFont val="Aptos"/>
            <family val="2"/>
          </rPr>
          <t>Manufacturer</t>
        </r>
        <r>
          <rPr>
            <sz val="11"/>
            <color indexed="81"/>
            <rFont val="Aptos"/>
            <family val="2"/>
          </rPr>
          <t xml:space="preserve">: BLUBERI
</t>
        </r>
        <r>
          <rPr>
            <b/>
            <sz val="11"/>
            <color indexed="81"/>
            <rFont val="Aptos"/>
            <family val="2"/>
          </rPr>
          <t xml:space="preserve">Model: </t>
        </r>
        <r>
          <rPr>
            <sz val="11"/>
            <color indexed="81"/>
            <rFont val="Aptos"/>
            <family val="2"/>
          </rPr>
          <t xml:space="preserve">NOVUS B49 3.0
</t>
        </r>
        <r>
          <rPr>
            <b/>
            <sz val="11"/>
            <color indexed="81"/>
            <rFont val="Aptos"/>
            <family val="2"/>
          </rPr>
          <t>Game Theme:</t>
        </r>
        <r>
          <rPr>
            <sz val="11"/>
            <color indexed="81"/>
            <rFont val="Aptos"/>
            <family val="2"/>
          </rPr>
          <t xml:space="preserve"> DEVIL'S LOCK
</t>
        </r>
        <r>
          <rPr>
            <b/>
            <sz val="11"/>
            <color indexed="81"/>
            <rFont val="Aptos"/>
            <family val="2"/>
          </rPr>
          <t>Cabinet:</t>
        </r>
        <r>
          <rPr>
            <sz val="11"/>
            <color indexed="81"/>
            <rFont val="Aptos"/>
            <family val="2"/>
          </rPr>
          <t xml:space="preserve"> SLAN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xml:space="preserve"> STANDALONE
</t>
        </r>
        <r>
          <rPr>
            <b/>
            <sz val="11"/>
            <color indexed="81"/>
            <rFont val="Aptos"/>
            <family val="2"/>
          </rPr>
          <t>Topper:</t>
        </r>
        <r>
          <rPr>
            <sz val="11"/>
            <color indexed="81"/>
            <rFont val="Aptos"/>
            <family val="2"/>
          </rPr>
          <t xml:space="preserve"> N/A
</t>
        </r>
        <r>
          <rPr>
            <b/>
            <sz val="11"/>
            <color indexed="81"/>
            <rFont val="Aptos"/>
            <family val="2"/>
          </rPr>
          <t xml:space="preserve">Base: </t>
        </r>
        <r>
          <rPr>
            <sz val="11"/>
            <color indexed="81"/>
            <rFont val="Aptos"/>
            <family val="2"/>
          </rPr>
          <t>N/A</t>
        </r>
        <r>
          <rPr>
            <b/>
            <sz val="11"/>
            <color indexed="81"/>
            <rFont val="Aptos"/>
            <family val="2"/>
          </rPr>
          <t xml:space="preserve">
Slot Measurement: </t>
        </r>
        <r>
          <rPr>
            <sz val="11"/>
            <color indexed="81"/>
            <rFont val="Aptos"/>
            <family val="2"/>
          </rPr>
          <t>83.72"H, 27.8"W, 29.53"D</t>
        </r>
        <r>
          <rPr>
            <b/>
            <sz val="11"/>
            <color indexed="81"/>
            <rFont val="Aptos"/>
            <family val="2"/>
          </rPr>
          <t xml:space="preserve">
Slot highest measurement: </t>
        </r>
        <r>
          <rPr>
            <sz val="11"/>
            <color indexed="81"/>
            <rFont val="Aptos"/>
            <family val="2"/>
          </rPr>
          <t>83.72"</t>
        </r>
        <r>
          <rPr>
            <b/>
            <sz val="11"/>
            <color indexed="81"/>
            <rFont val="Aptos"/>
            <family val="2"/>
          </rPr>
          <t xml:space="preserve">
Floor to Ceiling Measurement: </t>
        </r>
        <r>
          <rPr>
            <sz val="11"/>
            <color indexed="81"/>
            <rFont val="Aptos"/>
            <family val="2"/>
          </rPr>
          <t>92.05"</t>
        </r>
        <r>
          <rPr>
            <b/>
            <sz val="11"/>
            <color indexed="81"/>
            <rFont val="Aptos"/>
            <family val="2"/>
          </rPr>
          <t xml:space="preserve">
Comments: </t>
        </r>
        <r>
          <rPr>
            <sz val="11"/>
            <color indexed="81"/>
            <rFont val="Aptos"/>
            <family val="2"/>
          </rPr>
          <t xml:space="preserve">NO TOPPER AND CANDLE
</t>
        </r>
        <r>
          <rPr>
            <sz val="12"/>
            <color indexed="81"/>
            <rFont val="Arial Narrow"/>
            <family val="2"/>
          </rPr>
          <t xml:space="preserve">
</t>
        </r>
      </text>
    </comment>
    <comment ref="CN67" authorId="0" shapeId="0" xr:uid="{41FD1225-5FBE-4AB3-8E0B-CA96C4560864}">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03 / STAND 06</t>
        </r>
        <r>
          <rPr>
            <sz val="11"/>
            <color indexed="81"/>
            <rFont val="Aptos"/>
            <family val="2"/>
          </rPr>
          <t xml:space="preserve">
</t>
        </r>
        <r>
          <rPr>
            <b/>
            <sz val="11"/>
            <color indexed="81"/>
            <rFont val="Aptos"/>
            <family val="2"/>
          </rPr>
          <t>Manufacturer:</t>
        </r>
        <r>
          <rPr>
            <sz val="11"/>
            <color indexed="81"/>
            <rFont val="Aptos"/>
            <family val="2"/>
          </rPr>
          <t xml:space="preserve"> LIGHT AND WONDER
</t>
        </r>
        <r>
          <rPr>
            <b/>
            <sz val="11"/>
            <color indexed="81"/>
            <rFont val="Aptos"/>
            <family val="2"/>
          </rPr>
          <t>Model:</t>
        </r>
        <r>
          <rPr>
            <sz val="11"/>
            <color indexed="81"/>
            <rFont val="Aptos"/>
            <family val="2"/>
          </rPr>
          <t xml:space="preserve"> COSMIC
</t>
        </r>
        <r>
          <rPr>
            <b/>
            <sz val="11"/>
            <color indexed="81"/>
            <rFont val="Aptos"/>
            <family val="2"/>
          </rPr>
          <t>Game Theme:</t>
        </r>
        <r>
          <rPr>
            <sz val="11"/>
            <color indexed="81"/>
            <rFont val="Aptos"/>
            <family val="2"/>
          </rPr>
          <t xml:space="preserve"> HUFF N EVEN MORE PUFF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 xml:space="preserve">Mix Type: </t>
        </r>
        <r>
          <rPr>
            <sz val="11"/>
            <color indexed="81"/>
            <rFont val="Aptos"/>
            <family val="2"/>
          </rPr>
          <t xml:space="preserve">$0.01/$0.02/$0.05/$0.10/$1.00/$2.00
</t>
        </r>
        <r>
          <rPr>
            <b/>
            <sz val="11"/>
            <color indexed="81"/>
            <rFont val="Aptos"/>
            <family val="2"/>
          </rPr>
          <t>Game Type:</t>
        </r>
        <r>
          <rPr>
            <sz val="11"/>
            <color indexed="81"/>
            <rFont val="Aptos"/>
            <family val="2"/>
          </rPr>
          <t xml:space="preserve"> VIDEO MACHINE</t>
        </r>
        <r>
          <rPr>
            <sz val="11"/>
            <color indexed="81"/>
            <rFont val="Aptos"/>
            <family val="2"/>
          </rPr>
          <t xml:space="preserve">
</t>
        </r>
        <r>
          <rPr>
            <b/>
            <sz val="11"/>
            <color indexed="81"/>
            <rFont val="Aptos"/>
            <family val="2"/>
          </rPr>
          <t>Progressive</t>
        </r>
        <r>
          <rPr>
            <sz val="11"/>
            <color indexed="81"/>
            <rFont val="Aptos"/>
            <family val="2"/>
          </rPr>
          <t>: LINK</t>
        </r>
        <r>
          <rPr>
            <b/>
            <sz val="11"/>
            <color indexed="81"/>
            <rFont val="Aptos"/>
            <family val="2"/>
          </rPr>
          <t xml:space="preserve">
Topper: </t>
        </r>
        <r>
          <rPr>
            <sz val="11"/>
            <color indexed="81"/>
            <rFont val="Aptos"/>
            <family val="2"/>
          </rPr>
          <t xml:space="preserve">NONE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87"H, 27"W, 34"D
</t>
        </r>
        <r>
          <rPr>
            <b/>
            <sz val="11"/>
            <color indexed="81"/>
            <rFont val="Aptos"/>
            <family val="2"/>
          </rPr>
          <t xml:space="preserve">Slot highest measurement: </t>
        </r>
        <r>
          <rPr>
            <sz val="11"/>
            <color indexed="81"/>
            <rFont val="Aptos"/>
            <family val="2"/>
          </rPr>
          <t>87"</t>
        </r>
        <r>
          <rPr>
            <b/>
            <sz val="11"/>
            <color indexed="81"/>
            <rFont val="Aptos"/>
            <family val="2"/>
          </rPr>
          <t xml:space="preserve">
Floor to Ceiling Measurement: </t>
        </r>
        <r>
          <rPr>
            <sz val="11"/>
            <color indexed="81"/>
            <rFont val="Aptos"/>
            <family val="2"/>
          </rPr>
          <t>92.05"</t>
        </r>
        <r>
          <rPr>
            <b/>
            <sz val="11"/>
            <color indexed="81"/>
            <rFont val="Aptos"/>
            <family val="2"/>
          </rPr>
          <t xml:space="preserve">
Comments: </t>
        </r>
        <r>
          <rPr>
            <sz val="12"/>
            <color indexed="81"/>
            <rFont val="Aptos"/>
            <family val="2"/>
          </rPr>
          <t xml:space="preserve">
</t>
        </r>
      </text>
    </comment>
    <comment ref="CR67" authorId="0" shapeId="0" xr:uid="{63C8B5E4-C9DE-49D8-8A74-BB7DE9F8615E}">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03 / STAND 01
</t>
        </r>
        <r>
          <rPr>
            <b/>
            <sz val="11"/>
            <color indexed="81"/>
            <rFont val="Aptos"/>
            <family val="2"/>
          </rPr>
          <t>Manufacturer:</t>
        </r>
        <r>
          <rPr>
            <sz val="11"/>
            <color indexed="81"/>
            <rFont val="Aptos"/>
            <family val="2"/>
          </rPr>
          <t xml:space="preserve"> LIGHT AND WONDER
</t>
        </r>
        <r>
          <rPr>
            <b/>
            <sz val="11"/>
            <color indexed="81"/>
            <rFont val="Aptos"/>
            <family val="2"/>
          </rPr>
          <t>Model:</t>
        </r>
        <r>
          <rPr>
            <sz val="11"/>
            <color indexed="81"/>
            <rFont val="Aptos"/>
            <family val="2"/>
          </rPr>
          <t xml:space="preserve"> COSMIC
</t>
        </r>
        <r>
          <rPr>
            <b/>
            <sz val="11"/>
            <color indexed="81"/>
            <rFont val="Aptos"/>
            <family val="2"/>
          </rPr>
          <t>Game Theme:</t>
        </r>
        <r>
          <rPr>
            <sz val="11"/>
            <color indexed="81"/>
            <rFont val="Aptos"/>
            <family val="2"/>
          </rPr>
          <t xml:space="preserve"> QUICK HIT LINK FIRE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 xml:space="preserve">Mix Type: </t>
        </r>
        <r>
          <rPr>
            <sz val="11"/>
            <color indexed="81"/>
            <rFont val="Aptos"/>
            <family val="2"/>
          </rPr>
          <t xml:space="preserve">$0.01/$0.02/$0.05/$0.10/$1.00/$2.00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LINK</t>
        </r>
        <r>
          <rPr>
            <b/>
            <sz val="11"/>
            <color indexed="81"/>
            <rFont val="Aptos"/>
            <family val="2"/>
          </rPr>
          <t xml:space="preserve">
Topper: </t>
        </r>
        <r>
          <rPr>
            <sz val="11"/>
            <color indexed="81"/>
            <rFont val="Aptos"/>
            <family val="2"/>
          </rPr>
          <t xml:space="preserve">NONE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87"H, 27"W, 34"D
</t>
        </r>
        <r>
          <rPr>
            <b/>
            <sz val="11"/>
            <color indexed="81"/>
            <rFont val="Aptos"/>
            <family val="2"/>
          </rPr>
          <t xml:space="preserve">Slot highest measurement: </t>
        </r>
        <r>
          <rPr>
            <sz val="11"/>
            <color indexed="81"/>
            <rFont val="Aptos"/>
            <family val="2"/>
          </rPr>
          <t>87"</t>
        </r>
        <r>
          <rPr>
            <b/>
            <sz val="11"/>
            <color indexed="81"/>
            <rFont val="Aptos"/>
            <family val="2"/>
          </rPr>
          <t xml:space="preserve">
Floor to Ceiling Measurement: </t>
        </r>
        <r>
          <rPr>
            <sz val="11"/>
            <color indexed="81"/>
            <rFont val="Aptos"/>
            <family val="2"/>
          </rPr>
          <t>92.05"</t>
        </r>
        <r>
          <rPr>
            <b/>
            <sz val="11"/>
            <color indexed="81"/>
            <rFont val="Aptos"/>
            <family val="2"/>
          </rPr>
          <t xml:space="preserve">
Comments: </t>
        </r>
        <r>
          <rPr>
            <sz val="12"/>
            <color indexed="81"/>
            <rFont val="Aptos"/>
            <family val="2"/>
          </rPr>
          <t xml:space="preserve">
</t>
        </r>
      </text>
    </comment>
    <comment ref="Q70" authorId="0" shapeId="0" xr:uid="{2A14B79F-0ABB-4F09-80C0-5DE3872D17C3}">
      <text>
        <r>
          <rPr>
            <b/>
            <sz val="11"/>
            <color indexed="81"/>
            <rFont val="Aptos"/>
            <family val="2"/>
          </rPr>
          <t xml:space="preserve">Area: </t>
        </r>
        <r>
          <rPr>
            <sz val="11"/>
            <color indexed="81"/>
            <rFont val="Aptos"/>
            <family val="2"/>
          </rPr>
          <t>A-HAL KONINGSDAM ART GALLER</t>
        </r>
        <r>
          <rPr>
            <b/>
            <sz val="11"/>
            <color indexed="81"/>
            <rFont val="Aptos"/>
            <family val="2"/>
          </rPr>
          <t>Y</t>
        </r>
        <r>
          <rPr>
            <sz val="11"/>
            <color indexed="81"/>
            <rFont val="Aptos"/>
            <family val="2"/>
          </rPr>
          <t xml:space="preserve">
</t>
        </r>
        <r>
          <rPr>
            <b/>
            <sz val="11"/>
            <color indexed="81"/>
            <rFont val="Aptos"/>
            <family val="2"/>
          </rPr>
          <t>Position:</t>
        </r>
        <r>
          <rPr>
            <sz val="11"/>
            <color indexed="81"/>
            <rFont val="Aptos"/>
            <family val="2"/>
          </rPr>
          <t xml:space="preserve"> BANK 02 / STAND 01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HELIX UPRIGHT
</t>
        </r>
        <r>
          <rPr>
            <b/>
            <sz val="11"/>
            <color indexed="81"/>
            <rFont val="Aptos"/>
            <family val="2"/>
          </rPr>
          <t>Game Theme:</t>
        </r>
        <r>
          <rPr>
            <sz val="11"/>
            <color indexed="81"/>
            <rFont val="Aptos"/>
            <family val="2"/>
          </rPr>
          <t xml:space="preserve"> WONDER 4 JACKPOTS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$0.01
</t>
        </r>
        <r>
          <rPr>
            <b/>
            <sz val="11"/>
            <color indexed="81"/>
            <rFont val="Aptos"/>
            <family val="2"/>
          </rPr>
          <t>Mix Type:</t>
        </r>
        <r>
          <rPr>
            <sz val="11"/>
            <color indexed="81"/>
            <rFont val="Aptos"/>
            <family val="2"/>
          </rPr>
          <t xml:space="preserve"> $0.01, $0.02, $0.05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xml:space="preserve"> STANDALONE</t>
        </r>
        <r>
          <rPr>
            <b/>
            <sz val="11"/>
            <color indexed="81"/>
            <rFont val="Aptos"/>
            <family val="2"/>
          </rPr>
          <t xml:space="preserve">
Topper: </t>
        </r>
        <r>
          <rPr>
            <sz val="11"/>
            <color indexed="81"/>
            <rFont val="Aptos"/>
            <family val="2"/>
          </rPr>
          <t xml:space="preserve">STATIC (11.2"H, 19.1"W)
</t>
        </r>
        <r>
          <rPr>
            <b/>
            <sz val="11"/>
            <color indexed="81"/>
            <rFont val="Aptos"/>
            <family val="2"/>
          </rPr>
          <t xml:space="preserve">Base: </t>
        </r>
        <r>
          <rPr>
            <sz val="11"/>
            <color indexed="81"/>
            <rFont val="Aptos"/>
            <family val="2"/>
          </rPr>
          <t>16" KGM MODULAR METAL</t>
        </r>
        <r>
          <rPr>
            <b/>
            <sz val="11"/>
            <color indexed="81"/>
            <rFont val="Aptos"/>
            <family val="2"/>
          </rPr>
          <t xml:space="preserve">
Slot Measurement: </t>
        </r>
        <r>
          <rPr>
            <sz val="11"/>
            <color indexed="81"/>
            <rFont val="Aptos"/>
            <family val="2"/>
          </rPr>
          <t>48.03"H, 23.62"W, 25.10"D</t>
        </r>
        <r>
          <rPr>
            <b/>
            <sz val="11"/>
            <color indexed="81"/>
            <rFont val="Aptos"/>
            <family val="2"/>
          </rPr>
          <t xml:space="preserve">
Slot w/ topper and candle measurement: </t>
        </r>
        <r>
          <rPr>
            <sz val="11"/>
            <color indexed="81"/>
            <rFont val="Aptos"/>
            <family val="2"/>
          </rPr>
          <t>87.40"H</t>
        </r>
        <r>
          <rPr>
            <b/>
            <sz val="11"/>
            <color indexed="81"/>
            <rFont val="Aptos"/>
            <family val="2"/>
          </rPr>
          <t xml:space="preserve">
Floor to Ceiling Measurement: </t>
        </r>
        <r>
          <rPr>
            <sz val="11"/>
            <color indexed="81"/>
            <rFont val="Aptos"/>
            <family val="2"/>
          </rPr>
          <t>98.5"</t>
        </r>
        <r>
          <rPr>
            <b/>
            <sz val="11"/>
            <color indexed="81"/>
            <rFont val="Aptos"/>
            <family val="2"/>
          </rPr>
          <t xml:space="preserve">
Note: </t>
        </r>
        <r>
          <rPr>
            <sz val="12"/>
            <color indexed="81"/>
            <rFont val="Aptos"/>
            <family val="2"/>
          </rPr>
          <t xml:space="preserve">
</t>
        </r>
      </text>
    </comment>
    <comment ref="AL70" authorId="0" shapeId="0" xr:uid="{0D7BA985-0279-473A-AF1A-14B04D73FB8C}">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11 / STAND 01
</t>
        </r>
        <r>
          <rPr>
            <b/>
            <sz val="11"/>
            <color indexed="81"/>
            <rFont val="Aptos"/>
            <family val="2"/>
          </rPr>
          <t>Manufacturer:</t>
        </r>
        <r>
          <rPr>
            <sz val="11"/>
            <color indexed="81"/>
            <rFont val="Aptos"/>
            <family val="2"/>
          </rPr>
          <t xml:space="preserve"> IGT
</t>
        </r>
        <r>
          <rPr>
            <b/>
            <sz val="11"/>
            <color indexed="81"/>
            <rFont val="Aptos"/>
            <family val="2"/>
          </rPr>
          <t>Model:</t>
        </r>
        <r>
          <rPr>
            <sz val="11"/>
            <color indexed="81"/>
            <rFont val="Aptos"/>
            <family val="2"/>
          </rPr>
          <t xml:space="preserve"> CRYSTALDUAL 27
</t>
        </r>
        <r>
          <rPr>
            <b/>
            <sz val="11"/>
            <color indexed="81"/>
            <rFont val="Aptos"/>
            <family val="2"/>
          </rPr>
          <t>Game Theme:</t>
        </r>
        <r>
          <rPr>
            <sz val="11"/>
            <color indexed="81"/>
            <rFont val="Aptos"/>
            <family val="2"/>
          </rPr>
          <t xml:space="preserve"> FOTUNE COIN FG MULTIWAY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 xml:space="preserve">Mix Type: </t>
        </r>
        <r>
          <rPr>
            <sz val="11"/>
            <color indexed="81"/>
            <rFont val="Aptos"/>
            <family val="2"/>
          </rPr>
          <t xml:space="preserve">$0.01/$0.02/$0.05/$0.10/$1.00/$2.00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NONE</t>
        </r>
        <r>
          <rPr>
            <b/>
            <sz val="11"/>
            <color indexed="81"/>
            <rFont val="Aptos"/>
            <family val="2"/>
          </rPr>
          <t xml:space="preserve">
Topper: </t>
        </r>
        <r>
          <rPr>
            <sz val="11"/>
            <color indexed="81"/>
            <rFont val="Aptos"/>
            <family val="2"/>
          </rPr>
          <t xml:space="preserve">NONE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54.4"H, 26"W, 26.5"D
</t>
        </r>
        <r>
          <rPr>
            <b/>
            <sz val="11"/>
            <color indexed="81"/>
            <rFont val="Aptos"/>
            <family val="2"/>
          </rPr>
          <t>Slot w/ candle measurement:</t>
        </r>
        <r>
          <rPr>
            <sz val="11"/>
            <color indexed="81"/>
            <rFont val="Aptos"/>
            <family val="2"/>
          </rPr>
          <t xml:space="preserve"> 58.4"</t>
        </r>
        <r>
          <rPr>
            <b/>
            <sz val="11"/>
            <color indexed="81"/>
            <rFont val="Aptos"/>
            <family val="2"/>
          </rPr>
          <t xml:space="preserve">
Floor to Ceiling Measurement: </t>
        </r>
        <r>
          <rPr>
            <sz val="11"/>
            <color indexed="81"/>
            <rFont val="Aptos"/>
            <family val="2"/>
          </rPr>
          <t>85.5"</t>
        </r>
        <r>
          <rPr>
            <b/>
            <sz val="11"/>
            <color indexed="81"/>
            <rFont val="Aptos"/>
            <family val="2"/>
          </rPr>
          <t xml:space="preserve">
Comments: </t>
        </r>
        <r>
          <rPr>
            <sz val="11"/>
            <color indexed="81"/>
            <rFont val="Aptos"/>
            <family val="2"/>
          </rPr>
          <t>LOW CEILING BANK</t>
        </r>
        <r>
          <rPr>
            <sz val="12"/>
            <color indexed="81"/>
            <rFont val="Aptos"/>
            <family val="2"/>
          </rPr>
          <t xml:space="preserve">
</t>
        </r>
      </text>
    </comment>
    <comment ref="BD70" authorId="0" shapeId="0" xr:uid="{D8A3427D-B6A4-471F-82DA-A2BC9F89FF8D}">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09 / Stand 07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MARS X PORTRAIT
</t>
        </r>
        <r>
          <rPr>
            <b/>
            <sz val="11"/>
            <color indexed="81"/>
            <rFont val="Aptos"/>
            <family val="2"/>
          </rPr>
          <t>Game Theme:</t>
        </r>
        <r>
          <rPr>
            <sz val="11"/>
            <color indexed="81"/>
            <rFont val="Aptos"/>
            <family val="2"/>
          </rPr>
          <t xml:space="preserve"> RED FESTIVAL BAO ZHU ZHAO FU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 xml:space="preserve">Game Type: </t>
        </r>
        <r>
          <rPr>
            <sz val="11"/>
            <color indexed="81"/>
            <rFont val="Aptos"/>
            <family val="2"/>
          </rPr>
          <t xml:space="preserve">VIDEO MACHINE
</t>
        </r>
        <r>
          <rPr>
            <b/>
            <sz val="11"/>
            <color indexed="81"/>
            <rFont val="Aptos"/>
            <family val="2"/>
          </rPr>
          <t>Progressive:</t>
        </r>
        <r>
          <rPr>
            <sz val="11"/>
            <color indexed="81"/>
            <rFont val="Aptos"/>
            <family val="2"/>
          </rPr>
          <t xml:space="preserve"> STANDALONE
</t>
        </r>
        <r>
          <rPr>
            <b/>
            <sz val="11"/>
            <color indexed="81"/>
            <rFont val="Aptos"/>
            <family val="2"/>
          </rPr>
          <t>Topper:</t>
        </r>
        <r>
          <rPr>
            <sz val="11"/>
            <color indexed="81"/>
            <rFont val="Aptos"/>
            <family val="2"/>
          </rPr>
          <t xml:space="preserve"> N/A
</t>
        </r>
        <r>
          <rPr>
            <b/>
            <sz val="11"/>
            <color indexed="81"/>
            <rFont val="Aptos"/>
            <family val="2"/>
          </rPr>
          <t xml:space="preserve">Base: </t>
        </r>
        <r>
          <rPr>
            <sz val="11"/>
            <color indexed="81"/>
            <rFont val="Aptos"/>
            <family val="2"/>
          </rPr>
          <t>N/A</t>
        </r>
        <r>
          <rPr>
            <b/>
            <sz val="11"/>
            <color indexed="81"/>
            <rFont val="Aptos"/>
            <family val="2"/>
          </rPr>
          <t xml:space="preserve">
Slot Measurement: </t>
        </r>
        <r>
          <rPr>
            <sz val="11"/>
            <color indexed="81"/>
            <rFont val="Aptos"/>
            <family val="2"/>
          </rPr>
          <t>64.10"H, 27.2"W, 26.09"D</t>
        </r>
        <r>
          <rPr>
            <b/>
            <sz val="11"/>
            <color indexed="81"/>
            <rFont val="Aptos"/>
            <family val="2"/>
          </rPr>
          <t xml:space="preserve">
Slot w/ candle measurement: </t>
        </r>
        <r>
          <rPr>
            <sz val="11"/>
            <color indexed="81"/>
            <rFont val="Aptos"/>
            <family val="2"/>
          </rPr>
          <t>69.10"H</t>
        </r>
        <r>
          <rPr>
            <b/>
            <sz val="11"/>
            <color indexed="81"/>
            <rFont val="Aptos"/>
            <family val="2"/>
          </rPr>
          <t xml:space="preserve">
Floor to Ceiling Measurement: </t>
        </r>
        <r>
          <rPr>
            <sz val="11"/>
            <color indexed="81"/>
            <rFont val="Aptos"/>
            <family val="2"/>
          </rPr>
          <t>92.10"</t>
        </r>
        <r>
          <rPr>
            <b/>
            <sz val="11"/>
            <color indexed="81"/>
            <rFont val="Aptos"/>
            <family val="2"/>
          </rPr>
          <t xml:space="preserve">
Comments: </t>
        </r>
        <r>
          <rPr>
            <sz val="11"/>
            <color indexed="81"/>
            <rFont val="Aptos"/>
            <family val="2"/>
          </rPr>
          <t xml:space="preserve">N/A
</t>
        </r>
        <r>
          <rPr>
            <sz val="12"/>
            <color indexed="81"/>
            <rFont val="Arial Narrow"/>
            <family val="2"/>
          </rPr>
          <t xml:space="preserve">
</t>
        </r>
      </text>
    </comment>
    <comment ref="BH70" authorId="0" shapeId="0" xr:uid="{DD9B5DB2-C4B0-4634-A0CA-A7356E89920B}">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09 / Stand 01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MARS X PORTRAIT
</t>
        </r>
        <r>
          <rPr>
            <b/>
            <sz val="11"/>
            <color indexed="81"/>
            <rFont val="Aptos"/>
            <family val="2"/>
          </rPr>
          <t>Game Theme:</t>
        </r>
        <r>
          <rPr>
            <sz val="11"/>
            <color indexed="81"/>
            <rFont val="Aptos"/>
            <family val="2"/>
          </rPr>
          <t xml:space="preserve"> BLUE FESTIVAL BAO ZHU ZHAO FU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 xml:space="preserve">Game Type: </t>
        </r>
        <r>
          <rPr>
            <sz val="11"/>
            <color indexed="81"/>
            <rFont val="Aptos"/>
            <family val="2"/>
          </rPr>
          <t xml:space="preserve">VIDEO REEL
</t>
        </r>
        <r>
          <rPr>
            <b/>
            <sz val="11"/>
            <color indexed="81"/>
            <rFont val="Aptos"/>
            <family val="2"/>
          </rPr>
          <t>Progressive:</t>
        </r>
        <r>
          <rPr>
            <sz val="11"/>
            <color indexed="81"/>
            <rFont val="Aptos"/>
            <family val="2"/>
          </rPr>
          <t xml:space="preserve"> STANDALONE</t>
        </r>
        <r>
          <rPr>
            <sz val="11"/>
            <color indexed="81"/>
            <rFont val="Aptos"/>
            <family val="2"/>
          </rPr>
          <t xml:space="preserve">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64.11"H, 27.2"W, 26.09"D
</t>
        </r>
        <r>
          <rPr>
            <b/>
            <sz val="11"/>
            <color indexed="81"/>
            <rFont val="Aptos"/>
            <family val="2"/>
          </rPr>
          <t xml:space="preserve">Slot w/ topper and/or candle measurement: </t>
        </r>
        <r>
          <rPr>
            <sz val="11"/>
            <color indexed="81"/>
            <rFont val="Aptos"/>
            <family val="2"/>
          </rPr>
          <t xml:space="preserve">68.11"H
</t>
        </r>
        <r>
          <rPr>
            <b/>
            <sz val="11"/>
            <color indexed="81"/>
            <rFont val="Aptos"/>
            <family val="2"/>
          </rPr>
          <t>Floor to Ceiling Measurement:</t>
        </r>
        <r>
          <rPr>
            <sz val="11"/>
            <color indexed="81"/>
            <rFont val="Aptos"/>
            <family val="2"/>
          </rPr>
          <t xml:space="preserve"> 92.10"
</t>
        </r>
        <r>
          <rPr>
            <b/>
            <sz val="11"/>
            <color indexed="81"/>
            <rFont val="Aptos"/>
            <family val="2"/>
          </rPr>
          <t>Comments:</t>
        </r>
        <r>
          <rPr>
            <sz val="11"/>
            <color indexed="81"/>
            <rFont val="Aptos"/>
            <family val="2"/>
          </rPr>
          <t xml:space="preserve"> N/A
</t>
        </r>
        <r>
          <rPr>
            <sz val="12"/>
            <color indexed="81"/>
            <rFont val="Arial Narrow"/>
            <family val="2"/>
          </rPr>
          <t xml:space="preserve">
</t>
        </r>
      </text>
    </comment>
    <comment ref="AL74" authorId="0" shapeId="0" xr:uid="{1A738AB9-D401-427F-85DF-FFBE6E908655}">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11 / STAND 01
</t>
        </r>
        <r>
          <rPr>
            <b/>
            <sz val="11"/>
            <color indexed="81"/>
            <rFont val="Aptos"/>
            <family val="2"/>
          </rPr>
          <t>Manufacturer:</t>
        </r>
        <r>
          <rPr>
            <sz val="11"/>
            <color indexed="81"/>
            <rFont val="Aptos"/>
            <family val="2"/>
          </rPr>
          <t xml:space="preserve"> IGT
</t>
        </r>
        <r>
          <rPr>
            <b/>
            <sz val="11"/>
            <color indexed="81"/>
            <rFont val="Aptos"/>
            <family val="2"/>
          </rPr>
          <t>Model:</t>
        </r>
        <r>
          <rPr>
            <sz val="11"/>
            <color indexed="81"/>
            <rFont val="Aptos"/>
            <family val="2"/>
          </rPr>
          <t xml:space="preserve"> CRYSTALDUAL 27
</t>
        </r>
        <r>
          <rPr>
            <b/>
            <sz val="11"/>
            <color indexed="81"/>
            <rFont val="Aptos"/>
            <family val="2"/>
          </rPr>
          <t>Game Theme:</t>
        </r>
        <r>
          <rPr>
            <sz val="11"/>
            <color indexed="81"/>
            <rFont val="Aptos"/>
            <family val="2"/>
          </rPr>
          <t xml:space="preserve"> FOTUNE COIN FG MULTIWAY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 xml:space="preserve">Mix Type: </t>
        </r>
        <r>
          <rPr>
            <sz val="11"/>
            <color indexed="81"/>
            <rFont val="Aptos"/>
            <family val="2"/>
          </rPr>
          <t xml:space="preserve">$0.01/$0.02/$0.05/$0.10/$1.00/$2.00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NONE</t>
        </r>
        <r>
          <rPr>
            <b/>
            <sz val="11"/>
            <color indexed="81"/>
            <rFont val="Aptos"/>
            <family val="2"/>
          </rPr>
          <t xml:space="preserve">
Topper: </t>
        </r>
        <r>
          <rPr>
            <sz val="11"/>
            <color indexed="81"/>
            <rFont val="Aptos"/>
            <family val="2"/>
          </rPr>
          <t xml:space="preserve">NONE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54.4"H, 26"W, 26.5"D
</t>
        </r>
        <r>
          <rPr>
            <b/>
            <sz val="11"/>
            <color indexed="81"/>
            <rFont val="Aptos"/>
            <family val="2"/>
          </rPr>
          <t>Slot w/ candle measurement:</t>
        </r>
        <r>
          <rPr>
            <sz val="11"/>
            <color indexed="81"/>
            <rFont val="Aptos"/>
            <family val="2"/>
          </rPr>
          <t xml:space="preserve"> 58.4"</t>
        </r>
        <r>
          <rPr>
            <b/>
            <sz val="11"/>
            <color indexed="81"/>
            <rFont val="Aptos"/>
            <family val="2"/>
          </rPr>
          <t xml:space="preserve">
Floor to Ceiling Measurement: </t>
        </r>
        <r>
          <rPr>
            <sz val="11"/>
            <color indexed="81"/>
            <rFont val="Aptos"/>
            <family val="2"/>
          </rPr>
          <t>85.5"</t>
        </r>
        <r>
          <rPr>
            <b/>
            <sz val="11"/>
            <color indexed="81"/>
            <rFont val="Aptos"/>
            <family val="2"/>
          </rPr>
          <t xml:space="preserve">
Comments: </t>
        </r>
        <r>
          <rPr>
            <sz val="11"/>
            <color indexed="81"/>
            <rFont val="Aptos"/>
            <family val="2"/>
          </rPr>
          <t>LOW CEILING BANK</t>
        </r>
        <r>
          <rPr>
            <sz val="12"/>
            <color indexed="81"/>
            <rFont val="Aptos"/>
            <family val="2"/>
          </rPr>
          <t xml:space="preserve">
</t>
        </r>
      </text>
    </comment>
    <comment ref="BT75" authorId="0" shapeId="0" xr:uid="{0F6ED770-0F09-47AD-ACDA-472C1C3155C3}">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07 / STAND 03
</t>
        </r>
        <r>
          <rPr>
            <b/>
            <sz val="11"/>
            <color indexed="81"/>
            <rFont val="Aptos"/>
            <family val="2"/>
          </rPr>
          <t>Manufacturer:</t>
        </r>
        <r>
          <rPr>
            <sz val="11"/>
            <color indexed="81"/>
            <rFont val="Aptos"/>
            <family val="2"/>
          </rPr>
          <t xml:space="preserve"> INCREDIBLE TECHNOLOGIES
</t>
        </r>
        <r>
          <rPr>
            <b/>
            <sz val="11"/>
            <color indexed="81"/>
            <rFont val="Aptos"/>
            <family val="2"/>
          </rPr>
          <t xml:space="preserve">Model: </t>
        </r>
        <r>
          <rPr>
            <sz val="11"/>
            <color indexed="81"/>
            <rFont val="Aptos"/>
            <family val="2"/>
          </rPr>
          <t xml:space="preserve">INFINITY V55
</t>
        </r>
        <r>
          <rPr>
            <b/>
            <sz val="11"/>
            <color indexed="81"/>
            <rFont val="Aptos"/>
            <family val="2"/>
          </rPr>
          <t>Game Theme:</t>
        </r>
        <r>
          <rPr>
            <sz val="11"/>
            <color indexed="81"/>
            <rFont val="Aptos"/>
            <family val="2"/>
          </rPr>
          <t xml:space="preserve"> MANY FORTUNES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 xml:space="preserve">Mix Type: </t>
        </r>
        <r>
          <rPr>
            <sz val="11"/>
            <color indexed="81"/>
            <rFont val="Aptos"/>
            <family val="2"/>
          </rPr>
          <t xml:space="preserve">$0.01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STANDALONE</t>
        </r>
        <r>
          <rPr>
            <b/>
            <sz val="11"/>
            <color indexed="81"/>
            <rFont val="Aptos"/>
            <family val="2"/>
          </rPr>
          <t xml:space="preserve">
Topper: </t>
        </r>
        <r>
          <rPr>
            <sz val="11"/>
            <color indexed="81"/>
            <rFont val="Aptos"/>
            <family val="2"/>
          </rPr>
          <t>N/A</t>
        </r>
        <r>
          <rPr>
            <sz val="11"/>
            <color indexed="81"/>
            <rFont val="Aptos"/>
            <family val="2"/>
          </rPr>
          <t xml:space="preserve">
</t>
        </r>
        <r>
          <rPr>
            <b/>
            <sz val="11"/>
            <color indexed="81"/>
            <rFont val="Aptos"/>
            <family val="2"/>
          </rPr>
          <t>Base:</t>
        </r>
        <r>
          <rPr>
            <sz val="11"/>
            <color indexed="81"/>
            <rFont val="Aptos"/>
            <family val="2"/>
          </rPr>
          <t xml:space="preserve"> 14" KGM MODULAR METAL
</t>
        </r>
        <r>
          <rPr>
            <b/>
            <sz val="11"/>
            <color indexed="81"/>
            <rFont val="Aptos"/>
            <family val="2"/>
          </rPr>
          <t>Slot Measurement:</t>
        </r>
        <r>
          <rPr>
            <sz val="11"/>
            <color indexed="81"/>
            <rFont val="Aptos"/>
            <family val="2"/>
          </rPr>
          <t xml:space="preserve"> 68.8"H, 28"W, 20"D
</t>
        </r>
        <r>
          <rPr>
            <b/>
            <sz val="11"/>
            <color indexed="81"/>
            <rFont val="Aptos"/>
            <family val="2"/>
          </rPr>
          <t>Slot highest measurement:</t>
        </r>
        <r>
          <rPr>
            <sz val="11"/>
            <color indexed="81"/>
            <rFont val="Aptos"/>
            <family val="2"/>
          </rPr>
          <t xml:space="preserve"> 68.8"H</t>
        </r>
        <r>
          <rPr>
            <b/>
            <sz val="11"/>
            <color indexed="81"/>
            <rFont val="Aptos"/>
            <family val="2"/>
          </rPr>
          <t xml:space="preserve">
Floor to Ceiling Measurement: </t>
        </r>
        <r>
          <rPr>
            <sz val="11"/>
            <color indexed="81"/>
            <rFont val="Aptos"/>
            <family val="2"/>
          </rPr>
          <t>92.05"</t>
        </r>
        <r>
          <rPr>
            <b/>
            <sz val="11"/>
            <color indexed="81"/>
            <rFont val="Aptos"/>
            <family val="2"/>
          </rPr>
          <t xml:space="preserve">
Note:  </t>
        </r>
        <r>
          <rPr>
            <sz val="11"/>
            <color indexed="81"/>
            <rFont val="Aptos"/>
            <family val="2"/>
          </rPr>
          <t>NO TOPPER AND CANDLE</t>
        </r>
        <r>
          <rPr>
            <sz val="12"/>
            <color indexed="81"/>
            <rFont val="Aptos"/>
            <family val="2"/>
          </rPr>
          <t xml:space="preserve">
</t>
        </r>
      </text>
    </comment>
    <comment ref="BX75" authorId="0" shapeId="0" xr:uid="{BDFA7030-F851-480F-BCE1-C8368E3698B1}">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07 / STAND 02
</t>
        </r>
        <r>
          <rPr>
            <b/>
            <sz val="11"/>
            <color indexed="81"/>
            <rFont val="Aptos"/>
            <family val="2"/>
          </rPr>
          <t>Manufacturer:</t>
        </r>
        <r>
          <rPr>
            <sz val="11"/>
            <color indexed="81"/>
            <rFont val="Aptos"/>
            <family val="2"/>
          </rPr>
          <t xml:space="preserve"> INCREDIBLE TECHNOLOGIES
</t>
        </r>
        <r>
          <rPr>
            <b/>
            <sz val="11"/>
            <color indexed="81"/>
            <rFont val="Aptos"/>
            <family val="2"/>
          </rPr>
          <t xml:space="preserve">Model: </t>
        </r>
        <r>
          <rPr>
            <sz val="11"/>
            <color indexed="81"/>
            <rFont val="Aptos"/>
            <family val="2"/>
          </rPr>
          <t xml:space="preserve">INFINITY V55
</t>
        </r>
        <r>
          <rPr>
            <b/>
            <sz val="11"/>
            <color indexed="81"/>
            <rFont val="Aptos"/>
            <family val="2"/>
          </rPr>
          <t>Game Theme:</t>
        </r>
        <r>
          <rPr>
            <sz val="11"/>
            <color indexed="81"/>
            <rFont val="Aptos"/>
            <family val="2"/>
          </rPr>
          <t xml:space="preserve"> CRAZY MONEY GOLD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 xml:space="preserve">Mix Type: </t>
        </r>
        <r>
          <rPr>
            <sz val="11"/>
            <color indexed="81"/>
            <rFont val="Aptos"/>
            <family val="2"/>
          </rPr>
          <t xml:space="preserve">$0.01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STANDALONE</t>
        </r>
        <r>
          <rPr>
            <b/>
            <sz val="11"/>
            <color indexed="81"/>
            <rFont val="Aptos"/>
            <family val="2"/>
          </rPr>
          <t xml:space="preserve">
Topper: </t>
        </r>
        <r>
          <rPr>
            <sz val="11"/>
            <color indexed="81"/>
            <rFont val="Aptos"/>
            <family val="2"/>
          </rPr>
          <t>N/A</t>
        </r>
        <r>
          <rPr>
            <sz val="11"/>
            <color indexed="81"/>
            <rFont val="Aptos"/>
            <family val="2"/>
          </rPr>
          <t xml:space="preserve">
</t>
        </r>
        <r>
          <rPr>
            <b/>
            <sz val="11"/>
            <color indexed="81"/>
            <rFont val="Aptos"/>
            <family val="2"/>
          </rPr>
          <t>Base:</t>
        </r>
        <r>
          <rPr>
            <sz val="11"/>
            <color indexed="81"/>
            <rFont val="Aptos"/>
            <family val="2"/>
          </rPr>
          <t xml:space="preserve"> 14" KGM MODULAR METAL
</t>
        </r>
        <r>
          <rPr>
            <b/>
            <sz val="11"/>
            <color indexed="81"/>
            <rFont val="Aptos"/>
            <family val="2"/>
          </rPr>
          <t>Slot Measurement:</t>
        </r>
        <r>
          <rPr>
            <sz val="11"/>
            <color indexed="81"/>
            <rFont val="Aptos"/>
            <family val="2"/>
          </rPr>
          <t xml:space="preserve"> 68.8"H, 28"W, 20"D</t>
        </r>
        <r>
          <rPr>
            <b/>
            <sz val="11"/>
            <color indexed="81"/>
            <rFont val="Aptos"/>
            <family val="2"/>
          </rPr>
          <t xml:space="preserve">
Slot highest measurement:</t>
        </r>
        <r>
          <rPr>
            <sz val="11"/>
            <color indexed="81"/>
            <rFont val="Aptos"/>
            <family val="2"/>
          </rPr>
          <t xml:space="preserve"> 68.8"H</t>
        </r>
        <r>
          <rPr>
            <b/>
            <sz val="11"/>
            <color indexed="81"/>
            <rFont val="Aptos"/>
            <family val="2"/>
          </rPr>
          <t xml:space="preserve">
Floor to Ceiling Measurement: </t>
        </r>
        <r>
          <rPr>
            <sz val="11"/>
            <color indexed="81"/>
            <rFont val="Aptos"/>
            <family val="2"/>
          </rPr>
          <t>92.05"</t>
        </r>
        <r>
          <rPr>
            <b/>
            <sz val="11"/>
            <color indexed="81"/>
            <rFont val="Aptos"/>
            <family val="2"/>
          </rPr>
          <t xml:space="preserve">
Note: </t>
        </r>
        <r>
          <rPr>
            <sz val="11"/>
            <color indexed="81"/>
            <rFont val="Aptos"/>
            <family val="2"/>
          </rPr>
          <t xml:space="preserve"> NO TOPPER AND CANDLE</t>
        </r>
        <r>
          <rPr>
            <sz val="12"/>
            <color indexed="81"/>
            <rFont val="Aptos"/>
            <family val="2"/>
          </rPr>
          <t xml:space="preserve">
</t>
        </r>
      </text>
    </comment>
    <comment ref="CN75" authorId="0" shapeId="0" xr:uid="{40C6E2F3-FD29-44B5-9C1E-416463D4CFCE}">
      <text>
        <r>
          <rPr>
            <b/>
            <sz val="11"/>
            <color indexed="81"/>
            <rFont val="Aptos"/>
            <family val="2"/>
          </rPr>
          <t xml:space="preserve">Area: </t>
        </r>
        <r>
          <rPr>
            <sz val="11"/>
            <color indexed="81"/>
            <rFont val="Aptos"/>
            <family val="2"/>
          </rPr>
          <t xml:space="preserve">N-HAL KONINGSDAM
</t>
        </r>
        <r>
          <rPr>
            <b/>
            <sz val="11"/>
            <color indexed="81"/>
            <rFont val="Aptos"/>
            <family val="2"/>
          </rPr>
          <t>Position:</t>
        </r>
        <r>
          <rPr>
            <sz val="11"/>
            <color indexed="81"/>
            <rFont val="Aptos"/>
            <family val="2"/>
          </rPr>
          <t xml:space="preserve"> BANK 04 / STAND 01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HELIX XT
</t>
        </r>
        <r>
          <rPr>
            <b/>
            <sz val="11"/>
            <color indexed="81"/>
            <rFont val="Aptos"/>
            <family val="2"/>
          </rPr>
          <t>Game Theme:</t>
        </r>
        <r>
          <rPr>
            <sz val="11"/>
            <color indexed="81"/>
            <rFont val="Aptos"/>
            <family val="2"/>
          </rPr>
          <t xml:space="preserve"> GOLDEN CENTURY - DRAGON LINK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$0.01
</t>
        </r>
        <r>
          <rPr>
            <b/>
            <sz val="11"/>
            <color indexed="81"/>
            <rFont val="Aptos"/>
            <family val="2"/>
          </rPr>
          <t>Mix Type:</t>
        </r>
        <r>
          <rPr>
            <sz val="11"/>
            <color indexed="81"/>
            <rFont val="Aptos"/>
            <family val="2"/>
          </rPr>
          <t xml:space="preserve"> $0.01, $0.02, $0.05,$0.10,$1.00,$2.00
</t>
        </r>
        <r>
          <rPr>
            <b/>
            <sz val="11"/>
            <color indexed="81"/>
            <rFont val="Aptos"/>
            <family val="2"/>
          </rPr>
          <t>Game Type:</t>
        </r>
        <r>
          <rPr>
            <sz val="11"/>
            <color indexed="81"/>
            <rFont val="Aptos"/>
            <family val="2"/>
          </rPr>
          <t xml:space="preserve"> VIDEO REEL
</t>
        </r>
        <r>
          <rPr>
            <b/>
            <sz val="11"/>
            <color indexed="81"/>
            <rFont val="Aptos"/>
            <family val="2"/>
          </rPr>
          <t>Progressive:</t>
        </r>
        <r>
          <rPr>
            <sz val="11"/>
            <color indexed="81"/>
            <rFont val="Aptos"/>
            <family val="2"/>
          </rPr>
          <t xml:space="preserve"> STANDALONE</t>
        </r>
        <r>
          <rPr>
            <b/>
            <sz val="11"/>
            <color indexed="81"/>
            <rFont val="Aptos"/>
            <family val="2"/>
          </rPr>
          <t xml:space="preserve">
Topper: </t>
        </r>
        <r>
          <rPr>
            <sz val="11"/>
            <color indexed="81"/>
            <rFont val="Aptos"/>
            <family val="2"/>
          </rPr>
          <t xml:space="preserve">STATIC (12"H, 19"W)
</t>
        </r>
        <r>
          <rPr>
            <b/>
            <sz val="11"/>
            <color indexed="81"/>
            <rFont val="Aptos"/>
            <family val="2"/>
          </rPr>
          <t xml:space="preserve">Base: </t>
        </r>
        <r>
          <rPr>
            <sz val="11"/>
            <color indexed="81"/>
            <rFont val="Aptos"/>
            <family val="2"/>
          </rPr>
          <t>16" KGM MODULAR METAL</t>
        </r>
        <r>
          <rPr>
            <b/>
            <sz val="11"/>
            <color indexed="81"/>
            <rFont val="Aptos"/>
            <family val="2"/>
          </rPr>
          <t xml:space="preserve">
Slot Measurement: </t>
        </r>
        <r>
          <rPr>
            <sz val="11"/>
            <color indexed="81"/>
            <rFont val="Aptos"/>
            <family val="2"/>
          </rPr>
          <t>48.03"H, 23.62"W, 25.10"D</t>
        </r>
        <r>
          <rPr>
            <b/>
            <sz val="11"/>
            <color indexed="81"/>
            <rFont val="Aptos"/>
            <family val="2"/>
          </rPr>
          <t xml:space="preserve">
Slot w/ topper and/or candle measurement: </t>
        </r>
        <r>
          <rPr>
            <sz val="11"/>
            <color indexed="81"/>
            <rFont val="Aptos"/>
            <family val="2"/>
          </rPr>
          <t>87.40"H</t>
        </r>
        <r>
          <rPr>
            <b/>
            <sz val="11"/>
            <color indexed="81"/>
            <rFont val="Aptos"/>
            <family val="2"/>
          </rPr>
          <t xml:space="preserve">
Floor to Ceiling Measurement: </t>
        </r>
        <r>
          <rPr>
            <sz val="11"/>
            <color indexed="81"/>
            <rFont val="Aptos"/>
            <family val="2"/>
          </rPr>
          <t>92.05"</t>
        </r>
        <r>
          <rPr>
            <b/>
            <sz val="11"/>
            <color indexed="81"/>
            <rFont val="Aptos"/>
            <family val="2"/>
          </rPr>
          <t xml:space="preserve">
Comments: </t>
        </r>
        <r>
          <rPr>
            <sz val="11"/>
            <color indexed="81"/>
            <rFont val="Aptos"/>
            <family val="2"/>
          </rPr>
          <t>N/A</t>
        </r>
        <r>
          <rPr>
            <sz val="12"/>
            <color indexed="81"/>
            <rFont val="Aptos"/>
            <family val="2"/>
          </rPr>
          <t xml:space="preserve">
</t>
        </r>
      </text>
    </comment>
    <comment ref="CR75" authorId="0" shapeId="0" xr:uid="{054CF682-C838-473E-BFE5-5D5546B523C0}">
      <text>
        <r>
          <rPr>
            <b/>
            <sz val="11"/>
            <color indexed="81"/>
            <rFont val="Aptos"/>
            <family val="2"/>
          </rPr>
          <t xml:space="preserve">Area: </t>
        </r>
        <r>
          <rPr>
            <sz val="11"/>
            <color indexed="81"/>
            <rFont val="Aptos"/>
            <family val="2"/>
          </rPr>
          <t xml:space="preserve">N-HAL KONINGSDAM
</t>
        </r>
        <r>
          <rPr>
            <b/>
            <sz val="11"/>
            <color indexed="81"/>
            <rFont val="Aptos"/>
            <family val="2"/>
          </rPr>
          <t>Position:</t>
        </r>
        <r>
          <rPr>
            <sz val="11"/>
            <color indexed="81"/>
            <rFont val="Aptos"/>
            <family val="2"/>
          </rPr>
          <t xml:space="preserve"> BANK 04 / STAND 01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HELIX XT
</t>
        </r>
        <r>
          <rPr>
            <b/>
            <sz val="11"/>
            <color indexed="81"/>
            <rFont val="Aptos"/>
            <family val="2"/>
          </rPr>
          <t>Game Theme:</t>
        </r>
        <r>
          <rPr>
            <sz val="11"/>
            <color indexed="81"/>
            <rFont val="Aptos"/>
            <family val="2"/>
          </rPr>
          <t xml:space="preserve"> GOLDEN CENTURY - DRAGON LINK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$0.01
</t>
        </r>
        <r>
          <rPr>
            <b/>
            <sz val="11"/>
            <color indexed="81"/>
            <rFont val="Aptos"/>
            <family val="2"/>
          </rPr>
          <t>Mix Type:</t>
        </r>
        <r>
          <rPr>
            <sz val="11"/>
            <color indexed="81"/>
            <rFont val="Aptos"/>
            <family val="2"/>
          </rPr>
          <t xml:space="preserve"> $0.01, $0.02, $0.05,$0.10,$1.00,$2.00
</t>
        </r>
        <r>
          <rPr>
            <b/>
            <sz val="11"/>
            <color indexed="81"/>
            <rFont val="Aptos"/>
            <family val="2"/>
          </rPr>
          <t>Game Type:</t>
        </r>
        <r>
          <rPr>
            <sz val="11"/>
            <color indexed="81"/>
            <rFont val="Aptos"/>
            <family val="2"/>
          </rPr>
          <t xml:space="preserve"> VIDEO REEL
</t>
        </r>
        <r>
          <rPr>
            <b/>
            <sz val="11"/>
            <color indexed="81"/>
            <rFont val="Aptos"/>
            <family val="2"/>
          </rPr>
          <t>Progressive:</t>
        </r>
        <r>
          <rPr>
            <sz val="11"/>
            <color indexed="81"/>
            <rFont val="Aptos"/>
            <family val="2"/>
          </rPr>
          <t xml:space="preserve"> STANDALONE</t>
        </r>
        <r>
          <rPr>
            <b/>
            <sz val="11"/>
            <color indexed="81"/>
            <rFont val="Aptos"/>
            <family val="2"/>
          </rPr>
          <t xml:space="preserve">
Topper: </t>
        </r>
        <r>
          <rPr>
            <sz val="11"/>
            <color indexed="81"/>
            <rFont val="Aptos"/>
            <family val="2"/>
          </rPr>
          <t xml:space="preserve">STATIC  (12"H, 19"W)
</t>
        </r>
        <r>
          <rPr>
            <b/>
            <sz val="11"/>
            <color indexed="81"/>
            <rFont val="Aptos"/>
            <family val="2"/>
          </rPr>
          <t xml:space="preserve">Base: </t>
        </r>
        <r>
          <rPr>
            <sz val="11"/>
            <color indexed="81"/>
            <rFont val="Aptos"/>
            <family val="2"/>
          </rPr>
          <t>16" KGM MODULAR METAL</t>
        </r>
        <r>
          <rPr>
            <b/>
            <sz val="11"/>
            <color indexed="81"/>
            <rFont val="Aptos"/>
            <family val="2"/>
          </rPr>
          <t xml:space="preserve">
Slot Measurement: </t>
        </r>
        <r>
          <rPr>
            <sz val="11"/>
            <color indexed="81"/>
            <rFont val="Aptos"/>
            <family val="2"/>
          </rPr>
          <t>48.03"H, 23.62"W, 25.10"D</t>
        </r>
        <r>
          <rPr>
            <b/>
            <sz val="11"/>
            <color indexed="81"/>
            <rFont val="Aptos"/>
            <family val="2"/>
          </rPr>
          <t xml:space="preserve">
Slot w/ topper and/or candle measurement: </t>
        </r>
        <r>
          <rPr>
            <sz val="11"/>
            <color indexed="81"/>
            <rFont val="Aptos"/>
            <family val="2"/>
          </rPr>
          <t>87.40"H</t>
        </r>
        <r>
          <rPr>
            <b/>
            <sz val="11"/>
            <color indexed="81"/>
            <rFont val="Aptos"/>
            <family val="2"/>
          </rPr>
          <t xml:space="preserve">
Floor to Ceiling Measurement: </t>
        </r>
        <r>
          <rPr>
            <sz val="11"/>
            <color indexed="81"/>
            <rFont val="Aptos"/>
            <family val="2"/>
          </rPr>
          <t>92.05"</t>
        </r>
        <r>
          <rPr>
            <b/>
            <sz val="11"/>
            <color indexed="81"/>
            <rFont val="Aptos"/>
            <family val="2"/>
          </rPr>
          <t xml:space="preserve">
Comments: </t>
        </r>
        <r>
          <rPr>
            <sz val="11"/>
            <color indexed="81"/>
            <rFont val="Aptos"/>
            <family val="2"/>
          </rPr>
          <t>N/A</t>
        </r>
        <r>
          <rPr>
            <sz val="12"/>
            <color indexed="81"/>
            <rFont val="Aptos"/>
            <family val="2"/>
          </rPr>
          <t xml:space="preserve">
</t>
        </r>
      </text>
    </comment>
    <comment ref="Q77" authorId="0" shapeId="0" xr:uid="{C25964AF-20E7-4C80-A178-E57B9095AB6B}">
      <text>
        <r>
          <rPr>
            <b/>
            <sz val="11"/>
            <color indexed="81"/>
            <rFont val="Aptos"/>
            <family val="2"/>
          </rPr>
          <t xml:space="preserve">Area: </t>
        </r>
        <r>
          <rPr>
            <sz val="11"/>
            <color indexed="81"/>
            <rFont val="Aptos"/>
            <family val="2"/>
          </rPr>
          <t>A-HAL KONINGSDAM ART GALLER</t>
        </r>
        <r>
          <rPr>
            <b/>
            <sz val="11"/>
            <color indexed="81"/>
            <rFont val="Aptos"/>
            <family val="2"/>
          </rPr>
          <t>Y</t>
        </r>
        <r>
          <rPr>
            <sz val="11"/>
            <color indexed="81"/>
            <rFont val="Aptos"/>
            <family val="2"/>
          </rPr>
          <t xml:space="preserve">
</t>
        </r>
        <r>
          <rPr>
            <b/>
            <sz val="11"/>
            <color indexed="81"/>
            <rFont val="Aptos"/>
            <family val="2"/>
          </rPr>
          <t>Position:</t>
        </r>
        <r>
          <rPr>
            <sz val="11"/>
            <color indexed="81"/>
            <rFont val="Aptos"/>
            <family val="2"/>
          </rPr>
          <t xml:space="preserve"> BANK 01 / STAND 03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HELIX UPRIGHT
</t>
        </r>
        <r>
          <rPr>
            <b/>
            <sz val="11"/>
            <color indexed="81"/>
            <rFont val="Aptos"/>
            <family val="2"/>
          </rPr>
          <t>Game Theme:</t>
        </r>
        <r>
          <rPr>
            <sz val="11"/>
            <color indexed="81"/>
            <rFont val="Aptos"/>
            <family val="2"/>
          </rPr>
          <t xml:space="preserve"> MAGIC PEARL - LIGHTNING LINK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$0.01
</t>
        </r>
        <r>
          <rPr>
            <b/>
            <sz val="11"/>
            <color indexed="81"/>
            <rFont val="Aptos"/>
            <family val="2"/>
          </rPr>
          <t>Mix Type:</t>
        </r>
        <r>
          <rPr>
            <sz val="11"/>
            <color indexed="81"/>
            <rFont val="Aptos"/>
            <family val="2"/>
          </rPr>
          <t xml:space="preserve"> $0.01, $0.02, $0.05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xml:space="preserve"> LINK</t>
        </r>
        <r>
          <rPr>
            <b/>
            <sz val="11"/>
            <color indexed="81"/>
            <rFont val="Aptos"/>
            <family val="2"/>
          </rPr>
          <t xml:space="preserve">
Topper: </t>
        </r>
        <r>
          <rPr>
            <sz val="11"/>
            <color indexed="81"/>
            <rFont val="Aptos"/>
            <family val="2"/>
          </rPr>
          <t xml:space="preserve">STATIC (11.2"H, 19.1"W)
</t>
        </r>
        <r>
          <rPr>
            <b/>
            <sz val="11"/>
            <color indexed="81"/>
            <rFont val="Aptos"/>
            <family val="2"/>
          </rPr>
          <t xml:space="preserve">Base: </t>
        </r>
        <r>
          <rPr>
            <sz val="11"/>
            <color indexed="81"/>
            <rFont val="Aptos"/>
            <family val="2"/>
          </rPr>
          <t>16" KGM MODULAR METAL</t>
        </r>
        <r>
          <rPr>
            <b/>
            <sz val="11"/>
            <color indexed="81"/>
            <rFont val="Aptos"/>
            <family val="2"/>
          </rPr>
          <t xml:space="preserve">
Slot Measurement: </t>
        </r>
        <r>
          <rPr>
            <sz val="11"/>
            <color indexed="81"/>
            <rFont val="Aptos"/>
            <family val="2"/>
          </rPr>
          <t>48.03"H, 23.62"W, 25.10"D</t>
        </r>
        <r>
          <rPr>
            <b/>
            <sz val="11"/>
            <color indexed="81"/>
            <rFont val="Aptos"/>
            <family val="2"/>
          </rPr>
          <t xml:space="preserve">
Slot w/ topper and candle measurement: </t>
        </r>
        <r>
          <rPr>
            <sz val="11"/>
            <color indexed="81"/>
            <rFont val="Aptos"/>
            <family val="2"/>
          </rPr>
          <t>87.40"H</t>
        </r>
        <r>
          <rPr>
            <b/>
            <sz val="11"/>
            <color indexed="81"/>
            <rFont val="Aptos"/>
            <family val="2"/>
          </rPr>
          <t xml:space="preserve">
Floor to Ceiling Measurement: </t>
        </r>
        <r>
          <rPr>
            <sz val="11"/>
            <color indexed="81"/>
            <rFont val="Aptos"/>
            <family val="2"/>
          </rPr>
          <t>98.5"</t>
        </r>
        <r>
          <rPr>
            <b/>
            <sz val="11"/>
            <color indexed="81"/>
            <rFont val="Aptos"/>
            <family val="2"/>
          </rPr>
          <t xml:space="preserve">
Note:</t>
        </r>
        <r>
          <rPr>
            <sz val="12"/>
            <color indexed="81"/>
            <rFont val="Aptos"/>
            <family val="2"/>
          </rPr>
          <t xml:space="preserve">
</t>
        </r>
      </text>
    </comment>
    <comment ref="AL78" authorId="0" shapeId="0" xr:uid="{984259AE-FBE8-4B9C-808D-351AC0C21334}">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11 / STAND 01
</t>
        </r>
        <r>
          <rPr>
            <b/>
            <sz val="11"/>
            <color indexed="81"/>
            <rFont val="Aptos"/>
            <family val="2"/>
          </rPr>
          <t>Manufacturer:</t>
        </r>
        <r>
          <rPr>
            <sz val="11"/>
            <color indexed="81"/>
            <rFont val="Aptos"/>
            <family val="2"/>
          </rPr>
          <t xml:space="preserve"> IGT
</t>
        </r>
        <r>
          <rPr>
            <b/>
            <sz val="11"/>
            <color indexed="81"/>
            <rFont val="Aptos"/>
            <family val="2"/>
          </rPr>
          <t>Model:</t>
        </r>
        <r>
          <rPr>
            <sz val="11"/>
            <color indexed="81"/>
            <rFont val="Aptos"/>
            <family val="2"/>
          </rPr>
          <t xml:space="preserve"> CRYSTALDUAL 27
</t>
        </r>
        <r>
          <rPr>
            <b/>
            <sz val="11"/>
            <color indexed="81"/>
            <rFont val="Aptos"/>
            <family val="2"/>
          </rPr>
          <t>Game Theme:</t>
        </r>
        <r>
          <rPr>
            <sz val="11"/>
            <color indexed="81"/>
            <rFont val="Aptos"/>
            <family val="2"/>
          </rPr>
          <t xml:space="preserve"> FOTUNE COIN FG MULTIWAY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 xml:space="preserve">Mix Type: </t>
        </r>
        <r>
          <rPr>
            <sz val="11"/>
            <color indexed="81"/>
            <rFont val="Aptos"/>
            <family val="2"/>
          </rPr>
          <t xml:space="preserve">$0.01/$0.02/$0.05/$0.10/$1.00/$2.00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STANDALONE</t>
        </r>
        <r>
          <rPr>
            <b/>
            <sz val="11"/>
            <color indexed="81"/>
            <rFont val="Aptos"/>
            <family val="2"/>
          </rPr>
          <t xml:space="preserve">
Topper: </t>
        </r>
        <r>
          <rPr>
            <sz val="11"/>
            <color indexed="81"/>
            <rFont val="Aptos"/>
            <family val="2"/>
          </rPr>
          <t xml:space="preserve">NONE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54.4"H, 26"W, 26.5"D
</t>
        </r>
        <r>
          <rPr>
            <b/>
            <sz val="11"/>
            <color indexed="81"/>
            <rFont val="Aptos"/>
            <family val="2"/>
          </rPr>
          <t>Slot w/ Topper &amp; Candle Measurement:</t>
        </r>
        <r>
          <rPr>
            <sz val="11"/>
            <color indexed="81"/>
            <rFont val="Aptos"/>
            <family val="2"/>
          </rPr>
          <t xml:space="preserve"> 58.4"</t>
        </r>
        <r>
          <rPr>
            <b/>
            <sz val="11"/>
            <color indexed="81"/>
            <rFont val="Aptos"/>
            <family val="2"/>
          </rPr>
          <t xml:space="preserve">
Floor to Ceiling Measurement: </t>
        </r>
        <r>
          <rPr>
            <sz val="11"/>
            <color indexed="81"/>
            <rFont val="Aptos"/>
            <family val="2"/>
          </rPr>
          <t>85.5"</t>
        </r>
        <r>
          <rPr>
            <b/>
            <sz val="11"/>
            <color indexed="81"/>
            <rFont val="Aptos"/>
            <family val="2"/>
          </rPr>
          <t xml:space="preserve">
Comments: </t>
        </r>
        <r>
          <rPr>
            <sz val="11"/>
            <color indexed="81"/>
            <rFont val="Aptos"/>
            <family val="2"/>
          </rPr>
          <t>LOW CEILING BANK</t>
        </r>
        <r>
          <rPr>
            <sz val="12"/>
            <color indexed="81"/>
            <rFont val="Aptos"/>
            <family val="2"/>
          </rPr>
          <t xml:space="preserve">
</t>
        </r>
      </text>
    </comment>
    <comment ref="BD78" authorId="0" shapeId="0" xr:uid="{C7983162-23BC-4464-AE9F-D883CD74956D}">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11 / STAND 01
</t>
        </r>
        <r>
          <rPr>
            <b/>
            <sz val="11"/>
            <color indexed="81"/>
            <rFont val="Aptos"/>
            <family val="2"/>
          </rPr>
          <t>Manufacturer:</t>
        </r>
        <r>
          <rPr>
            <sz val="11"/>
            <color indexed="81"/>
            <rFont val="Aptos"/>
            <family val="2"/>
          </rPr>
          <t xml:space="preserve"> IGT
</t>
        </r>
        <r>
          <rPr>
            <b/>
            <sz val="11"/>
            <color indexed="81"/>
            <rFont val="Aptos"/>
            <family val="2"/>
          </rPr>
          <t>Model:</t>
        </r>
        <r>
          <rPr>
            <sz val="11"/>
            <color indexed="81"/>
            <rFont val="Aptos"/>
            <family val="2"/>
          </rPr>
          <t xml:space="preserve"> CRYSTALDUAL 27
</t>
        </r>
        <r>
          <rPr>
            <b/>
            <sz val="11"/>
            <color indexed="81"/>
            <rFont val="Aptos"/>
            <family val="2"/>
          </rPr>
          <t>Game Theme:</t>
        </r>
        <r>
          <rPr>
            <sz val="11"/>
            <color indexed="81"/>
            <rFont val="Aptos"/>
            <family val="2"/>
          </rPr>
          <t xml:space="preserve"> FOTUNE COIN FG MULTIWAY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 xml:space="preserve">Mix Type: </t>
        </r>
        <r>
          <rPr>
            <sz val="11"/>
            <color indexed="81"/>
            <rFont val="Aptos"/>
            <family val="2"/>
          </rPr>
          <t xml:space="preserve">$0.01/$0.02/$0.05/$0.10/$1.00/$2.00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NONE</t>
        </r>
        <r>
          <rPr>
            <b/>
            <sz val="11"/>
            <color indexed="81"/>
            <rFont val="Aptos"/>
            <family val="2"/>
          </rPr>
          <t xml:space="preserve">
Topper: </t>
        </r>
        <r>
          <rPr>
            <sz val="11"/>
            <color indexed="81"/>
            <rFont val="Aptos"/>
            <family val="2"/>
          </rPr>
          <t xml:space="preserve">VIDEO (16"H, 25"W)
</t>
        </r>
        <r>
          <rPr>
            <b/>
            <sz val="11"/>
            <color indexed="81"/>
            <rFont val="Aptos"/>
            <family val="2"/>
          </rPr>
          <t>Base:</t>
        </r>
        <r>
          <rPr>
            <sz val="11"/>
            <color indexed="81"/>
            <rFont val="Aptos"/>
            <family val="2"/>
          </rPr>
          <t xml:space="preserve"> 14" KGM MODULAR METAL
</t>
        </r>
        <r>
          <rPr>
            <b/>
            <sz val="11"/>
            <color indexed="81"/>
            <rFont val="Aptos"/>
            <family val="2"/>
          </rPr>
          <t>Slot Measurement:</t>
        </r>
        <r>
          <rPr>
            <sz val="11"/>
            <color indexed="81"/>
            <rFont val="Aptos"/>
            <family val="2"/>
          </rPr>
          <t xml:space="preserve"> 54.4"H, 26.1"W, 27.75"D
</t>
        </r>
        <r>
          <rPr>
            <b/>
            <sz val="11"/>
            <color indexed="81"/>
            <rFont val="Aptos"/>
            <family val="2"/>
          </rPr>
          <t>Slot w/ topper and candle measurement:</t>
        </r>
        <r>
          <rPr>
            <sz val="11"/>
            <color indexed="81"/>
            <rFont val="Aptos"/>
            <family val="2"/>
          </rPr>
          <t xml:space="preserve"> 75.1"</t>
        </r>
        <r>
          <rPr>
            <b/>
            <sz val="11"/>
            <color indexed="81"/>
            <rFont val="Aptos"/>
            <family val="2"/>
          </rPr>
          <t xml:space="preserve">
Floor to Ceiling Measurement: </t>
        </r>
        <r>
          <rPr>
            <sz val="11"/>
            <color indexed="81"/>
            <rFont val="Aptos"/>
            <family val="2"/>
          </rPr>
          <t>92.05"</t>
        </r>
        <r>
          <rPr>
            <b/>
            <sz val="11"/>
            <color indexed="81"/>
            <rFont val="Aptos"/>
            <family val="2"/>
          </rPr>
          <t xml:space="preserve">
Comments: </t>
        </r>
        <r>
          <rPr>
            <sz val="11"/>
            <color indexed="81"/>
            <rFont val="Aptos"/>
            <family val="2"/>
          </rPr>
          <t>N/A</t>
        </r>
        <r>
          <rPr>
            <sz val="12"/>
            <color indexed="81"/>
            <rFont val="Aptos"/>
            <family val="2"/>
          </rPr>
          <t xml:space="preserve">
</t>
        </r>
      </text>
    </comment>
    <comment ref="BH78" authorId="0" shapeId="0" xr:uid="{9FFF87EA-FA94-4A07-80B1-44F553003E5A}">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11 / STAND 01
</t>
        </r>
        <r>
          <rPr>
            <b/>
            <sz val="11"/>
            <color indexed="81"/>
            <rFont val="Aptos"/>
            <family val="2"/>
          </rPr>
          <t>Manufacturer:</t>
        </r>
        <r>
          <rPr>
            <sz val="11"/>
            <color indexed="81"/>
            <rFont val="Aptos"/>
            <family val="2"/>
          </rPr>
          <t xml:space="preserve"> IGT
</t>
        </r>
        <r>
          <rPr>
            <b/>
            <sz val="11"/>
            <color indexed="81"/>
            <rFont val="Aptos"/>
            <family val="2"/>
          </rPr>
          <t>Model:</t>
        </r>
        <r>
          <rPr>
            <sz val="11"/>
            <color indexed="81"/>
            <rFont val="Aptos"/>
            <family val="2"/>
          </rPr>
          <t xml:space="preserve"> CRYSTALDUAL 27
</t>
        </r>
        <r>
          <rPr>
            <b/>
            <sz val="11"/>
            <color indexed="81"/>
            <rFont val="Aptos"/>
            <family val="2"/>
          </rPr>
          <t>Game Theme:</t>
        </r>
        <r>
          <rPr>
            <sz val="11"/>
            <color indexed="81"/>
            <rFont val="Aptos"/>
            <family val="2"/>
          </rPr>
          <t xml:space="preserve"> FOTUNE COIN FG MULTIWAY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 xml:space="preserve">Mix Type: </t>
        </r>
        <r>
          <rPr>
            <sz val="11"/>
            <color indexed="81"/>
            <rFont val="Aptos"/>
            <family val="2"/>
          </rPr>
          <t xml:space="preserve">$0.01/$0.02/$0.05/$0.10/$1.00/$2.00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NONE</t>
        </r>
        <r>
          <rPr>
            <b/>
            <sz val="11"/>
            <color indexed="81"/>
            <rFont val="Aptos"/>
            <family val="2"/>
          </rPr>
          <t xml:space="preserve">
Topper: </t>
        </r>
        <r>
          <rPr>
            <sz val="11"/>
            <color indexed="81"/>
            <rFont val="Aptos"/>
            <family val="2"/>
          </rPr>
          <t>VIDEO (16"H, 25"W)</t>
        </r>
        <r>
          <rPr>
            <b/>
            <sz val="11"/>
            <color indexed="81"/>
            <rFont val="Aptos"/>
            <family val="2"/>
          </rPr>
          <t xml:space="preserve">
Base: </t>
        </r>
        <r>
          <rPr>
            <sz val="11"/>
            <color indexed="81"/>
            <rFont val="Aptos"/>
            <family val="2"/>
          </rPr>
          <t>14" KGM MODULAR METAL</t>
        </r>
        <r>
          <rPr>
            <b/>
            <sz val="11"/>
            <color indexed="81"/>
            <rFont val="Aptos"/>
            <family val="2"/>
          </rPr>
          <t xml:space="preserve">
Slot Measurement: </t>
        </r>
        <r>
          <rPr>
            <sz val="11"/>
            <color indexed="81"/>
            <rFont val="Aptos"/>
            <family val="2"/>
          </rPr>
          <t>54.4"H, 26.1"W, 27.75"D</t>
        </r>
        <r>
          <rPr>
            <b/>
            <sz val="11"/>
            <color indexed="81"/>
            <rFont val="Aptos"/>
            <family val="2"/>
          </rPr>
          <t xml:space="preserve">
Slot w/ topper and candle measurement: </t>
        </r>
        <r>
          <rPr>
            <sz val="11"/>
            <color indexed="81"/>
            <rFont val="Aptos"/>
            <family val="2"/>
          </rPr>
          <t>75.1"</t>
        </r>
        <r>
          <rPr>
            <b/>
            <sz val="11"/>
            <color indexed="81"/>
            <rFont val="Aptos"/>
            <family val="2"/>
          </rPr>
          <t xml:space="preserve">
Floor to Ceiling Measurement: </t>
        </r>
        <r>
          <rPr>
            <sz val="11"/>
            <color indexed="81"/>
            <rFont val="Aptos"/>
            <family val="2"/>
          </rPr>
          <t>92.05"</t>
        </r>
        <r>
          <rPr>
            <b/>
            <sz val="11"/>
            <color indexed="81"/>
            <rFont val="Aptos"/>
            <family val="2"/>
          </rPr>
          <t xml:space="preserve">
Comments: </t>
        </r>
        <r>
          <rPr>
            <sz val="11"/>
            <color indexed="81"/>
            <rFont val="Aptos"/>
            <family val="2"/>
          </rPr>
          <t>N/A</t>
        </r>
        <r>
          <rPr>
            <sz val="12"/>
            <color indexed="81"/>
            <rFont val="Aptos"/>
            <family val="2"/>
          </rPr>
          <t xml:space="preserve">
</t>
        </r>
      </text>
    </comment>
    <comment ref="BT79" authorId="0" shapeId="0" xr:uid="{92970A71-7794-401D-8B60-6A9E2FB42708}">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07 / STAND 04
</t>
        </r>
        <r>
          <rPr>
            <b/>
            <sz val="11"/>
            <color indexed="81"/>
            <rFont val="Aptos"/>
            <family val="2"/>
          </rPr>
          <t>Manufacturer:</t>
        </r>
        <r>
          <rPr>
            <sz val="11"/>
            <color indexed="81"/>
            <rFont val="Aptos"/>
            <family val="2"/>
          </rPr>
          <t xml:space="preserve"> INCREDIBLE TECHNOLOGIES
</t>
        </r>
        <r>
          <rPr>
            <b/>
            <sz val="11"/>
            <color indexed="81"/>
            <rFont val="Aptos"/>
            <family val="2"/>
          </rPr>
          <t xml:space="preserve">Model: </t>
        </r>
        <r>
          <rPr>
            <sz val="11"/>
            <color indexed="81"/>
            <rFont val="Aptos"/>
            <family val="2"/>
          </rPr>
          <t xml:space="preserve">INFINITY V55
</t>
        </r>
        <r>
          <rPr>
            <b/>
            <sz val="11"/>
            <color indexed="81"/>
            <rFont val="Aptos"/>
            <family val="2"/>
          </rPr>
          <t>Game Theme:</t>
        </r>
        <r>
          <rPr>
            <sz val="11"/>
            <color indexed="81"/>
            <rFont val="Aptos"/>
            <family val="2"/>
          </rPr>
          <t xml:space="preserve"> FATE OF THE 8 POWER WHEEL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 xml:space="preserve">Mix Type: </t>
        </r>
        <r>
          <rPr>
            <sz val="11"/>
            <color indexed="81"/>
            <rFont val="Aptos"/>
            <family val="2"/>
          </rPr>
          <t xml:space="preserve">$0.01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STANDALONE</t>
        </r>
        <r>
          <rPr>
            <b/>
            <sz val="11"/>
            <color indexed="81"/>
            <rFont val="Aptos"/>
            <family val="2"/>
          </rPr>
          <t xml:space="preserve">
Topper: </t>
        </r>
        <r>
          <rPr>
            <sz val="11"/>
            <color indexed="81"/>
            <rFont val="Aptos"/>
            <family val="2"/>
          </rPr>
          <t>N/A</t>
        </r>
        <r>
          <rPr>
            <sz val="11"/>
            <color indexed="81"/>
            <rFont val="Aptos"/>
            <family val="2"/>
          </rPr>
          <t xml:space="preserve">
</t>
        </r>
        <r>
          <rPr>
            <b/>
            <sz val="11"/>
            <color indexed="81"/>
            <rFont val="Aptos"/>
            <family val="2"/>
          </rPr>
          <t>Base:</t>
        </r>
        <r>
          <rPr>
            <sz val="11"/>
            <color indexed="81"/>
            <rFont val="Aptos"/>
            <family val="2"/>
          </rPr>
          <t xml:space="preserve"> 14" KGM MODULAR METAL
</t>
        </r>
        <r>
          <rPr>
            <b/>
            <sz val="11"/>
            <color indexed="81"/>
            <rFont val="Aptos"/>
            <family val="2"/>
          </rPr>
          <t>Slot Measurement:</t>
        </r>
        <r>
          <rPr>
            <sz val="11"/>
            <color indexed="81"/>
            <rFont val="Aptos"/>
            <family val="2"/>
          </rPr>
          <t xml:space="preserve"> 68.8"H, 28"W, 20"D
</t>
        </r>
        <r>
          <rPr>
            <b/>
            <sz val="11"/>
            <color indexed="81"/>
            <rFont val="Aptos"/>
            <family val="2"/>
          </rPr>
          <t>Slot highest measurement:</t>
        </r>
        <r>
          <rPr>
            <sz val="11"/>
            <color indexed="81"/>
            <rFont val="Aptos"/>
            <family val="2"/>
          </rPr>
          <t xml:space="preserve"> 68.8"H</t>
        </r>
        <r>
          <rPr>
            <b/>
            <sz val="11"/>
            <color indexed="81"/>
            <rFont val="Aptos"/>
            <family val="2"/>
          </rPr>
          <t xml:space="preserve">
Floor to Ceiling Measurement: </t>
        </r>
        <r>
          <rPr>
            <sz val="11"/>
            <color indexed="81"/>
            <rFont val="Aptos"/>
            <family val="2"/>
          </rPr>
          <t>92.05"</t>
        </r>
        <r>
          <rPr>
            <b/>
            <sz val="11"/>
            <color indexed="81"/>
            <rFont val="Aptos"/>
            <family val="2"/>
          </rPr>
          <t xml:space="preserve">
Note:  </t>
        </r>
        <r>
          <rPr>
            <sz val="11"/>
            <color indexed="81"/>
            <rFont val="Aptos"/>
            <family val="2"/>
          </rPr>
          <t>NO TOPPER AND CANDLE</t>
        </r>
        <r>
          <rPr>
            <sz val="12"/>
            <color indexed="81"/>
            <rFont val="Aptos"/>
            <family val="2"/>
          </rPr>
          <t xml:space="preserve">
</t>
        </r>
      </text>
    </comment>
    <comment ref="BX79" authorId="1" shapeId="0" xr:uid="{428CD45A-BBD9-40E9-A42B-049CF05168A9}">
      <text>
        <r>
          <rPr>
            <b/>
            <sz val="11"/>
            <color indexed="81"/>
            <rFont val="Aptos"/>
            <family val="2"/>
          </rPr>
          <t xml:space="preserve">Area: </t>
        </r>
        <r>
          <rPr>
            <sz val="11"/>
            <color indexed="81"/>
            <rFont val="Aptos"/>
            <family val="2"/>
          </rPr>
          <t>N-HAL KONINGSDAM</t>
        </r>
        <r>
          <rPr>
            <b/>
            <sz val="11"/>
            <color indexed="81"/>
            <rFont val="Aptos"/>
            <family val="2"/>
          </rPr>
          <t xml:space="preserve">
Position:</t>
        </r>
        <r>
          <rPr>
            <sz val="11"/>
            <color indexed="81"/>
            <rFont val="Aptos"/>
            <family val="2"/>
          </rPr>
          <t xml:space="preserve"> BANK 07 / STAND 01</t>
        </r>
        <r>
          <rPr>
            <b/>
            <sz val="11"/>
            <color indexed="81"/>
            <rFont val="Aptos"/>
            <family val="2"/>
          </rPr>
          <t xml:space="preserve">
Manufacturer: </t>
        </r>
        <r>
          <rPr>
            <sz val="11"/>
            <color indexed="81"/>
            <rFont val="Aptos"/>
            <family val="2"/>
          </rPr>
          <t>INCREDIBLE TECHNOLOGIES</t>
        </r>
        <r>
          <rPr>
            <b/>
            <sz val="11"/>
            <color indexed="81"/>
            <rFont val="Aptos"/>
            <family val="2"/>
          </rPr>
          <t xml:space="preserve">
Model: </t>
        </r>
        <r>
          <rPr>
            <sz val="11"/>
            <color indexed="81"/>
            <rFont val="Aptos"/>
            <family val="2"/>
          </rPr>
          <t>INFINITY V55</t>
        </r>
        <r>
          <rPr>
            <b/>
            <sz val="11"/>
            <color indexed="81"/>
            <rFont val="Aptos"/>
            <family val="2"/>
          </rPr>
          <t xml:space="preserve">
Game Theme: </t>
        </r>
        <r>
          <rPr>
            <sz val="11"/>
            <color indexed="81"/>
            <rFont val="Aptos"/>
            <family val="2"/>
          </rPr>
          <t>FATE OF THE 8 POWER WHEEL</t>
        </r>
        <r>
          <rPr>
            <b/>
            <sz val="11"/>
            <color indexed="81"/>
            <rFont val="Aptos"/>
            <family val="2"/>
          </rPr>
          <t xml:space="preserve">
Cabinet: </t>
        </r>
        <r>
          <rPr>
            <sz val="11"/>
            <color indexed="81"/>
            <rFont val="Aptos"/>
            <family val="2"/>
          </rPr>
          <t>UPRIGHT</t>
        </r>
        <r>
          <rPr>
            <b/>
            <sz val="11"/>
            <color indexed="81"/>
            <rFont val="Aptos"/>
            <family val="2"/>
          </rPr>
          <t xml:space="preserve">
Revenue Denom: </t>
        </r>
        <r>
          <rPr>
            <sz val="11"/>
            <color indexed="81"/>
            <rFont val="Aptos"/>
            <family val="2"/>
          </rPr>
          <t>$ 0.01</t>
        </r>
        <r>
          <rPr>
            <b/>
            <sz val="11"/>
            <color indexed="81"/>
            <rFont val="Aptos"/>
            <family val="2"/>
          </rPr>
          <t xml:space="preserve">
Mix Type: </t>
        </r>
        <r>
          <rPr>
            <sz val="11"/>
            <color indexed="81"/>
            <rFont val="Aptos"/>
            <family val="2"/>
          </rPr>
          <t>$0.01</t>
        </r>
        <r>
          <rPr>
            <b/>
            <sz val="11"/>
            <color indexed="81"/>
            <rFont val="Aptos"/>
            <family val="2"/>
          </rPr>
          <t xml:space="preserve">
Game Type: </t>
        </r>
        <r>
          <rPr>
            <sz val="11"/>
            <color indexed="81"/>
            <rFont val="Aptos"/>
            <family val="2"/>
          </rPr>
          <t>VIDEO MACHINE</t>
        </r>
        <r>
          <rPr>
            <b/>
            <sz val="11"/>
            <color indexed="81"/>
            <rFont val="Aptos"/>
            <family val="2"/>
          </rPr>
          <t xml:space="preserve">
Progressive: </t>
        </r>
        <r>
          <rPr>
            <sz val="11"/>
            <color indexed="81"/>
            <rFont val="Aptos"/>
            <family val="2"/>
          </rPr>
          <t>STANDALONE</t>
        </r>
        <r>
          <rPr>
            <b/>
            <sz val="11"/>
            <color indexed="81"/>
            <rFont val="Aptos"/>
            <family val="2"/>
          </rPr>
          <t xml:space="preserve">
Topper: </t>
        </r>
        <r>
          <rPr>
            <sz val="11"/>
            <color indexed="81"/>
            <rFont val="Aptos"/>
            <family val="2"/>
          </rPr>
          <t>N/A</t>
        </r>
        <r>
          <rPr>
            <b/>
            <sz val="11"/>
            <color indexed="81"/>
            <rFont val="Aptos"/>
            <family val="2"/>
          </rPr>
          <t xml:space="preserve">
Base: </t>
        </r>
        <r>
          <rPr>
            <sz val="11"/>
            <color indexed="81"/>
            <rFont val="Aptos"/>
            <family val="2"/>
          </rPr>
          <t>14" KGM MODULAR METAL</t>
        </r>
        <r>
          <rPr>
            <b/>
            <sz val="11"/>
            <color indexed="81"/>
            <rFont val="Aptos"/>
            <family val="2"/>
          </rPr>
          <t xml:space="preserve">
Slot Measurement: </t>
        </r>
        <r>
          <rPr>
            <sz val="11"/>
            <color indexed="81"/>
            <rFont val="Aptos"/>
            <family val="2"/>
          </rPr>
          <t>68.8"H, 28"W, 20"D</t>
        </r>
        <r>
          <rPr>
            <b/>
            <sz val="11"/>
            <color indexed="81"/>
            <rFont val="Aptos"/>
            <family val="2"/>
          </rPr>
          <t xml:space="preserve">
Slot highest measurement: </t>
        </r>
        <r>
          <rPr>
            <sz val="11"/>
            <color indexed="81"/>
            <rFont val="Aptos"/>
            <family val="2"/>
          </rPr>
          <t>68.8"H</t>
        </r>
        <r>
          <rPr>
            <b/>
            <sz val="11"/>
            <color indexed="81"/>
            <rFont val="Aptos"/>
            <family val="2"/>
          </rPr>
          <t xml:space="preserve">
Floor to Ceiling Measurement: </t>
        </r>
        <r>
          <rPr>
            <sz val="11"/>
            <color indexed="81"/>
            <rFont val="Aptos"/>
            <family val="2"/>
          </rPr>
          <t>92.05"</t>
        </r>
        <r>
          <rPr>
            <b/>
            <sz val="11"/>
            <color indexed="81"/>
            <rFont val="Aptos"/>
            <family val="2"/>
          </rPr>
          <t xml:space="preserve">
Note: </t>
        </r>
        <r>
          <rPr>
            <sz val="11"/>
            <color indexed="81"/>
            <rFont val="Aptos"/>
            <family val="2"/>
          </rPr>
          <t xml:space="preserve"> NO TOPPER AND CANDLE</t>
        </r>
      </text>
    </comment>
    <comment ref="CN79" authorId="0" shapeId="0" xr:uid="{698F5B82-3FB8-4F6C-B8C1-068A71502437}">
      <text>
        <r>
          <rPr>
            <b/>
            <sz val="11"/>
            <color indexed="81"/>
            <rFont val="Aptos"/>
            <family val="2"/>
          </rPr>
          <t xml:space="preserve">Area: </t>
        </r>
        <r>
          <rPr>
            <sz val="11"/>
            <color indexed="81"/>
            <rFont val="Aptos"/>
            <family val="2"/>
          </rPr>
          <t xml:space="preserve">N-HAL KONINGSDAM
</t>
        </r>
        <r>
          <rPr>
            <b/>
            <sz val="11"/>
            <color indexed="81"/>
            <rFont val="Aptos"/>
            <family val="2"/>
          </rPr>
          <t>Position:</t>
        </r>
        <r>
          <rPr>
            <sz val="11"/>
            <color indexed="81"/>
            <rFont val="Aptos"/>
            <family val="2"/>
          </rPr>
          <t xml:space="preserve"> BANK 04 / STAND 01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HELIX XT
</t>
        </r>
        <r>
          <rPr>
            <b/>
            <sz val="11"/>
            <color indexed="81"/>
            <rFont val="Aptos"/>
            <family val="2"/>
          </rPr>
          <t>Game Theme:</t>
        </r>
        <r>
          <rPr>
            <sz val="11"/>
            <color indexed="81"/>
            <rFont val="Aptos"/>
            <family val="2"/>
          </rPr>
          <t xml:space="preserve"> GOLDEN CENTURY - DRAGON LINK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$0.01
</t>
        </r>
        <r>
          <rPr>
            <b/>
            <sz val="11"/>
            <color indexed="81"/>
            <rFont val="Aptos"/>
            <family val="2"/>
          </rPr>
          <t>Mix Type:</t>
        </r>
        <r>
          <rPr>
            <sz val="11"/>
            <color indexed="81"/>
            <rFont val="Aptos"/>
            <family val="2"/>
          </rPr>
          <t xml:space="preserve"> $0.01, $0.02, $0.05,$0.10,$1.00,$2.00
</t>
        </r>
        <r>
          <rPr>
            <b/>
            <sz val="11"/>
            <color indexed="81"/>
            <rFont val="Aptos"/>
            <family val="2"/>
          </rPr>
          <t>Game Type:</t>
        </r>
        <r>
          <rPr>
            <sz val="11"/>
            <color indexed="81"/>
            <rFont val="Aptos"/>
            <family val="2"/>
          </rPr>
          <t xml:space="preserve"> VIDEO REEL
</t>
        </r>
        <r>
          <rPr>
            <b/>
            <sz val="11"/>
            <color indexed="81"/>
            <rFont val="Aptos"/>
            <family val="2"/>
          </rPr>
          <t>Progressive:</t>
        </r>
        <r>
          <rPr>
            <sz val="11"/>
            <color indexed="81"/>
            <rFont val="Aptos"/>
            <family val="2"/>
          </rPr>
          <t xml:space="preserve"> STANDALONE</t>
        </r>
        <r>
          <rPr>
            <b/>
            <sz val="11"/>
            <color indexed="81"/>
            <rFont val="Aptos"/>
            <family val="2"/>
          </rPr>
          <t xml:space="preserve">
Topper: </t>
        </r>
        <r>
          <rPr>
            <sz val="11"/>
            <color indexed="81"/>
            <rFont val="Aptos"/>
            <family val="2"/>
          </rPr>
          <t xml:space="preserve">STATIC  (12"H, 19"W)
</t>
        </r>
        <r>
          <rPr>
            <b/>
            <sz val="11"/>
            <color indexed="81"/>
            <rFont val="Aptos"/>
            <family val="2"/>
          </rPr>
          <t xml:space="preserve">Base: </t>
        </r>
        <r>
          <rPr>
            <sz val="11"/>
            <color indexed="81"/>
            <rFont val="Aptos"/>
            <family val="2"/>
          </rPr>
          <t>16" KGM MODULAR METAL</t>
        </r>
        <r>
          <rPr>
            <b/>
            <sz val="11"/>
            <color indexed="81"/>
            <rFont val="Aptos"/>
            <family val="2"/>
          </rPr>
          <t xml:space="preserve">
Slot Measurement: </t>
        </r>
        <r>
          <rPr>
            <sz val="11"/>
            <color indexed="81"/>
            <rFont val="Aptos"/>
            <family val="2"/>
          </rPr>
          <t>48.03"H, 23.62"W, 25.10"D</t>
        </r>
        <r>
          <rPr>
            <b/>
            <sz val="11"/>
            <color indexed="81"/>
            <rFont val="Aptos"/>
            <family val="2"/>
          </rPr>
          <t xml:space="preserve">
Slot w/ topper and/or candle measurement: </t>
        </r>
        <r>
          <rPr>
            <sz val="11"/>
            <color indexed="81"/>
            <rFont val="Aptos"/>
            <family val="2"/>
          </rPr>
          <t>87.40"H</t>
        </r>
        <r>
          <rPr>
            <b/>
            <sz val="11"/>
            <color indexed="81"/>
            <rFont val="Aptos"/>
            <family val="2"/>
          </rPr>
          <t xml:space="preserve">
Floor to Ceiling Measurement: </t>
        </r>
        <r>
          <rPr>
            <sz val="11"/>
            <color indexed="81"/>
            <rFont val="Aptos"/>
            <family val="2"/>
          </rPr>
          <t>92.05"</t>
        </r>
        <r>
          <rPr>
            <b/>
            <sz val="11"/>
            <color indexed="81"/>
            <rFont val="Aptos"/>
            <family val="2"/>
          </rPr>
          <t xml:space="preserve">
Comments: </t>
        </r>
        <r>
          <rPr>
            <sz val="11"/>
            <color indexed="81"/>
            <rFont val="Aptos"/>
            <family val="2"/>
          </rPr>
          <t>N/A</t>
        </r>
        <r>
          <rPr>
            <sz val="12"/>
            <color indexed="81"/>
            <rFont val="Aptos"/>
            <family val="2"/>
          </rPr>
          <t xml:space="preserve">
</t>
        </r>
      </text>
    </comment>
    <comment ref="CR79" authorId="0" shapeId="0" xr:uid="{ABDE1EA2-BF81-416A-8D48-30BE097768F8}">
      <text>
        <r>
          <rPr>
            <b/>
            <sz val="11"/>
            <color indexed="81"/>
            <rFont val="Aptos"/>
            <family val="2"/>
          </rPr>
          <t xml:space="preserve">Area: </t>
        </r>
        <r>
          <rPr>
            <sz val="11"/>
            <color indexed="81"/>
            <rFont val="Aptos"/>
            <family val="2"/>
          </rPr>
          <t xml:space="preserve">N-HAL KONINGSDAM
</t>
        </r>
        <r>
          <rPr>
            <b/>
            <sz val="11"/>
            <color indexed="81"/>
            <rFont val="Aptos"/>
            <family val="2"/>
          </rPr>
          <t>Position:</t>
        </r>
        <r>
          <rPr>
            <sz val="11"/>
            <color indexed="81"/>
            <rFont val="Aptos"/>
            <family val="2"/>
          </rPr>
          <t xml:space="preserve"> BANK 04 / STAND 01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HELIX XT
</t>
        </r>
        <r>
          <rPr>
            <b/>
            <sz val="11"/>
            <color indexed="81"/>
            <rFont val="Aptos"/>
            <family val="2"/>
          </rPr>
          <t>Game Theme:</t>
        </r>
        <r>
          <rPr>
            <sz val="11"/>
            <color indexed="81"/>
            <rFont val="Aptos"/>
            <family val="2"/>
          </rPr>
          <t xml:space="preserve"> GOLDEN CENTURY - DRAGON LINK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$0.01
</t>
        </r>
        <r>
          <rPr>
            <b/>
            <sz val="11"/>
            <color indexed="81"/>
            <rFont val="Aptos"/>
            <family val="2"/>
          </rPr>
          <t>Mix Type:</t>
        </r>
        <r>
          <rPr>
            <sz val="11"/>
            <color indexed="81"/>
            <rFont val="Aptos"/>
            <family val="2"/>
          </rPr>
          <t xml:space="preserve"> $0.01, $0.02, $0.05,$0.10,$1.00,$2.00
</t>
        </r>
        <r>
          <rPr>
            <b/>
            <sz val="11"/>
            <color indexed="81"/>
            <rFont val="Aptos"/>
            <family val="2"/>
          </rPr>
          <t>Game Type:</t>
        </r>
        <r>
          <rPr>
            <sz val="11"/>
            <color indexed="81"/>
            <rFont val="Aptos"/>
            <family val="2"/>
          </rPr>
          <t xml:space="preserve"> VIDEO REEL
</t>
        </r>
        <r>
          <rPr>
            <b/>
            <sz val="11"/>
            <color indexed="81"/>
            <rFont val="Aptos"/>
            <family val="2"/>
          </rPr>
          <t>Progressive:</t>
        </r>
        <r>
          <rPr>
            <sz val="11"/>
            <color indexed="81"/>
            <rFont val="Aptos"/>
            <family val="2"/>
          </rPr>
          <t xml:space="preserve"> STANDALONE</t>
        </r>
        <r>
          <rPr>
            <b/>
            <sz val="11"/>
            <color indexed="81"/>
            <rFont val="Aptos"/>
            <family val="2"/>
          </rPr>
          <t xml:space="preserve">
Topper: </t>
        </r>
        <r>
          <rPr>
            <sz val="11"/>
            <color indexed="81"/>
            <rFont val="Aptos"/>
            <family val="2"/>
          </rPr>
          <t xml:space="preserve">STATIC  (12"H, 19"W)
</t>
        </r>
        <r>
          <rPr>
            <b/>
            <sz val="11"/>
            <color indexed="81"/>
            <rFont val="Aptos"/>
            <family val="2"/>
          </rPr>
          <t xml:space="preserve">Base: </t>
        </r>
        <r>
          <rPr>
            <sz val="11"/>
            <color indexed="81"/>
            <rFont val="Aptos"/>
            <family val="2"/>
          </rPr>
          <t>16" KGM MODULAR METAL</t>
        </r>
        <r>
          <rPr>
            <b/>
            <sz val="11"/>
            <color indexed="81"/>
            <rFont val="Aptos"/>
            <family val="2"/>
          </rPr>
          <t xml:space="preserve">
Slot Measurement: </t>
        </r>
        <r>
          <rPr>
            <sz val="11"/>
            <color indexed="81"/>
            <rFont val="Aptos"/>
            <family val="2"/>
          </rPr>
          <t>48.03"H, 23.62"W, 25.10"D</t>
        </r>
        <r>
          <rPr>
            <b/>
            <sz val="11"/>
            <color indexed="81"/>
            <rFont val="Aptos"/>
            <family val="2"/>
          </rPr>
          <t xml:space="preserve">
Slot w/ topper and/or candle measurement: </t>
        </r>
        <r>
          <rPr>
            <sz val="11"/>
            <color indexed="81"/>
            <rFont val="Aptos"/>
            <family val="2"/>
          </rPr>
          <t>87.40"H</t>
        </r>
        <r>
          <rPr>
            <b/>
            <sz val="11"/>
            <color indexed="81"/>
            <rFont val="Aptos"/>
            <family val="2"/>
          </rPr>
          <t xml:space="preserve">
Floor to Ceiling Measurement: </t>
        </r>
        <r>
          <rPr>
            <sz val="11"/>
            <color indexed="81"/>
            <rFont val="Aptos"/>
            <family val="2"/>
          </rPr>
          <t>92.05"</t>
        </r>
        <r>
          <rPr>
            <b/>
            <sz val="11"/>
            <color indexed="81"/>
            <rFont val="Aptos"/>
            <family val="2"/>
          </rPr>
          <t xml:space="preserve">
Comments: </t>
        </r>
        <r>
          <rPr>
            <sz val="11"/>
            <color indexed="81"/>
            <rFont val="Aptos"/>
            <family val="2"/>
          </rPr>
          <t>N/A</t>
        </r>
        <r>
          <rPr>
            <sz val="12"/>
            <color indexed="81"/>
            <rFont val="Aptos"/>
            <family val="2"/>
          </rPr>
          <t xml:space="preserve">
</t>
        </r>
      </text>
    </comment>
    <comment ref="Q81" authorId="0" shapeId="0" xr:uid="{09F9BB86-16F4-45CB-AADD-443C8381D910}">
      <text>
        <r>
          <rPr>
            <b/>
            <sz val="11"/>
            <color indexed="81"/>
            <rFont val="Aptos"/>
            <family val="2"/>
          </rPr>
          <t xml:space="preserve">Area: </t>
        </r>
        <r>
          <rPr>
            <sz val="11"/>
            <color indexed="81"/>
            <rFont val="Aptos"/>
            <family val="2"/>
          </rPr>
          <t>A-HAL KONINGSDAM ART GALLER</t>
        </r>
        <r>
          <rPr>
            <b/>
            <sz val="11"/>
            <color indexed="81"/>
            <rFont val="Aptos"/>
            <family val="2"/>
          </rPr>
          <t>Y</t>
        </r>
        <r>
          <rPr>
            <sz val="11"/>
            <color indexed="81"/>
            <rFont val="Aptos"/>
            <family val="2"/>
          </rPr>
          <t xml:space="preserve">
</t>
        </r>
        <r>
          <rPr>
            <b/>
            <sz val="11"/>
            <color indexed="81"/>
            <rFont val="Aptos"/>
            <family val="2"/>
          </rPr>
          <t>Position:</t>
        </r>
        <r>
          <rPr>
            <sz val="11"/>
            <color indexed="81"/>
            <rFont val="Aptos"/>
            <family val="2"/>
          </rPr>
          <t xml:space="preserve"> BANK 01 / STAND 02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HELIX UPRIGHT
</t>
        </r>
        <r>
          <rPr>
            <b/>
            <sz val="11"/>
            <color indexed="81"/>
            <rFont val="Aptos"/>
            <family val="2"/>
          </rPr>
          <t>Game Theme:</t>
        </r>
        <r>
          <rPr>
            <sz val="11"/>
            <color indexed="81"/>
            <rFont val="Aptos"/>
            <family val="2"/>
          </rPr>
          <t xml:space="preserve"> BENGAL TREASURE - LIGHTNING LINK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$0.01
</t>
        </r>
        <r>
          <rPr>
            <b/>
            <sz val="11"/>
            <color indexed="81"/>
            <rFont val="Aptos"/>
            <family val="2"/>
          </rPr>
          <t>Mix Type:</t>
        </r>
        <r>
          <rPr>
            <sz val="11"/>
            <color indexed="81"/>
            <rFont val="Aptos"/>
            <family val="2"/>
          </rPr>
          <t xml:space="preserve"> $0.01, $0.02, $0.05,$0.10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xml:space="preserve"> LINK</t>
        </r>
        <r>
          <rPr>
            <b/>
            <sz val="11"/>
            <color indexed="81"/>
            <rFont val="Aptos"/>
            <family val="2"/>
          </rPr>
          <t xml:space="preserve">
Topper: </t>
        </r>
        <r>
          <rPr>
            <sz val="11"/>
            <color indexed="81"/>
            <rFont val="Aptos"/>
            <family val="2"/>
          </rPr>
          <t xml:space="preserve">STATIC (11.2"H, 19.1"W)
</t>
        </r>
        <r>
          <rPr>
            <b/>
            <sz val="11"/>
            <color indexed="81"/>
            <rFont val="Aptos"/>
            <family val="2"/>
          </rPr>
          <t xml:space="preserve">Base: </t>
        </r>
        <r>
          <rPr>
            <sz val="11"/>
            <color indexed="81"/>
            <rFont val="Aptos"/>
            <family val="2"/>
          </rPr>
          <t>16" KGM MODULAR METAL</t>
        </r>
        <r>
          <rPr>
            <b/>
            <sz val="11"/>
            <color indexed="81"/>
            <rFont val="Aptos"/>
            <family val="2"/>
          </rPr>
          <t xml:space="preserve">
Slot Measurement: </t>
        </r>
        <r>
          <rPr>
            <sz val="11"/>
            <color indexed="81"/>
            <rFont val="Aptos"/>
            <family val="2"/>
          </rPr>
          <t>48.03"H, 23.62"W, 25.10"D</t>
        </r>
        <r>
          <rPr>
            <b/>
            <sz val="11"/>
            <color indexed="81"/>
            <rFont val="Aptos"/>
            <family val="2"/>
          </rPr>
          <t xml:space="preserve">
Slot w/ topper and candle measurement: </t>
        </r>
        <r>
          <rPr>
            <sz val="11"/>
            <color indexed="81"/>
            <rFont val="Aptos"/>
            <family val="2"/>
          </rPr>
          <t>87.40"H</t>
        </r>
        <r>
          <rPr>
            <b/>
            <sz val="11"/>
            <color indexed="81"/>
            <rFont val="Aptos"/>
            <family val="2"/>
          </rPr>
          <t xml:space="preserve">
Floor to Ceiling Measurement: </t>
        </r>
        <r>
          <rPr>
            <sz val="11"/>
            <color indexed="81"/>
            <rFont val="Aptos"/>
            <family val="2"/>
          </rPr>
          <t>98.5"</t>
        </r>
        <r>
          <rPr>
            <b/>
            <sz val="11"/>
            <color indexed="81"/>
            <rFont val="Aptos"/>
            <family val="2"/>
          </rPr>
          <t xml:space="preserve">
Note:</t>
        </r>
        <r>
          <rPr>
            <sz val="12"/>
            <color indexed="81"/>
            <rFont val="Aptos"/>
            <family val="2"/>
          </rPr>
          <t xml:space="preserve">
</t>
        </r>
      </text>
    </comment>
    <comment ref="AL82" authorId="0" shapeId="0" xr:uid="{3DD3D97C-9D3A-4B3A-BA7A-159440396B09}">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11 / STAND 01
</t>
        </r>
        <r>
          <rPr>
            <b/>
            <sz val="11"/>
            <color indexed="81"/>
            <rFont val="Aptos"/>
            <family val="2"/>
          </rPr>
          <t>Manufacturer:</t>
        </r>
        <r>
          <rPr>
            <sz val="11"/>
            <color indexed="81"/>
            <rFont val="Aptos"/>
            <family val="2"/>
          </rPr>
          <t xml:space="preserve"> IGT
</t>
        </r>
        <r>
          <rPr>
            <b/>
            <sz val="11"/>
            <color indexed="81"/>
            <rFont val="Aptos"/>
            <family val="2"/>
          </rPr>
          <t>Model:</t>
        </r>
        <r>
          <rPr>
            <sz val="11"/>
            <color indexed="81"/>
            <rFont val="Aptos"/>
            <family val="2"/>
          </rPr>
          <t xml:space="preserve"> CRYSTALDUAL 27
</t>
        </r>
        <r>
          <rPr>
            <b/>
            <sz val="11"/>
            <color indexed="81"/>
            <rFont val="Aptos"/>
            <family val="2"/>
          </rPr>
          <t>Game Theme:</t>
        </r>
        <r>
          <rPr>
            <sz val="11"/>
            <color indexed="81"/>
            <rFont val="Aptos"/>
            <family val="2"/>
          </rPr>
          <t xml:space="preserve"> FOTUNE COIN FG MULTIWAY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 xml:space="preserve">Mix Type: </t>
        </r>
        <r>
          <rPr>
            <sz val="11"/>
            <color indexed="81"/>
            <rFont val="Aptos"/>
            <family val="2"/>
          </rPr>
          <t xml:space="preserve">$0.01/$0.02/$0.05/$0.10/$1.00/$2.00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NONE</t>
        </r>
        <r>
          <rPr>
            <b/>
            <sz val="11"/>
            <color indexed="81"/>
            <rFont val="Aptos"/>
            <family val="2"/>
          </rPr>
          <t xml:space="preserve">
Topper: </t>
        </r>
        <r>
          <rPr>
            <sz val="11"/>
            <color indexed="81"/>
            <rFont val="Aptos"/>
            <family val="2"/>
          </rPr>
          <t xml:space="preserve">NONE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54.4"H, 26"W, 26.5"D
</t>
        </r>
        <r>
          <rPr>
            <b/>
            <sz val="11"/>
            <color indexed="81"/>
            <rFont val="Aptos"/>
            <family val="2"/>
          </rPr>
          <t>Slot w/ candle measurement:</t>
        </r>
        <r>
          <rPr>
            <sz val="11"/>
            <color indexed="81"/>
            <rFont val="Aptos"/>
            <family val="2"/>
          </rPr>
          <t xml:space="preserve"> 58.4"</t>
        </r>
        <r>
          <rPr>
            <b/>
            <sz val="11"/>
            <color indexed="81"/>
            <rFont val="Aptos"/>
            <family val="2"/>
          </rPr>
          <t xml:space="preserve">
Floor to Ceiling Measurement: </t>
        </r>
        <r>
          <rPr>
            <sz val="11"/>
            <color indexed="81"/>
            <rFont val="Aptos"/>
            <family val="2"/>
          </rPr>
          <t>85.5"</t>
        </r>
        <r>
          <rPr>
            <b/>
            <sz val="11"/>
            <color indexed="81"/>
            <rFont val="Aptos"/>
            <family val="2"/>
          </rPr>
          <t xml:space="preserve">
Comments: </t>
        </r>
        <r>
          <rPr>
            <sz val="11"/>
            <color indexed="81"/>
            <rFont val="Aptos"/>
            <family val="2"/>
          </rPr>
          <t>LOW CEILING BANK</t>
        </r>
        <r>
          <rPr>
            <sz val="12"/>
            <color indexed="81"/>
            <rFont val="Aptos"/>
            <family val="2"/>
          </rPr>
          <t xml:space="preserve">
</t>
        </r>
      </text>
    </comment>
    <comment ref="BD82" authorId="0" shapeId="0" xr:uid="{8AEC8EC5-C1E2-49C3-A5E1-BFE3DC53F7B7}">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11 / STAND 01
</t>
        </r>
        <r>
          <rPr>
            <b/>
            <sz val="11"/>
            <color indexed="81"/>
            <rFont val="Aptos"/>
            <family val="2"/>
          </rPr>
          <t>Manufacturer:</t>
        </r>
        <r>
          <rPr>
            <sz val="11"/>
            <color indexed="81"/>
            <rFont val="Aptos"/>
            <family val="2"/>
          </rPr>
          <t xml:space="preserve"> IGT
</t>
        </r>
        <r>
          <rPr>
            <b/>
            <sz val="11"/>
            <color indexed="81"/>
            <rFont val="Aptos"/>
            <family val="2"/>
          </rPr>
          <t>Model:</t>
        </r>
        <r>
          <rPr>
            <sz val="11"/>
            <color indexed="81"/>
            <rFont val="Aptos"/>
            <family val="2"/>
          </rPr>
          <t xml:space="preserve"> CRYSTALDUAL 27
</t>
        </r>
        <r>
          <rPr>
            <b/>
            <sz val="11"/>
            <color indexed="81"/>
            <rFont val="Aptos"/>
            <family val="2"/>
          </rPr>
          <t>Game Theme:</t>
        </r>
        <r>
          <rPr>
            <sz val="11"/>
            <color indexed="81"/>
            <rFont val="Aptos"/>
            <family val="2"/>
          </rPr>
          <t xml:space="preserve"> FOTUNE COIN FG MULTIWAY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 xml:space="preserve">Mix Type: </t>
        </r>
        <r>
          <rPr>
            <sz val="11"/>
            <color indexed="81"/>
            <rFont val="Aptos"/>
            <family val="2"/>
          </rPr>
          <t xml:space="preserve">$0.01/$0.02/$0.05/$0.10/$1.00/$2.00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NONE</t>
        </r>
        <r>
          <rPr>
            <b/>
            <sz val="11"/>
            <color indexed="81"/>
            <rFont val="Aptos"/>
            <family val="2"/>
          </rPr>
          <t xml:space="preserve">
Topper: </t>
        </r>
        <r>
          <rPr>
            <sz val="11"/>
            <color indexed="81"/>
            <rFont val="Aptos"/>
            <family val="2"/>
          </rPr>
          <t>VIDEO (16"H, 25"W)</t>
        </r>
        <r>
          <rPr>
            <b/>
            <sz val="11"/>
            <color indexed="81"/>
            <rFont val="Aptos"/>
            <family val="2"/>
          </rPr>
          <t xml:space="preserve">
Base: </t>
        </r>
        <r>
          <rPr>
            <sz val="11"/>
            <color indexed="81"/>
            <rFont val="Aptos"/>
            <family val="2"/>
          </rPr>
          <t>14" KGM MODULAR METAL</t>
        </r>
        <r>
          <rPr>
            <b/>
            <sz val="11"/>
            <color indexed="81"/>
            <rFont val="Aptos"/>
            <family val="2"/>
          </rPr>
          <t xml:space="preserve">
Slot Measurement: </t>
        </r>
        <r>
          <rPr>
            <sz val="11"/>
            <color indexed="81"/>
            <rFont val="Aptos"/>
            <family val="2"/>
          </rPr>
          <t>54.4"H, 26.1"W, 27.75"D</t>
        </r>
        <r>
          <rPr>
            <b/>
            <sz val="11"/>
            <color indexed="81"/>
            <rFont val="Aptos"/>
            <family val="2"/>
          </rPr>
          <t xml:space="preserve">
Slot w/ topper and candle measurement: </t>
        </r>
        <r>
          <rPr>
            <sz val="11"/>
            <color indexed="81"/>
            <rFont val="Aptos"/>
            <family val="2"/>
          </rPr>
          <t>75.1"</t>
        </r>
        <r>
          <rPr>
            <b/>
            <sz val="11"/>
            <color indexed="81"/>
            <rFont val="Aptos"/>
            <family val="2"/>
          </rPr>
          <t xml:space="preserve">
Floor to ceiling measurement: </t>
        </r>
        <r>
          <rPr>
            <sz val="11"/>
            <color indexed="81"/>
            <rFont val="Aptos"/>
            <family val="2"/>
          </rPr>
          <t>92.05"</t>
        </r>
        <r>
          <rPr>
            <b/>
            <sz val="11"/>
            <color indexed="81"/>
            <rFont val="Aptos"/>
            <family val="2"/>
          </rPr>
          <t xml:space="preserve">
Comments: </t>
        </r>
        <r>
          <rPr>
            <sz val="11"/>
            <color indexed="81"/>
            <rFont val="Aptos"/>
            <family val="2"/>
          </rPr>
          <t>N/A</t>
        </r>
        <r>
          <rPr>
            <sz val="12"/>
            <color indexed="81"/>
            <rFont val="Aptos"/>
            <family val="2"/>
          </rPr>
          <t xml:space="preserve">
</t>
        </r>
      </text>
    </comment>
    <comment ref="BH82" authorId="0" shapeId="0" xr:uid="{E0E228A3-2469-46C1-8142-CF4CBEED7D94}">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11 / STAND 01
</t>
        </r>
        <r>
          <rPr>
            <b/>
            <sz val="11"/>
            <color indexed="81"/>
            <rFont val="Aptos"/>
            <family val="2"/>
          </rPr>
          <t>Manufacturer:</t>
        </r>
        <r>
          <rPr>
            <sz val="11"/>
            <color indexed="81"/>
            <rFont val="Aptos"/>
            <family val="2"/>
          </rPr>
          <t xml:space="preserve"> IGT
</t>
        </r>
        <r>
          <rPr>
            <b/>
            <sz val="11"/>
            <color indexed="81"/>
            <rFont val="Aptos"/>
            <family val="2"/>
          </rPr>
          <t>Model:</t>
        </r>
        <r>
          <rPr>
            <sz val="11"/>
            <color indexed="81"/>
            <rFont val="Aptos"/>
            <family val="2"/>
          </rPr>
          <t xml:space="preserve"> CRYSTALDUAL 27
</t>
        </r>
        <r>
          <rPr>
            <b/>
            <sz val="11"/>
            <color indexed="81"/>
            <rFont val="Aptos"/>
            <family val="2"/>
          </rPr>
          <t>Game Theme:</t>
        </r>
        <r>
          <rPr>
            <sz val="11"/>
            <color indexed="81"/>
            <rFont val="Aptos"/>
            <family val="2"/>
          </rPr>
          <t xml:space="preserve"> FOTUNE COIN FG MULTIWAY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 xml:space="preserve">Mix Type: </t>
        </r>
        <r>
          <rPr>
            <sz val="11"/>
            <color indexed="81"/>
            <rFont val="Aptos"/>
            <family val="2"/>
          </rPr>
          <t xml:space="preserve">$0.01/$0.02/$0.05/$0.10/$1.00/$2.00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NONE</t>
        </r>
        <r>
          <rPr>
            <b/>
            <sz val="11"/>
            <color indexed="81"/>
            <rFont val="Aptos"/>
            <family val="2"/>
          </rPr>
          <t xml:space="preserve">
Topper: </t>
        </r>
        <r>
          <rPr>
            <sz val="11"/>
            <color indexed="81"/>
            <rFont val="Aptos"/>
            <family val="2"/>
          </rPr>
          <t xml:space="preserve">NONE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54.2"H, 26"W, 26.5"D
</t>
        </r>
        <r>
          <rPr>
            <b/>
            <sz val="11"/>
            <color indexed="81"/>
            <rFont val="Aptos"/>
            <family val="2"/>
          </rPr>
          <t>Slot w/ topper and candle measurement:</t>
        </r>
        <r>
          <rPr>
            <sz val="11"/>
            <color indexed="81"/>
            <rFont val="Aptos"/>
            <family val="2"/>
          </rPr>
          <t xml:space="preserve"> 58.2"</t>
        </r>
        <r>
          <rPr>
            <b/>
            <sz val="11"/>
            <color indexed="81"/>
            <rFont val="Aptos"/>
            <family val="2"/>
          </rPr>
          <t xml:space="preserve">
Floor to Ceiling Measurement: </t>
        </r>
        <r>
          <rPr>
            <sz val="11"/>
            <color indexed="81"/>
            <rFont val="Aptos"/>
            <family val="2"/>
          </rPr>
          <t>92.05"</t>
        </r>
        <r>
          <rPr>
            <b/>
            <sz val="11"/>
            <color indexed="81"/>
            <rFont val="Aptos"/>
            <family val="2"/>
          </rPr>
          <t xml:space="preserve">
Comments: </t>
        </r>
        <r>
          <rPr>
            <sz val="11"/>
            <color indexed="81"/>
            <rFont val="Aptos"/>
            <family val="2"/>
          </rPr>
          <t>N/A</t>
        </r>
        <r>
          <rPr>
            <sz val="12"/>
            <color indexed="81"/>
            <rFont val="Aptos"/>
            <family val="2"/>
          </rPr>
          <t xml:space="preserve">
</t>
        </r>
      </text>
    </comment>
    <comment ref="Q85" authorId="0" shapeId="0" xr:uid="{CEB3D6B7-B833-41F7-80E9-85F342D248B7}">
      <text>
        <r>
          <rPr>
            <b/>
            <sz val="11"/>
            <color indexed="81"/>
            <rFont val="Aptos"/>
            <family val="2"/>
          </rPr>
          <t xml:space="preserve">Area: </t>
        </r>
        <r>
          <rPr>
            <sz val="11"/>
            <color indexed="81"/>
            <rFont val="Aptos"/>
            <family val="2"/>
          </rPr>
          <t xml:space="preserve">A-HAL KONINGSDAM ART GALLERY
</t>
        </r>
        <r>
          <rPr>
            <b/>
            <sz val="11"/>
            <color indexed="81"/>
            <rFont val="Aptos"/>
            <family val="2"/>
          </rPr>
          <t>Position:</t>
        </r>
        <r>
          <rPr>
            <sz val="11"/>
            <color indexed="81"/>
            <rFont val="Aptos"/>
            <family val="2"/>
          </rPr>
          <t xml:space="preserve"> BANK 01 / STAND 01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HELIX UPRIGHT
</t>
        </r>
        <r>
          <rPr>
            <b/>
            <sz val="11"/>
            <color indexed="81"/>
            <rFont val="Aptos"/>
            <family val="2"/>
          </rPr>
          <t>Game Theme:</t>
        </r>
        <r>
          <rPr>
            <sz val="11"/>
            <color indexed="81"/>
            <rFont val="Aptos"/>
            <family val="2"/>
          </rPr>
          <t xml:space="preserve"> HEART THROB - LIGHTNING LINK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$0.01
</t>
        </r>
        <r>
          <rPr>
            <b/>
            <sz val="11"/>
            <color indexed="81"/>
            <rFont val="Aptos"/>
            <family val="2"/>
          </rPr>
          <t>Mix Type:</t>
        </r>
        <r>
          <rPr>
            <sz val="11"/>
            <color indexed="81"/>
            <rFont val="Aptos"/>
            <family val="2"/>
          </rPr>
          <t xml:space="preserve"> $0.01, $0.02, $0.05,$0.10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xml:space="preserve"> LINK</t>
        </r>
        <r>
          <rPr>
            <b/>
            <sz val="11"/>
            <color indexed="81"/>
            <rFont val="Aptos"/>
            <family val="2"/>
          </rPr>
          <t xml:space="preserve">
Topper: </t>
        </r>
        <r>
          <rPr>
            <sz val="11"/>
            <color indexed="81"/>
            <rFont val="Aptos"/>
            <family val="2"/>
          </rPr>
          <t xml:space="preserve">STATIC (11.2"H, 19.1"W)
</t>
        </r>
        <r>
          <rPr>
            <b/>
            <sz val="11"/>
            <color indexed="81"/>
            <rFont val="Aptos"/>
            <family val="2"/>
          </rPr>
          <t xml:space="preserve">Base: </t>
        </r>
        <r>
          <rPr>
            <sz val="11"/>
            <color indexed="81"/>
            <rFont val="Aptos"/>
            <family val="2"/>
          </rPr>
          <t>16" KGM MODULAR METAL</t>
        </r>
        <r>
          <rPr>
            <b/>
            <sz val="11"/>
            <color indexed="81"/>
            <rFont val="Aptos"/>
            <family val="2"/>
          </rPr>
          <t xml:space="preserve">
Slot Measurement: </t>
        </r>
        <r>
          <rPr>
            <sz val="11"/>
            <color indexed="81"/>
            <rFont val="Aptos"/>
            <family val="2"/>
          </rPr>
          <t>48.03"H, 23.62"W, 25.10"D</t>
        </r>
        <r>
          <rPr>
            <b/>
            <sz val="11"/>
            <color indexed="81"/>
            <rFont val="Aptos"/>
            <family val="2"/>
          </rPr>
          <t xml:space="preserve">
Slot w/ topper and candle measurement: </t>
        </r>
        <r>
          <rPr>
            <sz val="11"/>
            <color indexed="81"/>
            <rFont val="Aptos"/>
            <family val="2"/>
          </rPr>
          <t>87.40"H</t>
        </r>
        <r>
          <rPr>
            <b/>
            <sz val="11"/>
            <color indexed="81"/>
            <rFont val="Aptos"/>
            <family val="2"/>
          </rPr>
          <t xml:space="preserve">
Floor to Ceiling Measurement: </t>
        </r>
        <r>
          <rPr>
            <sz val="11"/>
            <color indexed="81"/>
            <rFont val="Aptos"/>
            <family val="2"/>
          </rPr>
          <t>98.5"</t>
        </r>
        <r>
          <rPr>
            <b/>
            <sz val="11"/>
            <color indexed="81"/>
            <rFont val="Aptos"/>
            <family val="2"/>
          </rPr>
          <t xml:space="preserve">
Note:</t>
        </r>
        <r>
          <rPr>
            <sz val="12"/>
            <color indexed="81"/>
            <rFont val="Aptos"/>
            <family val="2"/>
          </rPr>
          <t xml:space="preserve">
</t>
        </r>
      </text>
    </comment>
    <comment ref="AL86" authorId="0" shapeId="0" xr:uid="{CEE22CF2-4F98-4637-A362-483C5C448F9A}">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11 / STAND 01
</t>
        </r>
        <r>
          <rPr>
            <b/>
            <sz val="11"/>
            <color indexed="81"/>
            <rFont val="Aptos"/>
            <family val="2"/>
          </rPr>
          <t>Manufacturer:</t>
        </r>
        <r>
          <rPr>
            <sz val="11"/>
            <color indexed="81"/>
            <rFont val="Aptos"/>
            <family val="2"/>
          </rPr>
          <t xml:space="preserve"> IGT
</t>
        </r>
        <r>
          <rPr>
            <b/>
            <sz val="11"/>
            <color indexed="81"/>
            <rFont val="Aptos"/>
            <family val="2"/>
          </rPr>
          <t>Model:</t>
        </r>
        <r>
          <rPr>
            <sz val="11"/>
            <color indexed="81"/>
            <rFont val="Aptos"/>
            <family val="2"/>
          </rPr>
          <t xml:space="preserve"> CRYSTALDUAL 27
</t>
        </r>
        <r>
          <rPr>
            <b/>
            <sz val="11"/>
            <color indexed="81"/>
            <rFont val="Aptos"/>
            <family val="2"/>
          </rPr>
          <t>Game Theme:</t>
        </r>
        <r>
          <rPr>
            <sz val="11"/>
            <color indexed="81"/>
            <rFont val="Aptos"/>
            <family val="2"/>
          </rPr>
          <t xml:space="preserve"> FOTUNE COIN FG MULTIWAY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 xml:space="preserve">Mix Type: </t>
        </r>
        <r>
          <rPr>
            <sz val="11"/>
            <color indexed="81"/>
            <rFont val="Aptos"/>
            <family val="2"/>
          </rPr>
          <t xml:space="preserve">$0.01/$0.02/$0.05/$0.10/$1.00/$2.00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STANDALONE</t>
        </r>
        <r>
          <rPr>
            <b/>
            <sz val="11"/>
            <color indexed="81"/>
            <rFont val="Aptos"/>
            <family val="2"/>
          </rPr>
          <t xml:space="preserve">
Topper: </t>
        </r>
        <r>
          <rPr>
            <sz val="11"/>
            <color indexed="81"/>
            <rFont val="Aptos"/>
            <family val="2"/>
          </rPr>
          <t xml:space="preserve">NONE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54.4"H, 26"W, 26.5"D
</t>
        </r>
        <r>
          <rPr>
            <b/>
            <sz val="11"/>
            <color indexed="81"/>
            <rFont val="Aptos"/>
            <family val="2"/>
          </rPr>
          <t>Slot w/ candle measurement:</t>
        </r>
        <r>
          <rPr>
            <sz val="11"/>
            <color indexed="81"/>
            <rFont val="Aptos"/>
            <family val="2"/>
          </rPr>
          <t xml:space="preserve"> 58.4"</t>
        </r>
        <r>
          <rPr>
            <b/>
            <sz val="11"/>
            <color indexed="81"/>
            <rFont val="Aptos"/>
            <family val="2"/>
          </rPr>
          <t xml:space="preserve">
Floor to Ceiling Measurement: </t>
        </r>
        <r>
          <rPr>
            <sz val="11"/>
            <color indexed="81"/>
            <rFont val="Aptos"/>
            <family val="2"/>
          </rPr>
          <t>85.5"</t>
        </r>
        <r>
          <rPr>
            <b/>
            <sz val="11"/>
            <color indexed="81"/>
            <rFont val="Aptos"/>
            <family val="2"/>
          </rPr>
          <t xml:space="preserve">
Comments: </t>
        </r>
        <r>
          <rPr>
            <sz val="11"/>
            <color indexed="81"/>
            <rFont val="Aptos"/>
            <family val="2"/>
          </rPr>
          <t>LOW CEILING BANK</t>
        </r>
        <r>
          <rPr>
            <sz val="12"/>
            <color indexed="81"/>
            <rFont val="Aptos"/>
            <family val="2"/>
          </rPr>
          <t xml:space="preserve">
</t>
        </r>
      </text>
    </comment>
    <comment ref="BD86" authorId="0" shapeId="0" xr:uid="{6F2B4048-3102-48D8-A4FD-3FEB2B48101D}">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11 / STAND 01
</t>
        </r>
        <r>
          <rPr>
            <b/>
            <sz val="11"/>
            <color indexed="81"/>
            <rFont val="Aptos"/>
            <family val="2"/>
          </rPr>
          <t>Manufacturer:</t>
        </r>
        <r>
          <rPr>
            <sz val="11"/>
            <color indexed="81"/>
            <rFont val="Aptos"/>
            <family val="2"/>
          </rPr>
          <t xml:space="preserve"> IGT
</t>
        </r>
        <r>
          <rPr>
            <b/>
            <sz val="11"/>
            <color indexed="81"/>
            <rFont val="Aptos"/>
            <family val="2"/>
          </rPr>
          <t>Model:</t>
        </r>
        <r>
          <rPr>
            <sz val="11"/>
            <color indexed="81"/>
            <rFont val="Aptos"/>
            <family val="2"/>
          </rPr>
          <t xml:space="preserve"> CRYSTALDUAL 27
</t>
        </r>
        <r>
          <rPr>
            <b/>
            <sz val="11"/>
            <color indexed="81"/>
            <rFont val="Aptos"/>
            <family val="2"/>
          </rPr>
          <t>Game Theme:</t>
        </r>
        <r>
          <rPr>
            <sz val="11"/>
            <color indexed="81"/>
            <rFont val="Aptos"/>
            <family val="2"/>
          </rPr>
          <t xml:space="preserve"> FOTUNE COIN FG MULTIWAY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 xml:space="preserve">Mix Type: </t>
        </r>
        <r>
          <rPr>
            <sz val="11"/>
            <color indexed="81"/>
            <rFont val="Aptos"/>
            <family val="2"/>
          </rPr>
          <t xml:space="preserve">$0.01/$0.02/$0.05/$0.10/$1.00/$2.00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NONE</t>
        </r>
        <r>
          <rPr>
            <b/>
            <sz val="11"/>
            <color indexed="81"/>
            <rFont val="Aptos"/>
            <family val="2"/>
          </rPr>
          <t xml:space="preserve">
Topper: </t>
        </r>
        <r>
          <rPr>
            <sz val="11"/>
            <color indexed="81"/>
            <rFont val="Aptos"/>
            <family val="2"/>
          </rPr>
          <t xml:space="preserve">VIDEO (16"H, 25"W)
</t>
        </r>
        <r>
          <rPr>
            <b/>
            <sz val="11"/>
            <color indexed="81"/>
            <rFont val="Aptos"/>
            <family val="2"/>
          </rPr>
          <t xml:space="preserve">Base: </t>
        </r>
        <r>
          <rPr>
            <sz val="11"/>
            <color indexed="81"/>
            <rFont val="Aptos"/>
            <family val="2"/>
          </rPr>
          <t>14" KGM MODULAR METAL</t>
        </r>
        <r>
          <rPr>
            <b/>
            <sz val="11"/>
            <color indexed="81"/>
            <rFont val="Aptos"/>
            <family val="2"/>
          </rPr>
          <t xml:space="preserve">
Slot Measurement: </t>
        </r>
        <r>
          <rPr>
            <sz val="11"/>
            <color indexed="81"/>
            <rFont val="Aptos"/>
            <family val="2"/>
          </rPr>
          <t>54.4"H, 26.1"W, 27.75"D</t>
        </r>
        <r>
          <rPr>
            <b/>
            <sz val="11"/>
            <color indexed="81"/>
            <rFont val="Aptos"/>
            <family val="2"/>
          </rPr>
          <t xml:space="preserve">
Slot w/ topper and candle measurement: </t>
        </r>
        <r>
          <rPr>
            <sz val="11"/>
            <color indexed="81"/>
            <rFont val="Aptos"/>
            <family val="2"/>
          </rPr>
          <t>75.1"</t>
        </r>
        <r>
          <rPr>
            <b/>
            <sz val="11"/>
            <color indexed="81"/>
            <rFont val="Aptos"/>
            <family val="2"/>
          </rPr>
          <t xml:space="preserve">
Floor to Ceiling Measurement: </t>
        </r>
        <r>
          <rPr>
            <sz val="11"/>
            <color indexed="81"/>
            <rFont val="Aptos"/>
            <family val="2"/>
          </rPr>
          <t>92.05"</t>
        </r>
        <r>
          <rPr>
            <b/>
            <sz val="11"/>
            <color indexed="81"/>
            <rFont val="Aptos"/>
            <family val="2"/>
          </rPr>
          <t xml:space="preserve">
Comments: </t>
        </r>
        <r>
          <rPr>
            <sz val="11"/>
            <color indexed="81"/>
            <rFont val="Aptos"/>
            <family val="2"/>
          </rPr>
          <t>N/A</t>
        </r>
        <r>
          <rPr>
            <sz val="12"/>
            <color indexed="81"/>
            <rFont val="Aptos"/>
            <family val="2"/>
          </rPr>
          <t xml:space="preserve">
</t>
        </r>
      </text>
    </comment>
    <comment ref="BH86" authorId="0" shapeId="0" xr:uid="{D3766A96-D5E4-495E-AC3C-5445A86CC8B8}">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11 / STAND 01
</t>
        </r>
        <r>
          <rPr>
            <b/>
            <sz val="11"/>
            <color indexed="81"/>
            <rFont val="Aptos"/>
            <family val="2"/>
          </rPr>
          <t>Manufacturer:</t>
        </r>
        <r>
          <rPr>
            <sz val="11"/>
            <color indexed="81"/>
            <rFont val="Aptos"/>
            <family val="2"/>
          </rPr>
          <t xml:space="preserve"> IGT
</t>
        </r>
        <r>
          <rPr>
            <b/>
            <sz val="11"/>
            <color indexed="81"/>
            <rFont val="Aptos"/>
            <family val="2"/>
          </rPr>
          <t>Model:</t>
        </r>
        <r>
          <rPr>
            <sz val="11"/>
            <color indexed="81"/>
            <rFont val="Aptos"/>
            <family val="2"/>
          </rPr>
          <t xml:space="preserve"> CRYSTALDUAL 27
</t>
        </r>
        <r>
          <rPr>
            <b/>
            <sz val="11"/>
            <color indexed="81"/>
            <rFont val="Aptos"/>
            <family val="2"/>
          </rPr>
          <t>Game Theme:</t>
        </r>
        <r>
          <rPr>
            <sz val="11"/>
            <color indexed="81"/>
            <rFont val="Aptos"/>
            <family val="2"/>
          </rPr>
          <t xml:space="preserve"> FOTUNE COIN FG MULTIWAY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 xml:space="preserve">Mix Type: </t>
        </r>
        <r>
          <rPr>
            <sz val="11"/>
            <color indexed="81"/>
            <rFont val="Aptos"/>
            <family val="2"/>
          </rPr>
          <t xml:space="preserve">$0.01/$0.02/$0.05/$0.10/$1.00/$2.00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NONE</t>
        </r>
        <r>
          <rPr>
            <b/>
            <sz val="11"/>
            <color indexed="81"/>
            <rFont val="Aptos"/>
            <family val="2"/>
          </rPr>
          <t xml:space="preserve">
Topper: </t>
        </r>
        <r>
          <rPr>
            <sz val="11"/>
            <color indexed="81"/>
            <rFont val="Aptos"/>
            <family val="2"/>
          </rPr>
          <t xml:space="preserve">NONE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54.2"H, 26"W, 26.5"D
</t>
        </r>
        <r>
          <rPr>
            <b/>
            <sz val="11"/>
            <color indexed="81"/>
            <rFont val="Aptos"/>
            <family val="2"/>
          </rPr>
          <t>Slot w/ topper and candle measurement:</t>
        </r>
        <r>
          <rPr>
            <sz val="11"/>
            <color indexed="81"/>
            <rFont val="Aptos"/>
            <family val="2"/>
          </rPr>
          <t xml:space="preserve"> 58.2"</t>
        </r>
        <r>
          <rPr>
            <b/>
            <sz val="11"/>
            <color indexed="81"/>
            <rFont val="Aptos"/>
            <family val="2"/>
          </rPr>
          <t xml:space="preserve">
Floor to Ceiling Measurement: </t>
        </r>
        <r>
          <rPr>
            <sz val="11"/>
            <color indexed="81"/>
            <rFont val="Aptos"/>
            <family val="2"/>
          </rPr>
          <t>92.05"</t>
        </r>
        <r>
          <rPr>
            <b/>
            <sz val="11"/>
            <color indexed="81"/>
            <rFont val="Aptos"/>
            <family val="2"/>
          </rPr>
          <t xml:space="preserve">
Comments: </t>
        </r>
        <r>
          <rPr>
            <sz val="11"/>
            <color indexed="81"/>
            <rFont val="Aptos"/>
            <family val="2"/>
          </rPr>
          <t>N/A</t>
        </r>
        <r>
          <rPr>
            <sz val="12"/>
            <color indexed="81"/>
            <rFont val="Aptos"/>
            <family val="2"/>
          </rPr>
          <t xml:space="preserve">
</t>
        </r>
      </text>
    </comment>
    <comment ref="BT87" authorId="0" shapeId="0" xr:uid="{AE4A2DCC-C233-4850-94F2-95F0DAC0E5F3}">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06 / STAND 06
</t>
        </r>
        <r>
          <rPr>
            <b/>
            <sz val="11"/>
            <color indexed="81"/>
            <rFont val="Aptos"/>
            <family val="2"/>
          </rPr>
          <t>Manufacturer:</t>
        </r>
        <r>
          <rPr>
            <sz val="11"/>
            <color indexed="81"/>
            <rFont val="Aptos"/>
            <family val="2"/>
          </rPr>
          <t xml:space="preserve"> SCIENTIFIC GAMES
</t>
        </r>
        <r>
          <rPr>
            <b/>
            <sz val="11"/>
            <color indexed="81"/>
            <rFont val="Aptos"/>
            <family val="2"/>
          </rPr>
          <t>Model:</t>
        </r>
        <r>
          <rPr>
            <sz val="11"/>
            <color indexed="81"/>
            <rFont val="Aptos"/>
            <family val="2"/>
          </rPr>
          <t xml:space="preserve"> KASCADA
</t>
        </r>
        <r>
          <rPr>
            <b/>
            <sz val="11"/>
            <color indexed="81"/>
            <rFont val="Aptos"/>
            <family val="2"/>
          </rPr>
          <t>Game Theme:</t>
        </r>
        <r>
          <rPr>
            <sz val="11"/>
            <color indexed="81"/>
            <rFont val="Aptos"/>
            <family val="2"/>
          </rPr>
          <t xml:space="preserve"> DANCING DRUMS PROSPERITY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$0.1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LINK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14" KGM MODULAR METAL
</t>
        </r>
        <r>
          <rPr>
            <b/>
            <sz val="11"/>
            <color indexed="81"/>
            <rFont val="Aptos"/>
            <family val="2"/>
          </rPr>
          <t xml:space="preserve">Slot Measurement: </t>
        </r>
        <r>
          <rPr>
            <sz val="11"/>
            <color indexed="81"/>
            <rFont val="Aptos"/>
            <family val="2"/>
          </rPr>
          <t>59.55"H, 27"W, 28"D</t>
        </r>
        <r>
          <rPr>
            <b/>
            <sz val="11"/>
            <color indexed="81"/>
            <rFont val="Aptos"/>
            <family val="2"/>
          </rPr>
          <t xml:space="preserve">
Slot w/ candle measurement: </t>
        </r>
        <r>
          <rPr>
            <sz val="11"/>
            <color indexed="81"/>
            <rFont val="Aptos"/>
            <family val="2"/>
          </rPr>
          <t>63.55"H</t>
        </r>
        <r>
          <rPr>
            <b/>
            <sz val="11"/>
            <color indexed="81"/>
            <rFont val="Aptos"/>
            <family val="2"/>
          </rPr>
          <t xml:space="preserve">
Floor to Ceilling Measurement: </t>
        </r>
        <r>
          <rPr>
            <sz val="11"/>
            <color indexed="81"/>
            <rFont val="Aptos"/>
            <family val="2"/>
          </rPr>
          <t xml:space="preserve">92.05"
</t>
        </r>
        <r>
          <rPr>
            <b/>
            <sz val="11"/>
            <color indexed="81"/>
            <rFont val="Aptos"/>
            <family val="2"/>
          </rPr>
          <t xml:space="preserve">Note: </t>
        </r>
        <r>
          <rPr>
            <sz val="11"/>
            <color indexed="81"/>
            <rFont val="Aptos"/>
            <family val="2"/>
          </rPr>
          <t>NO TOPPER</t>
        </r>
        <r>
          <rPr>
            <b/>
            <sz val="11"/>
            <color indexed="81"/>
            <rFont val="Aptos"/>
            <family val="2"/>
          </rPr>
          <t xml:space="preserve">
</t>
        </r>
      </text>
    </comment>
    <comment ref="BX87" authorId="0" shapeId="0" xr:uid="{9EC7F8B5-FFD7-4A04-9EB3-646A0FC3E9BF}">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06 / STAND 01
</t>
        </r>
        <r>
          <rPr>
            <b/>
            <sz val="11"/>
            <color indexed="81"/>
            <rFont val="Aptos"/>
            <family val="2"/>
          </rPr>
          <t>Manufacturer:</t>
        </r>
        <r>
          <rPr>
            <sz val="11"/>
            <color indexed="81"/>
            <rFont val="Aptos"/>
            <family val="2"/>
          </rPr>
          <t xml:space="preserve"> SCIENTIFIC GAMES
</t>
        </r>
        <r>
          <rPr>
            <b/>
            <sz val="11"/>
            <color indexed="81"/>
            <rFont val="Aptos"/>
            <family val="2"/>
          </rPr>
          <t>Model:</t>
        </r>
        <r>
          <rPr>
            <sz val="11"/>
            <color indexed="81"/>
            <rFont val="Aptos"/>
            <family val="2"/>
          </rPr>
          <t xml:space="preserve"> KASCADA
</t>
        </r>
        <r>
          <rPr>
            <b/>
            <sz val="11"/>
            <color indexed="81"/>
            <rFont val="Aptos"/>
            <family val="2"/>
          </rPr>
          <t>Game Theme:</t>
        </r>
        <r>
          <rPr>
            <sz val="11"/>
            <color indexed="81"/>
            <rFont val="Aptos"/>
            <family val="2"/>
          </rPr>
          <t xml:space="preserve"> LION LINK PROSPEROUS ROOSTER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$0.5, $0.10, $0.50,$5.00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LINK
</t>
        </r>
        <r>
          <rPr>
            <b/>
            <sz val="11"/>
            <color indexed="81"/>
            <rFont val="Aptos"/>
            <family val="2"/>
          </rPr>
          <t>Topper:</t>
        </r>
        <r>
          <rPr>
            <sz val="11"/>
            <color indexed="81"/>
            <rFont val="Aptos"/>
            <family val="2"/>
          </rPr>
          <t xml:space="preserve"> N/A
</t>
        </r>
        <r>
          <rPr>
            <b/>
            <sz val="11"/>
            <color indexed="81"/>
            <rFont val="Aptos"/>
            <family val="2"/>
          </rPr>
          <t xml:space="preserve">Base: </t>
        </r>
        <r>
          <rPr>
            <sz val="11"/>
            <color indexed="81"/>
            <rFont val="Aptos"/>
            <family val="2"/>
          </rPr>
          <t>14" KGM MODULAR METAL</t>
        </r>
        <r>
          <rPr>
            <b/>
            <sz val="11"/>
            <color indexed="81"/>
            <rFont val="Aptos"/>
            <family val="2"/>
          </rPr>
          <t xml:space="preserve">
Slot Measurement: </t>
        </r>
        <r>
          <rPr>
            <sz val="11"/>
            <color indexed="81"/>
            <rFont val="Aptos"/>
            <family val="2"/>
          </rPr>
          <t>59.55"H, 27"W, 28"D</t>
        </r>
        <r>
          <rPr>
            <b/>
            <sz val="11"/>
            <color indexed="81"/>
            <rFont val="Aptos"/>
            <family val="2"/>
          </rPr>
          <t xml:space="preserve">
Slot w/ candle measurement: </t>
        </r>
        <r>
          <rPr>
            <sz val="11"/>
            <color indexed="81"/>
            <rFont val="Aptos"/>
            <family val="2"/>
          </rPr>
          <t>63.55"H</t>
        </r>
        <r>
          <rPr>
            <b/>
            <sz val="11"/>
            <color indexed="81"/>
            <rFont val="Aptos"/>
            <family val="2"/>
          </rPr>
          <t xml:space="preserve">
Floor to Ceilling Measurement: </t>
        </r>
        <r>
          <rPr>
            <sz val="11"/>
            <color indexed="81"/>
            <rFont val="Aptos"/>
            <family val="2"/>
          </rPr>
          <t>92.05"</t>
        </r>
        <r>
          <rPr>
            <b/>
            <sz val="11"/>
            <color indexed="81"/>
            <rFont val="Aptos"/>
            <family val="2"/>
          </rPr>
          <t xml:space="preserve">
Note: </t>
        </r>
        <r>
          <rPr>
            <sz val="11"/>
            <color indexed="81"/>
            <rFont val="Aptos"/>
            <family val="2"/>
          </rPr>
          <t>NO TOPPER</t>
        </r>
        <r>
          <rPr>
            <b/>
            <sz val="11"/>
            <color indexed="81"/>
            <rFont val="Aptos"/>
            <family val="2"/>
          </rPr>
          <t xml:space="preserve">
</t>
        </r>
      </text>
    </comment>
    <comment ref="CN87" authorId="0" shapeId="0" xr:uid="{65046B26-6F3D-4AF5-9C77-B71E88B6D99A}">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05 / Stand 04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NEPTUNE SINGLE
</t>
        </r>
        <r>
          <rPr>
            <b/>
            <sz val="11"/>
            <color indexed="81"/>
            <rFont val="Aptos"/>
            <family val="2"/>
          </rPr>
          <t>Game Theme:</t>
        </r>
        <r>
          <rPr>
            <sz val="11"/>
            <color indexed="81"/>
            <rFont val="Aptos"/>
            <family val="2"/>
          </rPr>
          <t xml:space="preserve"> PIGGY BURST-COIN TRIO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 xml:space="preserve">Game Type: </t>
        </r>
        <r>
          <rPr>
            <sz val="11"/>
            <color indexed="81"/>
            <rFont val="Aptos"/>
            <family val="2"/>
          </rPr>
          <t xml:space="preserve">VIDEO REEL
</t>
        </r>
        <r>
          <rPr>
            <b/>
            <sz val="11"/>
            <color indexed="81"/>
            <rFont val="Aptos"/>
            <family val="2"/>
          </rPr>
          <t>Progressive:</t>
        </r>
        <r>
          <rPr>
            <sz val="11"/>
            <color indexed="81"/>
            <rFont val="Aptos"/>
            <family val="2"/>
          </rPr>
          <t xml:space="preserve"> LINK</t>
        </r>
        <r>
          <rPr>
            <sz val="11"/>
            <color indexed="81"/>
            <rFont val="Aptos"/>
            <family val="2"/>
          </rPr>
          <t xml:space="preserve">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80.11"H, 30"W, 38.8"D
</t>
        </r>
        <r>
          <rPr>
            <b/>
            <sz val="11"/>
            <color indexed="81"/>
            <rFont val="Aptos"/>
            <family val="2"/>
          </rPr>
          <t xml:space="preserve">Slot w/ candle measurement: </t>
        </r>
        <r>
          <rPr>
            <sz val="11"/>
            <color indexed="81"/>
            <rFont val="Aptos"/>
            <family val="2"/>
          </rPr>
          <t xml:space="preserve">84.11"H
</t>
        </r>
        <r>
          <rPr>
            <b/>
            <sz val="11"/>
            <color indexed="81"/>
            <rFont val="Aptos"/>
            <family val="2"/>
          </rPr>
          <t>Floor to Ceiling Measurement:</t>
        </r>
        <r>
          <rPr>
            <sz val="11"/>
            <color indexed="81"/>
            <rFont val="Aptos"/>
            <family val="2"/>
          </rPr>
          <t xml:space="preserve"> 92.05"
</t>
        </r>
        <r>
          <rPr>
            <b/>
            <sz val="11"/>
            <color indexed="81"/>
            <rFont val="Aptos"/>
            <family val="2"/>
          </rPr>
          <t>Comments:</t>
        </r>
        <r>
          <rPr>
            <sz val="11"/>
            <color indexed="81"/>
            <rFont val="Aptos"/>
            <family val="2"/>
          </rPr>
          <t xml:space="preserve"> N/A
</t>
        </r>
        <r>
          <rPr>
            <sz val="12"/>
            <color indexed="81"/>
            <rFont val="Arial Narrow"/>
            <family val="2"/>
          </rPr>
          <t xml:space="preserve">
</t>
        </r>
      </text>
    </comment>
    <comment ref="CR87" authorId="0" shapeId="0" xr:uid="{60E0D112-AC73-4B25-8EE3-F419809B4090}">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05 / Stand 03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NEPTUNE SINGLE
</t>
        </r>
        <r>
          <rPr>
            <b/>
            <sz val="11"/>
            <color indexed="81"/>
            <rFont val="Aptos"/>
            <family val="2"/>
          </rPr>
          <t>Game Theme:</t>
        </r>
        <r>
          <rPr>
            <sz val="11"/>
            <color indexed="81"/>
            <rFont val="Aptos"/>
            <family val="2"/>
          </rPr>
          <t xml:space="preserve"> KISMET KAT-WHISKER WHEELS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 xml:space="preserve">Game Type: </t>
        </r>
        <r>
          <rPr>
            <sz val="11"/>
            <color indexed="81"/>
            <rFont val="Aptos"/>
            <family val="2"/>
          </rPr>
          <t xml:space="preserve">VIDEO REEL
</t>
        </r>
        <r>
          <rPr>
            <b/>
            <sz val="11"/>
            <color indexed="81"/>
            <rFont val="Aptos"/>
            <family val="2"/>
          </rPr>
          <t>Progressive:</t>
        </r>
        <r>
          <rPr>
            <sz val="11"/>
            <color indexed="81"/>
            <rFont val="Aptos"/>
            <family val="2"/>
          </rPr>
          <t xml:space="preserve"> LINK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80.11"H, 30"W, 38.8"D
</t>
        </r>
        <r>
          <rPr>
            <b/>
            <sz val="11"/>
            <color indexed="81"/>
            <rFont val="Aptos"/>
            <family val="2"/>
          </rPr>
          <t xml:space="preserve">Slot w/ candle measurement: </t>
        </r>
        <r>
          <rPr>
            <sz val="11"/>
            <color indexed="81"/>
            <rFont val="Aptos"/>
            <family val="2"/>
          </rPr>
          <t xml:space="preserve">84.11"H
</t>
        </r>
        <r>
          <rPr>
            <b/>
            <sz val="11"/>
            <color indexed="81"/>
            <rFont val="Aptos"/>
            <family val="2"/>
          </rPr>
          <t>Floor to Ceiling Measurement:</t>
        </r>
        <r>
          <rPr>
            <sz val="11"/>
            <color indexed="81"/>
            <rFont val="Aptos"/>
            <family val="2"/>
          </rPr>
          <t xml:space="preserve"> 92.05"
</t>
        </r>
        <r>
          <rPr>
            <b/>
            <sz val="11"/>
            <color indexed="81"/>
            <rFont val="Aptos"/>
            <family val="2"/>
          </rPr>
          <t>Comments:</t>
        </r>
        <r>
          <rPr>
            <sz val="11"/>
            <color indexed="81"/>
            <rFont val="Aptos"/>
            <family val="2"/>
          </rPr>
          <t xml:space="preserve"> N/A
</t>
        </r>
        <r>
          <rPr>
            <sz val="12"/>
            <color indexed="81"/>
            <rFont val="Arial Narrow"/>
            <family val="2"/>
          </rPr>
          <t xml:space="preserve">
</t>
        </r>
      </text>
    </comment>
    <comment ref="BF90" authorId="1" shapeId="0" xr:uid="{3F19E19B-6EE8-4E48-B448-90C97C3B3D0E}">
      <text>
        <r>
          <rPr>
            <b/>
            <sz val="11"/>
            <color indexed="81"/>
            <rFont val="Aptos"/>
            <family val="2"/>
          </rPr>
          <t>Area:</t>
        </r>
        <r>
          <rPr>
            <sz val="11"/>
            <color indexed="81"/>
            <rFont val="Aptos"/>
            <family val="2"/>
          </rPr>
          <t xml:space="preserve"> N-HAL-KONINGSDAM
</t>
        </r>
        <r>
          <rPr>
            <b/>
            <sz val="11"/>
            <color indexed="81"/>
            <rFont val="Aptos"/>
            <family val="2"/>
          </rPr>
          <t xml:space="preserve">Position: </t>
        </r>
        <r>
          <rPr>
            <sz val="11"/>
            <color indexed="81"/>
            <rFont val="Aptos"/>
            <family val="2"/>
          </rPr>
          <t xml:space="preserve">BANK 9 / STAND 4
</t>
        </r>
        <r>
          <rPr>
            <b/>
            <sz val="11"/>
            <color indexed="81"/>
            <rFont val="Aptos"/>
            <family val="2"/>
          </rPr>
          <t>Manufacturer.</t>
        </r>
        <r>
          <rPr>
            <sz val="11"/>
            <color indexed="81"/>
            <rFont val="Aptos"/>
            <family val="2"/>
          </rPr>
          <t xml:space="preserve">: IGT
</t>
        </r>
        <r>
          <rPr>
            <b/>
            <sz val="11"/>
            <color indexed="81"/>
            <rFont val="Aptos"/>
            <family val="2"/>
          </rPr>
          <t>Model:</t>
        </r>
        <r>
          <rPr>
            <sz val="11"/>
            <color indexed="81"/>
            <rFont val="Aptos"/>
            <family val="2"/>
          </rPr>
          <t xml:space="preserve"> CRYSTAL WHEEL STEPPER
</t>
        </r>
        <r>
          <rPr>
            <b/>
            <sz val="11"/>
            <color indexed="81"/>
            <rFont val="Aptos"/>
            <family val="2"/>
          </rPr>
          <t xml:space="preserve">Game Theme: </t>
        </r>
        <r>
          <rPr>
            <sz val="11"/>
            <color indexed="81"/>
            <rFont val="Aptos"/>
            <family val="2"/>
          </rPr>
          <t xml:space="preserve"> WOF TRIPLE RED HOT 7 GOLD SPIN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$1.00
</t>
        </r>
        <r>
          <rPr>
            <b/>
            <sz val="11"/>
            <color indexed="81"/>
            <rFont val="Aptos"/>
            <family val="2"/>
          </rPr>
          <t xml:space="preserve">Mix Type: </t>
        </r>
        <r>
          <rPr>
            <sz val="11"/>
            <color indexed="81"/>
            <rFont val="Aptos"/>
            <family val="2"/>
          </rPr>
          <t xml:space="preserve">$1.00
</t>
        </r>
        <r>
          <rPr>
            <b/>
            <sz val="11"/>
            <color indexed="81"/>
            <rFont val="Aptos"/>
            <family val="2"/>
          </rPr>
          <t>Game Type:</t>
        </r>
        <r>
          <rPr>
            <sz val="11"/>
            <color indexed="81"/>
            <rFont val="Aptos"/>
            <family val="2"/>
          </rPr>
          <t xml:space="preserve">  REEL MACHINE
</t>
        </r>
        <r>
          <rPr>
            <b/>
            <sz val="11"/>
            <color indexed="81"/>
            <rFont val="Aptos"/>
            <family val="2"/>
          </rPr>
          <t>Progressive:</t>
        </r>
        <r>
          <rPr>
            <sz val="11"/>
            <color indexed="81"/>
            <rFont val="Aptos"/>
            <family val="2"/>
          </rPr>
          <t xml:space="preserve"> STANDALONE</t>
        </r>
        <r>
          <rPr>
            <b/>
            <sz val="11"/>
            <color indexed="81"/>
            <rFont val="Aptos"/>
            <family val="2"/>
          </rPr>
          <t xml:space="preserve">
Topper:</t>
        </r>
        <r>
          <rPr>
            <sz val="11"/>
            <color indexed="81"/>
            <rFont val="Aptos"/>
            <family val="2"/>
          </rPr>
          <t xml:space="preserve">NONE
</t>
        </r>
        <r>
          <rPr>
            <b/>
            <sz val="11"/>
            <color indexed="81"/>
            <rFont val="Aptos"/>
            <family val="2"/>
          </rPr>
          <t xml:space="preserve">Base: </t>
        </r>
        <r>
          <rPr>
            <sz val="11"/>
            <color indexed="81"/>
            <rFont val="Aptos"/>
            <family val="2"/>
          </rPr>
          <t xml:space="preserve">14" KGM MODULAR METAL </t>
        </r>
        <r>
          <rPr>
            <b/>
            <sz val="11"/>
            <color indexed="81"/>
            <rFont val="Aptos"/>
            <family val="2"/>
          </rPr>
          <t xml:space="preserve">
Slot Measurement: </t>
        </r>
        <r>
          <rPr>
            <sz val="11"/>
            <color indexed="81"/>
            <rFont val="Aptos"/>
            <family val="2"/>
          </rPr>
          <t xml:space="preserve">87.1"H, 24"W, 22.50"D
</t>
        </r>
        <r>
          <rPr>
            <b/>
            <sz val="11"/>
            <color indexed="81"/>
            <rFont val="Aptos"/>
            <family val="2"/>
          </rPr>
          <t>Slot highest measurement:</t>
        </r>
        <r>
          <rPr>
            <sz val="11"/>
            <color indexed="81"/>
            <rFont val="Aptos"/>
            <family val="2"/>
          </rPr>
          <t xml:space="preserve"> 87.1"H</t>
        </r>
        <r>
          <rPr>
            <b/>
            <sz val="11"/>
            <color indexed="81"/>
            <rFont val="Aptos"/>
            <family val="2"/>
          </rPr>
          <t xml:space="preserve">
Floor to Ceiling Measurement: </t>
        </r>
        <r>
          <rPr>
            <sz val="11"/>
            <color indexed="81"/>
            <rFont val="Aptos"/>
            <family val="2"/>
          </rPr>
          <t xml:space="preserve">92.10"
</t>
        </r>
        <r>
          <rPr>
            <b/>
            <sz val="11"/>
            <color indexed="81"/>
            <rFont val="Aptos"/>
            <family val="2"/>
          </rPr>
          <t xml:space="preserve">Note: </t>
        </r>
        <r>
          <rPr>
            <sz val="11"/>
            <color indexed="81"/>
            <rFont val="Aptos"/>
            <family val="2"/>
          </rPr>
          <t xml:space="preserve">NO TOPPER AND CANDLE
</t>
        </r>
      </text>
    </comment>
    <comment ref="BT91" authorId="0" shapeId="0" xr:uid="{AE4F0DD3-FD8E-4636-9D29-377871500CA5}">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06 / STAND 05
</t>
        </r>
        <r>
          <rPr>
            <b/>
            <sz val="11"/>
            <color indexed="81"/>
            <rFont val="Aptos"/>
            <family val="2"/>
          </rPr>
          <t>Manufacturer:</t>
        </r>
        <r>
          <rPr>
            <sz val="11"/>
            <color indexed="81"/>
            <rFont val="Aptos"/>
            <family val="2"/>
          </rPr>
          <t xml:space="preserve"> SCIENTIFIC GAMES
</t>
        </r>
        <r>
          <rPr>
            <b/>
            <sz val="11"/>
            <color indexed="81"/>
            <rFont val="Aptos"/>
            <family val="2"/>
          </rPr>
          <t>Model:</t>
        </r>
        <r>
          <rPr>
            <sz val="11"/>
            <color indexed="81"/>
            <rFont val="Aptos"/>
            <family val="2"/>
          </rPr>
          <t xml:space="preserve"> KASCADA
</t>
        </r>
        <r>
          <rPr>
            <b/>
            <sz val="11"/>
            <color indexed="81"/>
            <rFont val="Aptos"/>
            <family val="2"/>
          </rPr>
          <t>Game Theme:</t>
        </r>
        <r>
          <rPr>
            <sz val="11"/>
            <color indexed="81"/>
            <rFont val="Aptos"/>
            <family val="2"/>
          </rPr>
          <t xml:space="preserve"> DANCING DRUMS PROSPERITY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$0.1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LINK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14" KGM MODULAR METAL
</t>
        </r>
        <r>
          <rPr>
            <b/>
            <sz val="11"/>
            <color indexed="81"/>
            <rFont val="Aptos"/>
            <family val="2"/>
          </rPr>
          <t xml:space="preserve">Slot Measurement: </t>
        </r>
        <r>
          <rPr>
            <sz val="11"/>
            <color indexed="81"/>
            <rFont val="Aptos"/>
            <family val="2"/>
          </rPr>
          <t>59.55"H, 27"W, 28"D</t>
        </r>
        <r>
          <rPr>
            <b/>
            <sz val="11"/>
            <color indexed="81"/>
            <rFont val="Aptos"/>
            <family val="2"/>
          </rPr>
          <t xml:space="preserve">
Slot w/ candle measurement: </t>
        </r>
        <r>
          <rPr>
            <sz val="11"/>
            <color indexed="81"/>
            <rFont val="Aptos"/>
            <family val="2"/>
          </rPr>
          <t>63.55"H</t>
        </r>
        <r>
          <rPr>
            <b/>
            <sz val="11"/>
            <color indexed="81"/>
            <rFont val="Aptos"/>
            <family val="2"/>
          </rPr>
          <t xml:space="preserve">
Floor to Ceilling Measurement: </t>
        </r>
        <r>
          <rPr>
            <sz val="11"/>
            <color indexed="81"/>
            <rFont val="Aptos"/>
            <family val="2"/>
          </rPr>
          <t>92.05"</t>
        </r>
        <r>
          <rPr>
            <b/>
            <sz val="11"/>
            <color indexed="81"/>
            <rFont val="Aptos"/>
            <family val="2"/>
          </rPr>
          <t xml:space="preserve">
Note: </t>
        </r>
        <r>
          <rPr>
            <sz val="11"/>
            <color indexed="81"/>
            <rFont val="Aptos"/>
            <family val="2"/>
          </rPr>
          <t>NO TOPPER</t>
        </r>
        <r>
          <rPr>
            <b/>
            <sz val="11"/>
            <color indexed="81"/>
            <rFont val="Aptos"/>
            <family val="2"/>
          </rPr>
          <t xml:space="preserve">
</t>
        </r>
      </text>
    </comment>
    <comment ref="BX91" authorId="0" shapeId="0" xr:uid="{F33C6092-D077-467C-AE4A-DC5E6251E426}">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06 / STAND 02
</t>
        </r>
        <r>
          <rPr>
            <b/>
            <sz val="11"/>
            <color indexed="81"/>
            <rFont val="Aptos"/>
            <family val="2"/>
          </rPr>
          <t>Manufacturer:</t>
        </r>
        <r>
          <rPr>
            <sz val="11"/>
            <color indexed="81"/>
            <rFont val="Aptos"/>
            <family val="2"/>
          </rPr>
          <t xml:space="preserve"> SCIENTIFIC GAMES
</t>
        </r>
        <r>
          <rPr>
            <b/>
            <sz val="11"/>
            <color indexed="81"/>
            <rFont val="Aptos"/>
            <family val="2"/>
          </rPr>
          <t>Model:</t>
        </r>
        <r>
          <rPr>
            <sz val="11"/>
            <color indexed="81"/>
            <rFont val="Aptos"/>
            <family val="2"/>
          </rPr>
          <t xml:space="preserve"> KASCADA
</t>
        </r>
        <r>
          <rPr>
            <b/>
            <sz val="11"/>
            <color indexed="81"/>
            <rFont val="Aptos"/>
            <family val="2"/>
          </rPr>
          <t>Game Theme:</t>
        </r>
        <r>
          <rPr>
            <sz val="11"/>
            <color indexed="81"/>
            <rFont val="Aptos"/>
            <family val="2"/>
          </rPr>
          <t xml:space="preserve"> LION LINK WEALTH OF THE DRAGON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$0.5, $0.10, $0.50,$5.00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LINK
</t>
        </r>
        <r>
          <rPr>
            <b/>
            <sz val="11"/>
            <color indexed="81"/>
            <rFont val="Aptos"/>
            <family val="2"/>
          </rPr>
          <t>Topper:</t>
        </r>
        <r>
          <rPr>
            <sz val="11"/>
            <color indexed="81"/>
            <rFont val="Aptos"/>
            <family val="2"/>
          </rPr>
          <t xml:space="preserve"> N/A
</t>
        </r>
        <r>
          <rPr>
            <b/>
            <sz val="11"/>
            <color indexed="81"/>
            <rFont val="Aptos"/>
            <family val="2"/>
          </rPr>
          <t xml:space="preserve">Base: </t>
        </r>
        <r>
          <rPr>
            <sz val="11"/>
            <color indexed="81"/>
            <rFont val="Aptos"/>
            <family val="2"/>
          </rPr>
          <t>14" KGM MODULAR METAL</t>
        </r>
        <r>
          <rPr>
            <b/>
            <sz val="11"/>
            <color indexed="81"/>
            <rFont val="Aptos"/>
            <family val="2"/>
          </rPr>
          <t xml:space="preserve">
Slot Measurement: </t>
        </r>
        <r>
          <rPr>
            <sz val="11"/>
            <color indexed="81"/>
            <rFont val="Aptos"/>
            <family val="2"/>
          </rPr>
          <t>59.55"H, 27"W, 28"D</t>
        </r>
        <r>
          <rPr>
            <b/>
            <sz val="11"/>
            <color indexed="81"/>
            <rFont val="Aptos"/>
            <family val="2"/>
          </rPr>
          <t xml:space="preserve">
Slot w/ candle measurement: </t>
        </r>
        <r>
          <rPr>
            <sz val="11"/>
            <color indexed="81"/>
            <rFont val="Aptos"/>
            <family val="2"/>
          </rPr>
          <t>63.55"H</t>
        </r>
        <r>
          <rPr>
            <b/>
            <sz val="11"/>
            <color indexed="81"/>
            <rFont val="Aptos"/>
            <family val="2"/>
          </rPr>
          <t xml:space="preserve">
Floor to Ceilling Measurement: </t>
        </r>
        <r>
          <rPr>
            <sz val="11"/>
            <color indexed="81"/>
            <rFont val="Aptos"/>
            <family val="2"/>
          </rPr>
          <t xml:space="preserve">92.05"
</t>
        </r>
        <r>
          <rPr>
            <b/>
            <sz val="11"/>
            <color indexed="81"/>
            <rFont val="Aptos"/>
            <family val="2"/>
          </rPr>
          <t xml:space="preserve">Note: </t>
        </r>
        <r>
          <rPr>
            <sz val="11"/>
            <color indexed="81"/>
            <rFont val="Aptos"/>
            <family val="2"/>
          </rPr>
          <t>NO TOPPER</t>
        </r>
        <r>
          <rPr>
            <b/>
            <sz val="11"/>
            <color indexed="81"/>
            <rFont val="Aptos"/>
            <family val="2"/>
          </rPr>
          <t xml:space="preserve">
</t>
        </r>
      </text>
    </comment>
    <comment ref="CN91" authorId="0" shapeId="0" xr:uid="{5CF6539F-8CC5-440B-96DF-3B9817C6E27D}">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05 / Stand 05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NEPTUNE SINGLE
</t>
        </r>
        <r>
          <rPr>
            <b/>
            <sz val="11"/>
            <color indexed="81"/>
            <rFont val="Aptos"/>
            <family val="2"/>
          </rPr>
          <t>Game Theme:</t>
        </r>
        <r>
          <rPr>
            <sz val="11"/>
            <color indexed="81"/>
            <rFont val="Aptos"/>
            <family val="2"/>
          </rPr>
          <t xml:space="preserve"> FORTUNE TRAILS-COIN TRIO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 xml:space="preserve">Game Type: </t>
        </r>
        <r>
          <rPr>
            <sz val="11"/>
            <color indexed="81"/>
            <rFont val="Aptos"/>
            <family val="2"/>
          </rPr>
          <t xml:space="preserve">VIDEO REEL
</t>
        </r>
        <r>
          <rPr>
            <b/>
            <sz val="11"/>
            <color indexed="81"/>
            <rFont val="Aptos"/>
            <family val="2"/>
          </rPr>
          <t>Progressive:</t>
        </r>
        <r>
          <rPr>
            <sz val="11"/>
            <color indexed="81"/>
            <rFont val="Aptos"/>
            <family val="2"/>
          </rPr>
          <t xml:space="preserve"> LINK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80.11"H, 30"W, 38.8"D
</t>
        </r>
        <r>
          <rPr>
            <b/>
            <sz val="11"/>
            <color indexed="81"/>
            <rFont val="Aptos"/>
            <family val="2"/>
          </rPr>
          <t xml:space="preserve">Slot w/ candle measurement: </t>
        </r>
        <r>
          <rPr>
            <sz val="11"/>
            <color indexed="81"/>
            <rFont val="Aptos"/>
            <family val="2"/>
          </rPr>
          <t xml:space="preserve">84.11"H
</t>
        </r>
        <r>
          <rPr>
            <b/>
            <sz val="11"/>
            <color indexed="81"/>
            <rFont val="Aptos"/>
            <family val="2"/>
          </rPr>
          <t>Floor to Ceiling Measurement:</t>
        </r>
        <r>
          <rPr>
            <sz val="11"/>
            <color indexed="81"/>
            <rFont val="Aptos"/>
            <family val="2"/>
          </rPr>
          <t xml:space="preserve"> 92.05"
</t>
        </r>
        <r>
          <rPr>
            <b/>
            <sz val="11"/>
            <color indexed="81"/>
            <rFont val="Aptos"/>
            <family val="2"/>
          </rPr>
          <t>Comments:</t>
        </r>
        <r>
          <rPr>
            <sz val="11"/>
            <color indexed="81"/>
            <rFont val="Aptos"/>
            <family val="2"/>
          </rPr>
          <t xml:space="preserve"> N/A
</t>
        </r>
        <r>
          <rPr>
            <sz val="12"/>
            <color indexed="81"/>
            <rFont val="Arial Narrow"/>
            <family val="2"/>
          </rPr>
          <t xml:space="preserve">
</t>
        </r>
      </text>
    </comment>
    <comment ref="CR91" authorId="0" shapeId="0" xr:uid="{72921949-1908-4F35-880A-29F5F6B8D2F5}">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05 / Stand 02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NEPTUNE SINGLE
</t>
        </r>
        <r>
          <rPr>
            <b/>
            <sz val="11"/>
            <color indexed="81"/>
            <rFont val="Aptos"/>
            <family val="2"/>
          </rPr>
          <t>Game Theme:</t>
        </r>
        <r>
          <rPr>
            <sz val="11"/>
            <color indexed="81"/>
            <rFont val="Aptos"/>
            <family val="2"/>
          </rPr>
          <t xml:space="preserve"> KISMET KAT-WHISKER WHEELS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 xml:space="preserve">Game Type: </t>
        </r>
        <r>
          <rPr>
            <sz val="11"/>
            <color indexed="81"/>
            <rFont val="Aptos"/>
            <family val="2"/>
          </rPr>
          <t xml:space="preserve">VIDEO REEL
</t>
        </r>
        <r>
          <rPr>
            <b/>
            <sz val="11"/>
            <color indexed="81"/>
            <rFont val="Aptos"/>
            <family val="2"/>
          </rPr>
          <t>Progressive:</t>
        </r>
        <r>
          <rPr>
            <sz val="11"/>
            <color indexed="81"/>
            <rFont val="Aptos"/>
            <family val="2"/>
          </rPr>
          <t xml:space="preserve"> LINK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80.11"H, 30"W, 38.8"D
</t>
        </r>
        <r>
          <rPr>
            <b/>
            <sz val="11"/>
            <color indexed="81"/>
            <rFont val="Aptos"/>
            <family val="2"/>
          </rPr>
          <t xml:space="preserve">Slot w/ candle measurement: </t>
        </r>
        <r>
          <rPr>
            <sz val="11"/>
            <color indexed="81"/>
            <rFont val="Aptos"/>
            <family val="2"/>
          </rPr>
          <t xml:space="preserve">84.11"H
</t>
        </r>
        <r>
          <rPr>
            <b/>
            <sz val="11"/>
            <color indexed="81"/>
            <rFont val="Aptos"/>
            <family val="2"/>
          </rPr>
          <t>Floor to Ceiling Measurement:</t>
        </r>
        <r>
          <rPr>
            <sz val="11"/>
            <color indexed="81"/>
            <rFont val="Aptos"/>
            <family val="2"/>
          </rPr>
          <t xml:space="preserve"> 92.05"
</t>
        </r>
        <r>
          <rPr>
            <b/>
            <sz val="11"/>
            <color indexed="81"/>
            <rFont val="Aptos"/>
            <family val="2"/>
          </rPr>
          <t>Comments:</t>
        </r>
        <r>
          <rPr>
            <sz val="11"/>
            <color indexed="81"/>
            <rFont val="Aptos"/>
            <family val="2"/>
          </rPr>
          <t xml:space="preserve"> N/A
</t>
        </r>
        <r>
          <rPr>
            <sz val="12"/>
            <color indexed="81"/>
            <rFont val="Arial Narrow"/>
            <family val="2"/>
          </rPr>
          <t xml:space="preserve">
</t>
        </r>
      </text>
    </comment>
    <comment ref="BT95" authorId="0" shapeId="0" xr:uid="{55677B7D-7E23-468F-ACA4-E89F5F96D698}">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06 / STAND 04
</t>
        </r>
        <r>
          <rPr>
            <b/>
            <sz val="11"/>
            <color indexed="81"/>
            <rFont val="Aptos"/>
            <family val="2"/>
          </rPr>
          <t>Manufacturer:</t>
        </r>
        <r>
          <rPr>
            <sz val="11"/>
            <color indexed="81"/>
            <rFont val="Aptos"/>
            <family val="2"/>
          </rPr>
          <t xml:space="preserve"> SCIENTIFIC GAMES
</t>
        </r>
        <r>
          <rPr>
            <b/>
            <sz val="11"/>
            <color indexed="81"/>
            <rFont val="Aptos"/>
            <family val="2"/>
          </rPr>
          <t>Model:</t>
        </r>
        <r>
          <rPr>
            <sz val="11"/>
            <color indexed="81"/>
            <rFont val="Aptos"/>
            <family val="2"/>
          </rPr>
          <t xml:space="preserve"> KASCADA
</t>
        </r>
        <r>
          <rPr>
            <b/>
            <sz val="11"/>
            <color indexed="81"/>
            <rFont val="Aptos"/>
            <family val="2"/>
          </rPr>
          <t>Game Theme:</t>
        </r>
        <r>
          <rPr>
            <sz val="11"/>
            <color indexed="81"/>
            <rFont val="Aptos"/>
            <family val="2"/>
          </rPr>
          <t xml:space="preserve"> DANCING DRUMS PROSPERITY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$0.1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STANDALONE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14" KGM MODULAR METAL
</t>
        </r>
        <r>
          <rPr>
            <b/>
            <sz val="11"/>
            <color indexed="81"/>
            <rFont val="Aptos"/>
            <family val="2"/>
          </rPr>
          <t xml:space="preserve">Slot Measurement: </t>
        </r>
        <r>
          <rPr>
            <sz val="11"/>
            <color indexed="81"/>
            <rFont val="Aptos"/>
            <family val="2"/>
          </rPr>
          <t>59.55"H, 27"W, 28"D</t>
        </r>
        <r>
          <rPr>
            <b/>
            <sz val="11"/>
            <color indexed="81"/>
            <rFont val="Aptos"/>
            <family val="2"/>
          </rPr>
          <t xml:space="preserve">
Slot w/ candle measurement: </t>
        </r>
        <r>
          <rPr>
            <sz val="11"/>
            <color indexed="81"/>
            <rFont val="Aptos"/>
            <family val="2"/>
          </rPr>
          <t>63.55"H</t>
        </r>
        <r>
          <rPr>
            <b/>
            <sz val="11"/>
            <color indexed="81"/>
            <rFont val="Aptos"/>
            <family val="2"/>
          </rPr>
          <t xml:space="preserve">
Floor to Ceilling Measurement: </t>
        </r>
        <r>
          <rPr>
            <sz val="11"/>
            <color indexed="81"/>
            <rFont val="Aptos"/>
            <family val="2"/>
          </rPr>
          <t>92.05"</t>
        </r>
        <r>
          <rPr>
            <b/>
            <sz val="11"/>
            <color indexed="81"/>
            <rFont val="Aptos"/>
            <family val="2"/>
          </rPr>
          <t xml:space="preserve">
Note: </t>
        </r>
        <r>
          <rPr>
            <sz val="11"/>
            <color indexed="81"/>
            <rFont val="Aptos"/>
            <family val="2"/>
          </rPr>
          <t>NO TOPPER</t>
        </r>
        <r>
          <rPr>
            <b/>
            <sz val="11"/>
            <color indexed="81"/>
            <rFont val="Aptos"/>
            <family val="2"/>
          </rPr>
          <t xml:space="preserve">
</t>
        </r>
      </text>
    </comment>
    <comment ref="BX95" authorId="0" shapeId="0" xr:uid="{2C64DF37-9CD5-41B8-BBEE-1B1698958FE7}">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06 / STAND 03
</t>
        </r>
        <r>
          <rPr>
            <b/>
            <sz val="11"/>
            <color indexed="81"/>
            <rFont val="Aptos"/>
            <family val="2"/>
          </rPr>
          <t>Manufacturer:</t>
        </r>
        <r>
          <rPr>
            <sz val="11"/>
            <color indexed="81"/>
            <rFont val="Aptos"/>
            <family val="2"/>
          </rPr>
          <t xml:space="preserve"> SCIENTIFIC GAMES
</t>
        </r>
        <r>
          <rPr>
            <b/>
            <sz val="11"/>
            <color indexed="81"/>
            <rFont val="Aptos"/>
            <family val="2"/>
          </rPr>
          <t>Model:</t>
        </r>
        <r>
          <rPr>
            <sz val="11"/>
            <color indexed="81"/>
            <rFont val="Aptos"/>
            <family val="2"/>
          </rPr>
          <t xml:space="preserve"> KASCADA
</t>
        </r>
        <r>
          <rPr>
            <b/>
            <sz val="11"/>
            <color indexed="81"/>
            <rFont val="Aptos"/>
            <family val="2"/>
          </rPr>
          <t>Game Theme:</t>
        </r>
        <r>
          <rPr>
            <sz val="11"/>
            <color indexed="81"/>
            <rFont val="Aptos"/>
            <family val="2"/>
          </rPr>
          <t xml:space="preserve"> LION LINK PROSPEROUS ROOSTER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$0.5, $0.10, $0.50,$5.00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LINK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14" KGM MODULAR METAL
</t>
        </r>
        <r>
          <rPr>
            <b/>
            <sz val="11"/>
            <color indexed="81"/>
            <rFont val="Aptos"/>
            <family val="2"/>
          </rPr>
          <t>Slot Measurement:</t>
        </r>
        <r>
          <rPr>
            <sz val="11"/>
            <color indexed="81"/>
            <rFont val="Aptos"/>
            <family val="2"/>
          </rPr>
          <t xml:space="preserve"> 59.55"H, 27"W, 28"D
</t>
        </r>
        <r>
          <rPr>
            <b/>
            <sz val="11"/>
            <color indexed="81"/>
            <rFont val="Aptos"/>
            <family val="2"/>
          </rPr>
          <t>Slot w/ candle measurement:</t>
        </r>
        <r>
          <rPr>
            <sz val="11"/>
            <color indexed="81"/>
            <rFont val="Aptos"/>
            <family val="2"/>
          </rPr>
          <t xml:space="preserve"> 63.55"H
</t>
        </r>
        <r>
          <rPr>
            <b/>
            <sz val="11"/>
            <color indexed="81"/>
            <rFont val="Aptos"/>
            <family val="2"/>
          </rPr>
          <t>Floor to Ceilling Measurement:</t>
        </r>
        <r>
          <rPr>
            <sz val="11"/>
            <color indexed="81"/>
            <rFont val="Aptos"/>
            <family val="2"/>
          </rPr>
          <t xml:space="preserve"> 92.05"
</t>
        </r>
        <r>
          <rPr>
            <b/>
            <sz val="11"/>
            <color indexed="81"/>
            <rFont val="Aptos"/>
            <family val="2"/>
          </rPr>
          <t xml:space="preserve">Note: </t>
        </r>
        <r>
          <rPr>
            <sz val="11"/>
            <color indexed="81"/>
            <rFont val="Aptos"/>
            <family val="2"/>
          </rPr>
          <t>NO TOPPER</t>
        </r>
        <r>
          <rPr>
            <b/>
            <sz val="11"/>
            <color indexed="81"/>
            <rFont val="Aptos"/>
            <family val="2"/>
          </rPr>
          <t xml:space="preserve">
</t>
        </r>
      </text>
    </comment>
    <comment ref="CN95" authorId="0" shapeId="0" xr:uid="{011A1978-F82B-40BC-BBEF-24F29005413F}">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05 / Stand 06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NEPTUNE SINGLE
</t>
        </r>
        <r>
          <rPr>
            <b/>
            <sz val="11"/>
            <color indexed="81"/>
            <rFont val="Aptos"/>
            <family val="2"/>
          </rPr>
          <t>Game Theme:</t>
        </r>
        <r>
          <rPr>
            <sz val="11"/>
            <color indexed="81"/>
            <rFont val="Aptos"/>
            <family val="2"/>
          </rPr>
          <t xml:space="preserve"> PIGGY BURST-COIN TRIO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 xml:space="preserve">Game Type: </t>
        </r>
        <r>
          <rPr>
            <sz val="11"/>
            <color indexed="81"/>
            <rFont val="Aptos"/>
            <family val="2"/>
          </rPr>
          <t xml:space="preserve">VIDEO REEL
</t>
        </r>
        <r>
          <rPr>
            <b/>
            <sz val="11"/>
            <color indexed="81"/>
            <rFont val="Aptos"/>
            <family val="2"/>
          </rPr>
          <t>Progressive:</t>
        </r>
        <r>
          <rPr>
            <sz val="11"/>
            <color indexed="81"/>
            <rFont val="Aptos"/>
            <family val="2"/>
          </rPr>
          <t xml:space="preserve"> LINK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80.11"H, 30"W, 38.8"D
</t>
        </r>
        <r>
          <rPr>
            <b/>
            <sz val="11"/>
            <color indexed="81"/>
            <rFont val="Aptos"/>
            <family val="2"/>
          </rPr>
          <t xml:space="preserve">Slot w/ candle measurement: </t>
        </r>
        <r>
          <rPr>
            <sz val="11"/>
            <color indexed="81"/>
            <rFont val="Aptos"/>
            <family val="2"/>
          </rPr>
          <t xml:space="preserve">84.11"H
</t>
        </r>
        <r>
          <rPr>
            <b/>
            <sz val="11"/>
            <color indexed="81"/>
            <rFont val="Aptos"/>
            <family val="2"/>
          </rPr>
          <t>Floor to Ceiling Measurement:</t>
        </r>
        <r>
          <rPr>
            <sz val="11"/>
            <color indexed="81"/>
            <rFont val="Aptos"/>
            <family val="2"/>
          </rPr>
          <t xml:space="preserve"> 92.05"
</t>
        </r>
        <r>
          <rPr>
            <b/>
            <sz val="11"/>
            <color indexed="81"/>
            <rFont val="Aptos"/>
            <family val="2"/>
          </rPr>
          <t>Comments:</t>
        </r>
        <r>
          <rPr>
            <sz val="11"/>
            <color indexed="81"/>
            <rFont val="Aptos"/>
            <family val="2"/>
          </rPr>
          <t xml:space="preserve"> N/A
</t>
        </r>
        <r>
          <rPr>
            <sz val="12"/>
            <color indexed="81"/>
            <rFont val="Arial Narrow"/>
            <family val="2"/>
          </rPr>
          <t xml:space="preserve">
</t>
        </r>
      </text>
    </comment>
    <comment ref="CR95" authorId="0" shapeId="0" xr:uid="{E028218C-96D5-44D6-9F7F-4CA6FA2747C1}">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05 / Stand 01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NEPTUNE SINGLE
</t>
        </r>
        <r>
          <rPr>
            <b/>
            <sz val="11"/>
            <color indexed="81"/>
            <rFont val="Aptos"/>
            <family val="2"/>
          </rPr>
          <t>Game Theme:</t>
        </r>
        <r>
          <rPr>
            <sz val="11"/>
            <color indexed="81"/>
            <rFont val="Aptos"/>
            <family val="2"/>
          </rPr>
          <t xml:space="preserve"> KISMET KAT-WHISKER WHEELS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 xml:space="preserve">Game Type: </t>
        </r>
        <r>
          <rPr>
            <sz val="11"/>
            <color indexed="81"/>
            <rFont val="Aptos"/>
            <family val="2"/>
          </rPr>
          <t xml:space="preserve">VIDEO REEL
</t>
        </r>
        <r>
          <rPr>
            <b/>
            <sz val="11"/>
            <color indexed="81"/>
            <rFont val="Aptos"/>
            <family val="2"/>
          </rPr>
          <t>Progressive:</t>
        </r>
        <r>
          <rPr>
            <sz val="11"/>
            <color indexed="81"/>
            <rFont val="Aptos"/>
            <family val="2"/>
          </rPr>
          <t xml:space="preserve"> LINK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80.11"H, 30"W, 38.8"D
</t>
        </r>
        <r>
          <rPr>
            <b/>
            <sz val="11"/>
            <color indexed="81"/>
            <rFont val="Aptos"/>
            <family val="2"/>
          </rPr>
          <t xml:space="preserve">Slot w/ candle measurement: </t>
        </r>
        <r>
          <rPr>
            <sz val="11"/>
            <color indexed="81"/>
            <rFont val="Aptos"/>
            <family val="2"/>
          </rPr>
          <t xml:space="preserve">84.11"H
</t>
        </r>
        <r>
          <rPr>
            <b/>
            <sz val="11"/>
            <color indexed="81"/>
            <rFont val="Aptos"/>
            <family val="2"/>
          </rPr>
          <t>Floor to Ceiling Measurement:</t>
        </r>
        <r>
          <rPr>
            <sz val="11"/>
            <color indexed="81"/>
            <rFont val="Aptos"/>
            <family val="2"/>
          </rPr>
          <t xml:space="preserve"> 92.05"
</t>
        </r>
        <r>
          <rPr>
            <b/>
            <sz val="11"/>
            <color indexed="81"/>
            <rFont val="Aptos"/>
            <family val="2"/>
          </rPr>
          <t>Comments:</t>
        </r>
        <r>
          <rPr>
            <sz val="11"/>
            <color indexed="81"/>
            <rFont val="Aptos"/>
            <family val="2"/>
          </rPr>
          <t xml:space="preserve"> N/A
</t>
        </r>
        <r>
          <rPr>
            <sz val="12"/>
            <color indexed="81"/>
            <rFont val="Arial Narrow"/>
            <family val="2"/>
          </rPr>
          <t xml:space="preserve">
</t>
        </r>
      </text>
    </comment>
    <comment ref="AQ104" authorId="0" shapeId="0" xr:uid="{BCD0B9EB-43E1-4867-BEFA-2E0D7DE78F50}">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12 / STAND 01
</t>
        </r>
        <r>
          <rPr>
            <b/>
            <sz val="11"/>
            <color indexed="81"/>
            <rFont val="Aptos"/>
            <family val="2"/>
          </rPr>
          <t>Manufacturer:</t>
        </r>
        <r>
          <rPr>
            <sz val="11"/>
            <color indexed="81"/>
            <rFont val="Aptos"/>
            <family val="2"/>
          </rPr>
          <t xml:space="preserve"> ZITRO
</t>
        </r>
        <r>
          <rPr>
            <b/>
            <sz val="11"/>
            <color indexed="81"/>
            <rFont val="Aptos"/>
            <family val="2"/>
          </rPr>
          <t>Model:</t>
        </r>
        <r>
          <rPr>
            <sz val="11"/>
            <color indexed="81"/>
            <rFont val="Aptos"/>
            <family val="2"/>
          </rPr>
          <t xml:space="preserve"> ALLURE GLARE
</t>
        </r>
        <r>
          <rPr>
            <b/>
            <sz val="11"/>
            <color indexed="81"/>
            <rFont val="Aptos"/>
            <family val="2"/>
          </rPr>
          <t>Game Theme:</t>
        </r>
        <r>
          <rPr>
            <sz val="11"/>
            <color indexed="81"/>
            <rFont val="Aptos"/>
            <family val="2"/>
          </rPr>
          <t xml:space="preserve"> FU POTS AUTUMN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LINK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83"H, 30.7"W, 33.5"D
</t>
        </r>
        <r>
          <rPr>
            <b/>
            <sz val="11"/>
            <color indexed="81"/>
            <rFont val="Aptos"/>
            <family val="2"/>
          </rPr>
          <t>Slot w/ Candle Measurement:</t>
        </r>
        <r>
          <rPr>
            <sz val="11"/>
            <color indexed="81"/>
            <rFont val="Aptos"/>
            <family val="2"/>
          </rPr>
          <t xml:space="preserve"> 87"H
</t>
        </r>
        <r>
          <rPr>
            <b/>
            <sz val="11"/>
            <color indexed="81"/>
            <rFont val="Aptos"/>
            <family val="2"/>
          </rPr>
          <t>Floor to Ceilling Measurement:</t>
        </r>
        <r>
          <rPr>
            <sz val="11"/>
            <color indexed="81"/>
            <rFont val="Aptos"/>
            <family val="2"/>
          </rPr>
          <t xml:space="preserve"> 92.05"
</t>
        </r>
        <r>
          <rPr>
            <b/>
            <sz val="11"/>
            <color indexed="81"/>
            <rFont val="Aptos"/>
            <family val="2"/>
          </rPr>
          <t xml:space="preserve">Note: 
</t>
        </r>
      </text>
    </comment>
    <comment ref="AU104" authorId="0" shapeId="0" xr:uid="{6A9F114D-9EA1-4EF8-B6F6-AE5648D07ED0}">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12 / STAND 04
</t>
        </r>
        <r>
          <rPr>
            <b/>
            <sz val="11"/>
            <color indexed="81"/>
            <rFont val="Aptos"/>
            <family val="2"/>
          </rPr>
          <t>Manufacturer:</t>
        </r>
        <r>
          <rPr>
            <sz val="11"/>
            <color indexed="81"/>
            <rFont val="Aptos"/>
            <family val="2"/>
          </rPr>
          <t xml:space="preserve"> ZITRO
</t>
        </r>
        <r>
          <rPr>
            <b/>
            <sz val="11"/>
            <color indexed="81"/>
            <rFont val="Aptos"/>
            <family val="2"/>
          </rPr>
          <t>Model:</t>
        </r>
        <r>
          <rPr>
            <sz val="11"/>
            <color indexed="81"/>
            <rFont val="Aptos"/>
            <family val="2"/>
          </rPr>
          <t xml:space="preserve"> ALLURE GLARE
</t>
        </r>
        <r>
          <rPr>
            <b/>
            <sz val="11"/>
            <color indexed="81"/>
            <rFont val="Aptos"/>
            <family val="2"/>
          </rPr>
          <t>Game Theme:</t>
        </r>
        <r>
          <rPr>
            <sz val="11"/>
            <color indexed="81"/>
            <rFont val="Aptos"/>
            <family val="2"/>
          </rPr>
          <t xml:space="preserve"> 88 LINK LUCKY CHARMS - DARUMA MYSTERY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LINK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83"H, 30.7"W, 33.5"D
</t>
        </r>
        <r>
          <rPr>
            <b/>
            <sz val="11"/>
            <color indexed="81"/>
            <rFont val="Aptos"/>
            <family val="2"/>
          </rPr>
          <t>Slot w/ Candle Measurement:</t>
        </r>
        <r>
          <rPr>
            <sz val="11"/>
            <color indexed="81"/>
            <rFont val="Aptos"/>
            <family val="2"/>
          </rPr>
          <t xml:space="preserve"> 87"H
</t>
        </r>
        <r>
          <rPr>
            <b/>
            <sz val="11"/>
            <color indexed="81"/>
            <rFont val="Aptos"/>
            <family val="2"/>
          </rPr>
          <t>Floor to Ceilling Measurement:</t>
        </r>
        <r>
          <rPr>
            <sz val="11"/>
            <color indexed="81"/>
            <rFont val="Aptos"/>
            <family val="2"/>
          </rPr>
          <t xml:space="preserve"> 92.05"
</t>
        </r>
        <r>
          <rPr>
            <b/>
            <sz val="11"/>
            <color indexed="81"/>
            <rFont val="Aptos"/>
            <family val="2"/>
          </rPr>
          <t xml:space="preserve">Note: 
</t>
        </r>
      </text>
    </comment>
    <comment ref="BG104" authorId="0" shapeId="0" xr:uid="{9980B1F2-FA6C-454F-B705-0A76AC3D870F}">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15 / STAND 01
</t>
        </r>
        <r>
          <rPr>
            <b/>
            <sz val="11"/>
            <color indexed="81"/>
            <rFont val="Aptos"/>
            <family val="2"/>
          </rPr>
          <t>Manufacturer:</t>
        </r>
        <r>
          <rPr>
            <sz val="11"/>
            <color indexed="81"/>
            <rFont val="Aptos"/>
            <family val="2"/>
          </rPr>
          <t xml:space="preserve"> SCIENTIFIC GAMES
</t>
        </r>
        <r>
          <rPr>
            <b/>
            <sz val="11"/>
            <color indexed="81"/>
            <rFont val="Aptos"/>
            <family val="2"/>
          </rPr>
          <t>Model:</t>
        </r>
        <r>
          <rPr>
            <sz val="11"/>
            <color indexed="81"/>
            <rFont val="Aptos"/>
            <family val="2"/>
          </rPr>
          <t xml:space="preserve"> TWINSTAR
</t>
        </r>
        <r>
          <rPr>
            <b/>
            <sz val="11"/>
            <color indexed="81"/>
            <rFont val="Aptos"/>
            <family val="2"/>
          </rPr>
          <t>Game Theme:</t>
        </r>
        <r>
          <rPr>
            <sz val="11"/>
            <color indexed="81"/>
            <rFont val="Aptos"/>
            <family val="2"/>
          </rPr>
          <t xml:space="preserve"> LOCK IT LINK - NIGHT LIFE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$0.01/$0.02/$0.05/$0.10
</t>
        </r>
        <r>
          <rPr>
            <b/>
            <sz val="11"/>
            <color indexed="81"/>
            <rFont val="Aptos"/>
            <family val="2"/>
          </rPr>
          <t>Mix Type:</t>
        </r>
        <r>
          <rPr>
            <sz val="11"/>
            <color indexed="81"/>
            <rFont val="Aptos"/>
            <family val="2"/>
          </rPr>
          <t xml:space="preserve"> $0.01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LINK
</t>
        </r>
        <r>
          <rPr>
            <b/>
            <sz val="11"/>
            <color indexed="81"/>
            <rFont val="Aptos"/>
            <family val="2"/>
          </rPr>
          <t>Topper:</t>
        </r>
        <r>
          <rPr>
            <sz val="11"/>
            <color indexed="81"/>
            <rFont val="Aptos"/>
            <family val="2"/>
          </rPr>
          <t xml:space="preserve"> VIDEO (20"H, 27"W)
</t>
        </r>
        <r>
          <rPr>
            <b/>
            <sz val="11"/>
            <color indexed="81"/>
            <rFont val="Aptos"/>
            <family val="2"/>
          </rPr>
          <t xml:space="preserve">Base: </t>
        </r>
        <r>
          <rPr>
            <sz val="11"/>
            <color indexed="81"/>
            <rFont val="Aptos"/>
            <family val="2"/>
          </rPr>
          <t>14" KGM MODULAR METAL</t>
        </r>
        <r>
          <rPr>
            <b/>
            <sz val="11"/>
            <color indexed="81"/>
            <rFont val="Aptos"/>
            <family val="2"/>
          </rPr>
          <t xml:space="preserve">
Slot Measurement: </t>
        </r>
        <r>
          <rPr>
            <sz val="11"/>
            <color indexed="81"/>
            <rFont val="Aptos"/>
            <family val="2"/>
          </rPr>
          <t>52.3"H, 26.4"W, 27.9"D</t>
        </r>
        <r>
          <rPr>
            <b/>
            <sz val="11"/>
            <color indexed="81"/>
            <rFont val="Aptos"/>
            <family val="2"/>
          </rPr>
          <t xml:space="preserve">
Slot w/ topper and candle measurement: </t>
        </r>
        <r>
          <rPr>
            <sz val="11"/>
            <color indexed="81"/>
            <rFont val="Aptos"/>
            <family val="2"/>
          </rPr>
          <t>72.5"</t>
        </r>
        <r>
          <rPr>
            <b/>
            <sz val="11"/>
            <color indexed="81"/>
            <rFont val="Aptos"/>
            <family val="2"/>
          </rPr>
          <t xml:space="preserve">
Floor to Ceilling Measurement: </t>
        </r>
        <r>
          <rPr>
            <sz val="11"/>
            <color indexed="81"/>
            <rFont val="Aptos"/>
            <family val="2"/>
          </rPr>
          <t>92.05"</t>
        </r>
        <r>
          <rPr>
            <b/>
            <sz val="11"/>
            <color indexed="81"/>
            <rFont val="Aptos"/>
            <family val="2"/>
          </rPr>
          <t xml:space="preserve">
Note: </t>
        </r>
        <r>
          <rPr>
            <sz val="11"/>
            <color indexed="81"/>
            <rFont val="Aptos"/>
            <family val="2"/>
          </rPr>
          <t>TOPPER DIMENSION FROM WIDEST TO HIGHEST</t>
        </r>
        <r>
          <rPr>
            <b/>
            <sz val="11"/>
            <color indexed="81"/>
            <rFont val="Aptos"/>
            <family val="2"/>
          </rPr>
          <t xml:space="preserve">
</t>
        </r>
      </text>
    </comment>
    <comment ref="BK104" authorId="0" shapeId="0" xr:uid="{9CA8BF3A-7CEE-435D-925F-628A0C542355}">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15 / STAND 03
</t>
        </r>
        <r>
          <rPr>
            <b/>
            <sz val="11"/>
            <color indexed="81"/>
            <rFont val="Aptos"/>
            <family val="2"/>
          </rPr>
          <t>Manufacturer:</t>
        </r>
        <r>
          <rPr>
            <sz val="11"/>
            <color indexed="81"/>
            <rFont val="Aptos"/>
            <family val="2"/>
          </rPr>
          <t xml:space="preserve"> SCIENTIFIC GAMES
</t>
        </r>
        <r>
          <rPr>
            <b/>
            <sz val="11"/>
            <color indexed="81"/>
            <rFont val="Aptos"/>
            <family val="2"/>
          </rPr>
          <t>Model:</t>
        </r>
        <r>
          <rPr>
            <sz val="11"/>
            <color indexed="81"/>
            <rFont val="Aptos"/>
            <family val="2"/>
          </rPr>
          <t xml:space="preserve"> TWINSTAR
</t>
        </r>
        <r>
          <rPr>
            <b/>
            <sz val="11"/>
            <color indexed="81"/>
            <rFont val="Aptos"/>
            <family val="2"/>
          </rPr>
          <t>Game Theme:</t>
        </r>
        <r>
          <rPr>
            <sz val="11"/>
            <color indexed="81"/>
            <rFont val="Aptos"/>
            <family val="2"/>
          </rPr>
          <t xml:space="preserve"> LOCK IT LINK - DIAMONDS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$0.01/$0.02/$0.05/$0.10
</t>
        </r>
        <r>
          <rPr>
            <b/>
            <sz val="11"/>
            <color indexed="81"/>
            <rFont val="Aptos"/>
            <family val="2"/>
          </rPr>
          <t>Mix Type:</t>
        </r>
        <r>
          <rPr>
            <sz val="11"/>
            <color indexed="81"/>
            <rFont val="Aptos"/>
            <family val="2"/>
          </rPr>
          <t xml:space="preserve"> $0.01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LINK
</t>
        </r>
        <r>
          <rPr>
            <b/>
            <sz val="11"/>
            <color indexed="81"/>
            <rFont val="Aptos"/>
            <family val="2"/>
          </rPr>
          <t>Topper:</t>
        </r>
        <r>
          <rPr>
            <sz val="11"/>
            <color indexed="81"/>
            <rFont val="Aptos"/>
            <family val="2"/>
          </rPr>
          <t xml:space="preserve"> VIDEO (20"H, 27"W)
</t>
        </r>
        <r>
          <rPr>
            <b/>
            <sz val="11"/>
            <color indexed="81"/>
            <rFont val="Aptos"/>
            <family val="2"/>
          </rPr>
          <t xml:space="preserve">Base: </t>
        </r>
        <r>
          <rPr>
            <sz val="11"/>
            <color indexed="81"/>
            <rFont val="Aptos"/>
            <family val="2"/>
          </rPr>
          <t>14" KGM MODULAR METAL</t>
        </r>
        <r>
          <rPr>
            <b/>
            <sz val="11"/>
            <color indexed="81"/>
            <rFont val="Aptos"/>
            <family val="2"/>
          </rPr>
          <t xml:space="preserve">
Slot Measurement: </t>
        </r>
        <r>
          <rPr>
            <sz val="11"/>
            <color indexed="81"/>
            <rFont val="Aptos"/>
            <family val="2"/>
          </rPr>
          <t>52.3"H, 26.4"W, 27.9"D</t>
        </r>
        <r>
          <rPr>
            <b/>
            <sz val="11"/>
            <color indexed="81"/>
            <rFont val="Aptos"/>
            <family val="2"/>
          </rPr>
          <t xml:space="preserve">
Slot w/ topper and candle measurement: </t>
        </r>
        <r>
          <rPr>
            <sz val="11"/>
            <color indexed="81"/>
            <rFont val="Aptos"/>
            <family val="2"/>
          </rPr>
          <t>72.5"</t>
        </r>
        <r>
          <rPr>
            <b/>
            <sz val="11"/>
            <color indexed="81"/>
            <rFont val="Aptos"/>
            <family val="2"/>
          </rPr>
          <t xml:space="preserve">
Floor to Ceilling Measurement: </t>
        </r>
        <r>
          <rPr>
            <sz val="11"/>
            <color indexed="81"/>
            <rFont val="Aptos"/>
            <family val="2"/>
          </rPr>
          <t>92.05"</t>
        </r>
        <r>
          <rPr>
            <b/>
            <sz val="11"/>
            <color indexed="81"/>
            <rFont val="Aptos"/>
            <family val="2"/>
          </rPr>
          <t xml:space="preserve">
Note: </t>
        </r>
        <r>
          <rPr>
            <sz val="11"/>
            <color indexed="81"/>
            <rFont val="Aptos"/>
            <family val="2"/>
          </rPr>
          <t>TOPPER DIMENSION FROM WIDEST TO HIGHEST</t>
        </r>
        <r>
          <rPr>
            <b/>
            <sz val="11"/>
            <color indexed="81"/>
            <rFont val="Aptos"/>
            <family val="2"/>
          </rPr>
          <t xml:space="preserve">
</t>
        </r>
      </text>
    </comment>
    <comment ref="BW104" authorId="0" shapeId="0" xr:uid="{97CD0E7F-F3B7-48E4-B54B-F5C02D55A752}">
      <text>
        <r>
          <rPr>
            <b/>
            <sz val="11"/>
            <color indexed="81"/>
            <rFont val="Aptos"/>
            <family val="2"/>
          </rPr>
          <t xml:space="preserve">Area: </t>
        </r>
        <r>
          <rPr>
            <sz val="11"/>
            <color indexed="81"/>
            <rFont val="Aptos"/>
            <family val="2"/>
          </rPr>
          <t xml:space="preserve">S-HAL KONINGSDAM
</t>
        </r>
        <r>
          <rPr>
            <b/>
            <sz val="11"/>
            <color indexed="81"/>
            <rFont val="Aptos"/>
            <family val="2"/>
          </rPr>
          <t xml:space="preserve">Position: </t>
        </r>
        <r>
          <rPr>
            <sz val="11"/>
            <color indexed="81"/>
            <rFont val="Aptos"/>
            <family val="2"/>
          </rPr>
          <t xml:space="preserve">BANK 16 / STAND 01
</t>
        </r>
        <r>
          <rPr>
            <b/>
            <sz val="11"/>
            <color indexed="81"/>
            <rFont val="Aptos"/>
            <family val="2"/>
          </rPr>
          <t>Manufacturer:</t>
        </r>
        <r>
          <rPr>
            <sz val="11"/>
            <color indexed="81"/>
            <rFont val="Aptos"/>
            <family val="2"/>
          </rPr>
          <t xml:space="preserve">  ARISTOCRAT
</t>
        </r>
        <r>
          <rPr>
            <b/>
            <sz val="11"/>
            <color indexed="81"/>
            <rFont val="Aptos"/>
            <family val="2"/>
          </rPr>
          <t>Model:</t>
        </r>
        <r>
          <rPr>
            <sz val="11"/>
            <color indexed="81"/>
            <rFont val="Aptos"/>
            <family val="2"/>
          </rPr>
          <t xml:space="preserve">  MARS X
</t>
        </r>
        <r>
          <rPr>
            <b/>
            <sz val="11"/>
            <color indexed="81"/>
            <rFont val="Aptos"/>
            <family val="2"/>
          </rPr>
          <t>Game Theme:</t>
        </r>
        <r>
          <rPr>
            <sz val="11"/>
            <color indexed="81"/>
            <rFont val="Aptos"/>
            <family val="2"/>
          </rPr>
          <t xml:space="preserve"> HIGH STAKES - LIGHTNING LINK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$0.01
</t>
        </r>
        <r>
          <rPr>
            <b/>
            <sz val="11"/>
            <color indexed="81"/>
            <rFont val="Aptos"/>
            <family val="2"/>
          </rPr>
          <t>Mix Type:</t>
        </r>
        <r>
          <rPr>
            <sz val="11"/>
            <color indexed="81"/>
            <rFont val="Aptos"/>
            <family val="2"/>
          </rPr>
          <t xml:space="preserve"> $0.01, $0.02, $0.05,$0.10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STANDALONE
</t>
        </r>
        <r>
          <rPr>
            <b/>
            <sz val="11"/>
            <color indexed="81"/>
            <rFont val="Aptos"/>
            <family val="2"/>
          </rPr>
          <t xml:space="preserve">Topper: </t>
        </r>
        <r>
          <rPr>
            <sz val="11"/>
            <color indexed="81"/>
            <rFont val="Aptos"/>
            <family val="2"/>
          </rPr>
          <t xml:space="preserve">LCD (14"H, 22"W)
</t>
        </r>
        <r>
          <rPr>
            <b/>
            <sz val="11"/>
            <color indexed="81"/>
            <rFont val="Aptos"/>
            <family val="2"/>
          </rPr>
          <t xml:space="preserve">Base: </t>
        </r>
        <r>
          <rPr>
            <sz val="11"/>
            <color indexed="81"/>
            <rFont val="Aptos"/>
            <family val="2"/>
          </rPr>
          <t xml:space="preserve">14" KGM  MODULAR METAL
</t>
        </r>
        <r>
          <rPr>
            <b/>
            <sz val="11"/>
            <color indexed="81"/>
            <rFont val="Aptos"/>
            <family val="2"/>
          </rPr>
          <t>Slot Measurement:</t>
        </r>
        <r>
          <rPr>
            <sz val="11"/>
            <color indexed="81"/>
            <rFont val="Aptos"/>
            <family val="2"/>
          </rPr>
          <t xml:space="preserve"> 55"H, 27.5"W, 27"D
</t>
        </r>
        <r>
          <rPr>
            <b/>
            <sz val="11"/>
            <color indexed="81"/>
            <rFont val="Aptos"/>
            <family val="2"/>
          </rPr>
          <t>Slot w/ topper and candle measurement:</t>
        </r>
        <r>
          <rPr>
            <sz val="11"/>
            <color indexed="81"/>
            <rFont val="Aptos"/>
            <family val="2"/>
          </rPr>
          <t xml:space="preserve"> 71.5"H
</t>
        </r>
        <r>
          <rPr>
            <b/>
            <sz val="11"/>
            <color indexed="81"/>
            <rFont val="Aptos"/>
            <family val="2"/>
          </rPr>
          <t>Floor to Ceiling Measurement:</t>
        </r>
        <r>
          <rPr>
            <sz val="11"/>
            <color indexed="81"/>
            <rFont val="Aptos"/>
            <family val="2"/>
          </rPr>
          <t xml:space="preserve"> 92.05"
</t>
        </r>
        <r>
          <rPr>
            <b/>
            <sz val="11"/>
            <color indexed="81"/>
            <rFont val="Aptos"/>
            <family val="2"/>
          </rPr>
          <t xml:space="preserve">Note: </t>
        </r>
        <r>
          <rPr>
            <sz val="12"/>
            <color indexed="81"/>
            <rFont val="Aptos"/>
            <family val="2"/>
          </rPr>
          <t xml:space="preserve">
</t>
        </r>
      </text>
    </comment>
    <comment ref="CA104" authorId="0" shapeId="0" xr:uid="{4E2DABF0-E1FC-46AC-AB73-8EDFEC9CBD06}">
      <text>
        <r>
          <rPr>
            <b/>
            <sz val="11"/>
            <color indexed="81"/>
            <rFont val="Aptos"/>
            <family val="2"/>
          </rPr>
          <t xml:space="preserve">Area: </t>
        </r>
        <r>
          <rPr>
            <sz val="11"/>
            <color indexed="81"/>
            <rFont val="Aptos"/>
            <family val="2"/>
          </rPr>
          <t xml:space="preserve">S-HAL KONINGSDAM
</t>
        </r>
        <r>
          <rPr>
            <b/>
            <sz val="11"/>
            <color indexed="81"/>
            <rFont val="Aptos"/>
            <family val="2"/>
          </rPr>
          <t>Position:</t>
        </r>
        <r>
          <rPr>
            <sz val="11"/>
            <color indexed="81"/>
            <rFont val="Aptos"/>
            <family val="2"/>
          </rPr>
          <t xml:space="preserve"> BANK 16 / STAND 04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 MARS X
</t>
        </r>
        <r>
          <rPr>
            <b/>
            <sz val="11"/>
            <color indexed="81"/>
            <rFont val="Aptos"/>
            <family val="2"/>
          </rPr>
          <t>Game Theme:</t>
        </r>
        <r>
          <rPr>
            <sz val="11"/>
            <color indexed="81"/>
            <rFont val="Aptos"/>
            <family val="2"/>
          </rPr>
          <t xml:space="preserve"> TIKI FIRE - LIGHTNING LINK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$0.01
</t>
        </r>
        <r>
          <rPr>
            <b/>
            <sz val="11"/>
            <color indexed="81"/>
            <rFont val="Aptos"/>
            <family val="2"/>
          </rPr>
          <t>Mix Type:</t>
        </r>
        <r>
          <rPr>
            <sz val="11"/>
            <color indexed="81"/>
            <rFont val="Aptos"/>
            <family val="2"/>
          </rPr>
          <t xml:space="preserve"> $0.01, $0.02, $0.05,$0.10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xml:space="preserve"> STANDALONE</t>
        </r>
        <r>
          <rPr>
            <b/>
            <sz val="11"/>
            <color indexed="81"/>
            <rFont val="Aptos"/>
            <family val="2"/>
          </rPr>
          <t xml:space="preserve">
Topper: </t>
        </r>
        <r>
          <rPr>
            <sz val="11"/>
            <color indexed="81"/>
            <rFont val="Aptos"/>
            <family val="2"/>
          </rPr>
          <t xml:space="preserve">LCD (14"H, 22"W)
</t>
        </r>
        <r>
          <rPr>
            <b/>
            <sz val="11"/>
            <color indexed="81"/>
            <rFont val="Aptos"/>
            <family val="2"/>
          </rPr>
          <t xml:space="preserve">Base: </t>
        </r>
        <r>
          <rPr>
            <sz val="11"/>
            <color indexed="81"/>
            <rFont val="Aptos"/>
            <family val="2"/>
          </rPr>
          <t>14" KGM  MODULAR METAL</t>
        </r>
        <r>
          <rPr>
            <b/>
            <sz val="11"/>
            <color indexed="81"/>
            <rFont val="Aptos"/>
            <family val="2"/>
          </rPr>
          <t xml:space="preserve">
Slot Measurement: </t>
        </r>
        <r>
          <rPr>
            <sz val="11"/>
            <color indexed="81"/>
            <rFont val="Aptos"/>
            <family val="2"/>
          </rPr>
          <t>55"H, 27.5"W, 27"D</t>
        </r>
        <r>
          <rPr>
            <b/>
            <sz val="11"/>
            <color indexed="81"/>
            <rFont val="Aptos"/>
            <family val="2"/>
          </rPr>
          <t xml:space="preserve">
Slot w/ topper and candle measurement: </t>
        </r>
        <r>
          <rPr>
            <sz val="11"/>
            <color indexed="81"/>
            <rFont val="Aptos"/>
            <family val="2"/>
          </rPr>
          <t>71.5"H</t>
        </r>
        <r>
          <rPr>
            <b/>
            <sz val="11"/>
            <color indexed="81"/>
            <rFont val="Aptos"/>
            <family val="2"/>
          </rPr>
          <t xml:space="preserve">
Floor to Ceiling Measurement: </t>
        </r>
        <r>
          <rPr>
            <sz val="11"/>
            <color indexed="81"/>
            <rFont val="Aptos"/>
            <family val="2"/>
          </rPr>
          <t>92.05"</t>
        </r>
        <r>
          <rPr>
            <b/>
            <sz val="11"/>
            <color indexed="81"/>
            <rFont val="Aptos"/>
            <family val="2"/>
          </rPr>
          <t xml:space="preserve">
Note: </t>
        </r>
        <r>
          <rPr>
            <sz val="12"/>
            <color indexed="81"/>
            <rFont val="Aptos"/>
            <family val="2"/>
          </rPr>
          <t xml:space="preserve">
</t>
        </r>
      </text>
    </comment>
    <comment ref="CM104" authorId="0" shapeId="0" xr:uid="{B10D64C9-AF41-4606-9590-53F61DD68214}">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19 / Stand 01
</t>
        </r>
        <r>
          <rPr>
            <b/>
            <sz val="11"/>
            <color indexed="81"/>
            <rFont val="Aptos"/>
            <family val="2"/>
          </rPr>
          <t>Manufacturer:</t>
        </r>
        <r>
          <rPr>
            <sz val="11"/>
            <color indexed="81"/>
            <rFont val="Aptos"/>
            <family val="2"/>
          </rPr>
          <t xml:space="preserve"> SCIENTIFIC GAMES</t>
        </r>
        <r>
          <rPr>
            <b/>
            <sz val="11"/>
            <color indexed="81"/>
            <rFont val="Aptos"/>
            <family val="2"/>
          </rPr>
          <t xml:space="preserve">
Model:</t>
        </r>
        <r>
          <rPr>
            <sz val="11"/>
            <color indexed="81"/>
            <rFont val="Aptos"/>
            <family val="2"/>
          </rPr>
          <t xml:space="preserve"> TWINSTAR 3RM
</t>
        </r>
        <r>
          <rPr>
            <b/>
            <sz val="11"/>
            <color indexed="81"/>
            <rFont val="Aptos"/>
            <family val="2"/>
          </rPr>
          <t>Game Theme:</t>
        </r>
        <r>
          <rPr>
            <sz val="11"/>
            <color indexed="81"/>
            <rFont val="Aptos"/>
            <family val="2"/>
          </rPr>
          <t xml:space="preserve"> 88 FORTUNES 
</t>
        </r>
        <r>
          <rPr>
            <b/>
            <sz val="11"/>
            <color indexed="81"/>
            <rFont val="Aptos"/>
            <family val="2"/>
          </rPr>
          <t>Cabinet:</t>
        </r>
        <r>
          <rPr>
            <sz val="11"/>
            <color indexed="81"/>
            <rFont val="Aptos"/>
            <family val="2"/>
          </rPr>
          <t xml:space="preserve"> UPRIGHT
</t>
        </r>
        <r>
          <rPr>
            <b/>
            <sz val="11"/>
            <color indexed="81"/>
            <rFont val="Aptos"/>
            <family val="2"/>
          </rPr>
          <t>Revenue</t>
        </r>
        <r>
          <rPr>
            <sz val="11"/>
            <color indexed="81"/>
            <rFont val="Aptos"/>
            <family val="2"/>
          </rPr>
          <t xml:space="preserve"> </t>
        </r>
        <r>
          <rPr>
            <b/>
            <sz val="11"/>
            <color indexed="81"/>
            <rFont val="Aptos"/>
            <family val="2"/>
          </rPr>
          <t>Denom:</t>
        </r>
        <r>
          <rPr>
            <sz val="11"/>
            <color indexed="81"/>
            <rFont val="Aptos"/>
            <family val="2"/>
          </rPr>
          <t xml:space="preserve"> $ 0.01
</t>
        </r>
        <r>
          <rPr>
            <b/>
            <sz val="11"/>
            <color indexed="81"/>
            <rFont val="Aptos"/>
            <family val="2"/>
          </rPr>
          <t>Mix Type</t>
        </r>
        <r>
          <rPr>
            <sz val="11"/>
            <color indexed="81"/>
            <rFont val="Aptos"/>
            <family val="2"/>
          </rPr>
          <t xml:space="preserve">: $0.01
</t>
        </r>
        <r>
          <rPr>
            <b/>
            <sz val="11"/>
            <color indexed="81"/>
            <rFont val="Aptos"/>
            <family val="2"/>
          </rPr>
          <t>Game Type:</t>
        </r>
        <r>
          <rPr>
            <sz val="11"/>
            <color indexed="81"/>
            <rFont val="Aptos"/>
            <family val="2"/>
          </rPr>
          <t xml:space="preserve"> STEPPER REEL
</t>
        </r>
        <r>
          <rPr>
            <b/>
            <sz val="11"/>
            <color indexed="81"/>
            <rFont val="Aptos"/>
            <family val="2"/>
          </rPr>
          <t>Progressive:</t>
        </r>
        <r>
          <rPr>
            <sz val="11"/>
            <color indexed="81"/>
            <rFont val="Aptos"/>
            <family val="2"/>
          </rPr>
          <t xml:space="preserve"> LINK
</t>
        </r>
        <r>
          <rPr>
            <b/>
            <sz val="11"/>
            <color indexed="81"/>
            <rFont val="Aptos"/>
            <family val="2"/>
          </rPr>
          <t>Topper:</t>
        </r>
        <r>
          <rPr>
            <sz val="11"/>
            <color indexed="81"/>
            <rFont val="Aptos"/>
            <family val="2"/>
          </rPr>
          <t xml:space="preserve"> VIDEO (20"H, 27"W)
</t>
        </r>
        <r>
          <rPr>
            <b/>
            <sz val="11"/>
            <color indexed="81"/>
            <rFont val="Aptos"/>
            <family val="2"/>
          </rPr>
          <t>Base:</t>
        </r>
        <r>
          <rPr>
            <sz val="11"/>
            <color indexed="81"/>
            <rFont val="Aptos"/>
            <family val="2"/>
          </rPr>
          <t xml:space="preserve"> 14" KGM MODULAR METAL
</t>
        </r>
        <r>
          <rPr>
            <b/>
            <sz val="11"/>
            <color indexed="81"/>
            <rFont val="Aptos"/>
            <family val="2"/>
          </rPr>
          <t>Slot Measurement:</t>
        </r>
        <r>
          <rPr>
            <sz val="11"/>
            <color indexed="81"/>
            <rFont val="Aptos"/>
            <family val="2"/>
          </rPr>
          <t xml:space="preserve"> 52.3"H, 26.4"W, 27.9"D
</t>
        </r>
        <r>
          <rPr>
            <b/>
            <sz val="11"/>
            <color indexed="81"/>
            <rFont val="Aptos"/>
            <family val="2"/>
          </rPr>
          <t xml:space="preserve">Slot w/ topper and candle measurement: </t>
        </r>
        <r>
          <rPr>
            <sz val="11"/>
            <color indexed="81"/>
            <rFont val="Aptos"/>
            <family val="2"/>
          </rPr>
          <t xml:space="preserve">72.5"
</t>
        </r>
        <r>
          <rPr>
            <b/>
            <sz val="11"/>
            <color indexed="81"/>
            <rFont val="Aptos"/>
            <family val="2"/>
          </rPr>
          <t>Floor to Ceiling Measurement:</t>
        </r>
        <r>
          <rPr>
            <sz val="11"/>
            <color indexed="81"/>
            <rFont val="Aptos"/>
            <family val="2"/>
          </rPr>
          <t xml:space="preserve"> 92.05"
</t>
        </r>
        <r>
          <rPr>
            <b/>
            <sz val="11"/>
            <color indexed="81"/>
            <rFont val="Aptos"/>
            <family val="2"/>
          </rPr>
          <t xml:space="preserve">Note: </t>
        </r>
        <r>
          <rPr>
            <sz val="11"/>
            <color indexed="81"/>
            <rFont val="Aptos"/>
            <family val="2"/>
          </rPr>
          <t xml:space="preserve">TOPPER DIMENSION FROM WIDEST TO HIGHEST
</t>
        </r>
      </text>
    </comment>
    <comment ref="CQ104" authorId="0" shapeId="0" xr:uid="{459771AD-25A4-4AB6-A3CB-C4D5E431D22E}">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19 / Stand 04
</t>
        </r>
        <r>
          <rPr>
            <b/>
            <sz val="11"/>
            <color indexed="81"/>
            <rFont val="Aptos"/>
            <family val="2"/>
          </rPr>
          <t>Manufacturer:</t>
        </r>
        <r>
          <rPr>
            <sz val="11"/>
            <color indexed="81"/>
            <rFont val="Aptos"/>
            <family val="2"/>
          </rPr>
          <t xml:space="preserve"> SCIENTIFIC GAMES</t>
        </r>
        <r>
          <rPr>
            <b/>
            <sz val="11"/>
            <color indexed="81"/>
            <rFont val="Aptos"/>
            <family val="2"/>
          </rPr>
          <t xml:space="preserve">
Model:</t>
        </r>
        <r>
          <rPr>
            <sz val="11"/>
            <color indexed="81"/>
            <rFont val="Aptos"/>
            <family val="2"/>
          </rPr>
          <t xml:space="preserve"> TWINSTAR 3RM
</t>
        </r>
        <r>
          <rPr>
            <b/>
            <sz val="11"/>
            <color indexed="81"/>
            <rFont val="Aptos"/>
            <family val="2"/>
          </rPr>
          <t>Game Theme:</t>
        </r>
        <r>
          <rPr>
            <sz val="11"/>
            <color indexed="81"/>
            <rFont val="Aptos"/>
            <family val="2"/>
          </rPr>
          <t xml:space="preserve"> FU DAO LE 
</t>
        </r>
        <r>
          <rPr>
            <b/>
            <sz val="11"/>
            <color indexed="81"/>
            <rFont val="Aptos"/>
            <family val="2"/>
          </rPr>
          <t>Cabinet:</t>
        </r>
        <r>
          <rPr>
            <sz val="11"/>
            <color indexed="81"/>
            <rFont val="Aptos"/>
            <family val="2"/>
          </rPr>
          <t xml:space="preserve"> UPRIGHT
</t>
        </r>
        <r>
          <rPr>
            <b/>
            <sz val="11"/>
            <color indexed="81"/>
            <rFont val="Aptos"/>
            <family val="2"/>
          </rPr>
          <t>Revenue</t>
        </r>
        <r>
          <rPr>
            <sz val="11"/>
            <color indexed="81"/>
            <rFont val="Aptos"/>
            <family val="2"/>
          </rPr>
          <t xml:space="preserve"> </t>
        </r>
        <r>
          <rPr>
            <b/>
            <sz val="11"/>
            <color indexed="81"/>
            <rFont val="Aptos"/>
            <family val="2"/>
          </rPr>
          <t>Denom:</t>
        </r>
        <r>
          <rPr>
            <sz val="11"/>
            <color indexed="81"/>
            <rFont val="Aptos"/>
            <family val="2"/>
          </rPr>
          <t xml:space="preserve"> $ 0.01
</t>
        </r>
        <r>
          <rPr>
            <b/>
            <sz val="11"/>
            <color indexed="81"/>
            <rFont val="Aptos"/>
            <family val="2"/>
          </rPr>
          <t>Mix Type</t>
        </r>
        <r>
          <rPr>
            <sz val="11"/>
            <color indexed="81"/>
            <rFont val="Aptos"/>
            <family val="2"/>
          </rPr>
          <t xml:space="preserve">: $0.01
</t>
        </r>
        <r>
          <rPr>
            <b/>
            <sz val="11"/>
            <color indexed="81"/>
            <rFont val="Aptos"/>
            <family val="2"/>
          </rPr>
          <t>Game Type:</t>
        </r>
        <r>
          <rPr>
            <sz val="11"/>
            <color indexed="81"/>
            <rFont val="Aptos"/>
            <family val="2"/>
          </rPr>
          <t xml:space="preserve"> VIDEO REEL
</t>
        </r>
        <r>
          <rPr>
            <b/>
            <sz val="11"/>
            <color indexed="81"/>
            <rFont val="Aptos"/>
            <family val="2"/>
          </rPr>
          <t>Progressive:</t>
        </r>
        <r>
          <rPr>
            <sz val="11"/>
            <color indexed="81"/>
            <rFont val="Aptos"/>
            <family val="2"/>
          </rPr>
          <t xml:space="preserve"> LINK
</t>
        </r>
        <r>
          <rPr>
            <b/>
            <sz val="11"/>
            <color indexed="81"/>
            <rFont val="Aptos"/>
            <family val="2"/>
          </rPr>
          <t>Topper:</t>
        </r>
        <r>
          <rPr>
            <sz val="11"/>
            <color indexed="81"/>
            <rFont val="Aptos"/>
            <family val="2"/>
          </rPr>
          <t xml:space="preserve"> VIDEO (20"H, 27"W)
</t>
        </r>
        <r>
          <rPr>
            <b/>
            <sz val="11"/>
            <color indexed="81"/>
            <rFont val="Aptos"/>
            <family val="2"/>
          </rPr>
          <t>Base:</t>
        </r>
        <r>
          <rPr>
            <sz val="11"/>
            <color indexed="81"/>
            <rFont val="Aptos"/>
            <family val="2"/>
          </rPr>
          <t xml:space="preserve"> 14" KGM MODULAR METAL
</t>
        </r>
        <r>
          <rPr>
            <b/>
            <sz val="11"/>
            <color indexed="81"/>
            <rFont val="Aptos"/>
            <family val="2"/>
          </rPr>
          <t>Slot Measurement:</t>
        </r>
        <r>
          <rPr>
            <sz val="11"/>
            <color indexed="81"/>
            <rFont val="Aptos"/>
            <family val="2"/>
          </rPr>
          <t xml:space="preserve"> 52.3"H, 26.4"W, 27.9"D
</t>
        </r>
        <r>
          <rPr>
            <b/>
            <sz val="11"/>
            <color indexed="81"/>
            <rFont val="Aptos"/>
            <family val="2"/>
          </rPr>
          <t xml:space="preserve">Slot w/ topper and candle measurement: </t>
        </r>
        <r>
          <rPr>
            <sz val="11"/>
            <color indexed="81"/>
            <rFont val="Aptos"/>
            <family val="2"/>
          </rPr>
          <t xml:space="preserve">72.5"H
</t>
        </r>
        <r>
          <rPr>
            <b/>
            <sz val="11"/>
            <color indexed="81"/>
            <rFont val="Aptos"/>
            <family val="2"/>
          </rPr>
          <t>Floor to Ceiling Measurement:</t>
        </r>
        <r>
          <rPr>
            <sz val="11"/>
            <color indexed="81"/>
            <rFont val="Aptos"/>
            <family val="2"/>
          </rPr>
          <t xml:space="preserve"> 92.05"
</t>
        </r>
        <r>
          <rPr>
            <b/>
            <sz val="11"/>
            <color indexed="81"/>
            <rFont val="Aptos"/>
            <family val="2"/>
          </rPr>
          <t xml:space="preserve">Note: </t>
        </r>
        <r>
          <rPr>
            <sz val="11"/>
            <color indexed="81"/>
            <rFont val="Aptos"/>
            <family val="2"/>
          </rPr>
          <t xml:space="preserve">TOPPER DIMENSION FROM WIDEST TO HIGHEST
</t>
        </r>
      </text>
    </comment>
    <comment ref="DC104" authorId="0" shapeId="0" xr:uid="{58822469-5BB5-469C-B412-73DAAF79CFDB}">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20 / Stand 01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MARS X PORTRAIT
</t>
        </r>
        <r>
          <rPr>
            <b/>
            <sz val="11"/>
            <color indexed="81"/>
            <rFont val="Aptos"/>
            <family val="2"/>
          </rPr>
          <t>Game Theme:</t>
        </r>
        <r>
          <rPr>
            <sz val="11"/>
            <color indexed="81"/>
            <rFont val="Aptos"/>
            <family val="2"/>
          </rPr>
          <t xml:space="preserve"> BOOST TIGER - FU DAI LIAN LIAN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 xml:space="preserve">Game Type: </t>
        </r>
        <r>
          <rPr>
            <sz val="11"/>
            <color indexed="81"/>
            <rFont val="Aptos"/>
            <family val="2"/>
          </rPr>
          <t xml:space="preserve">VIDEO MACHINE
</t>
        </r>
        <r>
          <rPr>
            <b/>
            <sz val="11"/>
            <color indexed="81"/>
            <rFont val="Aptos"/>
            <family val="2"/>
          </rPr>
          <t>Progressive:</t>
        </r>
        <r>
          <rPr>
            <sz val="11"/>
            <color indexed="81"/>
            <rFont val="Aptos"/>
            <family val="2"/>
          </rPr>
          <t xml:space="preserve"> LINK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14" KGM MODULAR METAL
</t>
        </r>
        <r>
          <rPr>
            <b/>
            <sz val="11"/>
            <color indexed="81"/>
            <rFont val="Aptos"/>
            <family val="2"/>
          </rPr>
          <t>Slot Measurement:</t>
        </r>
        <r>
          <rPr>
            <sz val="11"/>
            <color indexed="81"/>
            <rFont val="Aptos"/>
            <family val="2"/>
          </rPr>
          <t xml:space="preserve"> 64.11"H, 27.2"W, 26.09"D
</t>
        </r>
        <r>
          <rPr>
            <b/>
            <sz val="11"/>
            <color indexed="81"/>
            <rFont val="Aptos"/>
            <family val="2"/>
          </rPr>
          <t xml:space="preserve">Slot w/ topper and candle measurement: </t>
        </r>
        <r>
          <rPr>
            <sz val="11"/>
            <color indexed="81"/>
            <rFont val="Aptos"/>
            <family val="2"/>
          </rPr>
          <t xml:space="preserve">68.11"H
</t>
        </r>
        <r>
          <rPr>
            <b/>
            <sz val="11"/>
            <color indexed="81"/>
            <rFont val="Aptos"/>
            <family val="2"/>
          </rPr>
          <t>Floor to Ceiling Measurement:</t>
        </r>
        <r>
          <rPr>
            <sz val="11"/>
            <color indexed="81"/>
            <rFont val="Aptos"/>
            <family val="2"/>
          </rPr>
          <t xml:space="preserve"> 92.05"
</t>
        </r>
        <r>
          <rPr>
            <b/>
            <sz val="11"/>
            <color indexed="81"/>
            <rFont val="Aptos"/>
            <family val="2"/>
          </rPr>
          <t>Note:</t>
        </r>
        <r>
          <rPr>
            <sz val="11"/>
            <color indexed="81"/>
            <rFont val="Aptos"/>
            <family val="2"/>
          </rPr>
          <t xml:space="preserve">
</t>
        </r>
        <r>
          <rPr>
            <sz val="12"/>
            <color indexed="81"/>
            <rFont val="Arial Narrow"/>
            <family val="2"/>
          </rPr>
          <t xml:space="preserve">
</t>
        </r>
      </text>
    </comment>
    <comment ref="DG104" authorId="0" shapeId="0" xr:uid="{4E2F081C-A3C9-4DC4-8300-6DDD7F08DFEB}">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20 / Stand 04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MARS X PORTRAIT
</t>
        </r>
        <r>
          <rPr>
            <b/>
            <sz val="11"/>
            <color indexed="81"/>
            <rFont val="Aptos"/>
            <family val="2"/>
          </rPr>
          <t>Game Theme:</t>
        </r>
        <r>
          <rPr>
            <sz val="11"/>
            <color indexed="81"/>
            <rFont val="Aptos"/>
            <family val="2"/>
          </rPr>
          <t xml:space="preserve"> WONDER 4 BOOST GOLD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
</t>
        </r>
        <r>
          <rPr>
            <b/>
            <sz val="11"/>
            <color indexed="81"/>
            <rFont val="Aptos"/>
            <family val="2"/>
          </rPr>
          <t xml:space="preserve">Game Type: </t>
        </r>
        <r>
          <rPr>
            <sz val="11"/>
            <color indexed="81"/>
            <rFont val="Aptos"/>
            <family val="2"/>
          </rPr>
          <t xml:space="preserve">VIDEO MACHINE
</t>
        </r>
        <r>
          <rPr>
            <b/>
            <sz val="11"/>
            <color indexed="81"/>
            <rFont val="Aptos"/>
            <family val="2"/>
          </rPr>
          <t>Progressive:</t>
        </r>
        <r>
          <rPr>
            <sz val="11"/>
            <color indexed="81"/>
            <rFont val="Aptos"/>
            <family val="2"/>
          </rPr>
          <t xml:space="preserve"> STANDALONE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14" KGM MODULAR METAL
</t>
        </r>
        <r>
          <rPr>
            <b/>
            <sz val="11"/>
            <color indexed="81"/>
            <rFont val="Aptos"/>
            <family val="2"/>
          </rPr>
          <t>Slot Measurement:</t>
        </r>
        <r>
          <rPr>
            <sz val="11"/>
            <color indexed="81"/>
            <rFont val="Aptos"/>
            <family val="2"/>
          </rPr>
          <t xml:space="preserve"> 64.11"H, 27.2"W, 26.09"D
</t>
        </r>
        <r>
          <rPr>
            <b/>
            <sz val="11"/>
            <color indexed="81"/>
            <rFont val="Aptos"/>
            <family val="2"/>
          </rPr>
          <t xml:space="preserve">Slot w/ topper and candle measurement: </t>
        </r>
        <r>
          <rPr>
            <sz val="11"/>
            <color indexed="81"/>
            <rFont val="Aptos"/>
            <family val="2"/>
          </rPr>
          <t xml:space="preserve">68.11"H
</t>
        </r>
        <r>
          <rPr>
            <b/>
            <sz val="11"/>
            <color indexed="81"/>
            <rFont val="Aptos"/>
            <family val="2"/>
          </rPr>
          <t>Floor to Ceiling Measurement:</t>
        </r>
        <r>
          <rPr>
            <sz val="11"/>
            <color indexed="81"/>
            <rFont val="Aptos"/>
            <family val="2"/>
          </rPr>
          <t xml:space="preserve"> 92.05"
</t>
        </r>
        <r>
          <rPr>
            <b/>
            <sz val="11"/>
            <color indexed="81"/>
            <rFont val="Aptos"/>
            <family val="2"/>
          </rPr>
          <t>Note:</t>
        </r>
        <r>
          <rPr>
            <sz val="11"/>
            <color indexed="81"/>
            <rFont val="Aptos"/>
            <family val="2"/>
          </rPr>
          <t xml:space="preserve">
</t>
        </r>
        <r>
          <rPr>
            <sz val="12"/>
            <color indexed="81"/>
            <rFont val="Arial Narrow"/>
            <family val="2"/>
          </rPr>
          <t xml:space="preserve">
</t>
        </r>
      </text>
    </comment>
    <comment ref="AQ108" authorId="0" shapeId="0" xr:uid="{1DE8F268-2215-4A67-B9EE-4C90339FED7C}">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12 / STAND 02
</t>
        </r>
        <r>
          <rPr>
            <b/>
            <sz val="11"/>
            <color indexed="81"/>
            <rFont val="Aptos"/>
            <family val="2"/>
          </rPr>
          <t>Manufacturer:</t>
        </r>
        <r>
          <rPr>
            <sz val="11"/>
            <color indexed="81"/>
            <rFont val="Aptos"/>
            <family val="2"/>
          </rPr>
          <t xml:space="preserve"> ZITRO
</t>
        </r>
        <r>
          <rPr>
            <b/>
            <sz val="11"/>
            <color indexed="81"/>
            <rFont val="Aptos"/>
            <family val="2"/>
          </rPr>
          <t>Model:</t>
        </r>
        <r>
          <rPr>
            <sz val="11"/>
            <color indexed="81"/>
            <rFont val="Aptos"/>
            <family val="2"/>
          </rPr>
          <t xml:space="preserve"> ALLURE GLARE
</t>
        </r>
        <r>
          <rPr>
            <b/>
            <sz val="11"/>
            <color indexed="81"/>
            <rFont val="Aptos"/>
            <family val="2"/>
          </rPr>
          <t>Game Theme:</t>
        </r>
        <r>
          <rPr>
            <sz val="11"/>
            <color indexed="81"/>
            <rFont val="Aptos"/>
            <family val="2"/>
          </rPr>
          <t xml:space="preserve"> FU POTS AUTUMN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LINK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83"H, 30.7"W, 33.5"D
</t>
        </r>
        <r>
          <rPr>
            <b/>
            <sz val="11"/>
            <color indexed="81"/>
            <rFont val="Aptos"/>
            <family val="2"/>
          </rPr>
          <t>Slot w/ Candle Measurement:</t>
        </r>
        <r>
          <rPr>
            <sz val="11"/>
            <color indexed="81"/>
            <rFont val="Aptos"/>
            <family val="2"/>
          </rPr>
          <t xml:space="preserve"> 87"H
</t>
        </r>
        <r>
          <rPr>
            <b/>
            <sz val="11"/>
            <color indexed="81"/>
            <rFont val="Aptos"/>
            <family val="2"/>
          </rPr>
          <t>Floor to Ceilling Measurement:</t>
        </r>
        <r>
          <rPr>
            <sz val="11"/>
            <color indexed="81"/>
            <rFont val="Aptos"/>
            <family val="2"/>
          </rPr>
          <t xml:space="preserve"> 92.05"
</t>
        </r>
        <r>
          <rPr>
            <b/>
            <sz val="11"/>
            <color indexed="81"/>
            <rFont val="Aptos"/>
            <family val="2"/>
          </rPr>
          <t xml:space="preserve">Note: 
</t>
        </r>
      </text>
    </comment>
    <comment ref="AU108" authorId="0" shapeId="0" xr:uid="{0CCEB4E7-AD87-473B-A1D8-FED29DD055AB}">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12 / STAND 03
</t>
        </r>
        <r>
          <rPr>
            <b/>
            <sz val="11"/>
            <color indexed="81"/>
            <rFont val="Aptos"/>
            <family val="2"/>
          </rPr>
          <t>Manufacturer:</t>
        </r>
        <r>
          <rPr>
            <sz val="11"/>
            <color indexed="81"/>
            <rFont val="Aptos"/>
            <family val="2"/>
          </rPr>
          <t xml:space="preserve"> ZITRO
</t>
        </r>
        <r>
          <rPr>
            <b/>
            <sz val="11"/>
            <color indexed="81"/>
            <rFont val="Aptos"/>
            <family val="2"/>
          </rPr>
          <t>Model:</t>
        </r>
        <r>
          <rPr>
            <sz val="11"/>
            <color indexed="81"/>
            <rFont val="Aptos"/>
            <family val="2"/>
          </rPr>
          <t xml:space="preserve"> ALLURE GLARE
</t>
        </r>
        <r>
          <rPr>
            <b/>
            <sz val="11"/>
            <color indexed="81"/>
            <rFont val="Aptos"/>
            <family val="2"/>
          </rPr>
          <t>Game Theme:</t>
        </r>
        <r>
          <rPr>
            <sz val="11"/>
            <color indexed="81"/>
            <rFont val="Aptos"/>
            <family val="2"/>
          </rPr>
          <t xml:space="preserve"> 88 LINK LUCKY CHARMS - DARUMA MYSTERY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LINK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83"H, 30.7"W, 33.5"D
</t>
        </r>
        <r>
          <rPr>
            <b/>
            <sz val="11"/>
            <color indexed="81"/>
            <rFont val="Aptos"/>
            <family val="2"/>
          </rPr>
          <t>Slot w/ Candle Measurement:</t>
        </r>
        <r>
          <rPr>
            <sz val="11"/>
            <color indexed="81"/>
            <rFont val="Aptos"/>
            <family val="2"/>
          </rPr>
          <t xml:space="preserve"> 87"H
</t>
        </r>
        <r>
          <rPr>
            <b/>
            <sz val="11"/>
            <color indexed="81"/>
            <rFont val="Aptos"/>
            <family val="2"/>
          </rPr>
          <t>Floor to Ceilling Measurement:</t>
        </r>
        <r>
          <rPr>
            <sz val="11"/>
            <color indexed="81"/>
            <rFont val="Aptos"/>
            <family val="2"/>
          </rPr>
          <t xml:space="preserve"> 92.05"
</t>
        </r>
        <r>
          <rPr>
            <b/>
            <sz val="11"/>
            <color indexed="81"/>
            <rFont val="Aptos"/>
            <family val="2"/>
          </rPr>
          <t xml:space="preserve">Note: 
</t>
        </r>
      </text>
    </comment>
    <comment ref="BG108" authorId="0" shapeId="0" xr:uid="{CE3BCB41-E366-4F39-A8EA-CD71E83D22A8}">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15 / STAND 02
</t>
        </r>
        <r>
          <rPr>
            <b/>
            <sz val="11"/>
            <color indexed="81"/>
            <rFont val="Aptos"/>
            <family val="2"/>
          </rPr>
          <t>Manufacturer:</t>
        </r>
        <r>
          <rPr>
            <sz val="11"/>
            <color indexed="81"/>
            <rFont val="Aptos"/>
            <family val="2"/>
          </rPr>
          <t xml:space="preserve"> SCIENTIFIC GAMES
</t>
        </r>
        <r>
          <rPr>
            <b/>
            <sz val="11"/>
            <color indexed="81"/>
            <rFont val="Aptos"/>
            <family val="2"/>
          </rPr>
          <t>Model:</t>
        </r>
        <r>
          <rPr>
            <sz val="11"/>
            <color indexed="81"/>
            <rFont val="Aptos"/>
            <family val="2"/>
          </rPr>
          <t xml:space="preserve"> TWINSTAR
</t>
        </r>
        <r>
          <rPr>
            <b/>
            <sz val="11"/>
            <color indexed="81"/>
            <rFont val="Aptos"/>
            <family val="2"/>
          </rPr>
          <t>Game Theme:</t>
        </r>
        <r>
          <rPr>
            <sz val="11"/>
            <color indexed="81"/>
            <rFont val="Aptos"/>
            <family val="2"/>
          </rPr>
          <t xml:space="preserve"> LOCK IT LINK - NIGHT LIFE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$0.01/$0.02/$0.05/$0.10
</t>
        </r>
        <r>
          <rPr>
            <b/>
            <sz val="11"/>
            <color indexed="81"/>
            <rFont val="Aptos"/>
            <family val="2"/>
          </rPr>
          <t>Mix Type:</t>
        </r>
        <r>
          <rPr>
            <sz val="11"/>
            <color indexed="81"/>
            <rFont val="Aptos"/>
            <family val="2"/>
          </rPr>
          <t xml:space="preserve"> $0.01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LINK
</t>
        </r>
        <r>
          <rPr>
            <b/>
            <sz val="11"/>
            <color indexed="81"/>
            <rFont val="Aptos"/>
            <family val="2"/>
          </rPr>
          <t>Topper:</t>
        </r>
        <r>
          <rPr>
            <sz val="11"/>
            <color indexed="81"/>
            <rFont val="Aptos"/>
            <family val="2"/>
          </rPr>
          <t xml:space="preserve"> VIDEO (20"H, 27"W)
</t>
        </r>
        <r>
          <rPr>
            <b/>
            <sz val="11"/>
            <color indexed="81"/>
            <rFont val="Aptos"/>
            <family val="2"/>
          </rPr>
          <t xml:space="preserve">Base: </t>
        </r>
        <r>
          <rPr>
            <sz val="11"/>
            <color indexed="81"/>
            <rFont val="Aptos"/>
            <family val="2"/>
          </rPr>
          <t>14" KGM MODULAR METAL</t>
        </r>
        <r>
          <rPr>
            <b/>
            <sz val="11"/>
            <color indexed="81"/>
            <rFont val="Aptos"/>
            <family val="2"/>
          </rPr>
          <t xml:space="preserve">
Slot Measurement: </t>
        </r>
        <r>
          <rPr>
            <sz val="11"/>
            <color indexed="81"/>
            <rFont val="Aptos"/>
            <family val="2"/>
          </rPr>
          <t>52.3"H, 26.4"W, 27.9"D</t>
        </r>
        <r>
          <rPr>
            <b/>
            <sz val="11"/>
            <color indexed="81"/>
            <rFont val="Aptos"/>
            <family val="2"/>
          </rPr>
          <t xml:space="preserve">
Slot w/ topper and candle measurement: </t>
        </r>
        <r>
          <rPr>
            <sz val="11"/>
            <color indexed="81"/>
            <rFont val="Aptos"/>
            <family val="2"/>
          </rPr>
          <t>72.5"</t>
        </r>
        <r>
          <rPr>
            <b/>
            <sz val="11"/>
            <color indexed="81"/>
            <rFont val="Aptos"/>
            <family val="2"/>
          </rPr>
          <t xml:space="preserve">
Floor to Ceilling Measurement: </t>
        </r>
        <r>
          <rPr>
            <sz val="11"/>
            <color indexed="81"/>
            <rFont val="Aptos"/>
            <family val="2"/>
          </rPr>
          <t>92.05"</t>
        </r>
        <r>
          <rPr>
            <b/>
            <sz val="11"/>
            <color indexed="81"/>
            <rFont val="Aptos"/>
            <family val="2"/>
          </rPr>
          <t xml:space="preserve">
Note: </t>
        </r>
        <r>
          <rPr>
            <sz val="11"/>
            <color indexed="81"/>
            <rFont val="Aptos"/>
            <family val="2"/>
          </rPr>
          <t>TOPPER DIMENSION FROM WIDEST TO HIGHEST</t>
        </r>
        <r>
          <rPr>
            <b/>
            <sz val="11"/>
            <color indexed="81"/>
            <rFont val="Aptos"/>
            <family val="2"/>
          </rPr>
          <t xml:space="preserve">
</t>
        </r>
      </text>
    </comment>
    <comment ref="BK108" authorId="0" shapeId="0" xr:uid="{27186E0E-14B0-4838-A2AE-0B90FEE09DAE}">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15 / STAND 03
</t>
        </r>
        <r>
          <rPr>
            <b/>
            <sz val="11"/>
            <color indexed="81"/>
            <rFont val="Aptos"/>
            <family val="2"/>
          </rPr>
          <t>Manufacturer:</t>
        </r>
        <r>
          <rPr>
            <sz val="11"/>
            <color indexed="81"/>
            <rFont val="Aptos"/>
            <family val="2"/>
          </rPr>
          <t xml:space="preserve"> SCIENTIFIC GAMES
</t>
        </r>
        <r>
          <rPr>
            <b/>
            <sz val="11"/>
            <color indexed="81"/>
            <rFont val="Aptos"/>
            <family val="2"/>
          </rPr>
          <t>Model:</t>
        </r>
        <r>
          <rPr>
            <sz val="11"/>
            <color indexed="81"/>
            <rFont val="Aptos"/>
            <family val="2"/>
          </rPr>
          <t xml:space="preserve"> TWINSTAR
</t>
        </r>
        <r>
          <rPr>
            <b/>
            <sz val="11"/>
            <color indexed="81"/>
            <rFont val="Aptos"/>
            <family val="2"/>
          </rPr>
          <t>Game Theme:</t>
        </r>
        <r>
          <rPr>
            <sz val="11"/>
            <color indexed="81"/>
            <rFont val="Aptos"/>
            <family val="2"/>
          </rPr>
          <t xml:space="preserve"> LOCK IT LINK - DIAMONDS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$0.01/$0.02/$0.05/$0.10
</t>
        </r>
        <r>
          <rPr>
            <b/>
            <sz val="11"/>
            <color indexed="81"/>
            <rFont val="Aptos"/>
            <family val="2"/>
          </rPr>
          <t>Mix Type:</t>
        </r>
        <r>
          <rPr>
            <sz val="11"/>
            <color indexed="81"/>
            <rFont val="Aptos"/>
            <family val="2"/>
          </rPr>
          <t xml:space="preserve"> $0.01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LINK
</t>
        </r>
        <r>
          <rPr>
            <b/>
            <sz val="11"/>
            <color indexed="81"/>
            <rFont val="Aptos"/>
            <family val="2"/>
          </rPr>
          <t>Topper:</t>
        </r>
        <r>
          <rPr>
            <sz val="11"/>
            <color indexed="81"/>
            <rFont val="Aptos"/>
            <family val="2"/>
          </rPr>
          <t xml:space="preserve"> VIDEO (20"H, 27"W)
</t>
        </r>
        <r>
          <rPr>
            <b/>
            <sz val="11"/>
            <color indexed="81"/>
            <rFont val="Aptos"/>
            <family val="2"/>
          </rPr>
          <t xml:space="preserve">Base: </t>
        </r>
        <r>
          <rPr>
            <sz val="11"/>
            <color indexed="81"/>
            <rFont val="Aptos"/>
            <family val="2"/>
          </rPr>
          <t>14" KGM MODULAR METAL</t>
        </r>
        <r>
          <rPr>
            <b/>
            <sz val="11"/>
            <color indexed="81"/>
            <rFont val="Aptos"/>
            <family val="2"/>
          </rPr>
          <t xml:space="preserve">
Slot Measurement: </t>
        </r>
        <r>
          <rPr>
            <sz val="11"/>
            <color indexed="81"/>
            <rFont val="Aptos"/>
            <family val="2"/>
          </rPr>
          <t>52.3"H, 26.4"W, 27.9"D</t>
        </r>
        <r>
          <rPr>
            <b/>
            <sz val="11"/>
            <color indexed="81"/>
            <rFont val="Aptos"/>
            <family val="2"/>
          </rPr>
          <t xml:space="preserve">
Slot w/ topper and candle measurement: </t>
        </r>
        <r>
          <rPr>
            <sz val="11"/>
            <color indexed="81"/>
            <rFont val="Aptos"/>
            <family val="2"/>
          </rPr>
          <t>72.5"</t>
        </r>
        <r>
          <rPr>
            <b/>
            <sz val="11"/>
            <color indexed="81"/>
            <rFont val="Aptos"/>
            <family val="2"/>
          </rPr>
          <t xml:space="preserve">
Floor to Ceilling Measurement: </t>
        </r>
        <r>
          <rPr>
            <sz val="11"/>
            <color indexed="81"/>
            <rFont val="Aptos"/>
            <family val="2"/>
          </rPr>
          <t>92.05"</t>
        </r>
        <r>
          <rPr>
            <b/>
            <sz val="11"/>
            <color indexed="81"/>
            <rFont val="Aptos"/>
            <family val="2"/>
          </rPr>
          <t xml:space="preserve">
Note: </t>
        </r>
        <r>
          <rPr>
            <sz val="11"/>
            <color indexed="81"/>
            <rFont val="Aptos"/>
            <family val="2"/>
          </rPr>
          <t>TOPPER DIMENSION FROM WIDEST TO HIGHEST</t>
        </r>
        <r>
          <rPr>
            <b/>
            <sz val="11"/>
            <color indexed="81"/>
            <rFont val="Aptos"/>
            <family val="2"/>
          </rPr>
          <t xml:space="preserve">
</t>
        </r>
      </text>
    </comment>
    <comment ref="BW108" authorId="0" shapeId="0" xr:uid="{DD4E8307-DC67-4A57-A1B2-B85F0DBCADF7}">
      <text>
        <r>
          <rPr>
            <b/>
            <sz val="11"/>
            <color indexed="81"/>
            <rFont val="Aptos"/>
            <family val="2"/>
          </rPr>
          <t xml:space="preserve">Area: </t>
        </r>
        <r>
          <rPr>
            <sz val="11"/>
            <color indexed="81"/>
            <rFont val="Aptos"/>
            <family val="2"/>
          </rPr>
          <t>S-HAL KONINGSDAM</t>
        </r>
        <r>
          <rPr>
            <b/>
            <sz val="11"/>
            <color indexed="81"/>
            <rFont val="Aptos"/>
            <family val="2"/>
          </rPr>
          <t xml:space="preserve">
Position: </t>
        </r>
        <r>
          <rPr>
            <sz val="11"/>
            <color indexed="81"/>
            <rFont val="Aptos"/>
            <family val="2"/>
          </rPr>
          <t>BANK 16 / STAND 02</t>
        </r>
        <r>
          <rPr>
            <b/>
            <sz val="11"/>
            <color indexed="81"/>
            <rFont val="Aptos"/>
            <family val="2"/>
          </rPr>
          <t xml:space="preserve">
Manufacturer:  </t>
        </r>
        <r>
          <rPr>
            <sz val="11"/>
            <color indexed="81"/>
            <rFont val="Aptos"/>
            <family val="2"/>
          </rPr>
          <t>ARISTOCRAT</t>
        </r>
        <r>
          <rPr>
            <b/>
            <sz val="11"/>
            <color indexed="81"/>
            <rFont val="Aptos"/>
            <family val="2"/>
          </rPr>
          <t xml:space="preserve">
Model:  </t>
        </r>
        <r>
          <rPr>
            <sz val="11"/>
            <color indexed="81"/>
            <rFont val="Aptos"/>
            <family val="2"/>
          </rPr>
          <t>MARS X</t>
        </r>
        <r>
          <rPr>
            <b/>
            <sz val="11"/>
            <color indexed="81"/>
            <rFont val="Aptos"/>
            <family val="2"/>
          </rPr>
          <t xml:space="preserve">
Game Theme: </t>
        </r>
        <r>
          <rPr>
            <sz val="11"/>
            <color indexed="81"/>
            <rFont val="Aptos"/>
            <family val="2"/>
          </rPr>
          <t>BEST BET - LIGHTNING LINK</t>
        </r>
        <r>
          <rPr>
            <b/>
            <sz val="11"/>
            <color indexed="81"/>
            <rFont val="Aptos"/>
            <family val="2"/>
          </rPr>
          <t xml:space="preserve">
Cabinet: </t>
        </r>
        <r>
          <rPr>
            <sz val="11"/>
            <color indexed="81"/>
            <rFont val="Aptos"/>
            <family val="2"/>
          </rPr>
          <t>UPRIGHT</t>
        </r>
        <r>
          <rPr>
            <b/>
            <sz val="11"/>
            <color indexed="81"/>
            <rFont val="Aptos"/>
            <family val="2"/>
          </rPr>
          <t xml:space="preserve">
Revenue Denom: </t>
        </r>
        <r>
          <rPr>
            <sz val="11"/>
            <color indexed="81"/>
            <rFont val="Aptos"/>
            <family val="2"/>
          </rPr>
          <t>$0.01</t>
        </r>
        <r>
          <rPr>
            <b/>
            <sz val="11"/>
            <color indexed="81"/>
            <rFont val="Aptos"/>
            <family val="2"/>
          </rPr>
          <t xml:space="preserve">
Mix Type: </t>
        </r>
        <r>
          <rPr>
            <sz val="11"/>
            <color indexed="81"/>
            <rFont val="Aptos"/>
            <family val="2"/>
          </rPr>
          <t>$0.01, $0.02, $0.05,$0.10</t>
        </r>
        <r>
          <rPr>
            <b/>
            <sz val="11"/>
            <color indexed="81"/>
            <rFont val="Aptos"/>
            <family val="2"/>
          </rPr>
          <t xml:space="preserve">
Game Type: </t>
        </r>
        <r>
          <rPr>
            <sz val="11"/>
            <color indexed="81"/>
            <rFont val="Aptos"/>
            <family val="2"/>
          </rPr>
          <t>VIDEO MACHINE</t>
        </r>
        <r>
          <rPr>
            <b/>
            <sz val="11"/>
            <color indexed="81"/>
            <rFont val="Aptos"/>
            <family val="2"/>
          </rPr>
          <t xml:space="preserve">
Progressive: </t>
        </r>
        <r>
          <rPr>
            <sz val="11"/>
            <color indexed="81"/>
            <rFont val="Aptos"/>
            <family val="2"/>
          </rPr>
          <t>STANDALONE</t>
        </r>
        <r>
          <rPr>
            <b/>
            <sz val="11"/>
            <color indexed="81"/>
            <rFont val="Aptos"/>
            <family val="2"/>
          </rPr>
          <t xml:space="preserve">
Topper: </t>
        </r>
        <r>
          <rPr>
            <sz val="11"/>
            <color indexed="81"/>
            <rFont val="Aptos"/>
            <family val="2"/>
          </rPr>
          <t>LCD (14"H, 22"W)</t>
        </r>
        <r>
          <rPr>
            <b/>
            <sz val="11"/>
            <color indexed="81"/>
            <rFont val="Aptos"/>
            <family val="2"/>
          </rPr>
          <t xml:space="preserve">
Base: </t>
        </r>
        <r>
          <rPr>
            <sz val="11"/>
            <color indexed="81"/>
            <rFont val="Aptos"/>
            <family val="2"/>
          </rPr>
          <t>14" KGM  MODULAR METAL</t>
        </r>
        <r>
          <rPr>
            <b/>
            <sz val="11"/>
            <color indexed="81"/>
            <rFont val="Aptos"/>
            <family val="2"/>
          </rPr>
          <t xml:space="preserve">
Slot Measurement: </t>
        </r>
        <r>
          <rPr>
            <sz val="11"/>
            <color indexed="81"/>
            <rFont val="Aptos"/>
            <family val="2"/>
          </rPr>
          <t>55"H, 27.5"W, 27"D</t>
        </r>
        <r>
          <rPr>
            <b/>
            <sz val="11"/>
            <color indexed="81"/>
            <rFont val="Aptos"/>
            <family val="2"/>
          </rPr>
          <t xml:space="preserve">
Slot w/ topper and candle measurement: </t>
        </r>
        <r>
          <rPr>
            <sz val="11"/>
            <color indexed="81"/>
            <rFont val="Aptos"/>
            <family val="2"/>
          </rPr>
          <t>71.5"H</t>
        </r>
        <r>
          <rPr>
            <b/>
            <sz val="11"/>
            <color indexed="81"/>
            <rFont val="Aptos"/>
            <family val="2"/>
          </rPr>
          <t xml:space="preserve">
Floor to Ceiling Measurement: </t>
        </r>
        <r>
          <rPr>
            <sz val="11"/>
            <color indexed="81"/>
            <rFont val="Aptos"/>
            <family val="2"/>
          </rPr>
          <t>92.05"</t>
        </r>
        <r>
          <rPr>
            <b/>
            <sz val="11"/>
            <color indexed="81"/>
            <rFont val="Aptos"/>
            <family val="2"/>
          </rPr>
          <t xml:space="preserve">
Note: </t>
        </r>
        <r>
          <rPr>
            <sz val="12"/>
            <color indexed="81"/>
            <rFont val="Aptos"/>
            <family val="2"/>
          </rPr>
          <t xml:space="preserve">
</t>
        </r>
      </text>
    </comment>
    <comment ref="CA108" authorId="0" shapeId="0" xr:uid="{70535286-1631-4279-BF6B-FEE292C4570F}">
      <text>
        <r>
          <rPr>
            <b/>
            <sz val="11"/>
            <color indexed="81"/>
            <rFont val="Aptos"/>
            <family val="2"/>
          </rPr>
          <t xml:space="preserve">Area: </t>
        </r>
        <r>
          <rPr>
            <sz val="11"/>
            <color indexed="81"/>
            <rFont val="Aptos"/>
            <family val="2"/>
          </rPr>
          <t xml:space="preserve">S-HAL KONINGSDAM
</t>
        </r>
        <r>
          <rPr>
            <b/>
            <sz val="11"/>
            <color indexed="81"/>
            <rFont val="Aptos"/>
            <family val="2"/>
          </rPr>
          <t>Position:</t>
        </r>
        <r>
          <rPr>
            <sz val="11"/>
            <color indexed="81"/>
            <rFont val="Aptos"/>
            <family val="2"/>
          </rPr>
          <t xml:space="preserve"> BANK 16 / STAND 03
</t>
        </r>
        <r>
          <rPr>
            <b/>
            <sz val="11"/>
            <color indexed="81"/>
            <rFont val="Aptos"/>
            <family val="2"/>
          </rPr>
          <t xml:space="preserve">Manufacturer: </t>
        </r>
        <r>
          <rPr>
            <sz val="11"/>
            <color indexed="81"/>
            <rFont val="Aptos"/>
            <family val="2"/>
          </rPr>
          <t xml:space="preserve"> ARISTOCRAT
</t>
        </r>
        <r>
          <rPr>
            <b/>
            <sz val="11"/>
            <color indexed="81"/>
            <rFont val="Aptos"/>
            <family val="2"/>
          </rPr>
          <t xml:space="preserve">Model: </t>
        </r>
        <r>
          <rPr>
            <sz val="11"/>
            <color indexed="81"/>
            <rFont val="Aptos"/>
            <family val="2"/>
          </rPr>
          <t xml:space="preserve"> MARS X
</t>
        </r>
        <r>
          <rPr>
            <b/>
            <sz val="11"/>
            <color indexed="81"/>
            <rFont val="Aptos"/>
            <family val="2"/>
          </rPr>
          <t>Game Theme:</t>
        </r>
        <r>
          <rPr>
            <sz val="11"/>
            <color indexed="81"/>
            <rFont val="Aptos"/>
            <family val="2"/>
          </rPr>
          <t xml:space="preserve"> SAHARA GOLD - LIGHTNING LINK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$0.01
</t>
        </r>
        <r>
          <rPr>
            <b/>
            <sz val="11"/>
            <color indexed="81"/>
            <rFont val="Aptos"/>
            <family val="2"/>
          </rPr>
          <t>Mix Type:</t>
        </r>
        <r>
          <rPr>
            <sz val="11"/>
            <color indexed="81"/>
            <rFont val="Aptos"/>
            <family val="2"/>
          </rPr>
          <t xml:space="preserve"> $0.01, $0.02, $0.05,$0.10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xml:space="preserve"> STANDALONE
</t>
        </r>
        <r>
          <rPr>
            <b/>
            <sz val="11"/>
            <color indexed="81"/>
            <rFont val="Aptos"/>
            <family val="2"/>
          </rPr>
          <t>Topper:</t>
        </r>
        <r>
          <rPr>
            <sz val="11"/>
            <color indexed="81"/>
            <rFont val="Aptos"/>
            <family val="2"/>
          </rPr>
          <t xml:space="preserve"> LCD (14"H, 22"W)
</t>
        </r>
        <r>
          <rPr>
            <b/>
            <sz val="11"/>
            <color indexed="81"/>
            <rFont val="Aptos"/>
            <family val="2"/>
          </rPr>
          <t>Base:</t>
        </r>
        <r>
          <rPr>
            <sz val="11"/>
            <color indexed="81"/>
            <rFont val="Aptos"/>
            <family val="2"/>
          </rPr>
          <t xml:space="preserve"> 14" KGM  MODULAR METAL
</t>
        </r>
        <r>
          <rPr>
            <b/>
            <sz val="11"/>
            <color indexed="81"/>
            <rFont val="Aptos"/>
            <family val="2"/>
          </rPr>
          <t>Slot Measurement:</t>
        </r>
        <r>
          <rPr>
            <sz val="11"/>
            <color indexed="81"/>
            <rFont val="Aptos"/>
            <family val="2"/>
          </rPr>
          <t xml:space="preserve"> 55"H, 27.5"W, 27"D
</t>
        </r>
        <r>
          <rPr>
            <b/>
            <sz val="11"/>
            <color indexed="81"/>
            <rFont val="Aptos"/>
            <family val="2"/>
          </rPr>
          <t>Slot w/ topper and candle measurement:</t>
        </r>
        <r>
          <rPr>
            <sz val="11"/>
            <color indexed="81"/>
            <rFont val="Aptos"/>
            <family val="2"/>
          </rPr>
          <t xml:space="preserve"> 71.5"H
</t>
        </r>
        <r>
          <rPr>
            <b/>
            <sz val="11"/>
            <color indexed="81"/>
            <rFont val="Aptos"/>
            <family val="2"/>
          </rPr>
          <t>Floor to Ceiling Measurement:</t>
        </r>
        <r>
          <rPr>
            <sz val="11"/>
            <color indexed="81"/>
            <rFont val="Aptos"/>
            <family val="2"/>
          </rPr>
          <t xml:space="preserve"> 92.05"
</t>
        </r>
        <r>
          <rPr>
            <b/>
            <sz val="11"/>
            <color indexed="81"/>
            <rFont val="Aptos"/>
            <family val="2"/>
          </rPr>
          <t xml:space="preserve">Note: </t>
        </r>
        <r>
          <rPr>
            <sz val="12"/>
            <color indexed="81"/>
            <rFont val="Aptos"/>
            <family val="2"/>
          </rPr>
          <t xml:space="preserve">
</t>
        </r>
      </text>
    </comment>
    <comment ref="CM108" authorId="0" shapeId="0" xr:uid="{DAF497C2-6208-4B26-84E3-CB93D8FCE766}">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19 / Stand 02
</t>
        </r>
        <r>
          <rPr>
            <b/>
            <sz val="11"/>
            <color indexed="81"/>
            <rFont val="Aptos"/>
            <family val="2"/>
          </rPr>
          <t>Manufacturer:</t>
        </r>
        <r>
          <rPr>
            <sz val="11"/>
            <color indexed="81"/>
            <rFont val="Aptos"/>
            <family val="2"/>
          </rPr>
          <t xml:space="preserve"> SCIENTIFIC GAMES</t>
        </r>
        <r>
          <rPr>
            <b/>
            <sz val="11"/>
            <color indexed="81"/>
            <rFont val="Aptos"/>
            <family val="2"/>
          </rPr>
          <t xml:space="preserve">
Model:</t>
        </r>
        <r>
          <rPr>
            <sz val="11"/>
            <color indexed="81"/>
            <rFont val="Aptos"/>
            <family val="2"/>
          </rPr>
          <t xml:space="preserve"> TWINSTAR 3RM
</t>
        </r>
        <r>
          <rPr>
            <b/>
            <sz val="11"/>
            <color indexed="81"/>
            <rFont val="Aptos"/>
            <family val="2"/>
          </rPr>
          <t>Game Theme:</t>
        </r>
        <r>
          <rPr>
            <sz val="11"/>
            <color indexed="81"/>
            <rFont val="Aptos"/>
            <family val="2"/>
          </rPr>
          <t xml:space="preserve"> 88 FORTUNES 
</t>
        </r>
        <r>
          <rPr>
            <b/>
            <sz val="11"/>
            <color indexed="81"/>
            <rFont val="Aptos"/>
            <family val="2"/>
          </rPr>
          <t>Cabinet:</t>
        </r>
        <r>
          <rPr>
            <sz val="11"/>
            <color indexed="81"/>
            <rFont val="Aptos"/>
            <family val="2"/>
          </rPr>
          <t xml:space="preserve"> UPRIGHT
</t>
        </r>
        <r>
          <rPr>
            <b/>
            <sz val="11"/>
            <color indexed="81"/>
            <rFont val="Aptos"/>
            <family val="2"/>
          </rPr>
          <t>Revenue</t>
        </r>
        <r>
          <rPr>
            <sz val="11"/>
            <color indexed="81"/>
            <rFont val="Aptos"/>
            <family val="2"/>
          </rPr>
          <t xml:space="preserve"> </t>
        </r>
        <r>
          <rPr>
            <b/>
            <sz val="11"/>
            <color indexed="81"/>
            <rFont val="Aptos"/>
            <family val="2"/>
          </rPr>
          <t>Denom:</t>
        </r>
        <r>
          <rPr>
            <sz val="11"/>
            <color indexed="81"/>
            <rFont val="Aptos"/>
            <family val="2"/>
          </rPr>
          <t xml:space="preserve"> $ 0.01
</t>
        </r>
        <r>
          <rPr>
            <b/>
            <sz val="11"/>
            <color indexed="81"/>
            <rFont val="Aptos"/>
            <family val="2"/>
          </rPr>
          <t>Mix Type</t>
        </r>
        <r>
          <rPr>
            <sz val="11"/>
            <color indexed="81"/>
            <rFont val="Aptos"/>
            <family val="2"/>
          </rPr>
          <t xml:space="preserve">: $0.01
</t>
        </r>
        <r>
          <rPr>
            <b/>
            <sz val="11"/>
            <color indexed="81"/>
            <rFont val="Aptos"/>
            <family val="2"/>
          </rPr>
          <t>Game Type:</t>
        </r>
        <r>
          <rPr>
            <sz val="11"/>
            <color indexed="81"/>
            <rFont val="Aptos"/>
            <family val="2"/>
          </rPr>
          <t xml:space="preserve"> VIDEO REEL
</t>
        </r>
        <r>
          <rPr>
            <b/>
            <sz val="11"/>
            <color indexed="81"/>
            <rFont val="Aptos"/>
            <family val="2"/>
          </rPr>
          <t>Progressive:</t>
        </r>
        <r>
          <rPr>
            <sz val="11"/>
            <color indexed="81"/>
            <rFont val="Aptos"/>
            <family val="2"/>
          </rPr>
          <t xml:space="preserve"> LINK
</t>
        </r>
        <r>
          <rPr>
            <b/>
            <sz val="11"/>
            <color indexed="81"/>
            <rFont val="Aptos"/>
            <family val="2"/>
          </rPr>
          <t>Topper:</t>
        </r>
        <r>
          <rPr>
            <sz val="11"/>
            <color indexed="81"/>
            <rFont val="Aptos"/>
            <family val="2"/>
          </rPr>
          <t xml:space="preserve"> VIDEO (20"H, 27"W)
</t>
        </r>
        <r>
          <rPr>
            <b/>
            <sz val="11"/>
            <color indexed="81"/>
            <rFont val="Aptos"/>
            <family val="2"/>
          </rPr>
          <t>Base:</t>
        </r>
        <r>
          <rPr>
            <sz val="11"/>
            <color indexed="81"/>
            <rFont val="Aptos"/>
            <family val="2"/>
          </rPr>
          <t xml:space="preserve"> 14" KGM MODULAR METAL
</t>
        </r>
        <r>
          <rPr>
            <b/>
            <sz val="11"/>
            <color indexed="81"/>
            <rFont val="Aptos"/>
            <family val="2"/>
          </rPr>
          <t>Slot Measurement:</t>
        </r>
        <r>
          <rPr>
            <sz val="11"/>
            <color indexed="81"/>
            <rFont val="Aptos"/>
            <family val="2"/>
          </rPr>
          <t xml:space="preserve"> 52.3"H, 26.4"W, 27.9"D
</t>
        </r>
        <r>
          <rPr>
            <b/>
            <sz val="11"/>
            <color indexed="81"/>
            <rFont val="Aptos"/>
            <family val="2"/>
          </rPr>
          <t xml:space="preserve">Slot w/ topper and candle measurement: </t>
        </r>
        <r>
          <rPr>
            <sz val="11"/>
            <color indexed="81"/>
            <rFont val="Aptos"/>
            <family val="2"/>
          </rPr>
          <t xml:space="preserve">72.5"H
</t>
        </r>
        <r>
          <rPr>
            <b/>
            <sz val="11"/>
            <color indexed="81"/>
            <rFont val="Aptos"/>
            <family val="2"/>
          </rPr>
          <t>Floor to Ceiling Measurement:</t>
        </r>
        <r>
          <rPr>
            <sz val="11"/>
            <color indexed="81"/>
            <rFont val="Aptos"/>
            <family val="2"/>
          </rPr>
          <t xml:space="preserve"> 92.05"
</t>
        </r>
        <r>
          <rPr>
            <b/>
            <sz val="11"/>
            <color indexed="81"/>
            <rFont val="Aptos"/>
            <family val="2"/>
          </rPr>
          <t xml:space="preserve">Note: </t>
        </r>
        <r>
          <rPr>
            <sz val="11"/>
            <color indexed="81"/>
            <rFont val="Aptos"/>
            <family val="2"/>
          </rPr>
          <t xml:space="preserve">TOPPER DIMENSION FROM WIDEST TO HIGHEST
</t>
        </r>
      </text>
    </comment>
    <comment ref="CQ108" authorId="0" shapeId="0" xr:uid="{754B2963-5DEE-4B6D-AE91-2E9A7704827D}">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19 / Stand 03
</t>
        </r>
        <r>
          <rPr>
            <b/>
            <sz val="11"/>
            <color indexed="81"/>
            <rFont val="Aptos"/>
            <family val="2"/>
          </rPr>
          <t>Manufacturer:</t>
        </r>
        <r>
          <rPr>
            <sz val="11"/>
            <color indexed="81"/>
            <rFont val="Aptos"/>
            <family val="2"/>
          </rPr>
          <t xml:space="preserve"> SCIENTIFIC GAMES</t>
        </r>
        <r>
          <rPr>
            <b/>
            <sz val="11"/>
            <color indexed="81"/>
            <rFont val="Aptos"/>
            <family val="2"/>
          </rPr>
          <t xml:space="preserve">
Model:</t>
        </r>
        <r>
          <rPr>
            <sz val="11"/>
            <color indexed="81"/>
            <rFont val="Aptos"/>
            <family val="2"/>
          </rPr>
          <t xml:space="preserve"> TWINSTAR 3RM
</t>
        </r>
        <r>
          <rPr>
            <b/>
            <sz val="11"/>
            <color indexed="81"/>
            <rFont val="Aptos"/>
            <family val="2"/>
          </rPr>
          <t>Game Theme:</t>
        </r>
        <r>
          <rPr>
            <sz val="11"/>
            <color indexed="81"/>
            <rFont val="Aptos"/>
            <family val="2"/>
          </rPr>
          <t xml:space="preserve"> FU DAO LE 
</t>
        </r>
        <r>
          <rPr>
            <b/>
            <sz val="11"/>
            <color indexed="81"/>
            <rFont val="Aptos"/>
            <family val="2"/>
          </rPr>
          <t>Cabinet:</t>
        </r>
        <r>
          <rPr>
            <sz val="11"/>
            <color indexed="81"/>
            <rFont val="Aptos"/>
            <family val="2"/>
          </rPr>
          <t xml:space="preserve"> UPRIGHT
</t>
        </r>
        <r>
          <rPr>
            <b/>
            <sz val="11"/>
            <color indexed="81"/>
            <rFont val="Aptos"/>
            <family val="2"/>
          </rPr>
          <t>Revenue</t>
        </r>
        <r>
          <rPr>
            <sz val="11"/>
            <color indexed="81"/>
            <rFont val="Aptos"/>
            <family val="2"/>
          </rPr>
          <t xml:space="preserve"> </t>
        </r>
        <r>
          <rPr>
            <b/>
            <sz val="11"/>
            <color indexed="81"/>
            <rFont val="Aptos"/>
            <family val="2"/>
          </rPr>
          <t>Denom:</t>
        </r>
        <r>
          <rPr>
            <sz val="11"/>
            <color indexed="81"/>
            <rFont val="Aptos"/>
            <family val="2"/>
          </rPr>
          <t xml:space="preserve"> $ 0.01
</t>
        </r>
        <r>
          <rPr>
            <b/>
            <sz val="11"/>
            <color indexed="81"/>
            <rFont val="Aptos"/>
            <family val="2"/>
          </rPr>
          <t>Mix Type</t>
        </r>
        <r>
          <rPr>
            <sz val="11"/>
            <color indexed="81"/>
            <rFont val="Aptos"/>
            <family val="2"/>
          </rPr>
          <t xml:space="preserve">: $0.01
</t>
        </r>
        <r>
          <rPr>
            <b/>
            <sz val="11"/>
            <color indexed="81"/>
            <rFont val="Aptos"/>
            <family val="2"/>
          </rPr>
          <t>Game Type:</t>
        </r>
        <r>
          <rPr>
            <sz val="11"/>
            <color indexed="81"/>
            <rFont val="Aptos"/>
            <family val="2"/>
          </rPr>
          <t xml:space="preserve"> VIDEO REEL
</t>
        </r>
        <r>
          <rPr>
            <b/>
            <sz val="11"/>
            <color indexed="81"/>
            <rFont val="Aptos"/>
            <family val="2"/>
          </rPr>
          <t>Progressive:</t>
        </r>
        <r>
          <rPr>
            <sz val="11"/>
            <color indexed="81"/>
            <rFont val="Aptos"/>
            <family val="2"/>
          </rPr>
          <t xml:space="preserve"> LINK
</t>
        </r>
        <r>
          <rPr>
            <b/>
            <sz val="11"/>
            <color indexed="81"/>
            <rFont val="Aptos"/>
            <family val="2"/>
          </rPr>
          <t>Topper:</t>
        </r>
        <r>
          <rPr>
            <sz val="11"/>
            <color indexed="81"/>
            <rFont val="Aptos"/>
            <family val="2"/>
          </rPr>
          <t xml:space="preserve"> VIDEO (20"H, 27"W)
</t>
        </r>
        <r>
          <rPr>
            <b/>
            <sz val="11"/>
            <color indexed="81"/>
            <rFont val="Aptos"/>
            <family val="2"/>
          </rPr>
          <t>Base:</t>
        </r>
        <r>
          <rPr>
            <sz val="11"/>
            <color indexed="81"/>
            <rFont val="Aptos"/>
            <family val="2"/>
          </rPr>
          <t xml:space="preserve"> 14" KGM MODULAR METAL
</t>
        </r>
        <r>
          <rPr>
            <b/>
            <sz val="11"/>
            <color indexed="81"/>
            <rFont val="Aptos"/>
            <family val="2"/>
          </rPr>
          <t>Slot Measurement:</t>
        </r>
        <r>
          <rPr>
            <sz val="11"/>
            <color indexed="81"/>
            <rFont val="Aptos"/>
            <family val="2"/>
          </rPr>
          <t xml:space="preserve"> 52.3"H, 26.4"W, 27.9"D
</t>
        </r>
        <r>
          <rPr>
            <b/>
            <sz val="11"/>
            <color indexed="81"/>
            <rFont val="Aptos"/>
            <family val="2"/>
          </rPr>
          <t xml:space="preserve">Slot w/ topper and candle measurement: </t>
        </r>
        <r>
          <rPr>
            <sz val="11"/>
            <color indexed="81"/>
            <rFont val="Aptos"/>
            <family val="2"/>
          </rPr>
          <t xml:space="preserve">72.5"H
</t>
        </r>
        <r>
          <rPr>
            <b/>
            <sz val="11"/>
            <color indexed="81"/>
            <rFont val="Aptos"/>
            <family val="2"/>
          </rPr>
          <t>Floor to Ceiling Measurement:</t>
        </r>
        <r>
          <rPr>
            <sz val="11"/>
            <color indexed="81"/>
            <rFont val="Aptos"/>
            <family val="2"/>
          </rPr>
          <t xml:space="preserve"> 92.05"
</t>
        </r>
        <r>
          <rPr>
            <b/>
            <sz val="11"/>
            <color indexed="81"/>
            <rFont val="Aptos"/>
            <family val="2"/>
          </rPr>
          <t xml:space="preserve">Note: </t>
        </r>
        <r>
          <rPr>
            <sz val="11"/>
            <color indexed="81"/>
            <rFont val="Aptos"/>
            <family val="2"/>
          </rPr>
          <t xml:space="preserve">TOPPER DIMENSION FROM WIDEST TO HIGHEST
</t>
        </r>
      </text>
    </comment>
    <comment ref="DC108" authorId="0" shapeId="0" xr:uid="{A6C79824-2985-45B2-89C6-5B9859CCFD72}">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20 / Stand 02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MARS X PORTRAIT
</t>
        </r>
        <r>
          <rPr>
            <b/>
            <sz val="11"/>
            <color indexed="81"/>
            <rFont val="Aptos"/>
            <family val="2"/>
          </rPr>
          <t>Game Theme:</t>
        </r>
        <r>
          <rPr>
            <sz val="11"/>
            <color indexed="81"/>
            <rFont val="Aptos"/>
            <family val="2"/>
          </rPr>
          <t xml:space="preserve"> BOOST PEACOCK - FU DAI LIAN LIAN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 xml:space="preserve">Game Type: </t>
        </r>
        <r>
          <rPr>
            <sz val="11"/>
            <color indexed="81"/>
            <rFont val="Aptos"/>
            <family val="2"/>
          </rPr>
          <t xml:space="preserve">VIDEO MACHINE
</t>
        </r>
        <r>
          <rPr>
            <b/>
            <sz val="11"/>
            <color indexed="81"/>
            <rFont val="Aptos"/>
            <family val="2"/>
          </rPr>
          <t>Progressive:</t>
        </r>
        <r>
          <rPr>
            <sz val="11"/>
            <color indexed="81"/>
            <rFont val="Aptos"/>
            <family val="2"/>
          </rPr>
          <t xml:space="preserve"> LINK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14" KGM MODULAR METAL
</t>
        </r>
        <r>
          <rPr>
            <b/>
            <sz val="11"/>
            <color indexed="81"/>
            <rFont val="Aptos"/>
            <family val="2"/>
          </rPr>
          <t>Slot Measurement:</t>
        </r>
        <r>
          <rPr>
            <sz val="11"/>
            <color indexed="81"/>
            <rFont val="Aptos"/>
            <family val="2"/>
          </rPr>
          <t xml:space="preserve"> 64.11"H, 27.2"W, 26.09"D
</t>
        </r>
        <r>
          <rPr>
            <b/>
            <sz val="11"/>
            <color indexed="81"/>
            <rFont val="Aptos"/>
            <family val="2"/>
          </rPr>
          <t xml:space="preserve">Slot w/ topper and candle measurement: </t>
        </r>
        <r>
          <rPr>
            <sz val="11"/>
            <color indexed="81"/>
            <rFont val="Aptos"/>
            <family val="2"/>
          </rPr>
          <t xml:space="preserve">68.11"H
</t>
        </r>
        <r>
          <rPr>
            <b/>
            <sz val="11"/>
            <color indexed="81"/>
            <rFont val="Aptos"/>
            <family val="2"/>
          </rPr>
          <t>Floor to Ceiling Measurement:</t>
        </r>
        <r>
          <rPr>
            <sz val="11"/>
            <color indexed="81"/>
            <rFont val="Aptos"/>
            <family val="2"/>
          </rPr>
          <t xml:space="preserve"> 92.05"
</t>
        </r>
        <r>
          <rPr>
            <b/>
            <sz val="11"/>
            <color indexed="81"/>
            <rFont val="Aptos"/>
            <family val="2"/>
          </rPr>
          <t>Note:</t>
        </r>
        <r>
          <rPr>
            <sz val="11"/>
            <color indexed="81"/>
            <rFont val="Aptos"/>
            <family val="2"/>
          </rPr>
          <t xml:space="preserve">
</t>
        </r>
        <r>
          <rPr>
            <sz val="12"/>
            <color indexed="81"/>
            <rFont val="Arial Narrow"/>
            <family val="2"/>
          </rPr>
          <t xml:space="preserve">
</t>
        </r>
      </text>
    </comment>
    <comment ref="DG108" authorId="0" shapeId="0" xr:uid="{3B0CF26C-0283-4868-A3E4-8533C3F8B00F}">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20 / Stand 03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MARS X PORTRAIT
</t>
        </r>
        <r>
          <rPr>
            <b/>
            <sz val="11"/>
            <color indexed="81"/>
            <rFont val="Aptos"/>
            <family val="2"/>
          </rPr>
          <t>Game Theme:</t>
        </r>
        <r>
          <rPr>
            <sz val="11"/>
            <color indexed="81"/>
            <rFont val="Aptos"/>
            <family val="2"/>
          </rPr>
          <t xml:space="preserve"> WONDER 4 BOOST GOLD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
</t>
        </r>
        <r>
          <rPr>
            <b/>
            <sz val="11"/>
            <color indexed="81"/>
            <rFont val="Aptos"/>
            <family val="2"/>
          </rPr>
          <t xml:space="preserve">Game Type: </t>
        </r>
        <r>
          <rPr>
            <sz val="11"/>
            <color indexed="81"/>
            <rFont val="Aptos"/>
            <family val="2"/>
          </rPr>
          <t xml:space="preserve">VIDEO MACHINE
</t>
        </r>
        <r>
          <rPr>
            <b/>
            <sz val="11"/>
            <color indexed="81"/>
            <rFont val="Aptos"/>
            <family val="2"/>
          </rPr>
          <t>Progressive:</t>
        </r>
        <r>
          <rPr>
            <sz val="11"/>
            <color indexed="81"/>
            <rFont val="Aptos"/>
            <family val="2"/>
          </rPr>
          <t xml:space="preserve"> STANDALONE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14" KGM MODULAR METAL
</t>
        </r>
        <r>
          <rPr>
            <b/>
            <sz val="11"/>
            <color indexed="81"/>
            <rFont val="Aptos"/>
            <family val="2"/>
          </rPr>
          <t>Slot Measurement:</t>
        </r>
        <r>
          <rPr>
            <sz val="11"/>
            <color indexed="81"/>
            <rFont val="Aptos"/>
            <family val="2"/>
          </rPr>
          <t xml:space="preserve"> 64.11"H, 27.2"W, 26.09"D
</t>
        </r>
        <r>
          <rPr>
            <b/>
            <sz val="11"/>
            <color indexed="81"/>
            <rFont val="Aptos"/>
            <family val="2"/>
          </rPr>
          <t xml:space="preserve">Slot w/ topper and candle measurement: </t>
        </r>
        <r>
          <rPr>
            <sz val="11"/>
            <color indexed="81"/>
            <rFont val="Aptos"/>
            <family val="2"/>
          </rPr>
          <t xml:space="preserve">68.11"H
</t>
        </r>
        <r>
          <rPr>
            <b/>
            <sz val="11"/>
            <color indexed="81"/>
            <rFont val="Aptos"/>
            <family val="2"/>
          </rPr>
          <t>Floor to Ceiling Measurement:</t>
        </r>
        <r>
          <rPr>
            <sz val="11"/>
            <color indexed="81"/>
            <rFont val="Aptos"/>
            <family val="2"/>
          </rPr>
          <t xml:space="preserve"> 92.05"
</t>
        </r>
        <r>
          <rPr>
            <b/>
            <sz val="11"/>
            <color indexed="81"/>
            <rFont val="Aptos"/>
            <family val="2"/>
          </rPr>
          <t>Note:</t>
        </r>
        <r>
          <rPr>
            <sz val="11"/>
            <color indexed="81"/>
            <rFont val="Aptos"/>
            <family val="2"/>
          </rPr>
          <t xml:space="preserve">
</t>
        </r>
        <r>
          <rPr>
            <sz val="12"/>
            <color indexed="81"/>
            <rFont val="Arial Narrow"/>
            <family val="2"/>
          </rPr>
          <t xml:space="preserve">
</t>
        </r>
      </text>
    </comment>
    <comment ref="EQ113" authorId="0" shapeId="0" xr:uid="{78BCF153-FFE2-4E22-A371-E9AD4CEC8AC3}">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22 / Stand 03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MARS X PORTRAIT
</t>
        </r>
        <r>
          <rPr>
            <b/>
            <sz val="11"/>
            <color indexed="81"/>
            <rFont val="Aptos"/>
            <family val="2"/>
          </rPr>
          <t>Game Theme:</t>
        </r>
        <r>
          <rPr>
            <sz val="11"/>
            <color indexed="81"/>
            <rFont val="Aptos"/>
            <family val="2"/>
          </rPr>
          <t xml:space="preserve"> BUFFALO - JACKPOT CARNIVAL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 xml:space="preserve">Game Type: </t>
        </r>
        <r>
          <rPr>
            <sz val="11"/>
            <color indexed="81"/>
            <rFont val="Aptos"/>
            <family val="2"/>
          </rPr>
          <t xml:space="preserve">VIDEO MACHINE
</t>
        </r>
        <r>
          <rPr>
            <b/>
            <sz val="11"/>
            <color indexed="81"/>
            <rFont val="Aptos"/>
            <family val="2"/>
          </rPr>
          <t>Progressive:</t>
        </r>
        <r>
          <rPr>
            <sz val="11"/>
            <color indexed="81"/>
            <rFont val="Aptos"/>
            <family val="2"/>
          </rPr>
          <t xml:space="preserve"> STANDALONE
</t>
        </r>
        <r>
          <rPr>
            <b/>
            <sz val="11"/>
            <color indexed="81"/>
            <rFont val="Aptos"/>
            <family val="2"/>
          </rPr>
          <t>Topper:</t>
        </r>
        <r>
          <rPr>
            <sz val="11"/>
            <color indexed="81"/>
            <rFont val="Aptos"/>
            <family val="2"/>
          </rPr>
          <t xml:space="preserve"> N/A
</t>
        </r>
        <r>
          <rPr>
            <b/>
            <sz val="11"/>
            <color indexed="81"/>
            <rFont val="Aptos"/>
            <family val="2"/>
          </rPr>
          <t xml:space="preserve">Base: </t>
        </r>
        <r>
          <rPr>
            <sz val="11"/>
            <color indexed="81"/>
            <rFont val="Aptos"/>
            <family val="2"/>
          </rPr>
          <t>14" KGM MODULAR METAL</t>
        </r>
        <r>
          <rPr>
            <b/>
            <sz val="11"/>
            <color indexed="81"/>
            <rFont val="Aptos"/>
            <family val="2"/>
          </rPr>
          <t xml:space="preserve">
Slot Measurement: </t>
        </r>
        <r>
          <rPr>
            <sz val="11"/>
            <color indexed="81"/>
            <rFont val="Aptos"/>
            <family val="2"/>
          </rPr>
          <t>64.10"H, 27.2"W, 26.09"D</t>
        </r>
        <r>
          <rPr>
            <b/>
            <sz val="11"/>
            <color indexed="81"/>
            <rFont val="Aptos"/>
            <family val="2"/>
          </rPr>
          <t xml:space="preserve">
Slot w/ candle measurement: </t>
        </r>
        <r>
          <rPr>
            <sz val="11"/>
            <color indexed="81"/>
            <rFont val="Aptos"/>
            <family val="2"/>
          </rPr>
          <t>69.10"H</t>
        </r>
        <r>
          <rPr>
            <b/>
            <sz val="11"/>
            <color indexed="81"/>
            <rFont val="Aptos"/>
            <family val="2"/>
          </rPr>
          <t xml:space="preserve">
Floor to Ceiling Measurement: </t>
        </r>
        <r>
          <rPr>
            <sz val="11"/>
            <color indexed="81"/>
            <rFont val="Aptos"/>
            <family val="2"/>
          </rPr>
          <t xml:space="preserve">92.10"
</t>
        </r>
        <r>
          <rPr>
            <b/>
            <sz val="11"/>
            <color indexed="81"/>
            <rFont val="Aptos"/>
            <family val="2"/>
          </rPr>
          <t xml:space="preserve">Note: </t>
        </r>
        <r>
          <rPr>
            <sz val="11"/>
            <color indexed="81"/>
            <rFont val="Aptos"/>
            <family val="2"/>
          </rPr>
          <t xml:space="preserve">
</t>
        </r>
        <r>
          <rPr>
            <sz val="12"/>
            <color indexed="81"/>
            <rFont val="Arial Narrow"/>
            <family val="2"/>
          </rPr>
          <t xml:space="preserve">
</t>
        </r>
      </text>
    </comment>
    <comment ref="EU113" authorId="0" shapeId="0" xr:uid="{937A775E-8810-41DB-950E-91BF73915B55}">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22 / Stand 02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MARS X PORTRAIT
</t>
        </r>
        <r>
          <rPr>
            <b/>
            <sz val="11"/>
            <color indexed="81"/>
            <rFont val="Aptos"/>
            <family val="2"/>
          </rPr>
          <t>Game Theme:</t>
        </r>
        <r>
          <rPr>
            <sz val="11"/>
            <color indexed="81"/>
            <rFont val="Aptos"/>
            <family val="2"/>
          </rPr>
          <t xml:space="preserve"> POWER OF 88- JACKPOT CARNIVAL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 xml:space="preserve">Game Type: </t>
        </r>
        <r>
          <rPr>
            <sz val="11"/>
            <color indexed="81"/>
            <rFont val="Aptos"/>
            <family val="2"/>
          </rPr>
          <t xml:space="preserve">VIDEO MACHINE
</t>
        </r>
        <r>
          <rPr>
            <b/>
            <sz val="11"/>
            <color indexed="81"/>
            <rFont val="Aptos"/>
            <family val="2"/>
          </rPr>
          <t>Progressive:</t>
        </r>
        <r>
          <rPr>
            <sz val="11"/>
            <color indexed="81"/>
            <rFont val="Aptos"/>
            <family val="2"/>
          </rPr>
          <t xml:space="preserve"> STANDALONE
</t>
        </r>
        <r>
          <rPr>
            <b/>
            <sz val="11"/>
            <color indexed="81"/>
            <rFont val="Aptos"/>
            <family val="2"/>
          </rPr>
          <t>Topper:</t>
        </r>
        <r>
          <rPr>
            <sz val="11"/>
            <color indexed="81"/>
            <rFont val="Aptos"/>
            <family val="2"/>
          </rPr>
          <t xml:space="preserve"> N/A
</t>
        </r>
        <r>
          <rPr>
            <b/>
            <sz val="11"/>
            <color indexed="81"/>
            <rFont val="Aptos"/>
            <family val="2"/>
          </rPr>
          <t xml:space="preserve">Base: </t>
        </r>
        <r>
          <rPr>
            <sz val="11"/>
            <color indexed="81"/>
            <rFont val="Aptos"/>
            <family val="2"/>
          </rPr>
          <t>14" KGM MODULAR METAL</t>
        </r>
        <r>
          <rPr>
            <b/>
            <sz val="11"/>
            <color indexed="81"/>
            <rFont val="Aptos"/>
            <family val="2"/>
          </rPr>
          <t xml:space="preserve">
Slot Measurement:</t>
        </r>
        <r>
          <rPr>
            <sz val="11"/>
            <color indexed="81"/>
            <rFont val="Aptos"/>
            <family val="2"/>
          </rPr>
          <t xml:space="preserve"> 64.10"H, 27.2"W, 26.09"D</t>
        </r>
        <r>
          <rPr>
            <b/>
            <sz val="11"/>
            <color indexed="81"/>
            <rFont val="Aptos"/>
            <family val="2"/>
          </rPr>
          <t xml:space="preserve">
Slot w/ candle measurement: </t>
        </r>
        <r>
          <rPr>
            <sz val="11"/>
            <color indexed="81"/>
            <rFont val="Aptos"/>
            <family val="2"/>
          </rPr>
          <t>69.10"H</t>
        </r>
        <r>
          <rPr>
            <b/>
            <sz val="11"/>
            <color indexed="81"/>
            <rFont val="Aptos"/>
            <family val="2"/>
          </rPr>
          <t xml:space="preserve">
Floor to Ceiling Measurement: </t>
        </r>
        <r>
          <rPr>
            <sz val="11"/>
            <color indexed="81"/>
            <rFont val="Aptos"/>
            <family val="2"/>
          </rPr>
          <t xml:space="preserve">92.10"
</t>
        </r>
        <r>
          <rPr>
            <b/>
            <sz val="11"/>
            <color indexed="81"/>
            <rFont val="Aptos"/>
            <family val="2"/>
          </rPr>
          <t xml:space="preserve">Note: </t>
        </r>
        <r>
          <rPr>
            <sz val="11"/>
            <color indexed="81"/>
            <rFont val="Aptos"/>
            <family val="2"/>
          </rPr>
          <t xml:space="preserve">
</t>
        </r>
        <r>
          <rPr>
            <sz val="12"/>
            <color indexed="81"/>
            <rFont val="Arial Narrow"/>
            <family val="2"/>
          </rPr>
          <t xml:space="preserve">
</t>
        </r>
      </text>
    </comment>
    <comment ref="EY113" authorId="0" shapeId="0" xr:uid="{034DC368-4C3E-4F2E-9EE8-23E6A1724C9F}">
      <text>
        <r>
          <rPr>
            <b/>
            <sz val="11"/>
            <color indexed="81"/>
            <rFont val="Aptos"/>
            <family val="2"/>
          </rPr>
          <t>Area:</t>
        </r>
        <r>
          <rPr>
            <sz val="11"/>
            <color indexed="81"/>
            <rFont val="Aptos"/>
            <family val="2"/>
          </rPr>
          <t xml:space="preserve"> N-HAL KONINGSDAM
</t>
        </r>
        <r>
          <rPr>
            <b/>
            <sz val="11"/>
            <color indexed="81"/>
            <rFont val="Aptos"/>
            <family val="2"/>
          </rPr>
          <t>Position:</t>
        </r>
        <r>
          <rPr>
            <sz val="11"/>
            <color indexed="81"/>
            <rFont val="Aptos"/>
            <family val="2"/>
          </rPr>
          <t xml:space="preserve"> Bank 22 / Stand 01
</t>
        </r>
        <r>
          <rPr>
            <b/>
            <sz val="11"/>
            <color indexed="81"/>
            <rFont val="Aptos"/>
            <family val="2"/>
          </rPr>
          <t>Manufacturer</t>
        </r>
        <r>
          <rPr>
            <sz val="11"/>
            <color indexed="81"/>
            <rFont val="Aptos"/>
            <family val="2"/>
          </rPr>
          <t xml:space="preserve">: ARISTOCRAT
</t>
        </r>
        <r>
          <rPr>
            <b/>
            <sz val="11"/>
            <color indexed="81"/>
            <rFont val="Aptos"/>
            <family val="2"/>
          </rPr>
          <t xml:space="preserve">Model: </t>
        </r>
        <r>
          <rPr>
            <sz val="11"/>
            <color indexed="81"/>
            <rFont val="Aptos"/>
            <family val="2"/>
          </rPr>
          <t xml:space="preserve">MARS X PORTRAIT
</t>
        </r>
        <r>
          <rPr>
            <b/>
            <sz val="11"/>
            <color indexed="81"/>
            <rFont val="Aptos"/>
            <family val="2"/>
          </rPr>
          <t>Game Theme:</t>
        </r>
        <r>
          <rPr>
            <sz val="11"/>
            <color indexed="81"/>
            <rFont val="Aptos"/>
            <family val="2"/>
          </rPr>
          <t xml:space="preserve"> BUFFALO - JACKPOT CARNIVAL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 xml:space="preserve">Game Type: </t>
        </r>
        <r>
          <rPr>
            <sz val="11"/>
            <color indexed="81"/>
            <rFont val="Aptos"/>
            <family val="2"/>
          </rPr>
          <t xml:space="preserve">VIDEO MACHINE
</t>
        </r>
        <r>
          <rPr>
            <b/>
            <sz val="11"/>
            <color indexed="81"/>
            <rFont val="Aptos"/>
            <family val="2"/>
          </rPr>
          <t>Progressive:</t>
        </r>
        <r>
          <rPr>
            <sz val="11"/>
            <color indexed="81"/>
            <rFont val="Aptos"/>
            <family val="2"/>
          </rPr>
          <t xml:space="preserve"> STANDALONE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14" KGM MODULAR METAL
</t>
        </r>
        <r>
          <rPr>
            <b/>
            <sz val="11"/>
            <color indexed="81"/>
            <rFont val="Aptos"/>
            <family val="2"/>
          </rPr>
          <t xml:space="preserve">Slot Measurement: </t>
        </r>
        <r>
          <rPr>
            <sz val="11"/>
            <color indexed="81"/>
            <rFont val="Aptos"/>
            <family val="2"/>
          </rPr>
          <t>64.10"H, 27.2"W, 26.09"D</t>
        </r>
        <r>
          <rPr>
            <b/>
            <sz val="11"/>
            <color indexed="81"/>
            <rFont val="Aptos"/>
            <family val="2"/>
          </rPr>
          <t xml:space="preserve">
Slot w/ candle measurement: </t>
        </r>
        <r>
          <rPr>
            <sz val="11"/>
            <color indexed="81"/>
            <rFont val="Aptos"/>
            <family val="2"/>
          </rPr>
          <t>69.10"H</t>
        </r>
        <r>
          <rPr>
            <b/>
            <sz val="11"/>
            <color indexed="81"/>
            <rFont val="Aptos"/>
            <family val="2"/>
          </rPr>
          <t xml:space="preserve">
Floor to Ceiling Measurement: </t>
        </r>
        <r>
          <rPr>
            <sz val="11"/>
            <color indexed="81"/>
            <rFont val="Aptos"/>
            <family val="2"/>
          </rPr>
          <t xml:space="preserve">92.10"
</t>
        </r>
        <r>
          <rPr>
            <b/>
            <sz val="11"/>
            <color indexed="81"/>
            <rFont val="Aptos"/>
            <family val="2"/>
          </rPr>
          <t>Note:</t>
        </r>
        <r>
          <rPr>
            <sz val="11"/>
            <color indexed="81"/>
            <rFont val="Aptos"/>
            <family val="2"/>
          </rPr>
          <t xml:space="preserve">
</t>
        </r>
        <r>
          <rPr>
            <sz val="12"/>
            <color indexed="81"/>
            <rFont val="Arial Narrow"/>
            <family val="2"/>
          </rPr>
          <t xml:space="preserve">
</t>
        </r>
      </text>
    </comment>
    <comment ref="AQ116" authorId="0" shapeId="0" xr:uid="{0318E03C-CA6A-4C91-A69B-9035993D74DB}">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13 / STAND 01
</t>
        </r>
        <r>
          <rPr>
            <b/>
            <sz val="11"/>
            <color indexed="81"/>
            <rFont val="Aptos"/>
            <family val="2"/>
          </rPr>
          <t>Manufacturer:</t>
        </r>
        <r>
          <rPr>
            <sz val="11"/>
            <color indexed="81"/>
            <rFont val="Aptos"/>
            <family val="2"/>
          </rPr>
          <t xml:space="preserve"> SCIENTIFIC GAMES
</t>
        </r>
        <r>
          <rPr>
            <b/>
            <sz val="11"/>
            <color indexed="81"/>
            <rFont val="Aptos"/>
            <family val="2"/>
          </rPr>
          <t>Model:</t>
        </r>
        <r>
          <rPr>
            <sz val="11"/>
            <color indexed="81"/>
            <rFont val="Aptos"/>
            <family val="2"/>
          </rPr>
          <t xml:space="preserve"> TWINSTAR J43
</t>
        </r>
        <r>
          <rPr>
            <b/>
            <sz val="11"/>
            <color indexed="81"/>
            <rFont val="Aptos"/>
            <family val="2"/>
          </rPr>
          <t>Game Theme:</t>
        </r>
        <r>
          <rPr>
            <sz val="11"/>
            <color indexed="81"/>
            <rFont val="Aptos"/>
            <family val="2"/>
          </rPr>
          <t xml:space="preserve"> ULTIMATE FIRE LINK - CHINA STREET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 $0.02, $0.05, $0.10, $1.00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LINK
</t>
        </r>
        <r>
          <rPr>
            <b/>
            <sz val="11"/>
            <color indexed="81"/>
            <rFont val="Aptos"/>
            <family val="2"/>
          </rPr>
          <t>Topper:</t>
        </r>
        <r>
          <rPr>
            <sz val="11"/>
            <color indexed="81"/>
            <rFont val="Aptos"/>
            <family val="2"/>
          </rPr>
          <t xml:space="preserve"> N/A
</t>
        </r>
        <r>
          <rPr>
            <b/>
            <sz val="11"/>
            <color indexed="81"/>
            <rFont val="Aptos"/>
            <family val="2"/>
          </rPr>
          <t xml:space="preserve">Base: </t>
        </r>
        <r>
          <rPr>
            <sz val="11"/>
            <color indexed="81"/>
            <rFont val="Aptos"/>
            <family val="2"/>
          </rPr>
          <t>14" KGM MODULAR METAL</t>
        </r>
        <r>
          <rPr>
            <b/>
            <sz val="11"/>
            <color indexed="81"/>
            <rFont val="Aptos"/>
            <family val="2"/>
          </rPr>
          <t xml:space="preserve">
Slot Measurement: </t>
        </r>
        <r>
          <rPr>
            <sz val="11"/>
            <color indexed="81"/>
            <rFont val="Aptos"/>
            <family val="2"/>
          </rPr>
          <t>59.55"H, 27"W, 28"D</t>
        </r>
        <r>
          <rPr>
            <b/>
            <sz val="11"/>
            <color indexed="81"/>
            <rFont val="Aptos"/>
            <family val="2"/>
          </rPr>
          <t xml:space="preserve">
Slot w/ candle measurement: </t>
        </r>
        <r>
          <rPr>
            <sz val="11"/>
            <color indexed="81"/>
            <rFont val="Aptos"/>
            <family val="2"/>
          </rPr>
          <t>63.55"H</t>
        </r>
        <r>
          <rPr>
            <b/>
            <sz val="11"/>
            <color indexed="81"/>
            <rFont val="Aptos"/>
            <family val="2"/>
          </rPr>
          <t xml:space="preserve">
Floor to Ceilling Measurement: </t>
        </r>
        <r>
          <rPr>
            <sz val="11"/>
            <color indexed="81"/>
            <rFont val="Aptos"/>
            <family val="2"/>
          </rPr>
          <t>92.05"</t>
        </r>
        <r>
          <rPr>
            <b/>
            <sz val="11"/>
            <color indexed="81"/>
            <rFont val="Aptos"/>
            <family val="2"/>
          </rPr>
          <t xml:space="preserve">
Note: </t>
        </r>
        <r>
          <rPr>
            <sz val="11"/>
            <color indexed="81"/>
            <rFont val="Aptos"/>
            <family val="2"/>
          </rPr>
          <t>NO TOPPER</t>
        </r>
        <r>
          <rPr>
            <b/>
            <sz val="11"/>
            <color indexed="81"/>
            <rFont val="Aptos"/>
            <family val="2"/>
          </rPr>
          <t xml:space="preserve">
</t>
        </r>
      </text>
    </comment>
    <comment ref="AU116" authorId="0" shapeId="0" xr:uid="{485A0CC4-D258-41DA-BEE6-3C97AEA11424}">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13 / STAND 06
</t>
        </r>
        <r>
          <rPr>
            <b/>
            <sz val="11"/>
            <color indexed="81"/>
            <rFont val="Aptos"/>
            <family val="2"/>
          </rPr>
          <t>Manufacturer:</t>
        </r>
        <r>
          <rPr>
            <sz val="11"/>
            <color indexed="81"/>
            <rFont val="Aptos"/>
            <family val="2"/>
          </rPr>
          <t xml:space="preserve"> SCIENTIFIC GAMES
</t>
        </r>
        <r>
          <rPr>
            <b/>
            <sz val="11"/>
            <color indexed="81"/>
            <rFont val="Aptos"/>
            <family val="2"/>
          </rPr>
          <t>Model:</t>
        </r>
        <r>
          <rPr>
            <sz val="11"/>
            <color indexed="81"/>
            <rFont val="Aptos"/>
            <family val="2"/>
          </rPr>
          <t xml:space="preserve"> TWINSTAR J43
</t>
        </r>
        <r>
          <rPr>
            <b/>
            <sz val="11"/>
            <color indexed="81"/>
            <rFont val="Aptos"/>
            <family val="2"/>
          </rPr>
          <t>Game Theme:</t>
        </r>
        <r>
          <rPr>
            <sz val="11"/>
            <color indexed="81"/>
            <rFont val="Aptos"/>
            <family val="2"/>
          </rPr>
          <t xml:space="preserve"> DANCING DRUMS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LINK
</t>
        </r>
        <r>
          <rPr>
            <b/>
            <sz val="11"/>
            <color indexed="81"/>
            <rFont val="Aptos"/>
            <family val="2"/>
          </rPr>
          <t>Topper:</t>
        </r>
        <r>
          <rPr>
            <sz val="11"/>
            <color indexed="81"/>
            <rFont val="Aptos"/>
            <family val="2"/>
          </rPr>
          <t xml:space="preserve"> N/A
</t>
        </r>
        <r>
          <rPr>
            <b/>
            <sz val="11"/>
            <color indexed="81"/>
            <rFont val="Aptos"/>
            <family val="2"/>
          </rPr>
          <t xml:space="preserve">Base: </t>
        </r>
        <r>
          <rPr>
            <sz val="11"/>
            <color indexed="81"/>
            <rFont val="Aptos"/>
            <family val="2"/>
          </rPr>
          <t>14" KGM MODULAR METAL</t>
        </r>
        <r>
          <rPr>
            <b/>
            <sz val="11"/>
            <color indexed="81"/>
            <rFont val="Aptos"/>
            <family val="2"/>
          </rPr>
          <t xml:space="preserve">
Slot Measurement: </t>
        </r>
        <r>
          <rPr>
            <sz val="11"/>
            <color indexed="81"/>
            <rFont val="Aptos"/>
            <family val="2"/>
          </rPr>
          <t>59.55"H, 27"W, 28"D</t>
        </r>
        <r>
          <rPr>
            <b/>
            <sz val="11"/>
            <color indexed="81"/>
            <rFont val="Aptos"/>
            <family val="2"/>
          </rPr>
          <t xml:space="preserve">
Slot w/ candle measurement: </t>
        </r>
        <r>
          <rPr>
            <sz val="11"/>
            <color indexed="81"/>
            <rFont val="Aptos"/>
            <family val="2"/>
          </rPr>
          <t>63.55"H</t>
        </r>
        <r>
          <rPr>
            <b/>
            <sz val="11"/>
            <color indexed="81"/>
            <rFont val="Aptos"/>
            <family val="2"/>
          </rPr>
          <t xml:space="preserve">
Floor to Ceilling Measurement: </t>
        </r>
        <r>
          <rPr>
            <sz val="11"/>
            <color indexed="81"/>
            <rFont val="Aptos"/>
            <family val="2"/>
          </rPr>
          <t>92.05"</t>
        </r>
        <r>
          <rPr>
            <b/>
            <sz val="11"/>
            <color indexed="81"/>
            <rFont val="Aptos"/>
            <family val="2"/>
          </rPr>
          <t xml:space="preserve">
Note: </t>
        </r>
        <r>
          <rPr>
            <sz val="11"/>
            <color indexed="81"/>
            <rFont val="Aptos"/>
            <family val="2"/>
          </rPr>
          <t>NO TOPPER</t>
        </r>
        <r>
          <rPr>
            <b/>
            <sz val="11"/>
            <color indexed="81"/>
            <rFont val="Aptos"/>
            <family val="2"/>
          </rPr>
          <t xml:space="preserve">
</t>
        </r>
      </text>
    </comment>
    <comment ref="BG116" authorId="1" shapeId="0" xr:uid="{4CFB64FB-7F1B-4A24-A8E5-9C99C6976F45}">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14 / STAND 01
</t>
        </r>
        <r>
          <rPr>
            <b/>
            <sz val="11"/>
            <color indexed="81"/>
            <rFont val="Aptos"/>
            <family val="2"/>
          </rPr>
          <t xml:space="preserve">Manufacturer: </t>
        </r>
        <r>
          <rPr>
            <sz val="11"/>
            <color indexed="81"/>
            <rFont val="Aptos"/>
            <family val="2"/>
          </rPr>
          <t xml:space="preserve">KONAMI
</t>
        </r>
        <r>
          <rPr>
            <b/>
            <sz val="11"/>
            <color indexed="81"/>
            <rFont val="Aptos"/>
            <family val="2"/>
          </rPr>
          <t>Model:</t>
        </r>
        <r>
          <rPr>
            <sz val="11"/>
            <color indexed="81"/>
            <rFont val="Aptos"/>
            <family val="2"/>
          </rPr>
          <t xml:space="preserve"> DIMENSION 27
</t>
        </r>
        <r>
          <rPr>
            <b/>
            <sz val="11"/>
            <color indexed="81"/>
            <rFont val="Aptos"/>
            <family val="2"/>
          </rPr>
          <t>Game Theme:</t>
        </r>
        <r>
          <rPr>
            <sz val="11"/>
            <color indexed="81"/>
            <rFont val="Aptos"/>
            <family val="2"/>
          </rPr>
          <t xml:space="preserve"> QUICK STRIKE MYSTERY REWARDS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$0.1
</t>
        </r>
        <r>
          <rPr>
            <b/>
            <sz val="11"/>
            <color indexed="81"/>
            <rFont val="Aptos"/>
            <family val="2"/>
          </rPr>
          <t xml:space="preserve">Game Type: </t>
        </r>
        <r>
          <rPr>
            <sz val="11"/>
            <color indexed="81"/>
            <rFont val="Aptos"/>
            <family val="2"/>
          </rPr>
          <t xml:space="preserve">VIDEO REEL
</t>
        </r>
        <r>
          <rPr>
            <b/>
            <sz val="11"/>
            <color indexed="81"/>
            <rFont val="Aptos"/>
            <family val="2"/>
          </rPr>
          <t>Progressive:</t>
        </r>
        <r>
          <rPr>
            <sz val="11"/>
            <color indexed="81"/>
            <rFont val="Aptos"/>
            <family val="2"/>
          </rPr>
          <t xml:space="preserve">STANDALONE
</t>
        </r>
        <r>
          <rPr>
            <b/>
            <sz val="11"/>
            <color indexed="81"/>
            <rFont val="Aptos"/>
            <family val="2"/>
          </rPr>
          <t xml:space="preserve">Topper: </t>
        </r>
        <r>
          <rPr>
            <sz val="11"/>
            <color indexed="81"/>
            <rFont val="Aptos"/>
            <family val="2"/>
          </rPr>
          <t xml:space="preserve">VIDEO (15"H, 27"L)
</t>
        </r>
        <r>
          <rPr>
            <b/>
            <sz val="11"/>
            <color indexed="81"/>
            <rFont val="Aptos"/>
            <family val="2"/>
          </rPr>
          <t xml:space="preserve">Base: </t>
        </r>
        <r>
          <rPr>
            <sz val="11"/>
            <color indexed="81"/>
            <rFont val="Aptos"/>
            <family val="2"/>
          </rPr>
          <t xml:space="preserve">N/A 
</t>
        </r>
        <r>
          <rPr>
            <b/>
            <sz val="11"/>
            <color indexed="81"/>
            <rFont val="Aptos"/>
            <family val="2"/>
          </rPr>
          <t>Slot Measurement:</t>
        </r>
        <r>
          <rPr>
            <sz val="11"/>
            <color indexed="81"/>
            <rFont val="Aptos"/>
            <family val="2"/>
          </rPr>
          <t xml:space="preserve"> 82"H, 27"W, 28"D
</t>
        </r>
        <r>
          <rPr>
            <b/>
            <sz val="11"/>
            <color indexed="81"/>
            <rFont val="Aptos"/>
            <family val="2"/>
          </rPr>
          <t>Slot w/ candle measurement:</t>
        </r>
        <r>
          <rPr>
            <sz val="11"/>
            <color indexed="81"/>
            <rFont val="Aptos"/>
            <family val="2"/>
          </rPr>
          <t xml:space="preserve"> 86.5"
</t>
        </r>
        <r>
          <rPr>
            <b/>
            <sz val="11"/>
            <color indexed="81"/>
            <rFont val="Aptos"/>
            <family val="2"/>
          </rPr>
          <t xml:space="preserve">Floor to Ceilling Measurement: </t>
        </r>
        <r>
          <rPr>
            <sz val="11"/>
            <color indexed="81"/>
            <rFont val="Aptos"/>
            <family val="2"/>
          </rPr>
          <t xml:space="preserve">92.5"
</t>
        </r>
        <r>
          <rPr>
            <b/>
            <sz val="11"/>
            <color indexed="81"/>
            <rFont val="Aptos"/>
            <family val="2"/>
          </rPr>
          <t>Note:</t>
        </r>
        <r>
          <rPr>
            <sz val="9"/>
            <color indexed="81"/>
            <rFont val="Tahoma"/>
            <family val="2"/>
          </rPr>
          <t xml:space="preserve">
</t>
        </r>
      </text>
    </comment>
    <comment ref="BK116" authorId="1" shapeId="0" xr:uid="{1DD31D5D-B8EF-437B-BCD4-EE5BE663EBC7}">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14 / STAND 06
</t>
        </r>
        <r>
          <rPr>
            <b/>
            <sz val="11"/>
            <color indexed="81"/>
            <rFont val="Aptos"/>
            <family val="2"/>
          </rPr>
          <t>Manufacturer:</t>
        </r>
        <r>
          <rPr>
            <sz val="11"/>
            <color indexed="81"/>
            <rFont val="Aptos"/>
            <family val="2"/>
          </rPr>
          <t xml:space="preserve"> KONAMI
</t>
        </r>
        <r>
          <rPr>
            <b/>
            <sz val="11"/>
            <color indexed="81"/>
            <rFont val="Aptos"/>
            <family val="2"/>
          </rPr>
          <t>Model:</t>
        </r>
        <r>
          <rPr>
            <sz val="11"/>
            <color indexed="81"/>
            <rFont val="Aptos"/>
            <family val="2"/>
          </rPr>
          <t xml:space="preserve"> DIMENSION 27
</t>
        </r>
        <r>
          <rPr>
            <b/>
            <sz val="11"/>
            <color indexed="81"/>
            <rFont val="Aptos"/>
            <family val="2"/>
          </rPr>
          <t>Game Theme:</t>
        </r>
        <r>
          <rPr>
            <sz val="11"/>
            <color indexed="81"/>
            <rFont val="Aptos"/>
            <family val="2"/>
          </rPr>
          <t xml:space="preserve"> SELEXION MYSTICAL TEMPLE EXTENDED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 xml:space="preserve">Mix Type: </t>
        </r>
        <r>
          <rPr>
            <sz val="11"/>
            <color indexed="81"/>
            <rFont val="Aptos"/>
            <family val="2"/>
          </rPr>
          <t xml:space="preserve">$0.1
</t>
        </r>
        <r>
          <rPr>
            <b/>
            <sz val="11"/>
            <color indexed="81"/>
            <rFont val="Aptos"/>
            <family val="2"/>
          </rPr>
          <t>Game Type:</t>
        </r>
        <r>
          <rPr>
            <sz val="11"/>
            <color indexed="81"/>
            <rFont val="Aptos"/>
            <family val="2"/>
          </rPr>
          <t xml:space="preserve"> VIDEO REEL
</t>
        </r>
        <r>
          <rPr>
            <b/>
            <sz val="11"/>
            <color indexed="81"/>
            <rFont val="Aptos"/>
            <family val="2"/>
          </rPr>
          <t>Progressive:</t>
        </r>
        <r>
          <rPr>
            <sz val="11"/>
            <color indexed="81"/>
            <rFont val="Aptos"/>
            <family val="2"/>
          </rPr>
          <t xml:space="preserve">LINK
</t>
        </r>
        <r>
          <rPr>
            <b/>
            <sz val="11"/>
            <color indexed="81"/>
            <rFont val="Aptos"/>
            <family val="2"/>
          </rPr>
          <t xml:space="preserve">Topper: </t>
        </r>
        <r>
          <rPr>
            <sz val="11"/>
            <color indexed="81"/>
            <rFont val="Aptos"/>
            <family val="2"/>
          </rPr>
          <t>VIDEO</t>
        </r>
        <r>
          <rPr>
            <b/>
            <sz val="11"/>
            <color indexed="81"/>
            <rFont val="Aptos"/>
            <family val="2"/>
          </rPr>
          <t xml:space="preserve"> </t>
        </r>
        <r>
          <rPr>
            <sz val="11"/>
            <color indexed="81"/>
            <rFont val="Aptos"/>
            <family val="2"/>
          </rPr>
          <t xml:space="preserve">(15"H, 27"L) 
</t>
        </r>
        <r>
          <rPr>
            <b/>
            <sz val="11"/>
            <color indexed="81"/>
            <rFont val="Aptos"/>
            <family val="2"/>
          </rPr>
          <t xml:space="preserve">
Base: </t>
        </r>
        <r>
          <rPr>
            <sz val="11"/>
            <color indexed="81"/>
            <rFont val="Aptos"/>
            <family val="2"/>
          </rPr>
          <t xml:space="preserve">N/A 
</t>
        </r>
        <r>
          <rPr>
            <b/>
            <sz val="11"/>
            <color indexed="81"/>
            <rFont val="Aptos"/>
            <family val="2"/>
          </rPr>
          <t>Slot Measurement:</t>
        </r>
        <r>
          <rPr>
            <sz val="11"/>
            <color indexed="81"/>
            <rFont val="Aptos"/>
            <family val="2"/>
          </rPr>
          <t xml:space="preserve"> 82"H, 27"W, 28"D
</t>
        </r>
        <r>
          <rPr>
            <b/>
            <sz val="11"/>
            <color indexed="81"/>
            <rFont val="Aptos"/>
            <family val="2"/>
          </rPr>
          <t>Slot w/ candle measurement:</t>
        </r>
        <r>
          <rPr>
            <sz val="11"/>
            <color indexed="81"/>
            <rFont val="Aptos"/>
            <family val="2"/>
          </rPr>
          <t xml:space="preserve"> 86.5"
</t>
        </r>
        <r>
          <rPr>
            <b/>
            <sz val="11"/>
            <color indexed="81"/>
            <rFont val="Aptos"/>
            <family val="2"/>
          </rPr>
          <t xml:space="preserve">Floor to Ceilling Measurement: </t>
        </r>
        <r>
          <rPr>
            <sz val="11"/>
            <color indexed="81"/>
            <rFont val="Aptos"/>
            <family val="2"/>
          </rPr>
          <t xml:space="preserve">92.5"
</t>
        </r>
        <r>
          <rPr>
            <b/>
            <sz val="11"/>
            <color indexed="81"/>
            <rFont val="Aptos"/>
            <family val="2"/>
          </rPr>
          <t>Note:</t>
        </r>
        <r>
          <rPr>
            <sz val="9"/>
            <color indexed="81"/>
            <rFont val="Tahoma"/>
            <family val="2"/>
          </rPr>
          <t xml:space="preserve">
</t>
        </r>
      </text>
    </comment>
    <comment ref="BW116" authorId="0" shapeId="0" xr:uid="{C4618B5A-F48E-41B7-A410-B67F9CE7721F}">
      <text>
        <r>
          <rPr>
            <b/>
            <sz val="11"/>
            <color indexed="81"/>
            <rFont val="Aptos"/>
            <family val="2"/>
          </rPr>
          <t xml:space="preserve">Area: </t>
        </r>
        <r>
          <rPr>
            <sz val="11"/>
            <color indexed="81"/>
            <rFont val="Aptos"/>
            <family val="2"/>
          </rPr>
          <t>S-HAL KONINGSDAM</t>
        </r>
        <r>
          <rPr>
            <b/>
            <sz val="11"/>
            <color indexed="81"/>
            <rFont val="Aptos"/>
            <family val="2"/>
          </rPr>
          <t xml:space="preserve">
Position: </t>
        </r>
        <r>
          <rPr>
            <sz val="11"/>
            <color indexed="81"/>
            <rFont val="Aptos"/>
            <family val="2"/>
          </rPr>
          <t>BANK 01 / STAND 06</t>
        </r>
        <r>
          <rPr>
            <b/>
            <sz val="11"/>
            <color indexed="81"/>
            <rFont val="Aptos"/>
            <family val="2"/>
          </rPr>
          <t xml:space="preserve">
Manufacturer: </t>
        </r>
        <r>
          <rPr>
            <sz val="11"/>
            <color indexed="81"/>
            <rFont val="Aptos"/>
            <family val="2"/>
          </rPr>
          <t>IGT</t>
        </r>
        <r>
          <rPr>
            <b/>
            <sz val="11"/>
            <color indexed="81"/>
            <rFont val="Aptos"/>
            <family val="2"/>
          </rPr>
          <t xml:space="preserve">
Model: </t>
        </r>
        <r>
          <rPr>
            <sz val="11"/>
            <color indexed="81"/>
            <rFont val="Aptos"/>
            <family val="2"/>
          </rPr>
          <t>S3000</t>
        </r>
        <r>
          <rPr>
            <b/>
            <sz val="11"/>
            <color indexed="81"/>
            <rFont val="Aptos"/>
            <family val="2"/>
          </rPr>
          <t xml:space="preserve">
Game Theme: </t>
        </r>
        <r>
          <rPr>
            <sz val="11"/>
            <color indexed="81"/>
            <rFont val="Aptos"/>
            <family val="2"/>
          </rPr>
          <t>TRIPLE RED HOT 7S</t>
        </r>
        <r>
          <rPr>
            <b/>
            <sz val="11"/>
            <color indexed="81"/>
            <rFont val="Aptos"/>
            <family val="2"/>
          </rPr>
          <t xml:space="preserve">
Cabinet: </t>
        </r>
        <r>
          <rPr>
            <sz val="11"/>
            <color indexed="81"/>
            <rFont val="Aptos"/>
            <family val="2"/>
          </rPr>
          <t>UPRIGHT</t>
        </r>
        <r>
          <rPr>
            <b/>
            <sz val="11"/>
            <color indexed="81"/>
            <rFont val="Aptos"/>
            <family val="2"/>
          </rPr>
          <t xml:space="preserve">
Revenue Denom: </t>
        </r>
        <r>
          <rPr>
            <sz val="11"/>
            <color indexed="81"/>
            <rFont val="Aptos"/>
            <family val="2"/>
          </rPr>
          <t>$ 0.25</t>
        </r>
        <r>
          <rPr>
            <b/>
            <sz val="11"/>
            <color indexed="81"/>
            <rFont val="Aptos"/>
            <family val="2"/>
          </rPr>
          <t xml:space="preserve">
Mix Type: </t>
        </r>
        <r>
          <rPr>
            <sz val="11"/>
            <color indexed="81"/>
            <rFont val="Aptos"/>
            <family val="2"/>
          </rPr>
          <t xml:space="preserve">$0.25
</t>
        </r>
        <r>
          <rPr>
            <b/>
            <sz val="11"/>
            <color indexed="81"/>
            <rFont val="Aptos"/>
            <family val="2"/>
          </rPr>
          <t>Game Type:</t>
        </r>
        <r>
          <rPr>
            <sz val="11"/>
            <color indexed="81"/>
            <rFont val="Aptos"/>
            <family val="2"/>
          </rPr>
          <t xml:space="preserve"> REEL MACHINE
</t>
        </r>
        <r>
          <rPr>
            <b/>
            <sz val="11"/>
            <color indexed="81"/>
            <rFont val="Aptos"/>
            <family val="2"/>
          </rPr>
          <t>Progressive:</t>
        </r>
        <r>
          <rPr>
            <sz val="11"/>
            <color indexed="81"/>
            <rFont val="Aptos"/>
            <family val="2"/>
          </rPr>
          <t xml:space="preserve"> NONE
</t>
        </r>
        <r>
          <rPr>
            <b/>
            <sz val="11"/>
            <color indexed="81"/>
            <rFont val="Aptos"/>
            <family val="2"/>
          </rPr>
          <t>Topper:</t>
        </r>
        <r>
          <rPr>
            <sz val="11"/>
            <color indexed="81"/>
            <rFont val="Aptos"/>
            <family val="2"/>
          </rPr>
          <t xml:space="preserve"> STATIC
</t>
        </r>
        <r>
          <rPr>
            <b/>
            <sz val="11"/>
            <color indexed="81"/>
            <rFont val="Aptos"/>
            <family val="2"/>
          </rPr>
          <t xml:space="preserve">Base: </t>
        </r>
        <r>
          <rPr>
            <sz val="11"/>
            <color indexed="81"/>
            <rFont val="Aptos"/>
            <family val="2"/>
          </rPr>
          <t xml:space="preserve">14" KGM MODULAR METAL
</t>
        </r>
        <r>
          <rPr>
            <b/>
            <sz val="11"/>
            <color indexed="81"/>
            <rFont val="Aptos"/>
            <family val="2"/>
          </rPr>
          <t>Slot Measurement:</t>
        </r>
        <r>
          <rPr>
            <sz val="11"/>
            <color indexed="81"/>
            <rFont val="Aptos"/>
            <family val="2"/>
          </rPr>
          <t xml:space="preserve"> 57.5"H, 24"W, 23"D
</t>
        </r>
        <r>
          <rPr>
            <b/>
            <sz val="11"/>
            <color indexed="81"/>
            <rFont val="Aptos"/>
            <family val="2"/>
          </rPr>
          <t xml:space="preserve">Slot w/ topper and candle measurement: </t>
        </r>
        <r>
          <rPr>
            <sz val="11"/>
            <color indexed="81"/>
            <rFont val="Aptos"/>
            <family val="2"/>
          </rPr>
          <t xml:space="preserve">70.25"H
</t>
        </r>
        <r>
          <rPr>
            <b/>
            <sz val="11"/>
            <color indexed="81"/>
            <rFont val="Aptos"/>
            <family val="2"/>
          </rPr>
          <t xml:space="preserve">Floor to Ceiling Measurement: </t>
        </r>
        <r>
          <rPr>
            <sz val="11"/>
            <color indexed="81"/>
            <rFont val="Aptos"/>
            <family val="2"/>
          </rPr>
          <t xml:space="preserve">92.5"
</t>
        </r>
        <r>
          <rPr>
            <b/>
            <sz val="11"/>
            <color indexed="81"/>
            <rFont val="Aptos"/>
            <family val="2"/>
          </rPr>
          <t xml:space="preserve">Note: </t>
        </r>
        <r>
          <rPr>
            <sz val="12"/>
            <color indexed="81"/>
            <rFont val="Arial Narrow"/>
            <family val="2"/>
          </rPr>
          <t xml:space="preserve">
</t>
        </r>
      </text>
    </comment>
    <comment ref="CA116" authorId="1" shapeId="0" xr:uid="{7C54B18F-D8F0-4083-A0F5-3047D4C4AAE9}">
      <text>
        <r>
          <rPr>
            <b/>
            <sz val="11"/>
            <color indexed="81"/>
            <rFont val="Aptos"/>
            <family val="2"/>
          </rPr>
          <t>Area:</t>
        </r>
        <r>
          <rPr>
            <sz val="11"/>
            <color indexed="81"/>
            <rFont val="Aptos"/>
            <family val="2"/>
          </rPr>
          <t xml:space="preserve"> S-HAL-KONINGSDAM
</t>
        </r>
        <r>
          <rPr>
            <b/>
            <sz val="11"/>
            <color indexed="81"/>
            <rFont val="Aptos"/>
            <family val="2"/>
          </rPr>
          <t xml:space="preserve">Position: </t>
        </r>
        <r>
          <rPr>
            <sz val="11"/>
            <color indexed="81"/>
            <rFont val="Aptos"/>
            <family val="2"/>
          </rPr>
          <t xml:space="preserve">BANK 17 / STAND 6
</t>
        </r>
        <r>
          <rPr>
            <b/>
            <sz val="11"/>
            <color indexed="81"/>
            <rFont val="Aptos"/>
            <family val="2"/>
          </rPr>
          <t>Manufacturer.</t>
        </r>
        <r>
          <rPr>
            <sz val="11"/>
            <color indexed="81"/>
            <rFont val="Aptos"/>
            <family val="2"/>
          </rPr>
          <t xml:space="preserve">: IGT
</t>
        </r>
        <r>
          <rPr>
            <b/>
            <sz val="11"/>
            <color indexed="81"/>
            <rFont val="Aptos"/>
            <family val="2"/>
          </rPr>
          <t>Model:</t>
        </r>
        <r>
          <rPr>
            <sz val="11"/>
            <color indexed="81"/>
            <rFont val="Aptos"/>
            <family val="2"/>
          </rPr>
          <t xml:space="preserve"> S3000
</t>
        </r>
        <r>
          <rPr>
            <b/>
            <sz val="11"/>
            <color indexed="81"/>
            <rFont val="Aptos"/>
            <family val="2"/>
          </rPr>
          <t xml:space="preserve">Game Theme: </t>
        </r>
        <r>
          <rPr>
            <sz val="11"/>
            <color indexed="81"/>
            <rFont val="Aptos"/>
            <family val="2"/>
          </rPr>
          <t xml:space="preserve">DOUBLE DIAMOND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$1.00
</t>
        </r>
        <r>
          <rPr>
            <b/>
            <sz val="11"/>
            <color indexed="81"/>
            <rFont val="Aptos"/>
            <family val="2"/>
          </rPr>
          <t xml:space="preserve">Mix Type: </t>
        </r>
        <r>
          <rPr>
            <sz val="11"/>
            <color indexed="81"/>
            <rFont val="Aptos"/>
            <family val="2"/>
          </rPr>
          <t xml:space="preserve">$1.00/$2.00/$5.00
</t>
        </r>
        <r>
          <rPr>
            <b/>
            <sz val="11"/>
            <color indexed="81"/>
            <rFont val="Aptos"/>
            <family val="2"/>
          </rPr>
          <t>Game Type:</t>
        </r>
        <r>
          <rPr>
            <sz val="11"/>
            <color indexed="81"/>
            <rFont val="Aptos"/>
            <family val="2"/>
          </rPr>
          <t xml:space="preserve"> REEL MACHINE
</t>
        </r>
        <r>
          <rPr>
            <b/>
            <sz val="11"/>
            <color indexed="81"/>
            <rFont val="Aptos"/>
            <family val="2"/>
          </rPr>
          <t>Progressive:</t>
        </r>
        <r>
          <rPr>
            <sz val="11"/>
            <color indexed="81"/>
            <rFont val="Aptos"/>
            <family val="2"/>
          </rPr>
          <t xml:space="preserve"> STANDALONE</t>
        </r>
        <r>
          <rPr>
            <b/>
            <sz val="11"/>
            <color indexed="81"/>
            <rFont val="Aptos"/>
            <family val="2"/>
          </rPr>
          <t xml:space="preserve">
Topper: </t>
        </r>
        <r>
          <rPr>
            <sz val="11"/>
            <color indexed="81"/>
            <rFont val="Aptos"/>
            <family val="2"/>
          </rPr>
          <t xml:space="preserve">VIDEO (11"H, 16"W)
</t>
        </r>
        <r>
          <rPr>
            <b/>
            <sz val="11"/>
            <color indexed="81"/>
            <rFont val="Aptos"/>
            <family val="2"/>
          </rPr>
          <t xml:space="preserve">Base: </t>
        </r>
        <r>
          <rPr>
            <sz val="11"/>
            <color indexed="81"/>
            <rFont val="Aptos"/>
            <family val="2"/>
          </rPr>
          <t xml:space="preserve">14" KGM MODULAR METAL </t>
        </r>
        <r>
          <rPr>
            <b/>
            <sz val="11"/>
            <color indexed="81"/>
            <rFont val="Aptos"/>
            <family val="2"/>
          </rPr>
          <t xml:space="preserve">
Slot Measurement: </t>
        </r>
        <r>
          <rPr>
            <sz val="11"/>
            <color indexed="81"/>
            <rFont val="Aptos"/>
            <family val="2"/>
          </rPr>
          <t xml:space="preserve">87.1"H, 24"W, 22.50"D
</t>
        </r>
        <r>
          <rPr>
            <b/>
            <sz val="11"/>
            <color indexed="81"/>
            <rFont val="Aptos"/>
            <family val="2"/>
          </rPr>
          <t>Slot w/ topper and candle measurement:</t>
        </r>
        <r>
          <rPr>
            <sz val="11"/>
            <color indexed="81"/>
            <rFont val="Aptos"/>
            <family val="2"/>
          </rPr>
          <t xml:space="preserve"> 87.1"H</t>
        </r>
        <r>
          <rPr>
            <b/>
            <sz val="11"/>
            <color indexed="81"/>
            <rFont val="Aptos"/>
            <family val="2"/>
          </rPr>
          <t xml:space="preserve">
Floor to Ceiling Measurement: </t>
        </r>
        <r>
          <rPr>
            <sz val="11"/>
            <color indexed="81"/>
            <rFont val="Aptos"/>
            <family val="2"/>
          </rPr>
          <t xml:space="preserve">92.5"
</t>
        </r>
        <r>
          <rPr>
            <b/>
            <sz val="11"/>
            <color indexed="81"/>
            <rFont val="Aptos"/>
            <family val="2"/>
          </rPr>
          <t xml:space="preserve">Note: </t>
        </r>
        <r>
          <rPr>
            <sz val="11"/>
            <color indexed="81"/>
            <rFont val="Aptos"/>
            <family val="2"/>
          </rPr>
          <t xml:space="preserve">NO TOPPER AND CANDLE
</t>
        </r>
      </text>
    </comment>
    <comment ref="CM116" authorId="0" shapeId="0" xr:uid="{8BD11623-92DE-487C-A784-8DC0CB5E8253}">
      <text>
        <r>
          <rPr>
            <b/>
            <sz val="11"/>
            <color indexed="81"/>
            <rFont val="Aptos"/>
            <family val="2"/>
          </rPr>
          <t>Area:</t>
        </r>
        <r>
          <rPr>
            <sz val="11"/>
            <color indexed="81"/>
            <rFont val="Aptos"/>
            <family val="2"/>
          </rPr>
          <t xml:space="preserve"> S-HAL KONINGSDAM
</t>
        </r>
        <r>
          <rPr>
            <b/>
            <sz val="11"/>
            <color indexed="81"/>
            <rFont val="Aptos"/>
            <family val="2"/>
          </rPr>
          <t xml:space="preserve">Position: </t>
        </r>
        <r>
          <rPr>
            <sz val="11"/>
            <color indexed="81"/>
            <rFont val="Aptos"/>
            <family val="2"/>
          </rPr>
          <t xml:space="preserve">BANK 18/ STAND 01
</t>
        </r>
        <r>
          <rPr>
            <b/>
            <sz val="11"/>
            <color indexed="81"/>
            <rFont val="Aptos"/>
            <family val="2"/>
          </rPr>
          <t>Manufacturer:</t>
        </r>
        <r>
          <rPr>
            <sz val="11"/>
            <color indexed="81"/>
            <rFont val="Aptos"/>
            <family val="2"/>
          </rPr>
          <t xml:space="preserve"> LIGHT AND WONDER
</t>
        </r>
        <r>
          <rPr>
            <b/>
            <sz val="11"/>
            <color indexed="81"/>
            <rFont val="Aptos"/>
            <family val="2"/>
          </rPr>
          <t>Model:</t>
        </r>
        <r>
          <rPr>
            <sz val="11"/>
            <color indexed="81"/>
            <rFont val="Aptos"/>
            <family val="2"/>
          </rPr>
          <t xml:space="preserve"> KASCADA DUAL
</t>
        </r>
        <r>
          <rPr>
            <b/>
            <sz val="11"/>
            <color indexed="81"/>
            <rFont val="Aptos"/>
            <family val="2"/>
          </rPr>
          <t>Game Theme:</t>
        </r>
        <r>
          <rPr>
            <sz val="11"/>
            <color indexed="81"/>
            <rFont val="Aptos"/>
            <family val="2"/>
          </rPr>
          <t xml:space="preserve"> HUFF N MORE PUFF POWER 4
</t>
        </r>
        <r>
          <rPr>
            <b/>
            <sz val="11"/>
            <color indexed="81"/>
            <rFont val="Aptos"/>
            <family val="2"/>
          </rPr>
          <t xml:space="preserve">Cabinet: </t>
        </r>
        <r>
          <rPr>
            <sz val="11"/>
            <color indexed="81"/>
            <rFont val="Aptos"/>
            <family val="2"/>
          </rPr>
          <t xml:space="preserve">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$0.1, $0.02, $0.05, $0.10
</t>
        </r>
        <r>
          <rPr>
            <b/>
            <sz val="11"/>
            <color indexed="81"/>
            <rFont val="Aptos"/>
            <family val="2"/>
          </rPr>
          <t>Game Type:</t>
        </r>
        <r>
          <rPr>
            <sz val="11"/>
            <color indexed="81"/>
            <rFont val="Aptos"/>
            <family val="2"/>
          </rPr>
          <t xml:space="preserve"> VIDEO MACHINE</t>
        </r>
        <r>
          <rPr>
            <b/>
            <sz val="11"/>
            <color indexed="81"/>
            <rFont val="Aptos"/>
            <family val="2"/>
          </rPr>
          <t xml:space="preserve">
Progressive:</t>
        </r>
        <r>
          <rPr>
            <sz val="11"/>
            <color indexed="81"/>
            <rFont val="Aptos"/>
            <family val="2"/>
          </rPr>
          <t xml:space="preserve">STANDALONE
</t>
        </r>
        <r>
          <rPr>
            <b/>
            <sz val="11"/>
            <color indexed="81"/>
            <rFont val="Aptos"/>
            <family val="2"/>
          </rPr>
          <t>Topper:</t>
        </r>
        <r>
          <rPr>
            <sz val="11"/>
            <color indexed="81"/>
            <rFont val="Aptos"/>
            <family val="2"/>
          </rPr>
          <t xml:space="preserve"> N/A
</t>
        </r>
        <r>
          <rPr>
            <b/>
            <sz val="11"/>
            <color indexed="81"/>
            <rFont val="Aptos"/>
            <family val="2"/>
          </rPr>
          <t xml:space="preserve">Base: </t>
        </r>
        <r>
          <rPr>
            <sz val="11"/>
            <color indexed="81"/>
            <rFont val="Aptos"/>
            <family val="2"/>
          </rPr>
          <t xml:space="preserve">14" KGM MODULAR METAL
</t>
        </r>
        <r>
          <rPr>
            <b/>
            <sz val="11"/>
            <color indexed="81"/>
            <rFont val="Aptos"/>
            <family val="2"/>
          </rPr>
          <t>Slot Measurement:</t>
        </r>
        <r>
          <rPr>
            <sz val="11"/>
            <color indexed="81"/>
            <rFont val="Aptos"/>
            <family val="2"/>
          </rPr>
          <t xml:space="preserve"> 51"H, 27"W, 28"D
</t>
        </r>
        <r>
          <rPr>
            <b/>
            <sz val="11"/>
            <color indexed="81"/>
            <rFont val="Aptos"/>
            <family val="2"/>
          </rPr>
          <t>Slot w/ topper and candle measurement:</t>
        </r>
        <r>
          <rPr>
            <sz val="11"/>
            <color indexed="81"/>
            <rFont val="Aptos"/>
            <family val="2"/>
          </rPr>
          <t xml:space="preserve"> 68"H
</t>
        </r>
        <r>
          <rPr>
            <b/>
            <sz val="11"/>
            <color indexed="81"/>
            <rFont val="Aptos"/>
            <family val="2"/>
          </rPr>
          <t xml:space="preserve">Floor to Ceilling Measurement: </t>
        </r>
        <r>
          <rPr>
            <sz val="11"/>
            <color indexed="81"/>
            <rFont val="Aptos"/>
            <family val="2"/>
          </rPr>
          <t xml:space="preserve">92.5"
</t>
        </r>
        <r>
          <rPr>
            <b/>
            <sz val="11"/>
            <color indexed="81"/>
            <rFont val="Aptos"/>
            <family val="2"/>
          </rPr>
          <t xml:space="preserve">Note: </t>
        </r>
      </text>
    </comment>
    <comment ref="CQ116" authorId="0" shapeId="0" xr:uid="{13AB7D95-848E-40B0-B340-73A727838086}">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18/ STAND 06
</t>
        </r>
        <r>
          <rPr>
            <b/>
            <sz val="11"/>
            <color indexed="81"/>
            <rFont val="Aptos"/>
            <family val="2"/>
          </rPr>
          <t>Manufacturer:</t>
        </r>
        <r>
          <rPr>
            <sz val="11"/>
            <color indexed="81"/>
            <rFont val="Aptos"/>
            <family val="2"/>
          </rPr>
          <t xml:space="preserve"> LIGHT AND WONDER
</t>
        </r>
        <r>
          <rPr>
            <b/>
            <sz val="11"/>
            <color indexed="81"/>
            <rFont val="Aptos"/>
            <family val="2"/>
          </rPr>
          <t>Model:</t>
        </r>
        <r>
          <rPr>
            <sz val="11"/>
            <color indexed="81"/>
            <rFont val="Aptos"/>
            <family val="2"/>
          </rPr>
          <t xml:space="preserve"> KASCADA DUAL
</t>
        </r>
        <r>
          <rPr>
            <b/>
            <sz val="11"/>
            <color indexed="81"/>
            <rFont val="Aptos"/>
            <family val="2"/>
          </rPr>
          <t>Game Theme:</t>
        </r>
        <r>
          <rPr>
            <sz val="11"/>
            <color indexed="81"/>
            <rFont val="Aptos"/>
            <family val="2"/>
          </rPr>
          <t xml:space="preserve"> ISLAND RISING SUNSET SHORE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$0.1, $0.02, $0.05, $0.10
</t>
        </r>
        <r>
          <rPr>
            <b/>
            <sz val="11"/>
            <color indexed="81"/>
            <rFont val="Aptos"/>
            <family val="2"/>
          </rPr>
          <t xml:space="preserve">Game Type: </t>
        </r>
        <r>
          <rPr>
            <sz val="11"/>
            <color indexed="81"/>
            <rFont val="Aptos"/>
            <family val="2"/>
          </rPr>
          <t xml:space="preserve">VIDEO MACHINE
</t>
        </r>
        <r>
          <rPr>
            <b/>
            <sz val="11"/>
            <color indexed="81"/>
            <rFont val="Aptos"/>
            <family val="2"/>
          </rPr>
          <t>Progressive:</t>
        </r>
        <r>
          <rPr>
            <sz val="11"/>
            <color indexed="81"/>
            <rFont val="Aptos"/>
            <family val="2"/>
          </rPr>
          <t>STANDALONE</t>
        </r>
        <r>
          <rPr>
            <sz val="11"/>
            <color indexed="81"/>
            <rFont val="Aptos"/>
            <family val="2"/>
          </rPr>
          <t xml:space="preserve">
</t>
        </r>
        <r>
          <rPr>
            <b/>
            <sz val="11"/>
            <color indexed="81"/>
            <rFont val="Aptos"/>
            <family val="2"/>
          </rPr>
          <t>Topper:</t>
        </r>
        <r>
          <rPr>
            <sz val="11"/>
            <color indexed="81"/>
            <rFont val="Aptos"/>
            <family val="2"/>
          </rPr>
          <t xml:space="preserve"> N/A
</t>
        </r>
        <r>
          <rPr>
            <b/>
            <sz val="11"/>
            <color indexed="81"/>
            <rFont val="Aptos"/>
            <family val="2"/>
          </rPr>
          <t xml:space="preserve">Base: </t>
        </r>
        <r>
          <rPr>
            <sz val="11"/>
            <color indexed="81"/>
            <rFont val="Aptos"/>
            <family val="2"/>
          </rPr>
          <t xml:space="preserve">14" KGM MODULAR METAL
</t>
        </r>
        <r>
          <rPr>
            <b/>
            <sz val="11"/>
            <color indexed="81"/>
            <rFont val="Aptos"/>
            <family val="2"/>
          </rPr>
          <t>Slot Measurement:</t>
        </r>
        <r>
          <rPr>
            <sz val="11"/>
            <color indexed="81"/>
            <rFont val="Aptos"/>
            <family val="2"/>
          </rPr>
          <t xml:space="preserve"> 51"H, 27"W, 28"D
</t>
        </r>
        <r>
          <rPr>
            <b/>
            <sz val="11"/>
            <color indexed="81"/>
            <rFont val="Aptos"/>
            <family val="2"/>
          </rPr>
          <t>Slot w/ topper and candle measurement:</t>
        </r>
        <r>
          <rPr>
            <sz val="11"/>
            <color indexed="81"/>
            <rFont val="Aptos"/>
            <family val="2"/>
          </rPr>
          <t xml:space="preserve"> 68"H
</t>
        </r>
        <r>
          <rPr>
            <b/>
            <sz val="11"/>
            <color indexed="81"/>
            <rFont val="Aptos"/>
            <family val="2"/>
          </rPr>
          <t xml:space="preserve">Floor to Ceilling Measurement: </t>
        </r>
        <r>
          <rPr>
            <sz val="11"/>
            <color indexed="81"/>
            <rFont val="Aptos"/>
            <family val="2"/>
          </rPr>
          <t xml:space="preserve">92.5"
</t>
        </r>
        <r>
          <rPr>
            <b/>
            <sz val="11"/>
            <color indexed="81"/>
            <rFont val="Aptos"/>
            <family val="2"/>
          </rPr>
          <t>Note:</t>
        </r>
      </text>
    </comment>
    <comment ref="DC116" authorId="0" shapeId="0" xr:uid="{4F1A8C3F-CDB2-41F9-B32D-5BBBA65FBAC8}">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21 / Stand 01
</t>
        </r>
        <r>
          <rPr>
            <b/>
            <sz val="11"/>
            <color indexed="81"/>
            <rFont val="Aptos"/>
            <family val="2"/>
          </rPr>
          <t>Manufacturer</t>
        </r>
        <r>
          <rPr>
            <sz val="11"/>
            <color indexed="81"/>
            <rFont val="Aptos"/>
            <family val="2"/>
          </rPr>
          <t xml:space="preserve">: SEGA SAMMY
</t>
        </r>
        <r>
          <rPr>
            <b/>
            <sz val="11"/>
            <color indexed="81"/>
            <rFont val="Aptos"/>
            <family val="2"/>
          </rPr>
          <t xml:space="preserve">Model: </t>
        </r>
        <r>
          <rPr>
            <sz val="11"/>
            <color indexed="81"/>
            <rFont val="Aptos"/>
            <family val="2"/>
          </rPr>
          <t xml:space="preserve">GENESIS ATMOS
</t>
        </r>
        <r>
          <rPr>
            <b/>
            <sz val="11"/>
            <color indexed="81"/>
            <rFont val="Aptos"/>
            <family val="2"/>
          </rPr>
          <t>Game Theme:</t>
        </r>
        <r>
          <rPr>
            <sz val="11"/>
            <color indexed="81"/>
            <rFont val="Aptos"/>
            <family val="2"/>
          </rPr>
          <t xml:space="preserve"> RAILROAD RICHES - TYCOON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 xml:space="preserve">Game Type: </t>
        </r>
        <r>
          <rPr>
            <sz val="11"/>
            <color indexed="81"/>
            <rFont val="Aptos"/>
            <family val="2"/>
          </rPr>
          <t xml:space="preserve">VIDEO MACHINE
</t>
        </r>
        <r>
          <rPr>
            <b/>
            <sz val="11"/>
            <color indexed="81"/>
            <rFont val="Aptos"/>
            <family val="2"/>
          </rPr>
          <t>Progressive:</t>
        </r>
        <r>
          <rPr>
            <sz val="11"/>
            <color indexed="81"/>
            <rFont val="Aptos"/>
            <family val="2"/>
          </rPr>
          <t xml:space="preserve"> LINK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88.39"H, 29.92"W, 27.56"D
</t>
        </r>
        <r>
          <rPr>
            <b/>
            <sz val="11"/>
            <color indexed="81"/>
            <rFont val="Aptos"/>
            <family val="2"/>
          </rPr>
          <t xml:space="preserve">Slot highest measurement: </t>
        </r>
        <r>
          <rPr>
            <sz val="11"/>
            <color indexed="81"/>
            <rFont val="Aptos"/>
            <family val="2"/>
          </rPr>
          <t xml:space="preserve">87.1"H
</t>
        </r>
        <r>
          <rPr>
            <b/>
            <sz val="11"/>
            <color indexed="81"/>
            <rFont val="Aptos"/>
            <family val="2"/>
          </rPr>
          <t>Floor to Ceiling Measurement:</t>
        </r>
        <r>
          <rPr>
            <sz val="11"/>
            <color indexed="81"/>
            <rFont val="Aptos"/>
            <family val="2"/>
          </rPr>
          <t xml:space="preserve"> 92.05"
</t>
        </r>
        <r>
          <rPr>
            <b/>
            <sz val="11"/>
            <color indexed="81"/>
            <rFont val="Aptos"/>
            <family val="2"/>
          </rPr>
          <t>Note:</t>
        </r>
        <r>
          <rPr>
            <sz val="11"/>
            <color indexed="81"/>
            <rFont val="Aptos"/>
            <family val="2"/>
          </rPr>
          <t xml:space="preserve">
</t>
        </r>
        <r>
          <rPr>
            <sz val="12"/>
            <color indexed="81"/>
            <rFont val="Arial Narrow"/>
            <family val="2"/>
          </rPr>
          <t xml:space="preserve">
</t>
        </r>
      </text>
    </comment>
    <comment ref="DG116" authorId="0" shapeId="0" xr:uid="{731C9872-D3C4-4740-B5DF-597F59B8E2C9}">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21 / Stand 06
</t>
        </r>
        <r>
          <rPr>
            <b/>
            <sz val="11"/>
            <color indexed="81"/>
            <rFont val="Aptos"/>
            <family val="2"/>
          </rPr>
          <t>Manufacturer</t>
        </r>
        <r>
          <rPr>
            <sz val="11"/>
            <color indexed="81"/>
            <rFont val="Aptos"/>
            <family val="2"/>
          </rPr>
          <t xml:space="preserve">: SEGA SAMMY
</t>
        </r>
        <r>
          <rPr>
            <b/>
            <sz val="11"/>
            <color indexed="81"/>
            <rFont val="Aptos"/>
            <family val="2"/>
          </rPr>
          <t xml:space="preserve">Model: </t>
        </r>
        <r>
          <rPr>
            <sz val="11"/>
            <color indexed="81"/>
            <rFont val="Aptos"/>
            <family val="2"/>
          </rPr>
          <t xml:space="preserve">GENESIS ATMOS
</t>
        </r>
        <r>
          <rPr>
            <b/>
            <sz val="11"/>
            <color indexed="81"/>
            <rFont val="Aptos"/>
            <family val="2"/>
          </rPr>
          <t>Game Theme:</t>
        </r>
        <r>
          <rPr>
            <sz val="11"/>
            <color indexed="81"/>
            <rFont val="Aptos"/>
            <family val="2"/>
          </rPr>
          <t xml:space="preserve"> RAILROAD RICHES - SHERIFF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 xml:space="preserve">Game Type: </t>
        </r>
        <r>
          <rPr>
            <sz val="11"/>
            <color indexed="81"/>
            <rFont val="Aptos"/>
            <family val="2"/>
          </rPr>
          <t xml:space="preserve">VIDEO MACHINE
</t>
        </r>
        <r>
          <rPr>
            <b/>
            <sz val="11"/>
            <color indexed="81"/>
            <rFont val="Aptos"/>
            <family val="2"/>
          </rPr>
          <t>Progressive:</t>
        </r>
        <r>
          <rPr>
            <sz val="11"/>
            <color indexed="81"/>
            <rFont val="Aptos"/>
            <family val="2"/>
          </rPr>
          <t xml:space="preserve"> LINK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88.39"H, 29.92"W, 27.56"D
</t>
        </r>
        <r>
          <rPr>
            <b/>
            <sz val="11"/>
            <color indexed="81"/>
            <rFont val="Aptos"/>
            <family val="2"/>
          </rPr>
          <t xml:space="preserve">Slot highest measurement: </t>
        </r>
        <r>
          <rPr>
            <sz val="11"/>
            <color indexed="81"/>
            <rFont val="Aptos"/>
            <family val="2"/>
          </rPr>
          <t xml:space="preserve">87.1"H
</t>
        </r>
        <r>
          <rPr>
            <b/>
            <sz val="11"/>
            <color indexed="81"/>
            <rFont val="Aptos"/>
            <family val="2"/>
          </rPr>
          <t>Floor to Ceiling Measurement:</t>
        </r>
        <r>
          <rPr>
            <sz val="11"/>
            <color indexed="81"/>
            <rFont val="Aptos"/>
            <family val="2"/>
          </rPr>
          <t xml:space="preserve"> 92.05"
</t>
        </r>
        <r>
          <rPr>
            <b/>
            <sz val="11"/>
            <color indexed="81"/>
            <rFont val="Aptos"/>
            <family val="2"/>
          </rPr>
          <t>Note:</t>
        </r>
        <r>
          <rPr>
            <sz val="11"/>
            <color indexed="81"/>
            <rFont val="Aptos"/>
            <family val="2"/>
          </rPr>
          <t xml:space="preserve">
</t>
        </r>
        <r>
          <rPr>
            <sz val="12"/>
            <color indexed="81"/>
            <rFont val="Arial Narrow"/>
            <family val="2"/>
          </rPr>
          <t xml:space="preserve">
</t>
        </r>
      </text>
    </comment>
    <comment ref="AQ120" authorId="0" shapeId="0" xr:uid="{BFB302C5-65B9-44A9-A14A-89036C96A495}">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13 / STAND 02
</t>
        </r>
        <r>
          <rPr>
            <b/>
            <sz val="11"/>
            <color indexed="81"/>
            <rFont val="Aptos"/>
            <family val="2"/>
          </rPr>
          <t>Manufacturer:</t>
        </r>
        <r>
          <rPr>
            <sz val="11"/>
            <color indexed="81"/>
            <rFont val="Aptos"/>
            <family val="2"/>
          </rPr>
          <t xml:space="preserve"> SCIENTIFIC GAMES
</t>
        </r>
        <r>
          <rPr>
            <b/>
            <sz val="11"/>
            <color indexed="81"/>
            <rFont val="Aptos"/>
            <family val="2"/>
          </rPr>
          <t>Model:</t>
        </r>
        <r>
          <rPr>
            <sz val="11"/>
            <color indexed="81"/>
            <rFont val="Aptos"/>
            <family val="2"/>
          </rPr>
          <t xml:space="preserve"> TWINSTAR J43
</t>
        </r>
        <r>
          <rPr>
            <b/>
            <sz val="11"/>
            <color indexed="81"/>
            <rFont val="Aptos"/>
            <family val="2"/>
          </rPr>
          <t>Game Theme:</t>
        </r>
        <r>
          <rPr>
            <sz val="11"/>
            <color indexed="81"/>
            <rFont val="Aptos"/>
            <family val="2"/>
          </rPr>
          <t xml:space="preserve"> ULTIMATE FIRE LINK - OLVERA STREET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 $0.02, $0.05, $0.10, $1.00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LINK
</t>
        </r>
        <r>
          <rPr>
            <b/>
            <sz val="11"/>
            <color indexed="81"/>
            <rFont val="Aptos"/>
            <family val="2"/>
          </rPr>
          <t>Topper:</t>
        </r>
        <r>
          <rPr>
            <sz val="11"/>
            <color indexed="81"/>
            <rFont val="Aptos"/>
            <family val="2"/>
          </rPr>
          <t xml:space="preserve"> N/A
</t>
        </r>
        <r>
          <rPr>
            <b/>
            <sz val="11"/>
            <color indexed="81"/>
            <rFont val="Aptos"/>
            <family val="2"/>
          </rPr>
          <t xml:space="preserve">Base: </t>
        </r>
        <r>
          <rPr>
            <sz val="11"/>
            <color indexed="81"/>
            <rFont val="Aptos"/>
            <family val="2"/>
          </rPr>
          <t>14" KGM MODULAR METAL</t>
        </r>
        <r>
          <rPr>
            <b/>
            <sz val="11"/>
            <color indexed="81"/>
            <rFont val="Aptos"/>
            <family val="2"/>
          </rPr>
          <t xml:space="preserve">
Slot Measurement: </t>
        </r>
        <r>
          <rPr>
            <sz val="11"/>
            <color indexed="81"/>
            <rFont val="Aptos"/>
            <family val="2"/>
          </rPr>
          <t>59.55"H, 27"W, 28"D</t>
        </r>
        <r>
          <rPr>
            <b/>
            <sz val="11"/>
            <color indexed="81"/>
            <rFont val="Aptos"/>
            <family val="2"/>
          </rPr>
          <t xml:space="preserve">
Slot w/ candle measurement: </t>
        </r>
        <r>
          <rPr>
            <sz val="11"/>
            <color indexed="81"/>
            <rFont val="Aptos"/>
            <family val="2"/>
          </rPr>
          <t>63.55"H</t>
        </r>
        <r>
          <rPr>
            <b/>
            <sz val="11"/>
            <color indexed="81"/>
            <rFont val="Aptos"/>
            <family val="2"/>
          </rPr>
          <t xml:space="preserve">
Floor to Ceilling Measurement: </t>
        </r>
        <r>
          <rPr>
            <sz val="11"/>
            <color indexed="81"/>
            <rFont val="Aptos"/>
            <family val="2"/>
          </rPr>
          <t>92.05"</t>
        </r>
        <r>
          <rPr>
            <b/>
            <sz val="11"/>
            <color indexed="81"/>
            <rFont val="Aptos"/>
            <family val="2"/>
          </rPr>
          <t xml:space="preserve">
Note: </t>
        </r>
        <r>
          <rPr>
            <sz val="11"/>
            <color indexed="81"/>
            <rFont val="Aptos"/>
            <family val="2"/>
          </rPr>
          <t>NO TOPPER</t>
        </r>
        <r>
          <rPr>
            <b/>
            <sz val="11"/>
            <color indexed="81"/>
            <rFont val="Aptos"/>
            <family val="2"/>
          </rPr>
          <t xml:space="preserve">
</t>
        </r>
      </text>
    </comment>
    <comment ref="AU120" authorId="0" shapeId="0" xr:uid="{B2B1CE0D-88EA-4090-BE01-40D85EE754FA}">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13 / STAND 05
</t>
        </r>
        <r>
          <rPr>
            <b/>
            <sz val="11"/>
            <color indexed="81"/>
            <rFont val="Aptos"/>
            <family val="2"/>
          </rPr>
          <t>Manufacturer:</t>
        </r>
        <r>
          <rPr>
            <sz val="11"/>
            <color indexed="81"/>
            <rFont val="Aptos"/>
            <family val="2"/>
          </rPr>
          <t xml:space="preserve"> SCIENTIFIC GAMES
</t>
        </r>
        <r>
          <rPr>
            <b/>
            <sz val="11"/>
            <color indexed="81"/>
            <rFont val="Aptos"/>
            <family val="2"/>
          </rPr>
          <t>Model:</t>
        </r>
        <r>
          <rPr>
            <sz val="11"/>
            <color indexed="81"/>
            <rFont val="Aptos"/>
            <family val="2"/>
          </rPr>
          <t xml:space="preserve"> TWINSTAR J43
</t>
        </r>
        <r>
          <rPr>
            <b/>
            <sz val="11"/>
            <color indexed="81"/>
            <rFont val="Aptos"/>
            <family val="2"/>
          </rPr>
          <t>Game Theme:</t>
        </r>
        <r>
          <rPr>
            <sz val="11"/>
            <color indexed="81"/>
            <rFont val="Aptos"/>
            <family val="2"/>
          </rPr>
          <t xml:space="preserve"> DOUBLE BLESSINGS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LINK
</t>
        </r>
        <r>
          <rPr>
            <b/>
            <sz val="11"/>
            <color indexed="81"/>
            <rFont val="Aptos"/>
            <family val="2"/>
          </rPr>
          <t>Topper:</t>
        </r>
        <r>
          <rPr>
            <sz val="11"/>
            <color indexed="81"/>
            <rFont val="Aptos"/>
            <family val="2"/>
          </rPr>
          <t xml:space="preserve"> N/A
</t>
        </r>
        <r>
          <rPr>
            <b/>
            <sz val="11"/>
            <color indexed="81"/>
            <rFont val="Aptos"/>
            <family val="2"/>
          </rPr>
          <t xml:space="preserve">Base: </t>
        </r>
        <r>
          <rPr>
            <sz val="11"/>
            <color indexed="81"/>
            <rFont val="Aptos"/>
            <family val="2"/>
          </rPr>
          <t>14" KGM MODULAR METAL</t>
        </r>
        <r>
          <rPr>
            <b/>
            <sz val="11"/>
            <color indexed="81"/>
            <rFont val="Aptos"/>
            <family val="2"/>
          </rPr>
          <t xml:space="preserve">
Slot Measurement: </t>
        </r>
        <r>
          <rPr>
            <sz val="11"/>
            <color indexed="81"/>
            <rFont val="Aptos"/>
            <family val="2"/>
          </rPr>
          <t>59.55"H, 27"W, 28"D</t>
        </r>
        <r>
          <rPr>
            <b/>
            <sz val="11"/>
            <color indexed="81"/>
            <rFont val="Aptos"/>
            <family val="2"/>
          </rPr>
          <t xml:space="preserve">
Slot w/ candle measurement: </t>
        </r>
        <r>
          <rPr>
            <sz val="11"/>
            <color indexed="81"/>
            <rFont val="Aptos"/>
            <family val="2"/>
          </rPr>
          <t>63.55"H</t>
        </r>
        <r>
          <rPr>
            <b/>
            <sz val="11"/>
            <color indexed="81"/>
            <rFont val="Aptos"/>
            <family val="2"/>
          </rPr>
          <t xml:space="preserve">
Floor to Ceilling Measurement: </t>
        </r>
        <r>
          <rPr>
            <sz val="11"/>
            <color indexed="81"/>
            <rFont val="Aptos"/>
            <family val="2"/>
          </rPr>
          <t>92.05"</t>
        </r>
        <r>
          <rPr>
            <b/>
            <sz val="11"/>
            <color indexed="81"/>
            <rFont val="Aptos"/>
            <family val="2"/>
          </rPr>
          <t xml:space="preserve">
Note: </t>
        </r>
        <r>
          <rPr>
            <sz val="11"/>
            <color indexed="81"/>
            <rFont val="Aptos"/>
            <family val="2"/>
          </rPr>
          <t>NO TOPPER</t>
        </r>
        <r>
          <rPr>
            <b/>
            <sz val="11"/>
            <color indexed="81"/>
            <rFont val="Aptos"/>
            <family val="2"/>
          </rPr>
          <t xml:space="preserve">
</t>
        </r>
      </text>
    </comment>
    <comment ref="BG120" authorId="1" shapeId="0" xr:uid="{FC08C39B-7B14-40C4-8494-706A507A3D91}">
      <text>
        <r>
          <rPr>
            <b/>
            <sz val="11"/>
            <color indexed="81"/>
            <rFont val="Aptos"/>
            <family val="2"/>
          </rPr>
          <t xml:space="preserve">Area: </t>
        </r>
        <r>
          <rPr>
            <sz val="11"/>
            <color indexed="81"/>
            <rFont val="Aptos"/>
            <family val="2"/>
          </rPr>
          <t xml:space="preserve">S-HAL KONINGSDAM
</t>
        </r>
        <r>
          <rPr>
            <b/>
            <sz val="11"/>
            <color indexed="81"/>
            <rFont val="Aptos"/>
            <family val="2"/>
          </rPr>
          <t xml:space="preserve">Position: </t>
        </r>
        <r>
          <rPr>
            <sz val="11"/>
            <color indexed="81"/>
            <rFont val="Aptos"/>
            <family val="2"/>
          </rPr>
          <t xml:space="preserve">BANK 14 / STAND 02
</t>
        </r>
        <r>
          <rPr>
            <b/>
            <sz val="11"/>
            <color indexed="81"/>
            <rFont val="Aptos"/>
            <family val="2"/>
          </rPr>
          <t>Manufacturer:</t>
        </r>
        <r>
          <rPr>
            <sz val="11"/>
            <color indexed="81"/>
            <rFont val="Aptos"/>
            <family val="2"/>
          </rPr>
          <t xml:space="preserve"> KONAMI
</t>
        </r>
        <r>
          <rPr>
            <b/>
            <sz val="11"/>
            <color indexed="81"/>
            <rFont val="Aptos"/>
            <family val="2"/>
          </rPr>
          <t>Model:</t>
        </r>
        <r>
          <rPr>
            <sz val="11"/>
            <color indexed="81"/>
            <rFont val="Aptos"/>
            <family val="2"/>
          </rPr>
          <t xml:space="preserve"> DIMENSION 27
</t>
        </r>
        <r>
          <rPr>
            <b/>
            <sz val="11"/>
            <color indexed="81"/>
            <rFont val="Aptos"/>
            <family val="2"/>
          </rPr>
          <t>Game Theme:</t>
        </r>
        <r>
          <rPr>
            <sz val="11"/>
            <color indexed="81"/>
            <rFont val="Aptos"/>
            <family val="2"/>
          </rPr>
          <t xml:space="preserve"> QUICK STRIKE MYSTERY REWARDS
</t>
        </r>
        <r>
          <rPr>
            <b/>
            <sz val="11"/>
            <color indexed="81"/>
            <rFont val="Aptos"/>
            <family val="2"/>
          </rPr>
          <t>Cabinet:</t>
        </r>
        <r>
          <rPr>
            <sz val="11"/>
            <color indexed="81"/>
            <rFont val="Aptos"/>
            <family val="2"/>
          </rPr>
          <t xml:space="preserve"> SLANT TOP
</t>
        </r>
        <r>
          <rPr>
            <b/>
            <sz val="11"/>
            <color indexed="81"/>
            <rFont val="Aptos"/>
            <family val="2"/>
          </rPr>
          <t xml:space="preserve">Revenue Denom: </t>
        </r>
        <r>
          <rPr>
            <sz val="11"/>
            <color indexed="81"/>
            <rFont val="Aptos"/>
            <family val="2"/>
          </rPr>
          <t xml:space="preserve">$ 0.01
</t>
        </r>
        <r>
          <rPr>
            <b/>
            <sz val="11"/>
            <color indexed="81"/>
            <rFont val="Aptos"/>
            <family val="2"/>
          </rPr>
          <t>Mix Type:</t>
        </r>
        <r>
          <rPr>
            <sz val="11"/>
            <color indexed="81"/>
            <rFont val="Aptos"/>
            <family val="2"/>
          </rPr>
          <t xml:space="preserve"> $0.1
</t>
        </r>
        <r>
          <rPr>
            <b/>
            <sz val="11"/>
            <color indexed="81"/>
            <rFont val="Aptos"/>
            <family val="2"/>
          </rPr>
          <t xml:space="preserve">Game Type: </t>
        </r>
        <r>
          <rPr>
            <sz val="11"/>
            <color indexed="81"/>
            <rFont val="Aptos"/>
            <family val="2"/>
          </rPr>
          <t xml:space="preserve">VIDEO REEL
</t>
        </r>
        <r>
          <rPr>
            <b/>
            <sz val="11"/>
            <color indexed="81"/>
            <rFont val="Aptos"/>
            <family val="2"/>
          </rPr>
          <t>Progressive:</t>
        </r>
        <r>
          <rPr>
            <sz val="11"/>
            <color indexed="81"/>
            <rFont val="Aptos"/>
            <family val="2"/>
          </rPr>
          <t xml:space="preserve">STANDALONE
</t>
        </r>
        <r>
          <rPr>
            <b/>
            <sz val="11"/>
            <color indexed="81"/>
            <rFont val="Aptos"/>
            <family val="2"/>
          </rPr>
          <t xml:space="preserve">Topper: </t>
        </r>
        <r>
          <rPr>
            <sz val="11"/>
            <color indexed="81"/>
            <rFont val="Aptos"/>
            <family val="2"/>
          </rPr>
          <t xml:space="preserve">VIDEO (15"H, 27"L)
</t>
        </r>
        <r>
          <rPr>
            <b/>
            <sz val="11"/>
            <color indexed="81"/>
            <rFont val="Aptos"/>
            <family val="2"/>
          </rPr>
          <t xml:space="preserve">Base: </t>
        </r>
        <r>
          <rPr>
            <sz val="11"/>
            <color indexed="81"/>
            <rFont val="Aptos"/>
            <family val="2"/>
          </rPr>
          <t xml:space="preserve">N/A 
</t>
        </r>
        <r>
          <rPr>
            <b/>
            <sz val="11"/>
            <color indexed="81"/>
            <rFont val="Aptos"/>
            <family val="2"/>
          </rPr>
          <t>Slot Measurement:</t>
        </r>
        <r>
          <rPr>
            <sz val="11"/>
            <color indexed="81"/>
            <rFont val="Aptos"/>
            <family val="2"/>
          </rPr>
          <t xml:space="preserve"> 82"H, 27"W, 28"D
</t>
        </r>
        <r>
          <rPr>
            <b/>
            <sz val="11"/>
            <color indexed="81"/>
            <rFont val="Aptos"/>
            <family val="2"/>
          </rPr>
          <t>Slot w/ candle measurement:</t>
        </r>
        <r>
          <rPr>
            <sz val="11"/>
            <color indexed="81"/>
            <rFont val="Aptos"/>
            <family val="2"/>
          </rPr>
          <t xml:space="preserve"> 86.5"
</t>
        </r>
        <r>
          <rPr>
            <b/>
            <sz val="11"/>
            <color indexed="81"/>
            <rFont val="Aptos"/>
            <family val="2"/>
          </rPr>
          <t xml:space="preserve">Floor to Ceilling Measurement: </t>
        </r>
        <r>
          <rPr>
            <sz val="11"/>
            <color indexed="81"/>
            <rFont val="Aptos"/>
            <family val="2"/>
          </rPr>
          <t xml:space="preserve">92.5""
</t>
        </r>
        <r>
          <rPr>
            <b/>
            <sz val="11"/>
            <color indexed="81"/>
            <rFont val="Aptos"/>
            <family val="2"/>
          </rPr>
          <t>Note:</t>
        </r>
        <r>
          <rPr>
            <sz val="9"/>
            <color indexed="81"/>
            <rFont val="Tahoma"/>
            <family val="2"/>
          </rPr>
          <t xml:space="preserve">
</t>
        </r>
      </text>
    </comment>
    <comment ref="BK120" authorId="1" shapeId="0" xr:uid="{89761BD8-F7AA-49B2-AA4E-F3D736ACB936}">
      <text>
        <r>
          <rPr>
            <b/>
            <sz val="11"/>
            <color indexed="81"/>
            <rFont val="Aptos"/>
            <family val="2"/>
          </rPr>
          <t>Aea:</t>
        </r>
        <r>
          <rPr>
            <sz val="11"/>
            <color indexed="81"/>
            <rFont val="Aptos"/>
            <family val="2"/>
          </rPr>
          <t xml:space="preserve"> S-HAL KONINGSDAM
</t>
        </r>
        <r>
          <rPr>
            <b/>
            <sz val="11"/>
            <color indexed="81"/>
            <rFont val="Aptos"/>
            <family val="2"/>
          </rPr>
          <t>Position</t>
        </r>
        <r>
          <rPr>
            <sz val="11"/>
            <color indexed="81"/>
            <rFont val="Aptos"/>
            <family val="2"/>
          </rPr>
          <t xml:space="preserve">: BANK 14 / STAND 05
</t>
        </r>
        <r>
          <rPr>
            <b/>
            <sz val="11"/>
            <color indexed="81"/>
            <rFont val="Aptos"/>
            <family val="2"/>
          </rPr>
          <t>Manufacturer:</t>
        </r>
        <r>
          <rPr>
            <sz val="11"/>
            <color indexed="81"/>
            <rFont val="Aptos"/>
            <family val="2"/>
          </rPr>
          <t xml:space="preserve"> KONAMI
</t>
        </r>
        <r>
          <rPr>
            <b/>
            <sz val="11"/>
            <color indexed="81"/>
            <rFont val="Aptos"/>
            <family val="2"/>
          </rPr>
          <t>Model:</t>
        </r>
        <r>
          <rPr>
            <sz val="11"/>
            <color indexed="81"/>
            <rFont val="Aptos"/>
            <family val="2"/>
          </rPr>
          <t xml:space="preserve"> DIMENSION 27
</t>
        </r>
        <r>
          <rPr>
            <b/>
            <sz val="11"/>
            <color indexed="81"/>
            <rFont val="Aptos"/>
            <family val="2"/>
          </rPr>
          <t>Game Theme:</t>
        </r>
        <r>
          <rPr>
            <sz val="11"/>
            <color indexed="81"/>
            <rFont val="Aptos"/>
            <family val="2"/>
          </rPr>
          <t xml:space="preserve"> SELEXION MYSTICAL TEMPLE EXTENDED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 xml:space="preserve">Mix Type: </t>
        </r>
        <r>
          <rPr>
            <sz val="11"/>
            <color indexed="81"/>
            <rFont val="Aptos"/>
            <family val="2"/>
          </rPr>
          <t xml:space="preserve">$0.1
</t>
        </r>
        <r>
          <rPr>
            <b/>
            <sz val="11"/>
            <color indexed="81"/>
            <rFont val="Aptos"/>
            <family val="2"/>
          </rPr>
          <t xml:space="preserve">Game Type: </t>
        </r>
        <r>
          <rPr>
            <sz val="11"/>
            <color indexed="81"/>
            <rFont val="Aptos"/>
            <family val="2"/>
          </rPr>
          <t xml:space="preserve">VIDEO REEL
</t>
        </r>
        <r>
          <rPr>
            <b/>
            <sz val="11"/>
            <color indexed="81"/>
            <rFont val="Aptos"/>
            <family val="2"/>
          </rPr>
          <t xml:space="preserve">Progressive: </t>
        </r>
        <r>
          <rPr>
            <sz val="11"/>
            <color indexed="81"/>
            <rFont val="Aptos"/>
            <family val="2"/>
          </rPr>
          <t xml:space="preserve">LINK
</t>
        </r>
        <r>
          <rPr>
            <b/>
            <sz val="11"/>
            <color indexed="81"/>
            <rFont val="Aptos"/>
            <family val="2"/>
          </rPr>
          <t xml:space="preserve">Topper: </t>
        </r>
        <r>
          <rPr>
            <sz val="11"/>
            <color indexed="81"/>
            <rFont val="Aptos"/>
            <family val="2"/>
          </rPr>
          <t xml:space="preserve">VIDEO (15"H, 27"L)
</t>
        </r>
        <r>
          <rPr>
            <b/>
            <sz val="11"/>
            <color indexed="81"/>
            <rFont val="Aptos"/>
            <family val="2"/>
          </rPr>
          <t xml:space="preserve">Base: </t>
        </r>
        <r>
          <rPr>
            <sz val="11"/>
            <color indexed="81"/>
            <rFont val="Aptos"/>
            <family val="2"/>
          </rPr>
          <t xml:space="preserve">N/A 
</t>
        </r>
        <r>
          <rPr>
            <b/>
            <sz val="11"/>
            <color indexed="81"/>
            <rFont val="Aptos"/>
            <family val="2"/>
          </rPr>
          <t>Slot Measurement:</t>
        </r>
        <r>
          <rPr>
            <sz val="11"/>
            <color indexed="81"/>
            <rFont val="Aptos"/>
            <family val="2"/>
          </rPr>
          <t xml:space="preserve"> 82"H, 27"W, 28"D
</t>
        </r>
        <r>
          <rPr>
            <b/>
            <sz val="11"/>
            <color indexed="81"/>
            <rFont val="Aptos"/>
            <family val="2"/>
          </rPr>
          <t>Slot w/ candle measurement:</t>
        </r>
        <r>
          <rPr>
            <sz val="11"/>
            <color indexed="81"/>
            <rFont val="Aptos"/>
            <family val="2"/>
          </rPr>
          <t xml:space="preserve"> 86.5"
</t>
        </r>
        <r>
          <rPr>
            <b/>
            <sz val="11"/>
            <color indexed="81"/>
            <rFont val="Aptos"/>
            <family val="2"/>
          </rPr>
          <t>Floor to Ceilling Measurement</t>
        </r>
        <r>
          <rPr>
            <sz val="11"/>
            <color indexed="81"/>
            <rFont val="Aptos"/>
            <family val="2"/>
          </rPr>
          <t xml:space="preserve">: 92.5"
</t>
        </r>
        <r>
          <rPr>
            <b/>
            <sz val="11"/>
            <color indexed="81"/>
            <rFont val="Aptos"/>
            <family val="2"/>
          </rPr>
          <t>Note:</t>
        </r>
        <r>
          <rPr>
            <sz val="9"/>
            <color indexed="81"/>
            <rFont val="Tahoma"/>
            <family val="2"/>
          </rPr>
          <t xml:space="preserve">
</t>
        </r>
      </text>
    </comment>
    <comment ref="BW120" authorId="1" shapeId="0" xr:uid="{D38D860E-F6A3-4F66-A706-F43CD0C76747}">
      <text>
        <r>
          <rPr>
            <b/>
            <sz val="11"/>
            <color indexed="81"/>
            <rFont val="Aptos"/>
            <family val="2"/>
          </rPr>
          <t>Area:</t>
        </r>
        <r>
          <rPr>
            <sz val="11"/>
            <color indexed="81"/>
            <rFont val="Aptos"/>
            <family val="2"/>
          </rPr>
          <t xml:space="preserve"> S-HAL-KONINGSDAM
</t>
        </r>
        <r>
          <rPr>
            <b/>
            <sz val="11"/>
            <color indexed="81"/>
            <rFont val="Aptos"/>
            <family val="2"/>
          </rPr>
          <t xml:space="preserve">Position: </t>
        </r>
        <r>
          <rPr>
            <sz val="11"/>
            <color indexed="81"/>
            <rFont val="Aptos"/>
            <family val="2"/>
          </rPr>
          <t xml:space="preserve">BANK 17 / STAND 2
</t>
        </r>
        <r>
          <rPr>
            <b/>
            <sz val="11"/>
            <color indexed="81"/>
            <rFont val="Aptos"/>
            <family val="2"/>
          </rPr>
          <t>Manufacturer.</t>
        </r>
        <r>
          <rPr>
            <sz val="11"/>
            <color indexed="81"/>
            <rFont val="Aptos"/>
            <family val="2"/>
          </rPr>
          <t xml:space="preserve">: IGT
</t>
        </r>
        <r>
          <rPr>
            <b/>
            <sz val="11"/>
            <color indexed="81"/>
            <rFont val="Aptos"/>
            <family val="2"/>
          </rPr>
          <t>Model:</t>
        </r>
        <r>
          <rPr>
            <sz val="11"/>
            <color indexed="81"/>
            <rFont val="Aptos"/>
            <family val="2"/>
          </rPr>
          <t xml:space="preserve"> S3000
</t>
        </r>
        <r>
          <rPr>
            <b/>
            <sz val="11"/>
            <color indexed="81"/>
            <rFont val="Aptos"/>
            <family val="2"/>
          </rPr>
          <t xml:space="preserve">Game Theme: </t>
        </r>
        <r>
          <rPr>
            <sz val="11"/>
            <color indexed="81"/>
            <rFont val="Aptos"/>
            <family val="2"/>
          </rPr>
          <t xml:space="preserve">DOUBLE DOUBLE GOLD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$1.00
</t>
        </r>
        <r>
          <rPr>
            <b/>
            <sz val="11"/>
            <color indexed="81"/>
            <rFont val="Aptos"/>
            <family val="2"/>
          </rPr>
          <t xml:space="preserve">Mix Type: </t>
        </r>
        <r>
          <rPr>
            <sz val="11"/>
            <color indexed="81"/>
            <rFont val="Aptos"/>
            <family val="2"/>
          </rPr>
          <t xml:space="preserve">$1.00/$2.00/$5.00
</t>
        </r>
        <r>
          <rPr>
            <b/>
            <sz val="11"/>
            <color indexed="81"/>
            <rFont val="Aptos"/>
            <family val="2"/>
          </rPr>
          <t>Game Type:</t>
        </r>
        <r>
          <rPr>
            <sz val="11"/>
            <color indexed="81"/>
            <rFont val="Aptos"/>
            <family val="2"/>
          </rPr>
          <t xml:space="preserve"> REEL MACHINE
</t>
        </r>
        <r>
          <rPr>
            <b/>
            <sz val="11"/>
            <color indexed="81"/>
            <rFont val="Aptos"/>
            <family val="2"/>
          </rPr>
          <t>Progressive:</t>
        </r>
        <r>
          <rPr>
            <sz val="11"/>
            <color indexed="81"/>
            <rFont val="Aptos"/>
            <family val="2"/>
          </rPr>
          <t xml:space="preserve"> STANDALONE</t>
        </r>
        <r>
          <rPr>
            <b/>
            <sz val="11"/>
            <color indexed="81"/>
            <rFont val="Aptos"/>
            <family val="2"/>
          </rPr>
          <t xml:space="preserve">
Topper: </t>
        </r>
        <r>
          <rPr>
            <sz val="11"/>
            <color indexed="81"/>
            <rFont val="Aptos"/>
            <family val="2"/>
          </rPr>
          <t xml:space="preserve">VIDEO (11"H, 16"W)
</t>
        </r>
        <r>
          <rPr>
            <b/>
            <sz val="11"/>
            <color indexed="81"/>
            <rFont val="Aptos"/>
            <family val="2"/>
          </rPr>
          <t xml:space="preserve">Base: </t>
        </r>
        <r>
          <rPr>
            <sz val="11"/>
            <color indexed="81"/>
            <rFont val="Aptos"/>
            <family val="2"/>
          </rPr>
          <t xml:space="preserve">14" KGM MODULAR METAL </t>
        </r>
        <r>
          <rPr>
            <b/>
            <sz val="11"/>
            <color indexed="81"/>
            <rFont val="Aptos"/>
            <family val="2"/>
          </rPr>
          <t xml:space="preserve">
Slot Measurement: </t>
        </r>
        <r>
          <rPr>
            <sz val="11"/>
            <color indexed="81"/>
            <rFont val="Aptos"/>
            <family val="2"/>
          </rPr>
          <t xml:space="preserve">87.1"H, 24"W, 22.50"D
</t>
        </r>
        <r>
          <rPr>
            <b/>
            <sz val="11"/>
            <color indexed="81"/>
            <rFont val="Aptos"/>
            <family val="2"/>
          </rPr>
          <t>Slot w/ topper and candle measurement:</t>
        </r>
        <r>
          <rPr>
            <sz val="11"/>
            <color indexed="81"/>
            <rFont val="Aptos"/>
            <family val="2"/>
          </rPr>
          <t xml:space="preserve"> 87.1"H</t>
        </r>
        <r>
          <rPr>
            <b/>
            <sz val="11"/>
            <color indexed="81"/>
            <rFont val="Aptos"/>
            <family val="2"/>
          </rPr>
          <t xml:space="preserve">
Floor to Ceiling Measurement: </t>
        </r>
        <r>
          <rPr>
            <sz val="11"/>
            <color indexed="81"/>
            <rFont val="Aptos"/>
            <family val="2"/>
          </rPr>
          <t xml:space="preserve">92.5"
</t>
        </r>
        <r>
          <rPr>
            <b/>
            <sz val="11"/>
            <color indexed="81"/>
            <rFont val="Aptos"/>
            <family val="2"/>
          </rPr>
          <t xml:space="preserve">Note: </t>
        </r>
        <r>
          <rPr>
            <sz val="11"/>
            <color indexed="81"/>
            <rFont val="Aptos"/>
            <family val="2"/>
          </rPr>
          <t xml:space="preserve">NO TOPPER AND CANDLE
</t>
        </r>
      </text>
    </comment>
    <comment ref="CA120" authorId="1" shapeId="0" xr:uid="{9B01CA04-85C7-4ADF-83ED-6CCDB3493A57}">
      <text>
        <r>
          <rPr>
            <b/>
            <sz val="11"/>
            <color indexed="81"/>
            <rFont val="Aptos"/>
            <family val="2"/>
          </rPr>
          <t>Area:</t>
        </r>
        <r>
          <rPr>
            <sz val="11"/>
            <color indexed="81"/>
            <rFont val="Aptos"/>
            <family val="2"/>
          </rPr>
          <t xml:space="preserve"> S-HAL-KONINGSDAM
</t>
        </r>
        <r>
          <rPr>
            <b/>
            <sz val="11"/>
            <color indexed="81"/>
            <rFont val="Aptos"/>
            <family val="2"/>
          </rPr>
          <t xml:space="preserve">Position: </t>
        </r>
        <r>
          <rPr>
            <sz val="11"/>
            <color indexed="81"/>
            <rFont val="Aptos"/>
            <family val="2"/>
          </rPr>
          <t xml:space="preserve">BANK 17 / STAND 5
</t>
        </r>
        <r>
          <rPr>
            <b/>
            <sz val="11"/>
            <color indexed="81"/>
            <rFont val="Aptos"/>
            <family val="2"/>
          </rPr>
          <t>Manufacturer.</t>
        </r>
        <r>
          <rPr>
            <sz val="11"/>
            <color indexed="81"/>
            <rFont val="Aptos"/>
            <family val="2"/>
          </rPr>
          <t xml:space="preserve">: IGT
</t>
        </r>
        <r>
          <rPr>
            <b/>
            <sz val="11"/>
            <color indexed="81"/>
            <rFont val="Aptos"/>
            <family val="2"/>
          </rPr>
          <t>Model:</t>
        </r>
        <r>
          <rPr>
            <sz val="11"/>
            <color indexed="81"/>
            <rFont val="Aptos"/>
            <family val="2"/>
          </rPr>
          <t xml:space="preserve"> S3000
</t>
        </r>
        <r>
          <rPr>
            <b/>
            <sz val="11"/>
            <color indexed="81"/>
            <rFont val="Aptos"/>
            <family val="2"/>
          </rPr>
          <t xml:space="preserve">Game Theme: </t>
        </r>
        <r>
          <rPr>
            <sz val="11"/>
            <color indexed="81"/>
            <rFont val="Aptos"/>
            <family val="2"/>
          </rPr>
          <t xml:space="preserve">HOTTER THAN BLAZES - RESPIN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$1.00
</t>
        </r>
        <r>
          <rPr>
            <b/>
            <sz val="11"/>
            <color indexed="81"/>
            <rFont val="Aptos"/>
            <family val="2"/>
          </rPr>
          <t xml:space="preserve">Mix Type: </t>
        </r>
        <r>
          <rPr>
            <sz val="11"/>
            <color indexed="81"/>
            <rFont val="Aptos"/>
            <family val="2"/>
          </rPr>
          <t xml:space="preserve">$1.00/$2.00/$5.00
</t>
        </r>
        <r>
          <rPr>
            <b/>
            <sz val="11"/>
            <color indexed="81"/>
            <rFont val="Aptos"/>
            <family val="2"/>
          </rPr>
          <t>Game Type:</t>
        </r>
        <r>
          <rPr>
            <sz val="11"/>
            <color indexed="81"/>
            <rFont val="Aptos"/>
            <family val="2"/>
          </rPr>
          <t xml:space="preserve"> REEL MACHINE
</t>
        </r>
        <r>
          <rPr>
            <b/>
            <sz val="11"/>
            <color indexed="81"/>
            <rFont val="Aptos"/>
            <family val="2"/>
          </rPr>
          <t>Progressive:</t>
        </r>
        <r>
          <rPr>
            <sz val="11"/>
            <color indexed="81"/>
            <rFont val="Aptos"/>
            <family val="2"/>
          </rPr>
          <t xml:space="preserve"> STANDALONE</t>
        </r>
        <r>
          <rPr>
            <b/>
            <sz val="11"/>
            <color indexed="81"/>
            <rFont val="Aptos"/>
            <family val="2"/>
          </rPr>
          <t xml:space="preserve">
Topper: </t>
        </r>
        <r>
          <rPr>
            <sz val="11"/>
            <color indexed="81"/>
            <rFont val="Aptos"/>
            <family val="2"/>
          </rPr>
          <t xml:space="preserve">VIDEO (11"H, 16"W)
</t>
        </r>
        <r>
          <rPr>
            <b/>
            <sz val="11"/>
            <color indexed="81"/>
            <rFont val="Aptos"/>
            <family val="2"/>
          </rPr>
          <t xml:space="preserve">Base: </t>
        </r>
        <r>
          <rPr>
            <sz val="11"/>
            <color indexed="81"/>
            <rFont val="Aptos"/>
            <family val="2"/>
          </rPr>
          <t xml:space="preserve">14" KGM MODULAR METAL </t>
        </r>
        <r>
          <rPr>
            <b/>
            <sz val="11"/>
            <color indexed="81"/>
            <rFont val="Aptos"/>
            <family val="2"/>
          </rPr>
          <t xml:space="preserve">
Slot Measurement: </t>
        </r>
        <r>
          <rPr>
            <sz val="11"/>
            <color indexed="81"/>
            <rFont val="Aptos"/>
            <family val="2"/>
          </rPr>
          <t xml:space="preserve">87.1"H, 24"W, 22.50"D
</t>
        </r>
        <r>
          <rPr>
            <b/>
            <sz val="11"/>
            <color indexed="81"/>
            <rFont val="Aptos"/>
            <family val="2"/>
          </rPr>
          <t>Slot w/ topper and candle measurement:</t>
        </r>
        <r>
          <rPr>
            <sz val="11"/>
            <color indexed="81"/>
            <rFont val="Aptos"/>
            <family val="2"/>
          </rPr>
          <t xml:space="preserve"> 87.1"H</t>
        </r>
        <r>
          <rPr>
            <b/>
            <sz val="11"/>
            <color indexed="81"/>
            <rFont val="Aptos"/>
            <family val="2"/>
          </rPr>
          <t xml:space="preserve">
Floor to Ceiling Measurement: </t>
        </r>
        <r>
          <rPr>
            <sz val="11"/>
            <color indexed="81"/>
            <rFont val="Aptos"/>
            <family val="2"/>
          </rPr>
          <t xml:space="preserve">92.5"
</t>
        </r>
        <r>
          <rPr>
            <b/>
            <sz val="11"/>
            <color indexed="81"/>
            <rFont val="Aptos"/>
            <family val="2"/>
          </rPr>
          <t xml:space="preserve">Note: </t>
        </r>
        <r>
          <rPr>
            <sz val="11"/>
            <color indexed="81"/>
            <rFont val="Aptos"/>
            <family val="2"/>
          </rPr>
          <t xml:space="preserve">NO TOPPER AND CANDLE
</t>
        </r>
      </text>
    </comment>
    <comment ref="CM120" authorId="0" shapeId="0" xr:uid="{D7FB4C8A-4F40-4ECE-B747-E0B5DB8F344B}">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18/ STAND 02
</t>
        </r>
        <r>
          <rPr>
            <b/>
            <sz val="11"/>
            <color indexed="81"/>
            <rFont val="Aptos"/>
            <family val="2"/>
          </rPr>
          <t xml:space="preserve">Manufacturer: </t>
        </r>
        <r>
          <rPr>
            <sz val="11"/>
            <color indexed="81"/>
            <rFont val="Aptos"/>
            <family val="2"/>
          </rPr>
          <t xml:space="preserve">LIGHT AND WONDER
</t>
        </r>
        <r>
          <rPr>
            <b/>
            <sz val="11"/>
            <color indexed="81"/>
            <rFont val="Aptos"/>
            <family val="2"/>
          </rPr>
          <t>Model:</t>
        </r>
        <r>
          <rPr>
            <sz val="11"/>
            <color indexed="81"/>
            <rFont val="Aptos"/>
            <family val="2"/>
          </rPr>
          <t xml:space="preserve"> KASCADA DUAL
</t>
        </r>
        <r>
          <rPr>
            <b/>
            <sz val="11"/>
            <color indexed="81"/>
            <rFont val="Aptos"/>
            <family val="2"/>
          </rPr>
          <t>Game Theme:</t>
        </r>
        <r>
          <rPr>
            <sz val="11"/>
            <color indexed="81"/>
            <rFont val="Aptos"/>
            <family val="2"/>
          </rPr>
          <t xml:space="preserve"> HUFF N MORE PUFF POWER 4
</t>
        </r>
        <r>
          <rPr>
            <b/>
            <sz val="11"/>
            <color indexed="81"/>
            <rFont val="Aptos"/>
            <family val="2"/>
          </rPr>
          <t xml:space="preserve">Cabinet: </t>
        </r>
        <r>
          <rPr>
            <sz val="11"/>
            <color indexed="81"/>
            <rFont val="Aptos"/>
            <family val="2"/>
          </rPr>
          <t xml:space="preserve">UPRIGHT
</t>
        </r>
        <r>
          <rPr>
            <b/>
            <sz val="11"/>
            <color indexed="81"/>
            <rFont val="Aptos"/>
            <family val="2"/>
          </rPr>
          <t>Revenue Denom:</t>
        </r>
        <r>
          <rPr>
            <sz val="11"/>
            <color indexed="81"/>
            <rFont val="Aptos"/>
            <family val="2"/>
          </rPr>
          <t xml:space="preserve"> $ 0.01
</t>
        </r>
        <r>
          <rPr>
            <b/>
            <sz val="11"/>
            <color indexed="81"/>
            <rFont val="Aptos"/>
            <family val="2"/>
          </rPr>
          <t xml:space="preserve">Mix Type: </t>
        </r>
        <r>
          <rPr>
            <sz val="11"/>
            <color indexed="81"/>
            <rFont val="Aptos"/>
            <family val="2"/>
          </rPr>
          <t xml:space="preserve">$0.1, $0.02, $0.05, $0.10
</t>
        </r>
        <r>
          <rPr>
            <b/>
            <sz val="11"/>
            <color indexed="81"/>
            <rFont val="Aptos"/>
            <family val="2"/>
          </rPr>
          <t xml:space="preserve">Game Type: </t>
        </r>
        <r>
          <rPr>
            <sz val="11"/>
            <color indexed="81"/>
            <rFont val="Aptos"/>
            <family val="2"/>
          </rPr>
          <t xml:space="preserve">VIDEO MACHINE
</t>
        </r>
        <r>
          <rPr>
            <b/>
            <sz val="11"/>
            <color indexed="81"/>
            <rFont val="Aptos"/>
            <family val="2"/>
          </rPr>
          <t>Progressive:</t>
        </r>
        <r>
          <rPr>
            <sz val="11"/>
            <color indexed="81"/>
            <rFont val="Aptos"/>
            <family val="2"/>
          </rPr>
          <t xml:space="preserve">STANDALONE
</t>
        </r>
        <r>
          <rPr>
            <b/>
            <sz val="11"/>
            <color indexed="81"/>
            <rFont val="Aptos"/>
            <family val="2"/>
          </rPr>
          <t>Topper:</t>
        </r>
        <r>
          <rPr>
            <sz val="11"/>
            <color indexed="81"/>
            <rFont val="Aptos"/>
            <family val="2"/>
          </rPr>
          <t xml:space="preserve"> N/A
</t>
        </r>
        <r>
          <rPr>
            <b/>
            <sz val="11"/>
            <color indexed="81"/>
            <rFont val="Aptos"/>
            <family val="2"/>
          </rPr>
          <t xml:space="preserve">Base: </t>
        </r>
        <r>
          <rPr>
            <sz val="11"/>
            <color indexed="81"/>
            <rFont val="Aptos"/>
            <family val="2"/>
          </rPr>
          <t xml:space="preserve">14" KGM MODULAR METAL
</t>
        </r>
        <r>
          <rPr>
            <b/>
            <sz val="11"/>
            <color indexed="81"/>
            <rFont val="Aptos"/>
            <family val="2"/>
          </rPr>
          <t>Slot Measurement:</t>
        </r>
        <r>
          <rPr>
            <sz val="11"/>
            <color indexed="81"/>
            <rFont val="Aptos"/>
            <family val="2"/>
          </rPr>
          <t xml:space="preserve"> 51"H, 27"W, 28"D
</t>
        </r>
        <r>
          <rPr>
            <b/>
            <sz val="11"/>
            <color indexed="81"/>
            <rFont val="Aptos"/>
            <family val="2"/>
          </rPr>
          <t>Slot w/ topper and candle measurement:</t>
        </r>
        <r>
          <rPr>
            <sz val="11"/>
            <color indexed="81"/>
            <rFont val="Aptos"/>
            <family val="2"/>
          </rPr>
          <t xml:space="preserve"> 68"H
</t>
        </r>
        <r>
          <rPr>
            <b/>
            <sz val="11"/>
            <color indexed="81"/>
            <rFont val="Aptos"/>
            <family val="2"/>
          </rPr>
          <t xml:space="preserve">Floor to Ceilling Measurement: </t>
        </r>
        <r>
          <rPr>
            <sz val="11"/>
            <color indexed="81"/>
            <rFont val="Aptos"/>
            <family val="2"/>
          </rPr>
          <t xml:space="preserve">92.5"
</t>
        </r>
        <r>
          <rPr>
            <b/>
            <sz val="11"/>
            <color indexed="81"/>
            <rFont val="Aptos"/>
            <family val="2"/>
          </rPr>
          <t xml:space="preserve">Note: </t>
        </r>
      </text>
    </comment>
    <comment ref="CQ120" authorId="0" shapeId="0" xr:uid="{208A8F6D-791D-46C4-A37A-66BBB34F2301}">
      <text>
        <r>
          <rPr>
            <b/>
            <sz val="11"/>
            <color indexed="81"/>
            <rFont val="Aptos"/>
            <family val="2"/>
          </rPr>
          <t>Area:</t>
        </r>
        <r>
          <rPr>
            <sz val="11"/>
            <color indexed="81"/>
            <rFont val="Aptos"/>
            <family val="2"/>
          </rPr>
          <t xml:space="preserve"> S-HAL KONINGSDAM
</t>
        </r>
        <r>
          <rPr>
            <b/>
            <sz val="11"/>
            <color indexed="81"/>
            <rFont val="Aptos"/>
            <family val="2"/>
          </rPr>
          <t xml:space="preserve">Position: </t>
        </r>
        <r>
          <rPr>
            <sz val="11"/>
            <color indexed="81"/>
            <rFont val="Aptos"/>
            <family val="2"/>
          </rPr>
          <t xml:space="preserve">BANK 18/ STAND 05
</t>
        </r>
        <r>
          <rPr>
            <b/>
            <sz val="11"/>
            <color indexed="81"/>
            <rFont val="Aptos"/>
            <family val="2"/>
          </rPr>
          <t>Manufacturer:</t>
        </r>
        <r>
          <rPr>
            <sz val="11"/>
            <color indexed="81"/>
            <rFont val="Aptos"/>
            <family val="2"/>
          </rPr>
          <t xml:space="preserve"> LIGHT AND WONDER
</t>
        </r>
        <r>
          <rPr>
            <b/>
            <sz val="11"/>
            <color indexed="81"/>
            <rFont val="Aptos"/>
            <family val="2"/>
          </rPr>
          <t>Model:</t>
        </r>
        <r>
          <rPr>
            <sz val="11"/>
            <color indexed="81"/>
            <rFont val="Aptos"/>
            <family val="2"/>
          </rPr>
          <t xml:space="preserve"> KASCADA DUAL
</t>
        </r>
        <r>
          <rPr>
            <b/>
            <sz val="11"/>
            <color indexed="81"/>
            <rFont val="Aptos"/>
            <family val="2"/>
          </rPr>
          <t>Game Theme:</t>
        </r>
        <r>
          <rPr>
            <sz val="11"/>
            <color indexed="81"/>
            <rFont val="Aptos"/>
            <family val="2"/>
          </rPr>
          <t xml:space="preserve"> ISLAND RISING TWILIGHT SHORE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$0.1, $0.02, $0.05, $0.10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xml:space="preserve">STANDALONE
</t>
        </r>
        <r>
          <rPr>
            <b/>
            <sz val="11"/>
            <color indexed="81"/>
            <rFont val="Aptos"/>
            <family val="2"/>
          </rPr>
          <t xml:space="preserve">Topper: </t>
        </r>
        <r>
          <rPr>
            <sz val="11"/>
            <color indexed="81"/>
            <rFont val="Aptos"/>
            <family val="2"/>
          </rPr>
          <t xml:space="preserve">N/A
</t>
        </r>
        <r>
          <rPr>
            <b/>
            <sz val="11"/>
            <color indexed="81"/>
            <rFont val="Aptos"/>
            <family val="2"/>
          </rPr>
          <t>Base:</t>
        </r>
        <r>
          <rPr>
            <sz val="11"/>
            <color indexed="81"/>
            <rFont val="Aptos"/>
            <family val="2"/>
          </rPr>
          <t xml:space="preserve"> 14" KGM MODULAR METAL
</t>
        </r>
        <r>
          <rPr>
            <b/>
            <sz val="11"/>
            <color indexed="81"/>
            <rFont val="Aptos"/>
            <family val="2"/>
          </rPr>
          <t>Slot Measurement:</t>
        </r>
        <r>
          <rPr>
            <sz val="11"/>
            <color indexed="81"/>
            <rFont val="Aptos"/>
            <family val="2"/>
          </rPr>
          <t xml:space="preserve"> 51"H, 27"W, 28"D
</t>
        </r>
        <r>
          <rPr>
            <b/>
            <sz val="11"/>
            <color indexed="81"/>
            <rFont val="Aptos"/>
            <family val="2"/>
          </rPr>
          <t>Slot w/ topper and candle measurement:</t>
        </r>
        <r>
          <rPr>
            <sz val="11"/>
            <color indexed="81"/>
            <rFont val="Aptos"/>
            <family val="2"/>
          </rPr>
          <t xml:space="preserve"> 68"H
</t>
        </r>
        <r>
          <rPr>
            <b/>
            <sz val="11"/>
            <color indexed="81"/>
            <rFont val="Aptos"/>
            <family val="2"/>
          </rPr>
          <t xml:space="preserve">Floor to Ceilling Measurement: </t>
        </r>
        <r>
          <rPr>
            <sz val="11"/>
            <color indexed="81"/>
            <rFont val="Aptos"/>
            <family val="2"/>
          </rPr>
          <t xml:space="preserve">92.5"
</t>
        </r>
        <r>
          <rPr>
            <b/>
            <sz val="11"/>
            <color indexed="81"/>
            <rFont val="Aptos"/>
            <family val="2"/>
          </rPr>
          <t>Note:</t>
        </r>
      </text>
    </comment>
    <comment ref="DC120" authorId="0" shapeId="0" xr:uid="{B1E634C5-B5C6-4242-8E12-495ACCAB7837}">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21 / Stand 02
</t>
        </r>
        <r>
          <rPr>
            <b/>
            <sz val="11"/>
            <color indexed="81"/>
            <rFont val="Aptos"/>
            <family val="2"/>
          </rPr>
          <t>Manufacturer</t>
        </r>
        <r>
          <rPr>
            <sz val="11"/>
            <color indexed="81"/>
            <rFont val="Aptos"/>
            <family val="2"/>
          </rPr>
          <t xml:space="preserve">: SEGA SAMMY
</t>
        </r>
        <r>
          <rPr>
            <b/>
            <sz val="11"/>
            <color indexed="81"/>
            <rFont val="Aptos"/>
            <family val="2"/>
          </rPr>
          <t xml:space="preserve">Model: </t>
        </r>
        <r>
          <rPr>
            <sz val="11"/>
            <color indexed="81"/>
            <rFont val="Aptos"/>
            <family val="2"/>
          </rPr>
          <t xml:space="preserve">GENESIS ATMOS
</t>
        </r>
        <r>
          <rPr>
            <b/>
            <sz val="11"/>
            <color indexed="81"/>
            <rFont val="Aptos"/>
            <family val="2"/>
          </rPr>
          <t>Game Theme:</t>
        </r>
        <r>
          <rPr>
            <sz val="11"/>
            <color indexed="81"/>
            <rFont val="Aptos"/>
            <family val="2"/>
          </rPr>
          <t xml:space="preserve"> RAILROAD RICHES - TYCOON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 xml:space="preserve">Game Type: </t>
        </r>
        <r>
          <rPr>
            <sz val="11"/>
            <color indexed="81"/>
            <rFont val="Aptos"/>
            <family val="2"/>
          </rPr>
          <t xml:space="preserve">VIDEO MACHINE
</t>
        </r>
        <r>
          <rPr>
            <b/>
            <sz val="11"/>
            <color indexed="81"/>
            <rFont val="Aptos"/>
            <family val="2"/>
          </rPr>
          <t>Progressive:</t>
        </r>
        <r>
          <rPr>
            <sz val="11"/>
            <color indexed="81"/>
            <rFont val="Aptos"/>
            <family val="2"/>
          </rPr>
          <t xml:space="preserve"> LINK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88.39"H, 29.92"W, 27.56"D
</t>
        </r>
        <r>
          <rPr>
            <b/>
            <sz val="11"/>
            <color indexed="81"/>
            <rFont val="Aptos"/>
            <family val="2"/>
          </rPr>
          <t xml:space="preserve">Slot highest measurement: </t>
        </r>
        <r>
          <rPr>
            <sz val="11"/>
            <color indexed="81"/>
            <rFont val="Aptos"/>
            <family val="2"/>
          </rPr>
          <t xml:space="preserve">87.1"H
</t>
        </r>
        <r>
          <rPr>
            <b/>
            <sz val="11"/>
            <color indexed="81"/>
            <rFont val="Aptos"/>
            <family val="2"/>
          </rPr>
          <t>Floor to Ceiling Measurement:</t>
        </r>
        <r>
          <rPr>
            <sz val="11"/>
            <color indexed="81"/>
            <rFont val="Aptos"/>
            <family val="2"/>
          </rPr>
          <t xml:space="preserve"> 92.05"
</t>
        </r>
        <r>
          <rPr>
            <b/>
            <sz val="11"/>
            <color indexed="81"/>
            <rFont val="Aptos"/>
            <family val="2"/>
          </rPr>
          <t>Note:</t>
        </r>
        <r>
          <rPr>
            <sz val="11"/>
            <color indexed="81"/>
            <rFont val="Aptos"/>
            <family val="2"/>
          </rPr>
          <t xml:space="preserve">
</t>
        </r>
        <r>
          <rPr>
            <sz val="12"/>
            <color indexed="81"/>
            <rFont val="Arial Narrow"/>
            <family val="2"/>
          </rPr>
          <t xml:space="preserve">
</t>
        </r>
      </text>
    </comment>
    <comment ref="DG120" authorId="0" shapeId="0" xr:uid="{B67AC93F-AB41-4DFB-AF90-5C915B2700E0}">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21 / Stand 05
</t>
        </r>
        <r>
          <rPr>
            <b/>
            <sz val="11"/>
            <color indexed="81"/>
            <rFont val="Aptos"/>
            <family val="2"/>
          </rPr>
          <t>Manufacturer</t>
        </r>
        <r>
          <rPr>
            <sz val="11"/>
            <color indexed="81"/>
            <rFont val="Aptos"/>
            <family val="2"/>
          </rPr>
          <t xml:space="preserve">: SEGA SAMMY
</t>
        </r>
        <r>
          <rPr>
            <b/>
            <sz val="11"/>
            <color indexed="81"/>
            <rFont val="Aptos"/>
            <family val="2"/>
          </rPr>
          <t xml:space="preserve">Model: </t>
        </r>
        <r>
          <rPr>
            <sz val="11"/>
            <color indexed="81"/>
            <rFont val="Aptos"/>
            <family val="2"/>
          </rPr>
          <t xml:space="preserve">GENESIS ATMOS
</t>
        </r>
        <r>
          <rPr>
            <b/>
            <sz val="11"/>
            <color indexed="81"/>
            <rFont val="Aptos"/>
            <family val="2"/>
          </rPr>
          <t>Game Theme:</t>
        </r>
        <r>
          <rPr>
            <sz val="11"/>
            <color indexed="81"/>
            <rFont val="Aptos"/>
            <family val="2"/>
          </rPr>
          <t xml:space="preserve"> RAILROAD RICHES - SHERIFF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 xml:space="preserve">Game Type: </t>
        </r>
        <r>
          <rPr>
            <sz val="11"/>
            <color indexed="81"/>
            <rFont val="Aptos"/>
            <family val="2"/>
          </rPr>
          <t xml:space="preserve">VIDEO MACHINE
</t>
        </r>
        <r>
          <rPr>
            <b/>
            <sz val="11"/>
            <color indexed="81"/>
            <rFont val="Aptos"/>
            <family val="2"/>
          </rPr>
          <t>Progressive:</t>
        </r>
        <r>
          <rPr>
            <sz val="11"/>
            <color indexed="81"/>
            <rFont val="Aptos"/>
            <family val="2"/>
          </rPr>
          <t xml:space="preserve"> LINK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88.39"H, 29.92"W, 27.56"D
</t>
        </r>
        <r>
          <rPr>
            <b/>
            <sz val="11"/>
            <color indexed="81"/>
            <rFont val="Aptos"/>
            <family val="2"/>
          </rPr>
          <t xml:space="preserve">Slot highest measurement: </t>
        </r>
        <r>
          <rPr>
            <sz val="11"/>
            <color indexed="81"/>
            <rFont val="Aptos"/>
            <family val="2"/>
          </rPr>
          <t xml:space="preserve">87.1"H
</t>
        </r>
        <r>
          <rPr>
            <b/>
            <sz val="11"/>
            <color indexed="81"/>
            <rFont val="Aptos"/>
            <family val="2"/>
          </rPr>
          <t>Floor to Ceiling Measurement:</t>
        </r>
        <r>
          <rPr>
            <sz val="11"/>
            <color indexed="81"/>
            <rFont val="Aptos"/>
            <family val="2"/>
          </rPr>
          <t xml:space="preserve"> 92.05"
</t>
        </r>
        <r>
          <rPr>
            <b/>
            <sz val="11"/>
            <color indexed="81"/>
            <rFont val="Aptos"/>
            <family val="2"/>
          </rPr>
          <t>Note:</t>
        </r>
        <r>
          <rPr>
            <sz val="11"/>
            <color indexed="81"/>
            <rFont val="Aptos"/>
            <family val="2"/>
          </rPr>
          <t xml:space="preserve">
</t>
        </r>
        <r>
          <rPr>
            <sz val="12"/>
            <color indexed="81"/>
            <rFont val="Arial Narrow"/>
            <family val="2"/>
          </rPr>
          <t xml:space="preserve">
</t>
        </r>
      </text>
    </comment>
    <comment ref="AQ124" authorId="0" shapeId="0" xr:uid="{B9D778D9-2386-4A42-ABA7-DA7B9562C4B7}">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13 / STAND 03
</t>
        </r>
        <r>
          <rPr>
            <b/>
            <sz val="11"/>
            <color indexed="81"/>
            <rFont val="Aptos"/>
            <family val="2"/>
          </rPr>
          <t>Manufacturer:</t>
        </r>
        <r>
          <rPr>
            <sz val="11"/>
            <color indexed="81"/>
            <rFont val="Aptos"/>
            <family val="2"/>
          </rPr>
          <t xml:space="preserve"> SCIENTIFIC GAMES
</t>
        </r>
        <r>
          <rPr>
            <b/>
            <sz val="11"/>
            <color indexed="81"/>
            <rFont val="Aptos"/>
            <family val="2"/>
          </rPr>
          <t>Model:</t>
        </r>
        <r>
          <rPr>
            <sz val="11"/>
            <color indexed="81"/>
            <rFont val="Aptos"/>
            <family val="2"/>
          </rPr>
          <t xml:space="preserve"> TWINSTAR J43
</t>
        </r>
        <r>
          <rPr>
            <b/>
            <sz val="11"/>
            <color indexed="81"/>
            <rFont val="Aptos"/>
            <family val="2"/>
          </rPr>
          <t>Game Theme:</t>
        </r>
        <r>
          <rPr>
            <sz val="11"/>
            <color indexed="81"/>
            <rFont val="Aptos"/>
            <family val="2"/>
          </rPr>
          <t xml:space="preserve"> ULTIMATE FIRE LINK - CHINA STREET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 $0.02, $0.05, $0.10, $1.00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LINK
</t>
        </r>
        <r>
          <rPr>
            <b/>
            <sz val="11"/>
            <color indexed="81"/>
            <rFont val="Aptos"/>
            <family val="2"/>
          </rPr>
          <t>Topper:</t>
        </r>
        <r>
          <rPr>
            <sz val="11"/>
            <color indexed="81"/>
            <rFont val="Aptos"/>
            <family val="2"/>
          </rPr>
          <t xml:space="preserve"> N/A
</t>
        </r>
        <r>
          <rPr>
            <b/>
            <sz val="11"/>
            <color indexed="81"/>
            <rFont val="Aptos"/>
            <family val="2"/>
          </rPr>
          <t xml:space="preserve">Base: </t>
        </r>
        <r>
          <rPr>
            <sz val="11"/>
            <color indexed="81"/>
            <rFont val="Aptos"/>
            <family val="2"/>
          </rPr>
          <t>14" KGM MODULAR METAL</t>
        </r>
        <r>
          <rPr>
            <b/>
            <sz val="11"/>
            <color indexed="81"/>
            <rFont val="Aptos"/>
            <family val="2"/>
          </rPr>
          <t xml:space="preserve">
Slot Measurement: </t>
        </r>
        <r>
          <rPr>
            <sz val="11"/>
            <color indexed="81"/>
            <rFont val="Aptos"/>
            <family val="2"/>
          </rPr>
          <t>59.55"H, 27"W, 28"D</t>
        </r>
        <r>
          <rPr>
            <b/>
            <sz val="11"/>
            <color indexed="81"/>
            <rFont val="Aptos"/>
            <family val="2"/>
          </rPr>
          <t xml:space="preserve">
Slot w/ candle measurement: </t>
        </r>
        <r>
          <rPr>
            <sz val="11"/>
            <color indexed="81"/>
            <rFont val="Aptos"/>
            <family val="2"/>
          </rPr>
          <t>63.55"H</t>
        </r>
        <r>
          <rPr>
            <b/>
            <sz val="11"/>
            <color indexed="81"/>
            <rFont val="Aptos"/>
            <family val="2"/>
          </rPr>
          <t xml:space="preserve">
Floor to Ceilling Measurement: </t>
        </r>
        <r>
          <rPr>
            <sz val="11"/>
            <color indexed="81"/>
            <rFont val="Aptos"/>
            <family val="2"/>
          </rPr>
          <t>92.05"</t>
        </r>
        <r>
          <rPr>
            <b/>
            <sz val="11"/>
            <color indexed="81"/>
            <rFont val="Aptos"/>
            <family val="2"/>
          </rPr>
          <t xml:space="preserve">
Note: </t>
        </r>
        <r>
          <rPr>
            <sz val="11"/>
            <color indexed="81"/>
            <rFont val="Aptos"/>
            <family val="2"/>
          </rPr>
          <t>NO TOPPER</t>
        </r>
        <r>
          <rPr>
            <b/>
            <sz val="11"/>
            <color indexed="81"/>
            <rFont val="Aptos"/>
            <family val="2"/>
          </rPr>
          <t xml:space="preserve">
</t>
        </r>
      </text>
    </comment>
    <comment ref="AU124" authorId="0" shapeId="0" xr:uid="{27BA03BC-1400-42BD-8BF6-680D6625FBDD}">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13 / STAND 04
</t>
        </r>
        <r>
          <rPr>
            <b/>
            <sz val="11"/>
            <color indexed="81"/>
            <rFont val="Aptos"/>
            <family val="2"/>
          </rPr>
          <t>Manufacturer:</t>
        </r>
        <r>
          <rPr>
            <sz val="11"/>
            <color indexed="81"/>
            <rFont val="Aptos"/>
            <family val="2"/>
          </rPr>
          <t xml:space="preserve"> SCIENTIFIC GAMES
</t>
        </r>
        <r>
          <rPr>
            <b/>
            <sz val="11"/>
            <color indexed="81"/>
            <rFont val="Aptos"/>
            <family val="2"/>
          </rPr>
          <t>Model:</t>
        </r>
        <r>
          <rPr>
            <sz val="11"/>
            <color indexed="81"/>
            <rFont val="Aptos"/>
            <family val="2"/>
          </rPr>
          <t xml:space="preserve"> TWINSTAR J43
</t>
        </r>
        <r>
          <rPr>
            <b/>
            <sz val="11"/>
            <color indexed="81"/>
            <rFont val="Aptos"/>
            <family val="2"/>
          </rPr>
          <t>Game Theme:</t>
        </r>
        <r>
          <rPr>
            <sz val="11"/>
            <color indexed="81"/>
            <rFont val="Aptos"/>
            <family val="2"/>
          </rPr>
          <t xml:space="preserve"> DANCING DRUMS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
</t>
        </r>
        <r>
          <rPr>
            <b/>
            <sz val="11"/>
            <color indexed="81"/>
            <rFont val="Aptos"/>
            <family val="2"/>
          </rPr>
          <t>Game Type:</t>
        </r>
        <r>
          <rPr>
            <sz val="11"/>
            <color indexed="81"/>
            <rFont val="Aptos"/>
            <family val="2"/>
          </rPr>
          <t xml:space="preserve"> VIDEO MACHINE
</t>
        </r>
        <r>
          <rPr>
            <b/>
            <sz val="11"/>
            <color indexed="81"/>
            <rFont val="Aptos"/>
            <family val="2"/>
          </rPr>
          <t xml:space="preserve">Progressive: </t>
        </r>
        <r>
          <rPr>
            <sz val="11"/>
            <color indexed="81"/>
            <rFont val="Aptos"/>
            <family val="2"/>
          </rPr>
          <t xml:space="preserve">LINK
</t>
        </r>
        <r>
          <rPr>
            <b/>
            <sz val="11"/>
            <color indexed="81"/>
            <rFont val="Aptos"/>
            <family val="2"/>
          </rPr>
          <t>Topper:</t>
        </r>
        <r>
          <rPr>
            <sz val="11"/>
            <color indexed="81"/>
            <rFont val="Aptos"/>
            <family val="2"/>
          </rPr>
          <t xml:space="preserve"> N/A
</t>
        </r>
        <r>
          <rPr>
            <b/>
            <sz val="11"/>
            <color indexed="81"/>
            <rFont val="Aptos"/>
            <family val="2"/>
          </rPr>
          <t xml:space="preserve">Base: </t>
        </r>
        <r>
          <rPr>
            <sz val="11"/>
            <color indexed="81"/>
            <rFont val="Aptos"/>
            <family val="2"/>
          </rPr>
          <t>14" KGM MODULAR METAL</t>
        </r>
        <r>
          <rPr>
            <b/>
            <sz val="11"/>
            <color indexed="81"/>
            <rFont val="Aptos"/>
            <family val="2"/>
          </rPr>
          <t xml:space="preserve">
Slot Measurement: </t>
        </r>
        <r>
          <rPr>
            <sz val="11"/>
            <color indexed="81"/>
            <rFont val="Aptos"/>
            <family val="2"/>
          </rPr>
          <t>59.55"H, 27"W, 28"D</t>
        </r>
        <r>
          <rPr>
            <b/>
            <sz val="11"/>
            <color indexed="81"/>
            <rFont val="Aptos"/>
            <family val="2"/>
          </rPr>
          <t xml:space="preserve">
Slot w/ candle measurement: </t>
        </r>
        <r>
          <rPr>
            <sz val="11"/>
            <color indexed="81"/>
            <rFont val="Aptos"/>
            <family val="2"/>
          </rPr>
          <t>63.55"H</t>
        </r>
        <r>
          <rPr>
            <b/>
            <sz val="11"/>
            <color indexed="81"/>
            <rFont val="Aptos"/>
            <family val="2"/>
          </rPr>
          <t xml:space="preserve">
Floor to Ceilling Measurement: </t>
        </r>
        <r>
          <rPr>
            <sz val="11"/>
            <color indexed="81"/>
            <rFont val="Aptos"/>
            <family val="2"/>
          </rPr>
          <t>92.05"</t>
        </r>
        <r>
          <rPr>
            <b/>
            <sz val="11"/>
            <color indexed="81"/>
            <rFont val="Aptos"/>
            <family val="2"/>
          </rPr>
          <t xml:space="preserve">
Note: </t>
        </r>
        <r>
          <rPr>
            <sz val="11"/>
            <color indexed="81"/>
            <rFont val="Aptos"/>
            <family val="2"/>
          </rPr>
          <t>NO TOPPER</t>
        </r>
        <r>
          <rPr>
            <b/>
            <sz val="11"/>
            <color indexed="81"/>
            <rFont val="Aptos"/>
            <family val="2"/>
          </rPr>
          <t xml:space="preserve">
</t>
        </r>
      </text>
    </comment>
    <comment ref="BG124" authorId="0" shapeId="0" xr:uid="{3D465449-CA84-478E-B62A-4CEBD99EA0E0}">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14 / STAND 03
</t>
        </r>
        <r>
          <rPr>
            <b/>
            <sz val="11"/>
            <color indexed="81"/>
            <rFont val="Aptos"/>
            <family val="2"/>
          </rPr>
          <t>Manufacturer:</t>
        </r>
        <r>
          <rPr>
            <sz val="11"/>
            <color indexed="81"/>
            <rFont val="Aptos"/>
            <family val="2"/>
          </rPr>
          <t xml:space="preserve"> KONAMI
</t>
        </r>
        <r>
          <rPr>
            <b/>
            <sz val="11"/>
            <color indexed="81"/>
            <rFont val="Aptos"/>
            <family val="2"/>
          </rPr>
          <t>Model:</t>
        </r>
        <r>
          <rPr>
            <sz val="11"/>
            <color indexed="81"/>
            <rFont val="Aptos"/>
            <family val="2"/>
          </rPr>
          <t xml:space="preserve"> DIMENSION 27
</t>
        </r>
        <r>
          <rPr>
            <b/>
            <sz val="11"/>
            <color indexed="81"/>
            <rFont val="Aptos"/>
            <family val="2"/>
          </rPr>
          <t xml:space="preserve">Game Theme: </t>
        </r>
        <r>
          <rPr>
            <sz val="11"/>
            <color indexed="81"/>
            <rFont val="Aptos"/>
            <family val="2"/>
          </rPr>
          <t xml:space="preserve">QUICK STRIKE MYSTERY REWARDS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$0.1
</t>
        </r>
        <r>
          <rPr>
            <b/>
            <sz val="11"/>
            <color indexed="81"/>
            <rFont val="Aptos"/>
            <family val="2"/>
          </rPr>
          <t>Game Type:</t>
        </r>
        <r>
          <rPr>
            <sz val="11"/>
            <color indexed="81"/>
            <rFont val="Aptos"/>
            <family val="2"/>
          </rPr>
          <t xml:space="preserve"> VIDEO REEL
</t>
        </r>
        <r>
          <rPr>
            <b/>
            <sz val="11"/>
            <color indexed="81"/>
            <rFont val="Aptos"/>
            <family val="2"/>
          </rPr>
          <t>Progressive:</t>
        </r>
        <r>
          <rPr>
            <sz val="11"/>
            <color indexed="81"/>
            <rFont val="Aptos"/>
            <family val="2"/>
          </rPr>
          <t xml:space="preserve">STANDALONE
</t>
        </r>
        <r>
          <rPr>
            <b/>
            <sz val="11"/>
            <color indexed="81"/>
            <rFont val="Aptos"/>
            <family val="2"/>
          </rPr>
          <t xml:space="preserve">Topper: </t>
        </r>
        <r>
          <rPr>
            <sz val="11"/>
            <color indexed="81"/>
            <rFont val="Aptos"/>
            <family val="2"/>
          </rPr>
          <t xml:space="preserve">VIDEO (15"H, 27"L)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82"H, 27"W, 28"D
</t>
        </r>
        <r>
          <rPr>
            <b/>
            <sz val="11"/>
            <color indexed="81"/>
            <rFont val="Aptos"/>
            <family val="2"/>
          </rPr>
          <t>Slot w/ candle measurement:</t>
        </r>
        <r>
          <rPr>
            <sz val="11"/>
            <color indexed="81"/>
            <rFont val="Aptos"/>
            <family val="2"/>
          </rPr>
          <t xml:space="preserve"> 86.5"
</t>
        </r>
        <r>
          <rPr>
            <b/>
            <sz val="11"/>
            <color indexed="81"/>
            <rFont val="Aptos"/>
            <family val="2"/>
          </rPr>
          <t xml:space="preserve">Floor to Ceilling Measurement: </t>
        </r>
        <r>
          <rPr>
            <sz val="11"/>
            <color indexed="81"/>
            <rFont val="Aptos"/>
            <family val="2"/>
          </rPr>
          <t xml:space="preserve">92.5"
</t>
        </r>
        <r>
          <rPr>
            <b/>
            <sz val="11"/>
            <color indexed="81"/>
            <rFont val="Aptos"/>
            <family val="2"/>
          </rPr>
          <t>Note:</t>
        </r>
      </text>
    </comment>
    <comment ref="BK124" authorId="0" shapeId="0" xr:uid="{B41531D5-7411-4B47-AB7D-ED102B551CA9}">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14 / STAND 04
</t>
        </r>
        <r>
          <rPr>
            <b/>
            <sz val="11"/>
            <color indexed="81"/>
            <rFont val="Aptos"/>
            <family val="2"/>
          </rPr>
          <t>Manufacturer:</t>
        </r>
        <r>
          <rPr>
            <sz val="11"/>
            <color indexed="81"/>
            <rFont val="Aptos"/>
            <family val="2"/>
          </rPr>
          <t xml:space="preserve"> KONAMI
</t>
        </r>
        <r>
          <rPr>
            <b/>
            <sz val="11"/>
            <color indexed="81"/>
            <rFont val="Aptos"/>
            <family val="2"/>
          </rPr>
          <t>Model:</t>
        </r>
        <r>
          <rPr>
            <sz val="11"/>
            <color indexed="81"/>
            <rFont val="Aptos"/>
            <family val="2"/>
          </rPr>
          <t xml:space="preserve"> DIMENSION 27
</t>
        </r>
        <r>
          <rPr>
            <b/>
            <sz val="11"/>
            <color indexed="81"/>
            <rFont val="Aptos"/>
            <family val="2"/>
          </rPr>
          <t>Game Theme:</t>
        </r>
        <r>
          <rPr>
            <sz val="11"/>
            <color indexed="81"/>
            <rFont val="Aptos"/>
            <family val="2"/>
          </rPr>
          <t xml:space="preserve"> SELEXION MYSTICAL TEMPLE EXTENDED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$0.1
</t>
        </r>
        <r>
          <rPr>
            <b/>
            <sz val="11"/>
            <color indexed="81"/>
            <rFont val="Aptos"/>
            <family val="2"/>
          </rPr>
          <t>Game Type:</t>
        </r>
        <r>
          <rPr>
            <sz val="11"/>
            <color indexed="81"/>
            <rFont val="Aptos"/>
            <family val="2"/>
          </rPr>
          <t xml:space="preserve"> VIDEO REEL
</t>
        </r>
        <r>
          <rPr>
            <b/>
            <sz val="11"/>
            <color indexed="81"/>
            <rFont val="Aptos"/>
            <family val="2"/>
          </rPr>
          <t xml:space="preserve">Progressive: </t>
        </r>
        <r>
          <rPr>
            <sz val="11"/>
            <color indexed="81"/>
            <rFont val="Aptos"/>
            <family val="2"/>
          </rPr>
          <t>LINK</t>
        </r>
        <r>
          <rPr>
            <b/>
            <sz val="11"/>
            <color indexed="81"/>
            <rFont val="Aptos"/>
            <family val="2"/>
          </rPr>
          <t xml:space="preserve">
Topper: </t>
        </r>
        <r>
          <rPr>
            <sz val="11"/>
            <color indexed="81"/>
            <rFont val="Aptos"/>
            <family val="2"/>
          </rPr>
          <t xml:space="preserve">VIDEO (15"H, 27"L)
</t>
        </r>
        <r>
          <rPr>
            <b/>
            <sz val="11"/>
            <color indexed="81"/>
            <rFont val="Aptos"/>
            <family val="2"/>
          </rPr>
          <t xml:space="preserve">Base: </t>
        </r>
        <r>
          <rPr>
            <sz val="11"/>
            <color indexed="81"/>
            <rFont val="Aptos"/>
            <family val="2"/>
          </rPr>
          <t xml:space="preserve">N/A </t>
        </r>
        <r>
          <rPr>
            <b/>
            <sz val="11"/>
            <color indexed="81"/>
            <rFont val="Aptos"/>
            <family val="2"/>
          </rPr>
          <t xml:space="preserve">
Slot Measurement: </t>
        </r>
        <r>
          <rPr>
            <sz val="11"/>
            <color indexed="81"/>
            <rFont val="Aptos"/>
            <family val="2"/>
          </rPr>
          <t xml:space="preserve">82"H, 27"W, 28"D
</t>
        </r>
        <r>
          <rPr>
            <b/>
            <sz val="11"/>
            <color indexed="81"/>
            <rFont val="Aptos"/>
            <family val="2"/>
          </rPr>
          <t xml:space="preserve">Slot w/ and/or Topper  Candle Measurement: </t>
        </r>
        <r>
          <rPr>
            <sz val="11"/>
            <color indexed="81"/>
            <rFont val="Aptos"/>
            <family val="2"/>
          </rPr>
          <t>86.5"</t>
        </r>
        <r>
          <rPr>
            <b/>
            <sz val="11"/>
            <color indexed="81"/>
            <rFont val="Aptos"/>
            <family val="2"/>
          </rPr>
          <t xml:space="preserve">
Floor to Ceilling Measurement: </t>
        </r>
        <r>
          <rPr>
            <sz val="11"/>
            <color indexed="81"/>
            <rFont val="Aptos"/>
            <family val="2"/>
          </rPr>
          <t>92.5"</t>
        </r>
        <r>
          <rPr>
            <b/>
            <sz val="11"/>
            <color indexed="81"/>
            <rFont val="Aptos"/>
            <family val="2"/>
          </rPr>
          <t xml:space="preserve">
Note:</t>
        </r>
      </text>
    </comment>
    <comment ref="BW124" authorId="1" shapeId="0" xr:uid="{ADFDBE63-2FEC-4FE2-82A2-C0FE48645337}">
      <text>
        <r>
          <rPr>
            <b/>
            <sz val="11"/>
            <color indexed="81"/>
            <rFont val="Aptos"/>
            <family val="2"/>
          </rPr>
          <t>Area:</t>
        </r>
        <r>
          <rPr>
            <sz val="11"/>
            <color indexed="81"/>
            <rFont val="Aptos"/>
            <family val="2"/>
          </rPr>
          <t xml:space="preserve"> S-HAL-KONINGSDAM
</t>
        </r>
        <r>
          <rPr>
            <b/>
            <sz val="11"/>
            <color indexed="81"/>
            <rFont val="Aptos"/>
            <family val="2"/>
          </rPr>
          <t xml:space="preserve">Position: </t>
        </r>
        <r>
          <rPr>
            <sz val="11"/>
            <color indexed="81"/>
            <rFont val="Aptos"/>
            <family val="2"/>
          </rPr>
          <t xml:space="preserve">BANK 17 / STAND 3
</t>
        </r>
        <r>
          <rPr>
            <b/>
            <sz val="11"/>
            <color indexed="81"/>
            <rFont val="Aptos"/>
            <family val="2"/>
          </rPr>
          <t>Manufacturer.</t>
        </r>
        <r>
          <rPr>
            <sz val="11"/>
            <color indexed="81"/>
            <rFont val="Aptos"/>
            <family val="2"/>
          </rPr>
          <t xml:space="preserve">: IGT
</t>
        </r>
        <r>
          <rPr>
            <b/>
            <sz val="11"/>
            <color indexed="81"/>
            <rFont val="Aptos"/>
            <family val="2"/>
          </rPr>
          <t>Model:</t>
        </r>
        <r>
          <rPr>
            <sz val="11"/>
            <color indexed="81"/>
            <rFont val="Aptos"/>
            <family val="2"/>
          </rPr>
          <t xml:space="preserve"> S3000
</t>
        </r>
        <r>
          <rPr>
            <b/>
            <sz val="11"/>
            <color indexed="81"/>
            <rFont val="Aptos"/>
            <family val="2"/>
          </rPr>
          <t xml:space="preserve">Game Theme: </t>
        </r>
        <r>
          <rPr>
            <sz val="11"/>
            <color indexed="81"/>
            <rFont val="Aptos"/>
            <family val="2"/>
          </rPr>
          <t xml:space="preserve">2X3X4X5X - SUPER LUCKY TIMES PAY FREE GAMES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$1.00
</t>
        </r>
        <r>
          <rPr>
            <b/>
            <sz val="11"/>
            <color indexed="81"/>
            <rFont val="Aptos"/>
            <family val="2"/>
          </rPr>
          <t xml:space="preserve">Mix Type: </t>
        </r>
        <r>
          <rPr>
            <sz val="11"/>
            <color indexed="81"/>
            <rFont val="Aptos"/>
            <family val="2"/>
          </rPr>
          <t xml:space="preserve">$1.00/$2.00/$5.00
</t>
        </r>
        <r>
          <rPr>
            <b/>
            <sz val="11"/>
            <color indexed="81"/>
            <rFont val="Aptos"/>
            <family val="2"/>
          </rPr>
          <t>Game Type:</t>
        </r>
        <r>
          <rPr>
            <sz val="11"/>
            <color indexed="81"/>
            <rFont val="Aptos"/>
            <family val="2"/>
          </rPr>
          <t xml:space="preserve"> REEL MACHINE
</t>
        </r>
        <r>
          <rPr>
            <b/>
            <sz val="11"/>
            <color indexed="81"/>
            <rFont val="Aptos"/>
            <family val="2"/>
          </rPr>
          <t>Progressive:</t>
        </r>
        <r>
          <rPr>
            <sz val="11"/>
            <color indexed="81"/>
            <rFont val="Aptos"/>
            <family val="2"/>
          </rPr>
          <t xml:space="preserve"> STANDALONE</t>
        </r>
        <r>
          <rPr>
            <b/>
            <sz val="11"/>
            <color indexed="81"/>
            <rFont val="Aptos"/>
            <family val="2"/>
          </rPr>
          <t xml:space="preserve">
Topper: </t>
        </r>
        <r>
          <rPr>
            <sz val="11"/>
            <color indexed="81"/>
            <rFont val="Aptos"/>
            <family val="2"/>
          </rPr>
          <t xml:space="preserve">VIDEO (11"H, 16"W)
</t>
        </r>
        <r>
          <rPr>
            <b/>
            <sz val="11"/>
            <color indexed="81"/>
            <rFont val="Aptos"/>
            <family val="2"/>
          </rPr>
          <t xml:space="preserve">Base: </t>
        </r>
        <r>
          <rPr>
            <sz val="11"/>
            <color indexed="81"/>
            <rFont val="Aptos"/>
            <family val="2"/>
          </rPr>
          <t xml:space="preserve">14" KGM MODULAR METAL </t>
        </r>
        <r>
          <rPr>
            <b/>
            <sz val="11"/>
            <color indexed="81"/>
            <rFont val="Aptos"/>
            <family val="2"/>
          </rPr>
          <t xml:space="preserve">
Slot Measurement: </t>
        </r>
        <r>
          <rPr>
            <sz val="11"/>
            <color indexed="81"/>
            <rFont val="Aptos"/>
            <family val="2"/>
          </rPr>
          <t xml:space="preserve">87.1"H, 24"W, 22.50"D
</t>
        </r>
        <r>
          <rPr>
            <b/>
            <sz val="11"/>
            <color indexed="81"/>
            <rFont val="Aptos"/>
            <family val="2"/>
          </rPr>
          <t>Slot w/ topper and candle measurement:</t>
        </r>
        <r>
          <rPr>
            <sz val="11"/>
            <color indexed="81"/>
            <rFont val="Aptos"/>
            <family val="2"/>
          </rPr>
          <t xml:space="preserve"> 87.1"H</t>
        </r>
        <r>
          <rPr>
            <b/>
            <sz val="11"/>
            <color indexed="81"/>
            <rFont val="Aptos"/>
            <family val="2"/>
          </rPr>
          <t xml:space="preserve">
Floor to Ceiling Measurement: </t>
        </r>
        <r>
          <rPr>
            <sz val="11"/>
            <color indexed="81"/>
            <rFont val="Aptos"/>
            <family val="2"/>
          </rPr>
          <t xml:space="preserve">92.5"
</t>
        </r>
        <r>
          <rPr>
            <b/>
            <sz val="11"/>
            <color indexed="81"/>
            <rFont val="Aptos"/>
            <family val="2"/>
          </rPr>
          <t xml:space="preserve">Note: </t>
        </r>
        <r>
          <rPr>
            <sz val="11"/>
            <color indexed="81"/>
            <rFont val="Aptos"/>
            <family val="2"/>
          </rPr>
          <t xml:space="preserve">NO TOPPER AND CANDLE
</t>
        </r>
      </text>
    </comment>
    <comment ref="CA124" authorId="1" shapeId="0" xr:uid="{050031CA-6564-47E0-A658-76AD2D2E3FFD}">
      <text>
        <r>
          <rPr>
            <b/>
            <sz val="11"/>
            <color indexed="81"/>
            <rFont val="Aptos"/>
            <family val="2"/>
          </rPr>
          <t>Area:</t>
        </r>
        <r>
          <rPr>
            <sz val="11"/>
            <color indexed="81"/>
            <rFont val="Aptos"/>
            <family val="2"/>
          </rPr>
          <t xml:space="preserve"> S-HAL-KONINGSDAM
</t>
        </r>
        <r>
          <rPr>
            <b/>
            <sz val="11"/>
            <color indexed="81"/>
            <rFont val="Aptos"/>
            <family val="2"/>
          </rPr>
          <t xml:space="preserve">Position: </t>
        </r>
        <r>
          <rPr>
            <sz val="11"/>
            <color indexed="81"/>
            <rFont val="Aptos"/>
            <family val="2"/>
          </rPr>
          <t xml:space="preserve">BANK 17 / STAND 4
</t>
        </r>
        <r>
          <rPr>
            <b/>
            <sz val="11"/>
            <color indexed="81"/>
            <rFont val="Aptos"/>
            <family val="2"/>
          </rPr>
          <t>Manufacturer.</t>
        </r>
        <r>
          <rPr>
            <sz val="11"/>
            <color indexed="81"/>
            <rFont val="Aptos"/>
            <family val="2"/>
          </rPr>
          <t xml:space="preserve">: IGT
</t>
        </r>
        <r>
          <rPr>
            <b/>
            <sz val="11"/>
            <color indexed="81"/>
            <rFont val="Aptos"/>
            <family val="2"/>
          </rPr>
          <t>Model:</t>
        </r>
        <r>
          <rPr>
            <sz val="11"/>
            <color indexed="81"/>
            <rFont val="Aptos"/>
            <family val="2"/>
          </rPr>
          <t xml:space="preserve"> S3000
</t>
        </r>
        <r>
          <rPr>
            <b/>
            <sz val="11"/>
            <color indexed="81"/>
            <rFont val="Aptos"/>
            <family val="2"/>
          </rPr>
          <t xml:space="preserve">Game Theme: </t>
        </r>
        <r>
          <rPr>
            <sz val="11"/>
            <color indexed="81"/>
            <rFont val="Aptos"/>
            <family val="2"/>
          </rPr>
          <t xml:space="preserve">DOUBLE DIAMOND - DELUXE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$1.00
</t>
        </r>
        <r>
          <rPr>
            <b/>
            <sz val="11"/>
            <color indexed="81"/>
            <rFont val="Aptos"/>
            <family val="2"/>
          </rPr>
          <t xml:space="preserve">Mix Type: </t>
        </r>
        <r>
          <rPr>
            <sz val="11"/>
            <color indexed="81"/>
            <rFont val="Aptos"/>
            <family val="2"/>
          </rPr>
          <t xml:space="preserve">$1.00/$2.00/$5.00
</t>
        </r>
        <r>
          <rPr>
            <b/>
            <sz val="11"/>
            <color indexed="81"/>
            <rFont val="Aptos"/>
            <family val="2"/>
          </rPr>
          <t>Game Type:</t>
        </r>
        <r>
          <rPr>
            <sz val="11"/>
            <color indexed="81"/>
            <rFont val="Aptos"/>
            <family val="2"/>
          </rPr>
          <t xml:space="preserve"> REEL MACHINE
</t>
        </r>
        <r>
          <rPr>
            <b/>
            <sz val="11"/>
            <color indexed="81"/>
            <rFont val="Aptos"/>
            <family val="2"/>
          </rPr>
          <t>Progressive:</t>
        </r>
        <r>
          <rPr>
            <sz val="11"/>
            <color indexed="81"/>
            <rFont val="Aptos"/>
            <family val="2"/>
          </rPr>
          <t xml:space="preserve"> STANDALONE</t>
        </r>
        <r>
          <rPr>
            <b/>
            <sz val="11"/>
            <color indexed="81"/>
            <rFont val="Aptos"/>
            <family val="2"/>
          </rPr>
          <t xml:space="preserve">
Topper: </t>
        </r>
        <r>
          <rPr>
            <sz val="11"/>
            <color indexed="81"/>
            <rFont val="Aptos"/>
            <family val="2"/>
          </rPr>
          <t xml:space="preserve">VIDEO (11"H, 16"W)
</t>
        </r>
        <r>
          <rPr>
            <b/>
            <sz val="11"/>
            <color indexed="81"/>
            <rFont val="Aptos"/>
            <family val="2"/>
          </rPr>
          <t xml:space="preserve">Base: </t>
        </r>
        <r>
          <rPr>
            <sz val="11"/>
            <color indexed="81"/>
            <rFont val="Aptos"/>
            <family val="2"/>
          </rPr>
          <t xml:space="preserve">14" KGM MODULAR METAL </t>
        </r>
        <r>
          <rPr>
            <b/>
            <sz val="11"/>
            <color indexed="81"/>
            <rFont val="Aptos"/>
            <family val="2"/>
          </rPr>
          <t xml:space="preserve">
Slot Measurement: </t>
        </r>
        <r>
          <rPr>
            <sz val="11"/>
            <color indexed="81"/>
            <rFont val="Aptos"/>
            <family val="2"/>
          </rPr>
          <t xml:space="preserve">87.1"H, 24"W, 22.50"D
</t>
        </r>
        <r>
          <rPr>
            <b/>
            <sz val="11"/>
            <color indexed="81"/>
            <rFont val="Aptos"/>
            <family val="2"/>
          </rPr>
          <t>Slot w/ topper and candle measurement</t>
        </r>
        <r>
          <rPr>
            <sz val="11"/>
            <color indexed="81"/>
            <rFont val="Aptos"/>
            <family val="2"/>
          </rPr>
          <t xml:space="preserve"> 87.1"H</t>
        </r>
        <r>
          <rPr>
            <b/>
            <sz val="11"/>
            <color indexed="81"/>
            <rFont val="Aptos"/>
            <family val="2"/>
          </rPr>
          <t xml:space="preserve">
Floor to Ceiling Measurement: </t>
        </r>
        <r>
          <rPr>
            <sz val="11"/>
            <color indexed="81"/>
            <rFont val="Aptos"/>
            <family val="2"/>
          </rPr>
          <t xml:space="preserve">92.5"
</t>
        </r>
        <r>
          <rPr>
            <b/>
            <sz val="11"/>
            <color indexed="81"/>
            <rFont val="Aptos"/>
            <family val="2"/>
          </rPr>
          <t xml:space="preserve">Note: </t>
        </r>
        <r>
          <rPr>
            <sz val="11"/>
            <color indexed="81"/>
            <rFont val="Aptos"/>
            <family val="2"/>
          </rPr>
          <t xml:space="preserve">NO TOPPER AND CANDLE
</t>
        </r>
      </text>
    </comment>
    <comment ref="CM124" authorId="0" shapeId="0" xr:uid="{E5F28C3E-83C1-4136-9BC1-6EA75A798490}">
      <text>
        <r>
          <rPr>
            <b/>
            <sz val="11"/>
            <color indexed="81"/>
            <rFont val="Aptos"/>
            <family val="2"/>
          </rPr>
          <t xml:space="preserve">Area: </t>
        </r>
        <r>
          <rPr>
            <sz val="11"/>
            <color indexed="81"/>
            <rFont val="Aptos"/>
            <family val="2"/>
          </rPr>
          <t xml:space="preserve">S-HAL KONINGSDAM
</t>
        </r>
        <r>
          <rPr>
            <b/>
            <sz val="11"/>
            <color indexed="81"/>
            <rFont val="Aptos"/>
            <family val="2"/>
          </rPr>
          <t>Position:</t>
        </r>
        <r>
          <rPr>
            <sz val="11"/>
            <color indexed="81"/>
            <rFont val="Aptos"/>
            <family val="2"/>
          </rPr>
          <t xml:space="preserve"> BANK 18/ STAND 03
</t>
        </r>
        <r>
          <rPr>
            <b/>
            <sz val="11"/>
            <color indexed="81"/>
            <rFont val="Aptos"/>
            <family val="2"/>
          </rPr>
          <t>Manufacturer:</t>
        </r>
        <r>
          <rPr>
            <sz val="11"/>
            <color indexed="81"/>
            <rFont val="Aptos"/>
            <family val="2"/>
          </rPr>
          <t xml:space="preserve"> LIGHT AND WONDER
</t>
        </r>
        <r>
          <rPr>
            <b/>
            <sz val="11"/>
            <color indexed="81"/>
            <rFont val="Aptos"/>
            <family val="2"/>
          </rPr>
          <t>Model:</t>
        </r>
        <r>
          <rPr>
            <sz val="11"/>
            <color indexed="81"/>
            <rFont val="Aptos"/>
            <family val="2"/>
          </rPr>
          <t xml:space="preserve"> KASCADA DUAL
</t>
        </r>
        <r>
          <rPr>
            <b/>
            <sz val="11"/>
            <color indexed="81"/>
            <rFont val="Aptos"/>
            <family val="2"/>
          </rPr>
          <t>Game Theme:</t>
        </r>
        <r>
          <rPr>
            <sz val="11"/>
            <color indexed="81"/>
            <rFont val="Aptos"/>
            <family val="2"/>
          </rPr>
          <t xml:space="preserve"> HUFF N MORE PUFF POWER 4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$0.1, $0.02, $0.05, $0.10
</t>
        </r>
        <r>
          <rPr>
            <b/>
            <sz val="11"/>
            <color indexed="81"/>
            <rFont val="Aptos"/>
            <family val="2"/>
          </rPr>
          <t>Game Type:</t>
        </r>
        <r>
          <rPr>
            <sz val="11"/>
            <color indexed="81"/>
            <rFont val="Aptos"/>
            <family val="2"/>
          </rPr>
          <t xml:space="preserve"> VIDEO MACHINE
</t>
        </r>
        <r>
          <rPr>
            <b/>
            <sz val="11"/>
            <color indexed="81"/>
            <rFont val="Aptos"/>
            <family val="2"/>
          </rPr>
          <t>Progressive:</t>
        </r>
        <r>
          <rPr>
            <sz val="11"/>
            <color indexed="81"/>
            <rFont val="Aptos"/>
            <family val="2"/>
          </rPr>
          <t xml:space="preserve">STANDALONE
</t>
        </r>
        <r>
          <rPr>
            <b/>
            <sz val="11"/>
            <color indexed="81"/>
            <rFont val="Aptos"/>
            <family val="2"/>
          </rPr>
          <t>Topper:</t>
        </r>
        <r>
          <rPr>
            <sz val="11"/>
            <color indexed="81"/>
            <rFont val="Aptos"/>
            <family val="2"/>
          </rPr>
          <t xml:space="preserve"> N/A
</t>
        </r>
        <r>
          <rPr>
            <b/>
            <sz val="11"/>
            <color indexed="81"/>
            <rFont val="Aptos"/>
            <family val="2"/>
          </rPr>
          <t xml:space="preserve">Base: </t>
        </r>
        <r>
          <rPr>
            <sz val="11"/>
            <color indexed="81"/>
            <rFont val="Aptos"/>
            <family val="2"/>
          </rPr>
          <t xml:space="preserve">14" KGM MODULAR METAL
</t>
        </r>
        <r>
          <rPr>
            <b/>
            <sz val="11"/>
            <color indexed="81"/>
            <rFont val="Aptos"/>
            <family val="2"/>
          </rPr>
          <t xml:space="preserve">Slot Measurement: </t>
        </r>
        <r>
          <rPr>
            <sz val="11"/>
            <color indexed="81"/>
            <rFont val="Aptos"/>
            <family val="2"/>
          </rPr>
          <t xml:space="preserve">51"H, 27"W, 28"D
</t>
        </r>
        <r>
          <rPr>
            <b/>
            <sz val="11"/>
            <color indexed="81"/>
            <rFont val="Aptos"/>
            <family val="2"/>
          </rPr>
          <t>Slot w/ topper and candle measurement:</t>
        </r>
        <r>
          <rPr>
            <sz val="11"/>
            <color indexed="81"/>
            <rFont val="Aptos"/>
            <family val="2"/>
          </rPr>
          <t xml:space="preserve"> 68"H
</t>
        </r>
        <r>
          <rPr>
            <b/>
            <sz val="11"/>
            <color indexed="81"/>
            <rFont val="Aptos"/>
            <family val="2"/>
          </rPr>
          <t xml:space="preserve">Floor to Ceilling Measurement: </t>
        </r>
        <r>
          <rPr>
            <sz val="11"/>
            <color indexed="81"/>
            <rFont val="Aptos"/>
            <family val="2"/>
          </rPr>
          <t xml:space="preserve">92.5"
</t>
        </r>
        <r>
          <rPr>
            <b/>
            <sz val="11"/>
            <color indexed="81"/>
            <rFont val="Aptos"/>
            <family val="2"/>
          </rPr>
          <t xml:space="preserve">Note: </t>
        </r>
      </text>
    </comment>
    <comment ref="CQ124" authorId="0" shapeId="0" xr:uid="{0CFB2DBA-362E-4F23-ADF0-6C5AFB6B5714}">
      <text>
        <r>
          <rPr>
            <b/>
            <sz val="11"/>
            <color indexed="81"/>
            <rFont val="Aptos"/>
            <family val="2"/>
          </rPr>
          <t>Area:</t>
        </r>
        <r>
          <rPr>
            <sz val="11"/>
            <color indexed="81"/>
            <rFont val="Aptos"/>
            <family val="2"/>
          </rPr>
          <t xml:space="preserve"> S-HAL KONINGSDAM
</t>
        </r>
        <r>
          <rPr>
            <b/>
            <sz val="11"/>
            <color indexed="81"/>
            <rFont val="Aptos"/>
            <family val="2"/>
          </rPr>
          <t xml:space="preserve">Position: </t>
        </r>
        <r>
          <rPr>
            <sz val="11"/>
            <color indexed="81"/>
            <rFont val="Aptos"/>
            <family val="2"/>
          </rPr>
          <t xml:space="preserve">BANK 18/ STAND 04
</t>
        </r>
        <r>
          <rPr>
            <b/>
            <sz val="11"/>
            <color indexed="81"/>
            <rFont val="Aptos"/>
            <family val="2"/>
          </rPr>
          <t>Manufacturer:</t>
        </r>
        <r>
          <rPr>
            <sz val="11"/>
            <color indexed="81"/>
            <rFont val="Aptos"/>
            <family val="2"/>
          </rPr>
          <t xml:space="preserve"> LIGHT AND WONDER
</t>
        </r>
        <r>
          <rPr>
            <b/>
            <sz val="11"/>
            <color indexed="81"/>
            <rFont val="Aptos"/>
            <family val="2"/>
          </rPr>
          <t>Model:</t>
        </r>
        <r>
          <rPr>
            <sz val="11"/>
            <color indexed="81"/>
            <rFont val="Aptos"/>
            <family val="2"/>
          </rPr>
          <t xml:space="preserve"> KASCADA DUAL
</t>
        </r>
        <r>
          <rPr>
            <b/>
            <sz val="11"/>
            <color indexed="81"/>
            <rFont val="Aptos"/>
            <family val="2"/>
          </rPr>
          <t>Game Theme:</t>
        </r>
        <r>
          <rPr>
            <sz val="11"/>
            <color indexed="81"/>
            <rFont val="Aptos"/>
            <family val="2"/>
          </rPr>
          <t xml:space="preserve"> ISLAND RISING SUNSET SHORE
</t>
        </r>
        <r>
          <rPr>
            <b/>
            <sz val="11"/>
            <color indexed="81"/>
            <rFont val="Aptos"/>
            <family val="2"/>
          </rPr>
          <t>Cabinet:</t>
        </r>
        <r>
          <rPr>
            <sz val="11"/>
            <color indexed="81"/>
            <rFont val="Aptos"/>
            <family val="2"/>
          </rPr>
          <t xml:space="preserve"> UPRIGHT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$0.1, $0.02, $0.05, $0.10
</t>
        </r>
        <r>
          <rPr>
            <b/>
            <sz val="11"/>
            <color indexed="81"/>
            <rFont val="Aptos"/>
            <family val="2"/>
          </rPr>
          <t xml:space="preserve">Game Type: </t>
        </r>
        <r>
          <rPr>
            <sz val="11"/>
            <color indexed="81"/>
            <rFont val="Aptos"/>
            <family val="2"/>
          </rPr>
          <t xml:space="preserve">VIDEO MACHINE
</t>
        </r>
        <r>
          <rPr>
            <b/>
            <sz val="11"/>
            <color indexed="81"/>
            <rFont val="Aptos"/>
            <family val="2"/>
          </rPr>
          <t>Progressive:</t>
        </r>
        <r>
          <rPr>
            <sz val="11"/>
            <color indexed="81"/>
            <rFont val="Aptos"/>
            <family val="2"/>
          </rPr>
          <t xml:space="preserve">STANDALONE
</t>
        </r>
        <r>
          <rPr>
            <b/>
            <sz val="11"/>
            <color indexed="81"/>
            <rFont val="Aptos"/>
            <family val="2"/>
          </rPr>
          <t>Topper:</t>
        </r>
        <r>
          <rPr>
            <sz val="11"/>
            <color indexed="81"/>
            <rFont val="Aptos"/>
            <family val="2"/>
          </rPr>
          <t xml:space="preserve"> N/A
</t>
        </r>
        <r>
          <rPr>
            <b/>
            <sz val="11"/>
            <color indexed="81"/>
            <rFont val="Aptos"/>
            <family val="2"/>
          </rPr>
          <t xml:space="preserve">Base: </t>
        </r>
        <r>
          <rPr>
            <sz val="11"/>
            <color indexed="81"/>
            <rFont val="Aptos"/>
            <family val="2"/>
          </rPr>
          <t xml:space="preserve">14" KGM MODULAR METAL
</t>
        </r>
        <r>
          <rPr>
            <b/>
            <sz val="11"/>
            <color indexed="81"/>
            <rFont val="Aptos"/>
            <family val="2"/>
          </rPr>
          <t>Slot Measurement:</t>
        </r>
        <r>
          <rPr>
            <sz val="11"/>
            <color indexed="81"/>
            <rFont val="Aptos"/>
            <family val="2"/>
          </rPr>
          <t xml:space="preserve"> 51"H, 27"W, 28"D
</t>
        </r>
        <r>
          <rPr>
            <b/>
            <sz val="11"/>
            <color indexed="81"/>
            <rFont val="Aptos"/>
            <family val="2"/>
          </rPr>
          <t>Slot w/ topper and candle measurement:</t>
        </r>
        <r>
          <rPr>
            <sz val="11"/>
            <color indexed="81"/>
            <rFont val="Aptos"/>
            <family val="2"/>
          </rPr>
          <t xml:space="preserve"> 68"H
</t>
        </r>
        <r>
          <rPr>
            <b/>
            <sz val="11"/>
            <color indexed="81"/>
            <rFont val="Aptos"/>
            <family val="2"/>
          </rPr>
          <t xml:space="preserve">Floor to Ceilling Measurement: </t>
        </r>
        <r>
          <rPr>
            <sz val="11"/>
            <color indexed="81"/>
            <rFont val="Aptos"/>
            <family val="2"/>
          </rPr>
          <t xml:space="preserve">92.5"
</t>
        </r>
        <r>
          <rPr>
            <b/>
            <sz val="11"/>
            <color indexed="81"/>
            <rFont val="Aptos"/>
            <family val="2"/>
          </rPr>
          <t xml:space="preserve">Note: </t>
        </r>
        <r>
          <rPr>
            <sz val="12"/>
            <color indexed="81"/>
            <rFont val="Arial Narrow"/>
            <family val="2"/>
          </rPr>
          <t xml:space="preserve">
</t>
        </r>
      </text>
    </comment>
    <comment ref="DC124" authorId="0" shapeId="0" xr:uid="{DC650AEB-DDA9-4241-9DA7-314088978463}">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21 / Stand 03
</t>
        </r>
        <r>
          <rPr>
            <b/>
            <sz val="11"/>
            <color indexed="81"/>
            <rFont val="Aptos"/>
            <family val="2"/>
          </rPr>
          <t>Manufacturer</t>
        </r>
        <r>
          <rPr>
            <sz val="11"/>
            <color indexed="81"/>
            <rFont val="Aptos"/>
            <family val="2"/>
          </rPr>
          <t xml:space="preserve">: SEGA SAMMY
</t>
        </r>
        <r>
          <rPr>
            <b/>
            <sz val="11"/>
            <color indexed="81"/>
            <rFont val="Aptos"/>
            <family val="2"/>
          </rPr>
          <t xml:space="preserve">Model: </t>
        </r>
        <r>
          <rPr>
            <sz val="11"/>
            <color indexed="81"/>
            <rFont val="Aptos"/>
            <family val="2"/>
          </rPr>
          <t xml:space="preserve">GENESIS ATMOS
</t>
        </r>
        <r>
          <rPr>
            <b/>
            <sz val="11"/>
            <color indexed="81"/>
            <rFont val="Aptos"/>
            <family val="2"/>
          </rPr>
          <t>Game Theme:</t>
        </r>
        <r>
          <rPr>
            <sz val="11"/>
            <color indexed="81"/>
            <rFont val="Aptos"/>
            <family val="2"/>
          </rPr>
          <t xml:space="preserve"> RAILROAD RICHES - TYCOON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 xml:space="preserve">Game Type: </t>
        </r>
        <r>
          <rPr>
            <sz val="11"/>
            <color indexed="81"/>
            <rFont val="Aptos"/>
            <family val="2"/>
          </rPr>
          <t xml:space="preserve">VIDEO MACHINE
</t>
        </r>
        <r>
          <rPr>
            <b/>
            <sz val="11"/>
            <color indexed="81"/>
            <rFont val="Aptos"/>
            <family val="2"/>
          </rPr>
          <t>Progressive:</t>
        </r>
        <r>
          <rPr>
            <sz val="11"/>
            <color indexed="81"/>
            <rFont val="Aptos"/>
            <family val="2"/>
          </rPr>
          <t xml:space="preserve"> LINK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88.39"H, 29.92"W, 27.56"D
</t>
        </r>
        <r>
          <rPr>
            <b/>
            <sz val="11"/>
            <color indexed="81"/>
            <rFont val="Aptos"/>
            <family val="2"/>
          </rPr>
          <t xml:space="preserve">Slot highest measurement: </t>
        </r>
        <r>
          <rPr>
            <sz val="11"/>
            <color indexed="81"/>
            <rFont val="Aptos"/>
            <family val="2"/>
          </rPr>
          <t xml:space="preserve">87.1"H
</t>
        </r>
        <r>
          <rPr>
            <b/>
            <sz val="11"/>
            <color indexed="81"/>
            <rFont val="Aptos"/>
            <family val="2"/>
          </rPr>
          <t>Floor to Ceiling Measurement:</t>
        </r>
        <r>
          <rPr>
            <sz val="11"/>
            <color indexed="81"/>
            <rFont val="Aptos"/>
            <family val="2"/>
          </rPr>
          <t xml:space="preserve"> 92.05"
</t>
        </r>
        <r>
          <rPr>
            <b/>
            <sz val="11"/>
            <color indexed="81"/>
            <rFont val="Aptos"/>
            <family val="2"/>
          </rPr>
          <t>Note:</t>
        </r>
        <r>
          <rPr>
            <sz val="11"/>
            <color indexed="81"/>
            <rFont val="Aptos"/>
            <family val="2"/>
          </rPr>
          <t xml:space="preserve">
</t>
        </r>
        <r>
          <rPr>
            <sz val="12"/>
            <color indexed="81"/>
            <rFont val="Arial Narrow"/>
            <family val="2"/>
          </rPr>
          <t xml:space="preserve">
</t>
        </r>
      </text>
    </comment>
    <comment ref="DG124" authorId="0" shapeId="0" xr:uid="{B014AA2B-4AE7-4588-843C-CF800E573CE2}">
      <text>
        <r>
          <rPr>
            <b/>
            <sz val="11"/>
            <color indexed="81"/>
            <rFont val="Aptos"/>
            <family val="2"/>
          </rPr>
          <t>Area:</t>
        </r>
        <r>
          <rPr>
            <sz val="11"/>
            <color indexed="81"/>
            <rFont val="Aptos"/>
            <family val="2"/>
          </rPr>
          <t xml:space="preserve"> S-HAL KONINGSDAM
</t>
        </r>
        <r>
          <rPr>
            <b/>
            <sz val="11"/>
            <color indexed="81"/>
            <rFont val="Aptos"/>
            <family val="2"/>
          </rPr>
          <t>Position:</t>
        </r>
        <r>
          <rPr>
            <sz val="11"/>
            <color indexed="81"/>
            <rFont val="Aptos"/>
            <family val="2"/>
          </rPr>
          <t xml:space="preserve"> Bank 21 / Stand 04
</t>
        </r>
        <r>
          <rPr>
            <b/>
            <sz val="11"/>
            <color indexed="81"/>
            <rFont val="Aptos"/>
            <family val="2"/>
          </rPr>
          <t>Manufacturer</t>
        </r>
        <r>
          <rPr>
            <sz val="11"/>
            <color indexed="81"/>
            <rFont val="Aptos"/>
            <family val="2"/>
          </rPr>
          <t xml:space="preserve">: SEGA SAMMY
</t>
        </r>
        <r>
          <rPr>
            <b/>
            <sz val="11"/>
            <color indexed="81"/>
            <rFont val="Aptos"/>
            <family val="2"/>
          </rPr>
          <t xml:space="preserve">Model: </t>
        </r>
        <r>
          <rPr>
            <sz val="11"/>
            <color indexed="81"/>
            <rFont val="Aptos"/>
            <family val="2"/>
          </rPr>
          <t xml:space="preserve">GENESIS ATMOS
</t>
        </r>
        <r>
          <rPr>
            <b/>
            <sz val="11"/>
            <color indexed="81"/>
            <rFont val="Aptos"/>
            <family val="2"/>
          </rPr>
          <t>Game Theme:</t>
        </r>
        <r>
          <rPr>
            <sz val="11"/>
            <color indexed="81"/>
            <rFont val="Aptos"/>
            <family val="2"/>
          </rPr>
          <t xml:space="preserve"> RAILROAD RICHES - SHERIFF
</t>
        </r>
        <r>
          <rPr>
            <b/>
            <sz val="11"/>
            <color indexed="81"/>
            <rFont val="Aptos"/>
            <family val="2"/>
          </rPr>
          <t>Cabinet:</t>
        </r>
        <r>
          <rPr>
            <sz val="11"/>
            <color indexed="81"/>
            <rFont val="Aptos"/>
            <family val="2"/>
          </rPr>
          <t xml:space="preserve"> SLANT TOP
</t>
        </r>
        <r>
          <rPr>
            <b/>
            <sz val="11"/>
            <color indexed="81"/>
            <rFont val="Aptos"/>
            <family val="2"/>
          </rPr>
          <t>Revenue Denom:</t>
        </r>
        <r>
          <rPr>
            <sz val="11"/>
            <color indexed="81"/>
            <rFont val="Aptos"/>
            <family val="2"/>
          </rPr>
          <t xml:space="preserve"> $ 0.01
</t>
        </r>
        <r>
          <rPr>
            <b/>
            <sz val="11"/>
            <color indexed="81"/>
            <rFont val="Aptos"/>
            <family val="2"/>
          </rPr>
          <t>Mix Type:</t>
        </r>
        <r>
          <rPr>
            <sz val="11"/>
            <color indexed="81"/>
            <rFont val="Aptos"/>
            <family val="2"/>
          </rPr>
          <t xml:space="preserve"> $0.01/$0.02/$0.05/$0.10
</t>
        </r>
        <r>
          <rPr>
            <b/>
            <sz val="11"/>
            <color indexed="81"/>
            <rFont val="Aptos"/>
            <family val="2"/>
          </rPr>
          <t xml:space="preserve">Game Type: </t>
        </r>
        <r>
          <rPr>
            <sz val="11"/>
            <color indexed="81"/>
            <rFont val="Aptos"/>
            <family val="2"/>
          </rPr>
          <t xml:space="preserve">VIDEO MACHINE
</t>
        </r>
        <r>
          <rPr>
            <b/>
            <sz val="11"/>
            <color indexed="81"/>
            <rFont val="Aptos"/>
            <family val="2"/>
          </rPr>
          <t>Progressive:</t>
        </r>
        <r>
          <rPr>
            <sz val="11"/>
            <color indexed="81"/>
            <rFont val="Aptos"/>
            <family val="2"/>
          </rPr>
          <t xml:space="preserve"> LINK
</t>
        </r>
        <r>
          <rPr>
            <b/>
            <sz val="11"/>
            <color indexed="81"/>
            <rFont val="Aptos"/>
            <family val="2"/>
          </rPr>
          <t>Topper:</t>
        </r>
        <r>
          <rPr>
            <sz val="11"/>
            <color indexed="81"/>
            <rFont val="Aptos"/>
            <family val="2"/>
          </rPr>
          <t xml:space="preserve"> N/A
</t>
        </r>
        <r>
          <rPr>
            <b/>
            <sz val="11"/>
            <color indexed="81"/>
            <rFont val="Aptos"/>
            <family val="2"/>
          </rPr>
          <t>Base:</t>
        </r>
        <r>
          <rPr>
            <sz val="11"/>
            <color indexed="81"/>
            <rFont val="Aptos"/>
            <family val="2"/>
          </rPr>
          <t xml:space="preserve"> N/A
</t>
        </r>
        <r>
          <rPr>
            <b/>
            <sz val="11"/>
            <color indexed="81"/>
            <rFont val="Aptos"/>
            <family val="2"/>
          </rPr>
          <t>Slot Measurement:</t>
        </r>
        <r>
          <rPr>
            <sz val="11"/>
            <color indexed="81"/>
            <rFont val="Aptos"/>
            <family val="2"/>
          </rPr>
          <t xml:space="preserve"> 88.39"H, 29.92"W, 27.56"D
</t>
        </r>
        <r>
          <rPr>
            <b/>
            <sz val="11"/>
            <color indexed="81"/>
            <rFont val="Aptos"/>
            <family val="2"/>
          </rPr>
          <t xml:space="preserve">Slot highest measurement: </t>
        </r>
        <r>
          <rPr>
            <sz val="11"/>
            <color indexed="81"/>
            <rFont val="Aptos"/>
            <family val="2"/>
          </rPr>
          <t xml:space="preserve">87.1"H
</t>
        </r>
        <r>
          <rPr>
            <b/>
            <sz val="11"/>
            <color indexed="81"/>
            <rFont val="Aptos"/>
            <family val="2"/>
          </rPr>
          <t>Floor to Ceiling Measurement:</t>
        </r>
        <r>
          <rPr>
            <sz val="11"/>
            <color indexed="81"/>
            <rFont val="Aptos"/>
            <family val="2"/>
          </rPr>
          <t xml:space="preserve"> 92.05"
</t>
        </r>
        <r>
          <rPr>
            <b/>
            <sz val="11"/>
            <color indexed="81"/>
            <rFont val="Aptos"/>
            <family val="2"/>
          </rPr>
          <t>Note:</t>
        </r>
        <r>
          <rPr>
            <sz val="11"/>
            <color indexed="81"/>
            <rFont val="Aptos"/>
            <family val="2"/>
          </rPr>
          <t xml:space="preserve">
</t>
        </r>
        <r>
          <rPr>
            <sz val="12"/>
            <color indexed="81"/>
            <rFont val="Arial Narrow"/>
            <family val="2"/>
          </rPr>
          <t xml:space="preserve">
</t>
        </r>
      </text>
    </comment>
  </commentList>
</comments>
</file>

<file path=xl/sharedStrings.xml><?xml version="1.0" encoding="utf-8"?>
<sst xmlns="http://schemas.openxmlformats.org/spreadsheetml/2006/main" count="7885" uniqueCount="2268">
  <si>
    <t>JACKPOT STAMPEDE DELUXE</t>
  </si>
  <si>
    <t>JACKS HI</t>
  </si>
  <si>
    <t>JACKS OR BETTER</t>
  </si>
  <si>
    <t>JADE ELEPHANT</t>
  </si>
  <si>
    <t>JADE MONKEY</t>
  </si>
  <si>
    <t>JADE OF THE DRAGON</t>
  </si>
  <si>
    <t>JAZZ PUSHER</t>
  </si>
  <si>
    <t>JAZZY JACKPOT</t>
  </si>
  <si>
    <t>JEKYLL AND HYDE</t>
  </si>
  <si>
    <t>JEWELS OF INDIA</t>
  </si>
  <si>
    <t>JEWELS OF THE NIGHT</t>
  </si>
  <si>
    <t>JOKER POKER</t>
  </si>
  <si>
    <t>JOKERS WILD 3</t>
  </si>
  <si>
    <t>JOKERS WILD 6</t>
  </si>
  <si>
    <t>JOKERS WILD POKER</t>
  </si>
  <si>
    <t>JOKERS WILD TRIPLE BAR</t>
  </si>
  <si>
    <t>JUKEBOX JAM</t>
  </si>
  <si>
    <t>JUNGLE FURY DELUXE</t>
  </si>
  <si>
    <t>JUNGLE WILD</t>
  </si>
  <si>
    <t>KABOOM</t>
  </si>
  <si>
    <t>KALEIDOSCOPE</t>
  </si>
  <si>
    <t>KANGAROO</t>
  </si>
  <si>
    <t>KENNY ROGERS - THE GAMBLER</t>
  </si>
  <si>
    <t>KENO CASH</t>
  </si>
  <si>
    <t>KING CASH</t>
  </si>
  <si>
    <t>KING MIDAS</t>
  </si>
  <si>
    <t>KING OF AFRICA</t>
  </si>
  <si>
    <t>KING OF ASIA</t>
  </si>
  <si>
    <t>KING OF THE NILE</t>
  </si>
  <si>
    <t>KING OF THE WILD</t>
  </si>
  <si>
    <t>KING TIKI</t>
  </si>
  <si>
    <t>KINGPIN BOWLING</t>
  </si>
  <si>
    <t>KNIGHTS QUEST</t>
  </si>
  <si>
    <t>KNOCKDOWN</t>
  </si>
  <si>
    <t>KOOLKAT</t>
  </si>
  <si>
    <t>KOSSACKS KASH</t>
  </si>
  <si>
    <t>KRAZY COPS</t>
  </si>
  <si>
    <t>LADIES DAY</t>
  </si>
  <si>
    <t>LADY OF THE LAKE</t>
  </si>
  <si>
    <t>LEAP FROG</t>
  </si>
  <si>
    <t>LEOPARD SPOTS</t>
  </si>
  <si>
    <t>LEPRECHAUNS GOLD</t>
  </si>
  <si>
    <t>LIFE OF LUXURY</t>
  </si>
  <si>
    <t>LIGER LOOT</t>
  </si>
  <si>
    <t>LIGHTNING 7S</t>
  </si>
  <si>
    <t>LIGHTNING 7S - REEL CONTROL</t>
  </si>
  <si>
    <t>LION DANCE</t>
  </si>
  <si>
    <t>LITTLE DEVILS</t>
  </si>
  <si>
    <t>LITTLE GREEN MEN</t>
  </si>
  <si>
    <t>LITTLE GREEN MEN FAMILY REUNION</t>
  </si>
  <si>
    <t>LOTSA 7S</t>
  </si>
  <si>
    <t>LOTUS FLOWER</t>
  </si>
  <si>
    <t>LOUSIANA LOUIE</t>
  </si>
  <si>
    <t>LOVE TO WIN</t>
  </si>
  <si>
    <t>LUAU PARTY</t>
  </si>
  <si>
    <t>LUCKY 7S</t>
  </si>
  <si>
    <t>LUCKY 88</t>
  </si>
  <si>
    <t>LUCKY LARRYS LOBSTERMANIA</t>
  </si>
  <si>
    <t>LUCKY LINES</t>
  </si>
  <si>
    <t>LUCKY LUIGIS PIZZERIA</t>
  </si>
  <si>
    <t>LUCKY MON</t>
  </si>
  <si>
    <t>LUCKY SEALS</t>
  </si>
  <si>
    <t>LUXXUS</t>
  </si>
  <si>
    <t>MAGIC MASK</t>
  </si>
  <si>
    <t>MAGNETIC 7</t>
  </si>
  <si>
    <t>MAID OF MONEY</t>
  </si>
  <si>
    <t>MALTESE FORTUNE</t>
  </si>
  <si>
    <t>MARIACHI MADNESS</t>
  </si>
  <si>
    <t>MAYAN RICHES</t>
  </si>
  <si>
    <t>MAYAN TREASURES</t>
  </si>
  <si>
    <t>MEGA MULTIPLIER</t>
  </si>
  <si>
    <t>MEGACASH 4X DIAMOND</t>
  </si>
  <si>
    <t>MEGACASH 5X PAY</t>
  </si>
  <si>
    <t>MEGACASH BLACK WHITE 5X PAY</t>
  </si>
  <si>
    <t>MEGACASH DIAMOND 5S</t>
  </si>
  <si>
    <t>MEGACASH DOUBLE DIAMOND</t>
  </si>
  <si>
    <t>MEGACASH TRIPLE DIAMOND</t>
  </si>
  <si>
    <t>MEGACASH TRIPLE DOUBLE</t>
  </si>
  <si>
    <t>MEGACASH TRIPLE TRIPLE DIAMOND</t>
  </si>
  <si>
    <t>MG-100 LADIES-TR SILVER-CATS-TR LUCKY 7</t>
  </si>
  <si>
    <t>MG-100 LADIES-TRIPLE SILVER-TRIPLE HOT ICE</t>
  </si>
  <si>
    <t>MG-100 WOLF-CATS-TR DBL DIA-TR RED HOT 7</t>
  </si>
  <si>
    <t>MG-100 WOLVES-THUNDERBIRD 7S-TRIPLE SILVER</t>
  </si>
  <si>
    <t>MG-100 WOLVES-TRIPLE DOLLARS STRIKE-DBL 3X4X5X PAY</t>
  </si>
  <si>
    <t>MG-2X3X4 RWB-DB JP 7S FG-3X2X SUPER 7S FG-FISHIB</t>
  </si>
  <si>
    <t>MG-2X3X4 RWB-DB JP 7S FG-3X2X SUPER 7S FG-FISHIB-C</t>
  </si>
  <si>
    <t>MG-2X3X4 RWB-DB JP 7S FG-CHERRIES-CATS-FISHIB</t>
  </si>
  <si>
    <t>MG-2X3X4X5 SUP LU TIM PAY-TR DB STARS-TR RH FG-SIR</t>
  </si>
  <si>
    <t>MG-2X3X4X5 SUP LU TIMES PAY-TR DB STARS-TR RED-MAG</t>
  </si>
  <si>
    <t>MG-2X3X4X5 SUP LU TIMES PAY-TR DB STARS-TR RH FG-S</t>
  </si>
  <si>
    <t>MG-2X3X4X5X RH 7S-TR DB DRAG FLY 7S-SUP SL JP-100</t>
  </si>
  <si>
    <t>MG-ARC FOX-SIZZLING 7-NOAH-TR BUT FLY 7</t>
  </si>
  <si>
    <t>MG-ARCTIC FOX-SIZZLING 7S-DOUBLE 3X4X5X DOLLARS</t>
  </si>
  <si>
    <t>MG-CAPT PBK-SUP2X3X4X5X-SILVERFIRE7S-TPLREDH7S</t>
  </si>
  <si>
    <t>MG-CATS-TRIPLE DIAMOND STRIKE-TRIPLE FIRE</t>
  </si>
  <si>
    <t>MG-CAVEKING-DBL3X4X5X-TDBIRD7S-TPLSLINGOJCKPT</t>
  </si>
  <si>
    <t>MG-CLEO-CATS-DBL DIAMOND-TR RED HOT 7</t>
  </si>
  <si>
    <t>MG-CLEOPATRA-DOUBLE DIAMOND-TRIPLE LUCKY MAGIC 7</t>
  </si>
  <si>
    <t>MG-COYOTE MOON-PINK DIAMOND-TRIPLE DOUBLE STARS</t>
  </si>
  <si>
    <t>MG-DB 3X4X5 DOL-TR SLIN JP-SIRENS-A FOX-DUCSTA</t>
  </si>
  <si>
    <t>MG-DB 3X4X5 PAY-THUND BIRD 7S-TR SLINGO JP-SIRENS</t>
  </si>
  <si>
    <t>MG-DB 4X PAY-JP 7 FG-LILLADY-FOREST</t>
  </si>
  <si>
    <t>MG-DB 4XPAY-TR DB DRAG FLY 7S-JP 7 FG-LILLADY</t>
  </si>
  <si>
    <t>MG-DB DIA 3X4X5-TR LU MAG 7S-SIZZLING WILD-100 LAD</t>
  </si>
  <si>
    <t>MG-DB DIA STRIKE-THUND BIRD 7S-3X2X SUP 7S-DIA QUE</t>
  </si>
  <si>
    <t>MG-DB GOLD-TR HOT ICE-SUPER SLIN JP-TREAS OF TROY</t>
  </si>
  <si>
    <t>MG-DMDQUEEN-DBDMDSTR-TDBIRD7S-3X2XSUPER7S</t>
  </si>
  <si>
    <t>MG-LIL LADY-TRIPLE FIRE-TRIPLE DIAMOND</t>
  </si>
  <si>
    <t>MG-MM-TPLREDHOT7S-SILVERFIRE7S-DBLDMD3X4X5X</t>
  </si>
  <si>
    <t>MG-NOAHS ARK-SUPER LUCKY LOTUS-THUNDERBIRD 7S</t>
  </si>
  <si>
    <t>MG-PINK DIAMOND-SILVER FIRE-WOLF RUN</t>
  </si>
  <si>
    <t>MG-REMB RICHES-NOAH-TR DIA-TR STARS</t>
  </si>
  <si>
    <t>MG-SEVENS-SILVER FIRE 7S-SIZZLING 7S-WOLFRUN</t>
  </si>
  <si>
    <t>MG-SEVENS-SIZZLING 7S-PR PARADISE-WOLFRUN</t>
  </si>
  <si>
    <t>MG-SILVER FIRE 7S-DB DIA 2X3X5-KITTY-CLEO</t>
  </si>
  <si>
    <t>MG-SILVER FIRE 7S-TR RH 7S-KODIAK-WITCHES</t>
  </si>
  <si>
    <t>MG-SUP 2X3X4X5-DB 3X4X5 DOL-TR SLIN JP-DUCSTA</t>
  </si>
  <si>
    <t>MG-SUP 2X3X4X5-DB 3X4X5 DOL-TR SLIN JP-DUCSTA-AFOX</t>
  </si>
  <si>
    <t>MG-SUP 2X3X4X5-TR DB BUT FLY 7S-TR RH GOLD-SIR</t>
  </si>
  <si>
    <t>MG-SUP 2X3X4X5-TR DB BUT FLY 7S-TR RH GOLD-SIR-KOS</t>
  </si>
  <si>
    <t>MG-SUP TIMES PAY-THUNDER BIRD 7S-TR STARS-SNAP</t>
  </si>
  <si>
    <t>MG-SUP TIMES PAY-TR DB RH 7S-TR  RH GOLD-SIR</t>
  </si>
  <si>
    <t>MG-SUP TIMES PAY-TR DB RH 7S-TR  RH GOLD-SIR-MAG</t>
  </si>
  <si>
    <t>MG-SUP TIMES PAY-TR RH 7S-TR RH GOLD-STINKIN RICH</t>
  </si>
  <si>
    <t>MG-SUP TIMES PAY-TR STARS-SNAP DR-JEWELS</t>
  </si>
  <si>
    <t>MG-SUPER 2X3X4X5-SILVER FIRE 7S-TR RH 7S-WITCHES</t>
  </si>
  <si>
    <t>MG-SUPER 2X3X4X5-TR DB LUCKY 7S-TR RH GOLD-STONE H</t>
  </si>
  <si>
    <t>MG-SUPER LUCKY LOTUS-TR FIRE-SIZZLING 7S-FIRE OPAL</t>
  </si>
  <si>
    <t>MG-THUND BIRD 7S-3X2X SUP 7S-MAJ SEAS-DIA QUEEN</t>
  </si>
  <si>
    <t>MG-THUND BIRD 7S-SLINGO JP-WINE-SIRENS</t>
  </si>
  <si>
    <t>MG-TR DB DIA-SUP TIMES PAY-DIA FIRE-RED ROOSTER</t>
  </si>
  <si>
    <t>MG-TR DB DIA-SUP TIMES PAY-RED ROOSTER-STONEHENGE</t>
  </si>
  <si>
    <t>MG-TR DB STARS-TR HOT ICE-DB DIA 3X4X5-CAVKNG</t>
  </si>
  <si>
    <t>MG-TR DRAG 7S-SLINGO JP-CATS-100 WOLVES</t>
  </si>
  <si>
    <t>MG-TR FIRE-SIZ WILD-FIRE HORSE-FIRE OPALS</t>
  </si>
  <si>
    <t>MG-TR HOT ICE-SLINGO JP-CLEO-TROY</t>
  </si>
  <si>
    <t>MG-TR MAGIC-SIZ WILD-M FORTUNE-100 LADIES</t>
  </si>
  <si>
    <t>MG-TR RH 7S-SILVER FIRE 7S-DB DIA 3X4X5-CLEO II</t>
  </si>
  <si>
    <t>MG-TR RH FG-TR BUT 7S-FOREST-KOSSAK-SIRENS</t>
  </si>
  <si>
    <t>MG-TR RH FG-TR L 7S-FOREST-STONEHENGE</t>
  </si>
  <si>
    <t>MG-TR RH FG-TR R H 7S-BAM-MAG-SIRENS</t>
  </si>
  <si>
    <t>MG-TR RH FG-TR RH 7S-SANDS-STINKIN</t>
  </si>
  <si>
    <t>MG-TR RH FG-TR STARS-CHERRIES-CAPTAIN-SIRENS</t>
  </si>
  <si>
    <t>MG-TR RH FG-TR STARS-FIRE HORSE-MAG</t>
  </si>
  <si>
    <t>MG-TRDBSTARS-TR HOTICE-DBDIA3X4X5-CAVKNG-WITCHES</t>
  </si>
  <si>
    <t>MG-WITCHES RICHES-SEVENS-TPL DBL BUTTERFLY 7S-3X 7</t>
  </si>
  <si>
    <t>MG-WITCHRICHES-7S-TPL DBL BUTTERFLY 7S-3X 777 2X</t>
  </si>
  <si>
    <t>MG-WOLF-NOAH-PINK DIAMOND-TR BUT FLY 7</t>
  </si>
  <si>
    <t>MIGHTY MAMMOTH</t>
  </si>
  <si>
    <t>MILK MONEY</t>
  </si>
  <si>
    <t>MINI MONTE - BLAZING 7S PARTY SPIN</t>
  </si>
  <si>
    <t>MINI MONTE - CASH TIME</t>
  </si>
  <si>
    <t>MINI MONTE - DRAGON WHEEL</t>
  </si>
  <si>
    <t>MINI MONTE - PARTY TIME</t>
  </si>
  <si>
    <t>MISS KITTY</t>
  </si>
  <si>
    <t>MISS KITTY - ISLAND DELIGHT</t>
  </si>
  <si>
    <t>MONEY BARS</t>
  </si>
  <si>
    <t>MONEY GARDEN</t>
  </si>
  <si>
    <t>MONEY GROOVE</t>
  </si>
  <si>
    <t>MONEY IN THE BANK</t>
  </si>
  <si>
    <t>MONEY MAD MARTIANS</t>
  </si>
  <si>
    <t>MONEY STORM</t>
  </si>
  <si>
    <t>MONEY TO BURN</t>
  </si>
  <si>
    <t>MONKEYS IN THE MIDDLE</t>
  </si>
  <si>
    <t>MONOPOLY PUSHER</t>
  </si>
  <si>
    <t>MONSTER MANSION</t>
  </si>
  <si>
    <t>MONTE CARLO - SPIN  AND WIN WILD</t>
  </si>
  <si>
    <t>MONTE CARLO - SPIN AND WIN BLAZING 7S</t>
  </si>
  <si>
    <t>MONTE CARLO - SPIN AND WIN SUPER JACKPOT</t>
  </si>
  <si>
    <t>MOOLAH</t>
  </si>
  <si>
    <t>MORE CHILLI</t>
  </si>
  <si>
    <t>MS LITTLE GREEN MEN</t>
  </si>
  <si>
    <t>MUCHO DINERO</t>
  </si>
  <si>
    <t>MULTI CHANCE JOKERS WILD</t>
  </si>
  <si>
    <t>MULTI STRIKE POKER</t>
  </si>
  <si>
    <t>MULTI-GAME POKER</t>
  </si>
  <si>
    <t>MULTIPLAY BLACKJACK</t>
  </si>
  <si>
    <t>MULTIPLIER MAN</t>
  </si>
  <si>
    <t>MULTISTAR DYNAMICS</t>
  </si>
  <si>
    <t>MUSTANG</t>
  </si>
  <si>
    <t>MY RICH UNCLE</t>
  </si>
  <si>
    <t>MYSTICAL FORTUNES</t>
  </si>
  <si>
    <t>MYSTICAL MERMAID</t>
  </si>
  <si>
    <t>MYSTICAL PRINCESS</t>
  </si>
  <si>
    <t>NEFERTITI</t>
  </si>
  <si>
    <t>NEON NIGHTS</t>
  </si>
  <si>
    <t>NEPTUNES KINGDOM</t>
  </si>
  <si>
    <t>NEPTUNES KINGDOM II</t>
  </si>
  <si>
    <t>NEPTUNES PEARLS</t>
  </si>
  <si>
    <t>NEPTUNES PEARLS 2</t>
  </si>
  <si>
    <t>NOAHS ARK</t>
  </si>
  <si>
    <t>NOT TO BE USED</t>
  </si>
  <si>
    <t>NURSE FOLLIES</t>
  </si>
  <si>
    <t>OCEAN 7S</t>
  </si>
  <si>
    <t>ODIES REVENGE</t>
  </si>
  <si>
    <t>OFF THE CHARTS</t>
  </si>
  <si>
    <t>OLD HAVANA</t>
  </si>
  <si>
    <t>OPAL RING</t>
  </si>
  <si>
    <t>ORIGINAL WINNERS-ALL AMERICAN</t>
  </si>
  <si>
    <t>ORIGINAL WINNERS-AMERICAN TREASURE</t>
  </si>
  <si>
    <t>ORIGINAL WINNERS-EAGLES HERITAGE</t>
  </si>
  <si>
    <t>ORIGINAL WINNERS-LAND OF LIBERTY</t>
  </si>
  <si>
    <t>OUT BACK JACK</t>
  </si>
  <si>
    <t>PAMPLONA</t>
  </si>
  <si>
    <t>PARTY GRAS</t>
  </si>
  <si>
    <t>PEARLY GATES</t>
  </si>
  <si>
    <t>PEGASUS</t>
  </si>
  <si>
    <t>PELICAN PETE</t>
  </si>
  <si>
    <t>PELICAN PETE - ISLAND DELIGHT</t>
  </si>
  <si>
    <t>PERFECT 10</t>
  </si>
  <si>
    <t>PERFECT GAME</t>
  </si>
  <si>
    <t>PERFECT MATCH</t>
  </si>
  <si>
    <t>PHANTOM OF THE OPERA</t>
  </si>
  <si>
    <t>PHARAOHS FORTUNE</t>
  </si>
  <si>
    <t>PHOENIX GOLD</t>
  </si>
  <si>
    <t>PHONE TAG</t>
  </si>
  <si>
    <t>PICK YOUR FORTUNE</t>
  </si>
  <si>
    <t>PICKEM POKER</t>
  </si>
  <si>
    <t>PIECES OF GOLD</t>
  </si>
  <si>
    <t>PIGGY BANKIN</t>
  </si>
  <si>
    <t>PINBALL</t>
  </si>
  <si>
    <t>PINK DIAMOND</t>
  </si>
  <si>
    <t>PINK PANTHER</t>
  </si>
  <si>
    <t>PINK PEARLS</t>
  </si>
  <si>
    <t>PIRATES COVE</t>
  </si>
  <si>
    <t>PLAY BALL</t>
  </si>
  <si>
    <t>POKER WILD III</t>
  </si>
  <si>
    <t>POLYNESIAN PEARL</t>
  </si>
  <si>
    <t>PONG</t>
  </si>
  <si>
    <t>POOR LITTLE IRISH MAN</t>
  </si>
  <si>
    <t>POPEYE</t>
  </si>
  <si>
    <t>PRICE CHECK</t>
  </si>
  <si>
    <t>PURE PLEASURE</t>
  </si>
  <si>
    <t>PURE PLEASURE BONUS WHEEL</t>
  </si>
  <si>
    <t>QUACKERS</t>
  </si>
  <si>
    <t>QUEEN OF CAIRO</t>
  </si>
  <si>
    <t>QUEEN OF HEARTS</t>
  </si>
  <si>
    <t>QUEEN OF THE NILE</t>
  </si>
  <si>
    <t>QUEEN OF THE NILE -9L</t>
  </si>
  <si>
    <t>QUEST</t>
  </si>
  <si>
    <t>QUICK HIT - GOLDEN BELL</t>
  </si>
  <si>
    <t>QUICK HIT - STARLIGHT FIRE</t>
  </si>
  <si>
    <t>QUICK HIT 5 X PAY 10 X PAY</t>
  </si>
  <si>
    <t>QUICK HIT BLACK AND WHITE</t>
  </si>
  <si>
    <t>QUICK HIT BLACK AND WHITE DOUBLE JACKPOT</t>
  </si>
  <si>
    <t>QUICK HIT BLACK AND WHITE SEVENS</t>
  </si>
  <si>
    <t>QUICK HIT BLACK AND WHITE WILD</t>
  </si>
  <si>
    <t>QUICK HIT BLACK GOLD</t>
  </si>
  <si>
    <t>QUICK HIT BLACK WHITE DOUBLE JACKPOT</t>
  </si>
  <si>
    <t>QUICK HIT BONUS FRENZY</t>
  </si>
  <si>
    <t>QUICK HIT DIAMOND GOLDEN BELL</t>
  </si>
  <si>
    <t>QUICK HIT DIAMOND WHITE FIRE</t>
  </si>
  <si>
    <t>QUICK HIT DIAMOND WILD BLUE</t>
  </si>
  <si>
    <t>QUICK HIT DIAMOND WILD RED</t>
  </si>
  <si>
    <t>QUICK HIT PLAT JACKPOT TRIPLE BLAZING SEVENS WILD</t>
  </si>
  <si>
    <t>QUICK HIT PLATINUM BLACK AND GOLD WILD</t>
  </si>
  <si>
    <t>QUICK HIT PLATINUM BLACK GOLD</t>
  </si>
  <si>
    <t>QUICK HIT PLATINUM BW 7</t>
  </si>
  <si>
    <t>QUICK HIT PLATINUM STARS AND BARS</t>
  </si>
  <si>
    <t>QUICK HIT TRIPLE BLAZING 7S DOUBLE JACKPOT</t>
  </si>
  <si>
    <t>QUICK HIT TRIPLE BLAZING 7S WILD</t>
  </si>
  <si>
    <t>QUICK HIT WILD BLUE JACKPOT</t>
  </si>
  <si>
    <t>QUICK HIT WILD JACKPOT TRIPLE BLAZING SEVENS</t>
  </si>
  <si>
    <t>QUICK HIT WILD JACKPOTS</t>
  </si>
  <si>
    <t>QUICK HIT WILD JP BLACK AND WHITE</t>
  </si>
  <si>
    <t>QUICK HIT WILD RED JACKPOT</t>
  </si>
  <si>
    <t>RACKIN IT IN</t>
  </si>
  <si>
    <t>RAPID BONUS POKER</t>
  </si>
  <si>
    <t>RAPID DOUBLE JACKPOT</t>
  </si>
  <si>
    <t>RED AND BLACK SEVENS</t>
  </si>
  <si>
    <t>RED HOTTIE</t>
  </si>
  <si>
    <t>RED LIONS</t>
  </si>
  <si>
    <t>RED ROOSTER</t>
  </si>
  <si>
    <t>RED WHITE AND BLUE 7S AND STARS</t>
  </si>
  <si>
    <t>RED WHITE AND BLUE DOUBLE STARS</t>
  </si>
  <si>
    <t>RED WHITE AND BLUE RACING 7S</t>
  </si>
  <si>
    <t>RED WHITE BLUE</t>
  </si>
  <si>
    <t>RED WHITE BLUE BONUS SPIN</t>
  </si>
  <si>
    <t>RED WHITE BLUE DELUXE</t>
  </si>
  <si>
    <t>RED WHITE BLUE TOURNAMENT</t>
  </si>
  <si>
    <t>RED WHITE BLUE WILD STAR</t>
  </si>
  <si>
    <t>RED WHITE BLUE WILD STAR DELUXE</t>
  </si>
  <si>
    <t>REEL DEPTH-MULTI GAME</t>
  </si>
  <si>
    <t>REEL EM IN</t>
  </si>
  <si>
    <t>REEL EM IN - CAST FOR CASH</t>
  </si>
  <si>
    <t>REMBRANDT RICHES</t>
  </si>
  <si>
    <t>RESPIN AND REPEAT</t>
  </si>
  <si>
    <t>RICH AND FAMOUS</t>
  </si>
  <si>
    <t>RICH GIRL</t>
  </si>
  <si>
    <t>RICH LITTLE PIGGIES</t>
  </si>
  <si>
    <t>RICH ROOSTER</t>
  </si>
  <si>
    <t>RICHES OF INDIA</t>
  </si>
  <si>
    <t>SDBJ</t>
  </si>
  <si>
    <t>RICHIE RICH JACKPOTS</t>
  </si>
  <si>
    <t>RING QUEST</t>
  </si>
  <si>
    <t>RING SERIES - AFTER SHOCK</t>
  </si>
  <si>
    <t>RING SERIES - DIAMOND RING</t>
  </si>
  <si>
    <t>RING SERIES - EMERALD RING</t>
  </si>
  <si>
    <t>RING SERIES - RING OF FIRE</t>
  </si>
  <si>
    <t>RING SERIES - THUNDER STRUCK</t>
  </si>
  <si>
    <t>RIVER BELLE</t>
  </si>
  <si>
    <t>RIVER GAMBLER</t>
  </si>
  <si>
    <t>ROAMIN RHINOS</t>
  </si>
  <si>
    <t>ROARING 20S</t>
  </si>
  <si>
    <t>ROBIN HOOD SHERWOOD TREASURE</t>
  </si>
  <si>
    <t>ROCK AND ROLLIN</t>
  </si>
  <si>
    <t>ROLL THE CREDITS</t>
  </si>
  <si>
    <t>ROLLER COASTER</t>
  </si>
  <si>
    <t>ROYAL FLUSH QUEEN</t>
  </si>
  <si>
    <t>ROYAL HEART</t>
  </si>
  <si>
    <t>RUINS OF GOLD</t>
  </si>
  <si>
    <t>RUN THE TABLE</t>
  </si>
  <si>
    <t>RUNNING WILD</t>
  </si>
  <si>
    <t>RUSSIAN TREASURE</t>
  </si>
  <si>
    <t>SAMURAI DRIFTER</t>
  </si>
  <si>
    <t>SAMURAI MASTER</t>
  </si>
  <si>
    <t>SATELLITE</t>
  </si>
  <si>
    <t>SAVANNA</t>
  </si>
  <si>
    <t>SCOREBOARD</t>
  </si>
  <si>
    <t>SEA MONKEYS</t>
  </si>
  <si>
    <t>SECRETS OF STONEHENGE</t>
  </si>
  <si>
    <t>SEVEN TIMES PAY</t>
  </si>
  <si>
    <t>SEVENS</t>
  </si>
  <si>
    <t>SEVENS UP</t>
  </si>
  <si>
    <t>SEX AND THE CITY</t>
  </si>
  <si>
    <t>SHAKE YOUR BOOTY</t>
  </si>
  <si>
    <t>SHAMANS MAGIC-ISLAND DELIGHT</t>
  </si>
  <si>
    <t>SHERLOCK AT THE MURDER MANSION</t>
  </si>
  <si>
    <t>SHOOTING GALLERY</t>
  </si>
  <si>
    <t>SHOP TIL YOU DROP</t>
  </si>
  <si>
    <t>SHOW ME THE GAME</t>
  </si>
  <si>
    <t>SIERRA SILVER</t>
  </si>
  <si>
    <t>SILVER KNIGHT</t>
  </si>
  <si>
    <t>SILVER STARS</t>
  </si>
  <si>
    <t>SIZZLING SEVENS</t>
  </si>
  <si>
    <t>SIZZLING SEVENS TIMES PAY</t>
  </si>
  <si>
    <t>SKY DANCER</t>
  </si>
  <si>
    <t>SLOT BINGO</t>
  </si>
  <si>
    <t>SLOTSKY</t>
  </si>
  <si>
    <t>SMOKIN BONUS 7S</t>
  </si>
  <si>
    <t>SNEEKI TIKI</t>
  </si>
  <si>
    <t>SOAP OPERA</t>
  </si>
  <si>
    <t>FN-01</t>
  </si>
  <si>
    <t>SOARING WINGS</t>
  </si>
  <si>
    <t>SOLSTICE GOLD</t>
  </si>
  <si>
    <t>SOMETHING FOR NOTHING</t>
  </si>
  <si>
    <t>SOUTH PARK</t>
  </si>
  <si>
    <t>SPARKLING SEVENS</t>
  </si>
  <si>
    <t>SPARKYS RED HOT JACKPOTS</t>
  </si>
  <si>
    <t>SPARTAN</t>
  </si>
  <si>
    <t>SPHINX</t>
  </si>
  <si>
    <t>SPHINX 2</t>
  </si>
  <si>
    <t>SPIN DEVIL</t>
  </si>
  <si>
    <t>SPIN FERNO</t>
  </si>
  <si>
    <t>SPIN TIL YOU WIN</t>
  </si>
  <si>
    <t>SPINNA WINNA</t>
  </si>
  <si>
    <t>SPRING CARNIVAL</t>
  </si>
  <si>
    <t>STAR OF INDIA</t>
  </si>
  <si>
    <t>STARS AND BARS WILD DIAMOND</t>
  </si>
  <si>
    <t>STATEFAIR</t>
  </si>
  <si>
    <t>STINKIN RICH</t>
  </si>
  <si>
    <t>STONE AGE CASH</t>
  </si>
  <si>
    <t>STRIKE</t>
  </si>
  <si>
    <t>STROKE OF LUCK</t>
  </si>
  <si>
    <t>SUGAR AND SPICE</t>
  </si>
  <si>
    <t>SUPER 2X3X4X5</t>
  </si>
  <si>
    <t>SUPER BIG BANG PIGGY BANKING</t>
  </si>
  <si>
    <t>SUPER BLAZING 7S</t>
  </si>
  <si>
    <t>SUPER BUCKS V</t>
  </si>
  <si>
    <t>SUPER CHERRY</t>
  </si>
  <si>
    <t>SUPER DEEP SEA 7S</t>
  </si>
  <si>
    <t>SUPER DOUBLE BONUS POKER</t>
  </si>
  <si>
    <t>SUPER FIREBALL FRENZY</t>
  </si>
  <si>
    <t>SUPER HAPPY FORTUNE CAT</t>
  </si>
  <si>
    <t>SUPER JOKER</t>
  </si>
  <si>
    <t>SUPER LUCKY 2X3X4X5</t>
  </si>
  <si>
    <t>SUPER MAG 7</t>
  </si>
  <si>
    <t>SUPER MONEY STORM</t>
  </si>
  <si>
    <t>SUPER PLAY - 243 WAYS TO WIN</t>
  </si>
  <si>
    <t>SUPER REEL CHARM</t>
  </si>
  <si>
    <t>SUPER REEL JP - FIRECRACKER FREE GAMES</t>
  </si>
  <si>
    <t>SUPER REEL JP - SILVER AND GOLD</t>
  </si>
  <si>
    <t>SUPER REELS</t>
  </si>
  <si>
    <t>SUPER RUINS OF GOLD</t>
  </si>
  <si>
    <t>SUPER SALLYS SHRIMPMANIA</t>
  </si>
  <si>
    <t>SUPER SPARKLING SEVENS</t>
  </si>
  <si>
    <t>SUPER SPIN SIZZLING 7S</t>
  </si>
  <si>
    <t>SUPER STARS SPIN</t>
  </si>
  <si>
    <t>SUPER TIMES PAY</t>
  </si>
  <si>
    <t>SUPER WHITE HOT SEVENS</t>
  </si>
  <si>
    <t>SUPERSTARS</t>
  </si>
  <si>
    <t>SURF FRUITS</t>
  </si>
  <si>
    <t>SWAMPLAND</t>
  </si>
  <si>
    <t>SWAMPLAND 2</t>
  </si>
  <si>
    <t>SWEET DIAMOND</t>
  </si>
  <si>
    <t>SWEET LIBERTY DELUXE</t>
  </si>
  <si>
    <t>SWING</t>
  </si>
  <si>
    <t>SWINGIN IN THE GREEN</t>
  </si>
  <si>
    <t>TABASCO</t>
  </si>
  <si>
    <t>TAHITI MAGIC-ISLAND DELIGHT</t>
  </si>
  <si>
    <t>TAILGATE PARTY</t>
  </si>
  <si>
    <t>TAIPAN XTRA CHOICE</t>
  </si>
  <si>
    <t>TAJ MAHAL</t>
  </si>
  <si>
    <t>TEXAS TEA</t>
  </si>
  <si>
    <t>TEXAS TINA</t>
  </si>
  <si>
    <t>THE CHICKEN GAME</t>
  </si>
  <si>
    <t>THE FISHING GAME</t>
  </si>
  <si>
    <t>THE GREAT TURKEY SHOOT</t>
  </si>
  <si>
    <t>THE LONE RANGER</t>
  </si>
  <si>
    <t>THE MUMMY</t>
  </si>
  <si>
    <t>THE MUNNY RETURNS</t>
  </si>
  <si>
    <t>THE MUNSTERS</t>
  </si>
  <si>
    <t>THE QH</t>
  </si>
  <si>
    <t>THE VILLAGE PEOPLE PARTY</t>
  </si>
  <si>
    <t>THREE FIVE TEN PLAY POKER</t>
  </si>
  <si>
    <t>THREE MUSKETEER</t>
  </si>
  <si>
    <t>TIBETAN TREASURES</t>
  </si>
  <si>
    <t>TIGER DRAGON</t>
  </si>
  <si>
    <t>TIGRESS</t>
  </si>
  <si>
    <t>TIGRESS-ISLAND DELIGHT</t>
  </si>
  <si>
    <t>TIKI TALK</t>
  </si>
  <si>
    <t>TIMBER WOLF</t>
  </si>
  <si>
    <t>TIME MACHINE</t>
  </si>
  <si>
    <t>TITANIC</t>
  </si>
  <si>
    <t>TOAST OF THE TOWN</t>
  </si>
  <si>
    <t>TOOTHY</t>
  </si>
  <si>
    <t>TOP 10</t>
  </si>
  <si>
    <t>TOP BANANA</t>
  </si>
  <si>
    <t>TOP DOLLAR</t>
  </si>
  <si>
    <t>TOP DOLLAR TRIPLE DIAMOND</t>
  </si>
  <si>
    <t>TOP SECRET 2</t>
  </si>
  <si>
    <t>TREASURE BOUNTY</t>
  </si>
  <si>
    <t>TREASURE CHEST</t>
  </si>
  <si>
    <t>TREASURE DIVER</t>
  </si>
  <si>
    <t>TREASURE OF TROY</t>
  </si>
  <si>
    <t>TREASURE TOUR USA</t>
  </si>
  <si>
    <t>TREASURE TUNNEL</t>
  </si>
  <si>
    <t>TREASURE TUNNEL BONUS JACKPOT</t>
  </si>
  <si>
    <t>TREASURE TUNNEL BONUS POKER</t>
  </si>
  <si>
    <t>TREASURE TUNNEL DOUBLE JACKPOT</t>
  </si>
  <si>
    <t>TREASURE TUNNEL FREE N EASY</t>
  </si>
  <si>
    <t>TREASURE TUNNEL TRIPLE JACKPOT</t>
  </si>
  <si>
    <t>TREASURE VOYAGE</t>
  </si>
  <si>
    <t>TREASURE WHEEL</t>
  </si>
  <si>
    <t>TREASURE WHEEL DOUBLE JACKPOT</t>
  </si>
  <si>
    <t>TREASURE WHEEL FREE N EASY</t>
  </si>
  <si>
    <t>TREASURE WHEEL TRIPLE JACKPOT</t>
  </si>
  <si>
    <t>TREASURE WHEEL WILD</t>
  </si>
  <si>
    <t>TREASURES OF INDIA</t>
  </si>
  <si>
    <t>TREASURES OF THE EAST</t>
  </si>
  <si>
    <t>TREASURES OF TROY</t>
  </si>
  <si>
    <t>TREASURES OF VENICE</t>
  </si>
  <si>
    <t>TRIPLE 10X PAY</t>
  </si>
  <si>
    <t>TRIPLE 4X 5X 6X TIMES PAY</t>
  </si>
  <si>
    <t>TRIPLE 5X PAY</t>
  </si>
  <si>
    <t>TRIPLE BLAZING 7S</t>
  </si>
  <si>
    <t>TRIPLE BLAZING 7S - REEL CONTROL</t>
  </si>
  <si>
    <t>TRIPLE BLAZING 7S DOUBLE JACKPOT</t>
  </si>
  <si>
    <t>TRIPLE BLAZING DOUBLE MONEY</t>
  </si>
  <si>
    <t>TRIPLE BONANZA</t>
  </si>
  <si>
    <t>TRIPLE BONUS</t>
  </si>
  <si>
    <t>TRIPLE BONUS FRENZY</t>
  </si>
  <si>
    <t>TRIPLE BONUS POKER</t>
  </si>
  <si>
    <t>TRIPLE BONUS POKER PLUS</t>
  </si>
  <si>
    <t>TRIPLE CASH</t>
  </si>
  <si>
    <t>TRIPLE CASH KEYS</t>
  </si>
  <si>
    <t>TRIPLE CASH WINFALL</t>
  </si>
  <si>
    <t>TRIPLE CAT</t>
  </si>
  <si>
    <t>TRIPLE CHERRIES</t>
  </si>
  <si>
    <t>TRIPLE CRYSTAL 7S</t>
  </si>
  <si>
    <t>TRIPLE CRYSTAL SEVENS</t>
  </si>
  <si>
    <t>TRIPLE DIAMOND</t>
  </si>
  <si>
    <t>TRIPLE DIAMOND DELUXE BONUS WHEEL</t>
  </si>
  <si>
    <t>TRIPLE DIAMOND HAYWIRE</t>
  </si>
  <si>
    <t>TRIPLE DIAMOND MINE</t>
  </si>
  <si>
    <t>TRIPLE DIAMOND STRIKE</t>
  </si>
  <si>
    <t>TRIPLE DOLLAR MYSTERY WHEEL</t>
  </si>
  <si>
    <t>TRIPLE DOLLARS</t>
  </si>
  <si>
    <t>TRIPLE DOUBLE</t>
  </si>
  <si>
    <t>TRIPLE DOUBLE 3X 2X</t>
  </si>
  <si>
    <t>TRIPLE DOUBLE 5X PAY</t>
  </si>
  <si>
    <t>TRIPLE DOUBLE BONUS POKER</t>
  </si>
  <si>
    <t>TRIPLE DOUBLE BUTTERFLY 7S</t>
  </si>
  <si>
    <t>TRIPLE DOUBLE DIAMOND</t>
  </si>
  <si>
    <t>TRIPLE DOUBLE DIAMOND - FREE GAMES</t>
  </si>
  <si>
    <t>TRIPLE DOUBLE DIAMOND BONUS WHEEL</t>
  </si>
  <si>
    <t>TRIPLE DOUBLE DOLLARS</t>
  </si>
  <si>
    <t>TRIPLE DOUBLE GOLD DOUBLOON</t>
  </si>
  <si>
    <t>TRIPLE DOUBLE HOT ICE</t>
  </si>
  <si>
    <t>TRIPLE DOUBLE HOT PEPPERS</t>
  </si>
  <si>
    <t>TRIPLE DOUBLE JADE</t>
  </si>
  <si>
    <t>TRIPLE DOUBLE LUCKY 7S</t>
  </si>
  <si>
    <t>TRIPLE DOUBLE MOOLAH</t>
  </si>
  <si>
    <t>TRIPLE DOUBLE POKER</t>
  </si>
  <si>
    <t>TRIPLE DOUBLE RED HOT 7S</t>
  </si>
  <si>
    <t>TRIPLE DOUBLE SCATTER PAYS</t>
  </si>
  <si>
    <t>TRIPLE DOUBLE STRIKE</t>
  </si>
  <si>
    <t>TRIPLE DOUBLE WILD CHERRY</t>
  </si>
  <si>
    <t>TRIPLE FIRE</t>
  </si>
  <si>
    <t>TRIPLE GOLD BARS</t>
  </si>
  <si>
    <t>TRIPLE HOT ICE 2 FOR 1</t>
  </si>
  <si>
    <t>TRIPLE JACKPOT</t>
  </si>
  <si>
    <t>TRIPLE LUCKY STRIKE</t>
  </si>
  <si>
    <t>TRIPLE MONEY</t>
  </si>
  <si>
    <t>TRIPLE MONKEYS</t>
  </si>
  <si>
    <t>TRIPLE PLAY</t>
  </si>
  <si>
    <t>TRIPLE PLAY 5 PLAY 10 PLAY DRAW POKER</t>
  </si>
  <si>
    <t>TRIPLE POKER</t>
  </si>
  <si>
    <t>TRIPLE POT OF GOLD</t>
  </si>
  <si>
    <t>TRIPLE RED HOT STRIKE</t>
  </si>
  <si>
    <t>TRIPLE RED WHITE BLUE</t>
  </si>
  <si>
    <t>TRIPLE SAPPHIRES</t>
  </si>
  <si>
    <t>TRIPLE STRIKE</t>
  </si>
  <si>
    <t>TRIPLE STRIKE 2 FOR 1</t>
  </si>
  <si>
    <t>TRIPLE TRIPLE DIAMOND</t>
  </si>
  <si>
    <t>TRIPLE TRIPLE JACKPOT</t>
  </si>
  <si>
    <t>TRIPLE TROUBLE PLUS</t>
  </si>
  <si>
    <t>TRIPLE WILD</t>
  </si>
  <si>
    <t>TRIPLE WILD ROSE</t>
  </si>
  <si>
    <t>TURF CLUB</t>
  </si>
  <si>
    <t>TURTLE TREASURE</t>
  </si>
  <si>
    <t>TWICE YOUR HONEY</t>
  </si>
  <si>
    <t>TWICE YOUR MONKEY</t>
  </si>
  <si>
    <t>ULTIMATE SEVENS - PHARAOHS 7S</t>
  </si>
  <si>
    <t>ULTIMATE SEVENS - SUNSHINE 7S</t>
  </si>
  <si>
    <t>UNCLE SAM</t>
  </si>
  <si>
    <t>USED CARS</t>
  </si>
  <si>
    <t>VESUVIUS</t>
  </si>
  <si>
    <t>VIBRANT 7S</t>
  </si>
  <si>
    <t>VIRTUA GOLF</t>
  </si>
  <si>
    <t>VISION PINWHEEL</t>
  </si>
  <si>
    <t>VISION RUN FOR YOUR MONEY</t>
  </si>
  <si>
    <t>VOLCANO ISLAND</t>
  </si>
  <si>
    <t>WAC - DOUBLE DIAMOND</t>
  </si>
  <si>
    <t>WAC - DOUBLE DIAMOND RUN</t>
  </si>
  <si>
    <t>WAC - DOUBLE RED HOT 7S</t>
  </si>
  <si>
    <t>WAC - DOUBLE STARS</t>
  </si>
  <si>
    <t>WAC - SEVEN TIMES PAY</t>
  </si>
  <si>
    <t>WAC - THREE TIMES PAY</t>
  </si>
  <si>
    <t>WAC - TRIPLE BUTTERFLY 7S</t>
  </si>
  <si>
    <t>WAC - TRIPLE DIAMOND</t>
  </si>
  <si>
    <t>WAC - TRIPLE DOUBLE 3X 2X</t>
  </si>
  <si>
    <t>WAC - TRIPLE DOUBLE BUTTERFLY 7S</t>
  </si>
  <si>
    <t>WAC - TRIPLE DOUBLE HOT PEPPERS</t>
  </si>
  <si>
    <t>WAC - TRIPLE DOUBLE LUCKY 7S</t>
  </si>
  <si>
    <t>WAC - TRIPLE LUCKY 7S</t>
  </si>
  <si>
    <t>WAC - TRIPLE STRIKE</t>
  </si>
  <si>
    <t>WATER DRAGONS</t>
  </si>
  <si>
    <t>WHEEL OF FORTUNE - 5 REELS</t>
  </si>
  <si>
    <t>WHEEL OF WIN</t>
  </si>
  <si>
    <t>WHERE IS THE GOLD</t>
  </si>
  <si>
    <t>WHERE IS THE GOLD-ISLAND DELIGHT</t>
  </si>
  <si>
    <t>WHITE HOT ACES</t>
  </si>
  <si>
    <t>WHITE ICE</t>
  </si>
  <si>
    <t>WHITE ORCHID</t>
  </si>
  <si>
    <t>WHITE STARS</t>
  </si>
  <si>
    <t>WHO DUNNIT</t>
  </si>
  <si>
    <t>WILD 10S</t>
  </si>
  <si>
    <t>WILD 5X PAY</t>
  </si>
  <si>
    <t>WILD AND LUCKY</t>
  </si>
  <si>
    <t>WILD AVALANCHE</t>
  </si>
  <si>
    <t>WILD BEAR</t>
  </si>
  <si>
    <t>WILD BEAR SALMON RUN</t>
  </si>
  <si>
    <t>WILD CHERRY</t>
  </si>
  <si>
    <t>WILD CHERRY BONUS PIE</t>
  </si>
  <si>
    <t>WILD CREEK</t>
  </si>
  <si>
    <t>WILD CROWN</t>
  </si>
  <si>
    <t>WILD DIAMONDS</t>
  </si>
  <si>
    <t>WILD GIRLS</t>
  </si>
  <si>
    <t>WILD GROVE</t>
  </si>
  <si>
    <t>WILD KODIAK</t>
  </si>
  <si>
    <t>WILD ROSE</t>
  </si>
  <si>
    <t>WILD STALLION</t>
  </si>
  <si>
    <t>WILD STREAK</t>
  </si>
  <si>
    <t>WILD TAXI</t>
  </si>
  <si>
    <t>WILD THING</t>
  </si>
  <si>
    <t>WILD WILDERNESS</t>
  </si>
  <si>
    <t>WINNING BID</t>
  </si>
  <si>
    <t>WINNING FOR DUMMIES</t>
  </si>
  <si>
    <t>WINNING FOR DUMMIES BONUS FRENZY</t>
  </si>
  <si>
    <t>WINNING STREAK</t>
  </si>
  <si>
    <t>WINNING TIMES</t>
  </si>
  <si>
    <t>WMS MG-DIA O DUB-LOOSE DIA-GOLD CHER-XTRA HOT 7S</t>
  </si>
  <si>
    <t>WOF - MULTI WIN</t>
  </si>
  <si>
    <t>WOF - TRIPLE DOUBLE STARS</t>
  </si>
  <si>
    <t>WOF - TRIPLE DOUBLE WILD CHERRY</t>
  </si>
  <si>
    <t>WOF 5X PAY</t>
  </si>
  <si>
    <t>WOF DOUBLE 3X4X5X PAY SMLD</t>
  </si>
  <si>
    <t>WOF DOUBLE DIAMOND SAVP</t>
  </si>
  <si>
    <t>WOF LUCKY SPIN</t>
  </si>
  <si>
    <t>WOF RED WHITE BLUE</t>
  </si>
  <si>
    <t>WOF TRIPLE ACTION</t>
  </si>
  <si>
    <t>WOF TRIPLE RED HOT 7S</t>
  </si>
  <si>
    <t>WOF TRIPLE STARS</t>
  </si>
  <si>
    <t>WOLF RUN - 4 WAY PLAY</t>
  </si>
  <si>
    <t>X FACTOR</t>
  </si>
  <si>
    <t>X MARKS THE SPOT</t>
  </si>
  <si>
    <t>XTR-CAJUN FIRE</t>
  </si>
  <si>
    <t>XTR-COLOSSAL JACKPOTS</t>
  </si>
  <si>
    <t>XTR-DIGGING FOR GOLD</t>
  </si>
  <si>
    <t>YUKON GOLD</t>
  </si>
  <si>
    <t>ZORRO</t>
  </si>
  <si>
    <t>Game Themes</t>
  </si>
  <si>
    <t>OPERATIONAL AGE</t>
  </si>
  <si>
    <t>BJ</t>
  </si>
  <si>
    <t>DI</t>
  </si>
  <si>
    <t>FB</t>
  </si>
  <si>
    <t>FN</t>
  </si>
  <si>
    <t>RW</t>
  </si>
  <si>
    <t>TP</t>
  </si>
  <si>
    <t>Wof</t>
  </si>
  <si>
    <t>GAME</t>
  </si>
  <si>
    <t>GAME
TYPE</t>
  </si>
  <si>
    <t>ON FLOOR
DATE</t>
  </si>
  <si>
    <t>G-20</t>
  </si>
  <si>
    <t>AC COIN</t>
  </si>
  <si>
    <t>ARISTOCRAT</t>
  </si>
  <si>
    <t>ATRONIC</t>
  </si>
  <si>
    <t>CROMPTONS</t>
  </si>
  <si>
    <t>MIKOHN</t>
  </si>
  <si>
    <t>NOVAMATIC</t>
  </si>
  <si>
    <t>SIGMA</t>
  </si>
  <si>
    <t>UNIDESA</t>
  </si>
  <si>
    <t>Konami</t>
  </si>
  <si>
    <t>5R60L</t>
  </si>
  <si>
    <t>HARRY LEVY</t>
  </si>
  <si>
    <t>6 Bay Pusher</t>
  </si>
  <si>
    <t>3R5L</t>
  </si>
  <si>
    <t>4R3CM</t>
  </si>
  <si>
    <t>3R5CBP</t>
  </si>
  <si>
    <t>4R2CM</t>
  </si>
  <si>
    <t>3R15L</t>
  </si>
  <si>
    <t>File Setup</t>
  </si>
  <si>
    <t>1b.</t>
  </si>
  <si>
    <t>Slot Data Entry - Non Slot Master Ships</t>
  </si>
  <si>
    <t>2a.</t>
  </si>
  <si>
    <t>At the end of the voyage or when ever the counts are performed, the coin drop, bill readings and coin in meter readings should be taken. These are used to generate the SLOT WIN REPORT.</t>
  </si>
  <si>
    <t>The Slot Manager, Technician or Manager, from the SLOT WIN REPORT , inputs these figures ( drop, jackpot and hopper ) into the SAHF ( Slot Analysis Help File ) ( For instructions on how to use this SAHF, click on instructions when opening the file.).</t>
  </si>
  <si>
    <t>BJ-03</t>
  </si>
  <si>
    <t>SP</t>
  </si>
  <si>
    <r>
      <t>Note</t>
    </r>
    <r>
      <rPr>
        <sz val="10"/>
        <rFont val="Century Gothic"/>
        <family val="2"/>
      </rPr>
      <t>: The SAHF file is a tool to assist you in sorting the data from MACHINE order to DENOM order and vice versa, to ease data entry. Small Ships like Wind Star etc do not need this file and will enter the figures directly into the appropriate cells in the STAF.</t>
    </r>
  </si>
  <si>
    <t>2b.</t>
  </si>
  <si>
    <t>Once the figures are ready for transfer from the SAHF to the STAF, you will need to add a new voyage to the STAF. To do this, go to the HOME sheet and click on the "ADD A VOYAGE" button.</t>
  </si>
  <si>
    <t>2c.</t>
  </si>
  <si>
    <r>
      <t xml:space="preserve">(FYI, the ADD A VOYAGE button copies a hidden sheet called "Template" in order to add a new voyage. The Template sheet, retrieves the machine details from the Machine Info sheet. If for any reason you need to add or remove machines, or update this file in any way, you are to contact your operations manager who will then forward it to be corrected by the appropriate Slot Manager. </t>
    </r>
    <r>
      <rPr>
        <b/>
        <sz val="10"/>
        <color indexed="10"/>
        <rFont val="Century Gothic"/>
        <family val="2"/>
      </rPr>
      <t>Under no circumstances is this file to be altered on board unless by the express permission of your operations manager.).</t>
    </r>
  </si>
  <si>
    <t>2d.</t>
  </si>
  <si>
    <r>
      <t xml:space="preserve">You will now have a blank sheet with five columns and several individual cells highlighted in </t>
    </r>
    <r>
      <rPr>
        <b/>
        <sz val="10"/>
        <color indexed="41"/>
        <rFont val="Century Gothic"/>
        <family val="2"/>
      </rPr>
      <t>aqua</t>
    </r>
    <r>
      <rPr>
        <sz val="10"/>
        <rFont val="Century Gothic"/>
        <family val="2"/>
      </rPr>
      <t xml:space="preserve">. These are the only area's where data needs to be entered. As with the Bill Acceptor, Coin In files etc, the present figure becomes the previous figure for the following voyage. As such, once the new voyage has been added, you will need to go into the previous voyage and copy the figures from the column PRESENT COIN IN. You then go back the sheet that you have just created and paste the figures in the column PREVIOUS COIN IN by using the paste special - values option.           
</t>
    </r>
  </si>
  <si>
    <t>2e.</t>
  </si>
  <si>
    <r>
      <t>Note:</t>
    </r>
    <r>
      <rPr>
        <sz val="10"/>
        <rFont val="Century Gothic"/>
        <family val="2"/>
      </rPr>
      <t xml:space="preserve"> To use the paste special option, once you have copied the values you need, right click on the top most cell of the column you need to paste to. A message box will appear. Click on the word VALUES, making sure that the tick mark appears in the box next to this, and then click on the "OK" button.</t>
    </r>
  </si>
  <si>
    <t>2f.</t>
  </si>
  <si>
    <t>At the top of the sheet there is a cell highlighted in aqua labeled VOYAGE NUMBER. You need to type in the voyage number for the cruise into this cell. The voyage number should be in the following format SSXXXMMDDYYYY where SS is the ships code, XXX is the number of days in the voyage, and MMDDYYYY is the date of the first day of the voyage. No other numbering systems should be used.</t>
  </si>
  <si>
    <t>2g.</t>
  </si>
  <si>
    <t>Now you will need to enter the COIN IN figures recorded at the end of the voyage or at the time of the count. They are entered into the column PRESENT COIN IN. Once this is done you will see figures in the TOTAL COIN IN column.</t>
  </si>
  <si>
    <t>2h.</t>
  </si>
  <si>
    <r>
      <t>Note</t>
    </r>
    <r>
      <rPr>
        <b/>
        <sz val="10"/>
        <rFont val="Century Gothic"/>
        <family val="2"/>
      </rPr>
      <t xml:space="preserve">: </t>
    </r>
    <r>
      <rPr>
        <sz val="10"/>
        <rFont val="Century Gothic"/>
        <family val="2"/>
      </rPr>
      <t>If your Present coin in readings are less than the previous it will ask you to RE-ENTER.</t>
    </r>
  </si>
  <si>
    <t>2i.</t>
  </si>
  <si>
    <r>
      <t>Note</t>
    </r>
    <r>
      <rPr>
        <b/>
        <sz val="10"/>
        <rFont val="Century Gothic"/>
        <family val="2"/>
      </rPr>
      <t xml:space="preserve">: </t>
    </r>
    <r>
      <rPr>
        <sz val="10"/>
        <rFont val="Century Gothic"/>
        <family val="2"/>
      </rPr>
      <t xml:space="preserve">If a Coin in meter rolls over, for example 999999 to 000200, during a voyage, you must add a "1" to the present reading. The readings will now become 999999 to 1000200 for the total coin in formula to work. However, you must remove the "1" when you </t>
    </r>
  </si>
  <si>
    <t>2j.</t>
  </si>
  <si>
    <t>You are now ready to copy the values from the SAHF into the STAF. To do this, copy the appropriate values from the SAHF, having checked that they are in the MACHINE order and NOT DENOM order, and as you did for the PRESENT COIN IN values paste them into the corresponding columns in the STAF highlighted in aqua using the PASTE SPECIAL - VALUES option.</t>
  </si>
  <si>
    <t>2k.</t>
  </si>
  <si>
    <t xml:space="preserve">At the bottom of the sheet there are 4 cells which are highlighted. You must enter the correct data into these cells. The value SLOT WIN REPORT DROP is the value of the drop as given by the SLOT WIN REPORT. The same for the SLOT WIN REPORT NET WIN value. </t>
  </si>
  <si>
    <t>2l.</t>
  </si>
  <si>
    <t>2m.</t>
  </si>
  <si>
    <t>The BUDGETED NET WIN value is the value that comes from the budget figures provided by Operations Manager.</t>
  </si>
  <si>
    <t>Slot Data Entry - Slot Master Ships</t>
  </si>
  <si>
    <t>3b.</t>
  </si>
  <si>
    <t>3c.</t>
  </si>
  <si>
    <t>3d.</t>
  </si>
  <si>
    <r>
      <t xml:space="preserve">You will now have a blank sheet with seven columns and several individual cells highlighted in </t>
    </r>
    <r>
      <rPr>
        <b/>
        <sz val="10"/>
        <color indexed="15"/>
        <rFont val="Century Gothic"/>
        <family val="2"/>
      </rPr>
      <t>aqua</t>
    </r>
    <r>
      <rPr>
        <sz val="10"/>
        <rFont val="Century Gothic"/>
        <family val="2"/>
      </rPr>
      <t>. These are the only area's where data needs to be entered.</t>
    </r>
  </si>
  <si>
    <r>
      <t xml:space="preserve">Note: </t>
    </r>
    <r>
      <rPr>
        <sz val="10"/>
        <rFont val="Century Gothic"/>
        <family val="2"/>
      </rPr>
      <t>To use the paste special option, once you have copied the values you need, right click on the top most cell of the column you need to paste to. A message box will appear. Click on the word VALUES, making sure that the tick mark appears in the box next to this, and then click on the "OK" button.</t>
    </r>
  </si>
  <si>
    <t>3e.</t>
  </si>
  <si>
    <t>3f.</t>
  </si>
  <si>
    <t>You are now ready to copy the values from Excel file generated from the "Coin In Report" into the STAF. To do this, copy the appropriate values from Excel file generated from the "Coin In Report" and paste them into the corresponding columns in the STAF highlighted in aqua using the PASTE SPECIAL - VALUES option.</t>
  </si>
  <si>
    <t>3g.</t>
  </si>
  <si>
    <t>The BUDGETED NET WIN value is the value that comes from the budget figures provided by your Operations Manager</t>
  </si>
  <si>
    <t>Table Data Entry - All Ships</t>
  </si>
  <si>
    <t>4b.</t>
  </si>
  <si>
    <t>Once the monthly STAF has been consolidated, click on the "View Tables" button at the top of the sheet. This will automatically scroll right to the table data entry section. Open the MTD and select the appropriate monthly tab. Scroll right to the monthly totals section and copy the total drop and total win cells. paste special values into the appropriate columns in the STAF.</t>
  </si>
  <si>
    <t>Data Verification - All Ships</t>
  </si>
  <si>
    <t>5a.</t>
  </si>
  <si>
    <t>At the top of the sheet, there are two figures that indicate the number of machines that have problems. One figure refers to the COIN IN  while the other refers to the Bill Acceptor. You can find out exactly which machines have problems by checking the column titled COMMENTS/PROBLEMS.</t>
  </si>
  <si>
    <t>5b.</t>
  </si>
  <si>
    <t xml:space="preserve">If you have Drop on a machine, but your coin in shows zero, the COMMENTS/PROBLEMS column will state "DROP BUT NO COIN IN"? At which point you need to check your coin in reading, or possibly the coin in meter itself (Non Slot Master Ships only). The same will need to be done if the column states "ZERO COIN IN?" or "MINUS COIN IN?".  </t>
  </si>
  <si>
    <t>5c.</t>
  </si>
  <si>
    <t xml:space="preserve">As well as obvious faults with the meters which the file will pick up, you must also manually check that all the figures are sensible. For example, the coin in figure should be approximately 2 to 8 times the drop value. </t>
  </si>
  <si>
    <t>TOTALS SHEET</t>
  </si>
  <si>
    <r>
      <t xml:space="preserve">The TOTALS sheet is a READ ONLY sheet, however you must do one important thing on this sheet. As you add voyages to the file, you must update the LTD date, to reflect the amount of voyages you have entered. This is so the Daily Columns can calculate the daily values of Coin in, Drop and Net Win. </t>
    </r>
    <r>
      <rPr>
        <b/>
        <sz val="10"/>
        <color indexed="10"/>
        <rFont val="Century Gothic"/>
        <family val="2"/>
      </rPr>
      <t>Please remember to always do this as this is the most common mistake made by everyone who uses this file and the biggest reason for incorrect information!</t>
    </r>
  </si>
  <si>
    <t>REPORTS SHEET</t>
  </si>
  <si>
    <t xml:space="preserve">The Report sheet, is for you to analyze your slot floor, by printing REPORTS. To run a report, click on "Clear Report" and then click on the "Run REPORTS" button. This copies the total sheet and pastes it as "values", so the formulas are removed. This will allow you to use the "Sort buttons" to view and print the REPORTS you want. </t>
  </si>
  <si>
    <t>SORT MACROS</t>
  </si>
  <si>
    <t>The data within the REPORTS page can be sorted by using the sort buttons at the top of the sheet. These will sort in Descending order (best performing machines will be shown at the top) except the "MACH PAY% VAR" which sorts in Ascending order so that the most negative variances are shown at the top of the page.</t>
  </si>
  <si>
    <t>Sort by Mach Pay% Var</t>
  </si>
  <si>
    <r>
      <t xml:space="preserve">Sorting  by Mach Pay% Var will sort the slot data based on variances between actual payback% and theoretical payback%. Most negative variances (actual payback higher than theoretical payback) will be at the top of the list. </t>
    </r>
    <r>
      <rPr>
        <b/>
        <sz val="10"/>
        <color indexed="10"/>
        <rFont val="Century Gothic"/>
        <family val="2"/>
      </rPr>
      <t>Variances of (-5%) or more need to be investigated by onboard management and comments provided in the comments section at the bottom of the "Reports" page. These comments can be cleared individually without being affected by the 'Clear Report" macro.</t>
    </r>
  </si>
  <si>
    <r>
      <t>Note:</t>
    </r>
    <r>
      <rPr>
        <sz val="10"/>
        <rFont val="Century Gothic"/>
        <family val="2"/>
      </rPr>
      <t xml:space="preserve"> Events that can negatively affect the LTD machine payback% include but are not limited to: Top Award hit recently, Progressive Incrementation set wrongly, Theoretical Payback on the Machine Info page entered wrongly, wrong coin in (too high), volatility due to recent installation, machine failure to attain expected payback, etc. These are events that the onboard management should look for when investigating negative payback variances. If a valid explanation regarding negative payback variances cannot be found, operations manager will decide on next step: addressing the problem with the manufacturer or additional measures.</t>
    </r>
  </si>
  <si>
    <t>FLOOR PLAN (Not on small ships)</t>
  </si>
  <si>
    <t xml:space="preserve">Information available includes: Actual M/C Pay  %, M/C Daily Net Win, M/C Daily Drop and Daily Coin In, Table YTD Drop, Table YTD Win, Table Daily Drop, Table Daily Win, Table Actual Hold. Simply click on the button which represents the information required and it will automatically show an up to date figure on the FLOOR PLAN. Also included is quick references to Bank and Denomination averages.           
</t>
  </si>
  <si>
    <t>Administration</t>
  </si>
  <si>
    <t>Voyage sheets will be combined into months and monthly files will be combined into YTD sheets to keep the file size manageable.</t>
  </si>
  <si>
    <t>SS STAF MMM YY where SS is the ships code i.e. TP for Star Princess, MMM is the month in written form i.e SEP for September and YY is the year i.e 04 for 2004. Therefore, the file for the month of June for the Star Princess would be named as follows: TP SA</t>
  </si>
  <si>
    <t>For those ships required to send their file in on a voyage basis, you will name your file in the following manner:</t>
  </si>
  <si>
    <t xml:space="preserve">SS STAF MMDDYY where SS is the ships code i.e. TP for Star Princess, MMDDYY is the date of the first day of the voyage in numerical form i.e. a voyage for the Star Princess starting on the first of June 2004 would be TP STAF 060104.                         </t>
  </si>
  <si>
    <t>For email's sent voyage by voyage or monthly, the subject heading should be the same as that of the file being sent in i.e. TP STAF JUN 04</t>
  </si>
  <si>
    <t>Total number of tables:</t>
  </si>
  <si>
    <t>TABLE</t>
  </si>
  <si>
    <t>BUDGETED</t>
  </si>
  <si>
    <t>NO</t>
  </si>
  <si>
    <t>HOLD %</t>
  </si>
  <si>
    <t>V0YAGE TABLE DATA ENTRY SHEET</t>
  </si>
  <si>
    <t>Table</t>
  </si>
  <si>
    <t>Total Drop</t>
  </si>
  <si>
    <t>Total Win</t>
  </si>
  <si>
    <t>Actual Hold</t>
  </si>
  <si>
    <t>Budgeted Hold</t>
  </si>
  <si>
    <t>Variance %</t>
  </si>
  <si>
    <t>TOTAL DROP</t>
  </si>
  <si>
    <t>STAF NET WIN</t>
  </si>
  <si>
    <t>PK TOTAL DROP</t>
  </si>
  <si>
    <t>BUDGETTED DROP</t>
  </si>
  <si>
    <t>VS NET WIN</t>
  </si>
  <si>
    <t>PK TOTAL WIN</t>
  </si>
  <si>
    <t>PK HOLD</t>
  </si>
  <si>
    <t>Management Observations</t>
  </si>
  <si>
    <t xml:space="preserve">ACTUAL </t>
  </si>
  <si>
    <t>DAILY DROP</t>
  </si>
  <si>
    <t>WIN</t>
  </si>
  <si>
    <t>DAILY NET WIN</t>
  </si>
  <si>
    <t>VARIANCE %</t>
  </si>
  <si>
    <t>POKER TABLE TOTAL  SHEET</t>
  </si>
  <si>
    <t>TABLE REPORTS</t>
  </si>
  <si>
    <t>TOTAL</t>
  </si>
  <si>
    <t>ACTUAL</t>
  </si>
  <si>
    <t>MC PAY %</t>
  </si>
  <si>
    <t>GAME DESCRIPTION</t>
  </si>
  <si>
    <t>MANUF</t>
  </si>
  <si>
    <t>COIN IN</t>
  </si>
  <si>
    <t>DROP</t>
  </si>
  <si>
    <t>NET WIN</t>
  </si>
  <si>
    <t>M/C PAY %</t>
  </si>
  <si>
    <t>VARIANCE</t>
  </si>
  <si>
    <t>JACKPOTS</t>
  </si>
  <si>
    <t>HOPPER FILLS</t>
  </si>
  <si>
    <t>PAY %</t>
  </si>
  <si>
    <t>AVG DAILY</t>
  </si>
  <si>
    <t>AVG ACTUAL</t>
  </si>
  <si>
    <t>AVG THEO</t>
  </si>
  <si>
    <t>AVG %</t>
  </si>
  <si>
    <t>DATE</t>
  </si>
  <si>
    <t>THEOR</t>
  </si>
  <si>
    <t>AVG THEOR</t>
  </si>
  <si>
    <t>Voyage Number:</t>
  </si>
  <si>
    <t xml:space="preserve"> LTD FROM:</t>
  </si>
  <si>
    <t xml:space="preserve">       LTD TO:</t>
  </si>
  <si>
    <t>AVERAGE</t>
  </si>
  <si>
    <t>FILLS</t>
  </si>
  <si>
    <t>HOPPER</t>
  </si>
  <si>
    <t>AVG LTD</t>
  </si>
  <si>
    <t>Last Updated:</t>
  </si>
  <si>
    <t>BASIC POINTS ON HOW TO USE THIS SHEET</t>
  </si>
  <si>
    <t>COMMENTS /</t>
  </si>
  <si>
    <t>PROBLEMS</t>
  </si>
  <si>
    <t>START</t>
  </si>
  <si>
    <t>SAF NET WIN</t>
  </si>
  <si>
    <t>DISCREPANCY</t>
  </si>
  <si>
    <t>BUDGETED NET WIN</t>
  </si>
  <si>
    <t>BUDGET 'V' ACTUAL</t>
  </si>
  <si>
    <t>CHECK TOTAL DROP &amp; TOTAL NET WIN FIGURES AGAINST SLOT WIN REPORT, TO ENSURE THAT ALL DATA ENTERED IS CORRECT</t>
  </si>
  <si>
    <t>Machines that appear shaded show above bank average performance.</t>
  </si>
  <si>
    <t>3R3CM</t>
  </si>
  <si>
    <t>3R2CM</t>
  </si>
  <si>
    <t>Coin In Meters To Check</t>
  </si>
  <si>
    <t>3a.</t>
  </si>
  <si>
    <t>4a.</t>
  </si>
  <si>
    <t>If the column states "NO DROP?" then the Bill Acceptor needs to be tested to make sure it is accepting bills.</t>
  </si>
  <si>
    <t>On smaller ships, this may not be the case if the machine receives very little action. The same can be said for the high end denoms on bigger ships where the coin in may even equal the drop.</t>
  </si>
  <si>
    <t>The WEEKLY MEGACASH JACKPOTS value is the total amount of Megacash Jackpots expensed during the voyage for which the data is being entered. For ships that do not have Megacash, this value will always be zero.</t>
  </si>
  <si>
    <t>At the end of the month or whenever you have been requested to submit this file, it must be named in the following manner:</t>
  </si>
  <si>
    <t>If there is a problem with the machine or meter, a note needs to be made of this in the COMMENTS/PROBLEMS column and the action taken to correct it. Do not worry about overwriting the formula in this cell as the file will correct this on every new sheet added.</t>
  </si>
  <si>
    <t>This sheet will enable you to visually scan machine performances without reference to the TOTALS sheet. The FLOOR PLAN will automatically be updated each time the TOTALS sheet is completed. The LTD TO date should be changed only on the TOTALS page. This needs to be updated at the end of every voyage, and or month entered.</t>
  </si>
  <si>
    <t xml:space="preserve">NOTES:  </t>
  </si>
  <si>
    <t>1.  Check far RIGHT column to see if there any problems or mistakes with data</t>
  </si>
  <si>
    <t>V0YAGE DATA ENTRY SHEET</t>
  </si>
  <si>
    <r>
      <t xml:space="preserve">    entry. </t>
    </r>
    <r>
      <rPr>
        <b/>
        <sz val="11"/>
        <rFont val="Century Gothic"/>
        <family val="2"/>
      </rPr>
      <t xml:space="preserve">Note: </t>
    </r>
    <r>
      <rPr>
        <sz val="11"/>
        <rFont val="Century Gothic"/>
        <family val="2"/>
      </rPr>
      <t>This is only a basic help column, it does not find all problems!</t>
    </r>
  </si>
  <si>
    <t>Bill Acceptors To Check</t>
  </si>
  <si>
    <t>2.  Check the Total Drop and Total Net win on each Voyage sheet against</t>
  </si>
  <si>
    <r>
      <t xml:space="preserve">     the Slot Win Report for that Voyage. </t>
    </r>
    <r>
      <rPr>
        <b/>
        <sz val="11"/>
        <rFont val="Century Gothic"/>
        <family val="2"/>
      </rPr>
      <t>Note:</t>
    </r>
    <r>
      <rPr>
        <sz val="11"/>
        <rFont val="Century Gothic"/>
        <family val="2"/>
      </rPr>
      <t xml:space="preserve"> They must be identical!</t>
    </r>
  </si>
  <si>
    <t xml:space="preserve">SLOT WIN REPORT NET WIN </t>
  </si>
  <si>
    <t>LTD TO date must be updated after each voyage has been entered for the daily totals to work.</t>
  </si>
  <si>
    <t>Pusher</t>
  </si>
  <si>
    <t>IGT</t>
  </si>
  <si>
    <t>WMS</t>
  </si>
  <si>
    <t>Aristocrat</t>
  </si>
  <si>
    <t>Video Reel</t>
  </si>
  <si>
    <t>Video Poker</t>
  </si>
  <si>
    <t>Total CI</t>
  </si>
  <si>
    <t>Denom</t>
  </si>
  <si>
    <t>By Denom</t>
  </si>
  <si>
    <t>% of Floor</t>
  </si>
  <si>
    <t>Bar Top</t>
  </si>
  <si>
    <t>Double</t>
  </si>
  <si>
    <t>Slant Top</t>
  </si>
  <si>
    <t>POS #</t>
  </si>
  <si>
    <t>Manuf</t>
  </si>
  <si>
    <t>COIN</t>
  </si>
  <si>
    <t>BILL</t>
  </si>
  <si>
    <t>ELECTRONIC</t>
  </si>
  <si>
    <t>EXPENSES</t>
  </si>
  <si>
    <t>E EXPENSES</t>
  </si>
  <si>
    <t>COIN DROP</t>
  </si>
  <si>
    <t>BILL DROP</t>
  </si>
  <si>
    <t>E DROP</t>
  </si>
  <si>
    <t>EXPENSE</t>
  </si>
  <si>
    <t>PHYSICAL DROP</t>
  </si>
  <si>
    <t>E - DROP</t>
  </si>
  <si>
    <t>16" Dot Mx</t>
  </si>
  <si>
    <t>9" Dot Mx</t>
  </si>
  <si>
    <t>Vid. Roulette</t>
  </si>
  <si>
    <t>ASSET #</t>
  </si>
  <si>
    <t>Qty</t>
  </si>
  <si>
    <t>7a.</t>
  </si>
  <si>
    <t>7b.</t>
  </si>
  <si>
    <t>1a.</t>
  </si>
  <si>
    <t>REVENUE</t>
  </si>
  <si>
    <t>GROUP</t>
  </si>
  <si>
    <t>Model type</t>
  </si>
  <si>
    <t>TOTAL COIN IN</t>
  </si>
  <si>
    <t>BUDGETTED COIN IN</t>
  </si>
  <si>
    <t>BJ-02</t>
  </si>
  <si>
    <t>RW-01</t>
  </si>
  <si>
    <t>BJ-01</t>
  </si>
  <si>
    <t>Arch</t>
  </si>
  <si>
    <t>Big Bertha</t>
  </si>
  <si>
    <t>5R20L</t>
  </si>
  <si>
    <t>Reason for SAF/ Slot Win Descrepancy</t>
  </si>
  <si>
    <t>Casino Management Observations</t>
  </si>
  <si>
    <t>5R9L</t>
  </si>
  <si>
    <t>3R3CBP</t>
  </si>
  <si>
    <t>E - EXPENSES</t>
  </si>
  <si>
    <t xml:space="preserve"> YTD FROM:</t>
  </si>
  <si>
    <t xml:space="preserve">       YTD TO:</t>
  </si>
  <si>
    <t xml:space="preserve"> TABLE TOTAL  SHEET</t>
  </si>
  <si>
    <t>BY TABLE NUMBER</t>
  </si>
  <si>
    <t xml:space="preserve"> TABLE</t>
  </si>
  <si>
    <t>5R40L</t>
  </si>
  <si>
    <t>5R30L</t>
  </si>
  <si>
    <t>5R100L</t>
  </si>
  <si>
    <t>5R50L</t>
  </si>
  <si>
    <t>5R25L</t>
  </si>
  <si>
    <t>BALLY</t>
  </si>
  <si>
    <t>Arch Top</t>
  </si>
  <si>
    <t>Deluxe</t>
  </si>
  <si>
    <t>POWER STRIKE - GOLDEN CROWN</t>
  </si>
  <si>
    <t>LIL LADY</t>
  </si>
  <si>
    <t>KITTY GLITTER</t>
  </si>
  <si>
    <t>WOLF RUN</t>
  </si>
  <si>
    <t>100 WOLVES</t>
  </si>
  <si>
    <t>WILD WOLF</t>
  </si>
  <si>
    <t>HOT HOT SUPER RESPIN-EGYPT</t>
  </si>
  <si>
    <t>HOT HOT JACKPOTS - CRAZY DIAMONDS</t>
  </si>
  <si>
    <t>HOT HOT JACKPOTS - MYSTICAL FORTUNES</t>
  </si>
  <si>
    <t>HOT HOT SUPER RESPIN-RECORD JACKPOTS</t>
  </si>
  <si>
    <t>HOT HOT SUPER RESPIN-KNIGHTS AND DRAGONS</t>
  </si>
  <si>
    <t>HOT HOT JACKPOTS - STROKE OF LUCK</t>
  </si>
  <si>
    <t>TRIPLE DOUBLE STARS DELUXE</t>
  </si>
  <si>
    <t>TRIPLE TIMES PAY 4X 5X 6X</t>
  </si>
  <si>
    <t>MAGIC MONKEY</t>
  </si>
  <si>
    <t>MONKEYS FORTUNE</t>
  </si>
  <si>
    <t>GOLDEN TREASURE</t>
  </si>
  <si>
    <t>WOF DOUBLE DIAMOND</t>
  </si>
  <si>
    <t>POWER PROGRESSIVE - WILD ROSE</t>
  </si>
  <si>
    <t>POWER PROGRESSIVE - RICH AND FAMOUS</t>
  </si>
  <si>
    <t>POWER PROGRESSIVE - WHITE GOLD</t>
  </si>
  <si>
    <t>MONTE CARLO - RICH AND FAMOUS</t>
  </si>
  <si>
    <t>TRIPLE DIAMOND DELUXE</t>
  </si>
  <si>
    <t>POWER STRIKE - GOLDEN 8S</t>
  </si>
  <si>
    <t>POWER STRIKE - ROYAL 7S</t>
  </si>
  <si>
    <t>GAMEKING</t>
  </si>
  <si>
    <t>TRIPLE STARS</t>
  </si>
  <si>
    <t>TRIPLE RED HOT 7S</t>
  </si>
  <si>
    <t>TRIPLE LUCKY 7S</t>
  </si>
  <si>
    <t>TRIPLE BUTTERFLY 7S</t>
  </si>
  <si>
    <t>ZEUS</t>
  </si>
  <si>
    <t>ENCHANTED KINGDOM</t>
  </si>
  <si>
    <t>THE BIG MONEY SHOW</t>
  </si>
  <si>
    <t>WOLVERTON</t>
  </si>
  <si>
    <t>PALACE OF RICHES</t>
  </si>
  <si>
    <t>INVADERS FROM THE PLANET MOOLAH</t>
  </si>
  <si>
    <t>LUCKY MEERKATS</t>
  </si>
  <si>
    <t>REEL RICH DEVIL</t>
  </si>
  <si>
    <t>QUICK HIT STARS AND BARS</t>
  </si>
  <si>
    <t>QUICK HIT BLAZING 7S DOUBLE</t>
  </si>
  <si>
    <t>QUICK HIT BLACK GOLD WILD</t>
  </si>
  <si>
    <t>LUCKY LEMMINGS</t>
  </si>
  <si>
    <t>SUPER JACKPOT PARTY</t>
  </si>
  <si>
    <t>GETTING LUCKY</t>
  </si>
  <si>
    <t>RETURN TO PLANET LOOT</t>
  </si>
  <si>
    <t>SURVIVOR</t>
  </si>
  <si>
    <t>VILLAGE PEOPLE PARTY</t>
  </si>
  <si>
    <t>WAC - TRIPLE STARS</t>
  </si>
  <si>
    <t>WAC - TRIPLE DOUBLE DIAMOND</t>
  </si>
  <si>
    <t>WAC - TRIPLE DOUBLE STARS</t>
  </si>
  <si>
    <t>WAC - TRIPLE DOUBLE RED HOT 7S</t>
  </si>
  <si>
    <t>BLAZING 7S</t>
  </si>
  <si>
    <t>DOUBLE JACKPOT TRIPLE BLAZING 7S</t>
  </si>
  <si>
    <t>IN THE MONEY</t>
  </si>
  <si>
    <t>TRIPLE LUCKY MAGIC 7S</t>
  </si>
  <si>
    <t>TRIPLE DOUBLE RED WHITE BLUE</t>
  </si>
  <si>
    <t>TRIPLE DOUBLE STARS</t>
  </si>
  <si>
    <t>DOUBLE TRIPLE DIAMOND DELUXE WITH CHEESE</t>
  </si>
  <si>
    <t>RUN FOR YOUR MONEY</t>
  </si>
  <si>
    <t>RING MASTER</t>
  </si>
  <si>
    <t>TRIPLE TOP DOLLAR</t>
  </si>
  <si>
    <t>2X 3X 4X 5X SUPER LUCKY TIMES PAY</t>
  </si>
  <si>
    <t>SUPER TIMES PAY - FREE GAMES</t>
  </si>
  <si>
    <t>WOF - DOUBLE 3X 4X 5X PAY</t>
  </si>
  <si>
    <t>MONTE CARLO - BLAZING 7S</t>
  </si>
  <si>
    <t>ULTIMATE-DIAMOND AND SEVENS</t>
  </si>
  <si>
    <t>ULTIMATE-PARTY SPIN</t>
  </si>
  <si>
    <t>MEGACASH TRIPLE STARS</t>
  </si>
  <si>
    <t>MEGACASH DOUBLE DIAMOND DELUXE</t>
  </si>
  <si>
    <t>MEGACASH TRIPLE DIAMOND HAYWIRE</t>
  </si>
  <si>
    <t>2X3X4X5X RED HOT 7S</t>
  </si>
  <si>
    <t>DOUBLE DIAMOND DELUXE</t>
  </si>
  <si>
    <t>TRIPLE HOT ICE</t>
  </si>
  <si>
    <t>DOUBLE DIAMOND</t>
  </si>
  <si>
    <t>TRIPLE SILVER</t>
  </si>
  <si>
    <t>GRAND CASINO - 6 BAY</t>
  </si>
  <si>
    <t>DOUBLE JACKPOT WILD</t>
  </si>
  <si>
    <t>REVENUE GROUP</t>
  </si>
  <si>
    <t>GAME CONFIG</t>
  </si>
  <si>
    <t>MODEL TYPE</t>
  </si>
  <si>
    <t>THEOR MC PAY %</t>
  </si>
  <si>
    <t>Reel Slot</t>
  </si>
  <si>
    <t>Manufacturer</t>
  </si>
  <si>
    <t>Type</t>
  </si>
  <si>
    <t>Top Box</t>
  </si>
  <si>
    <t>Ship Code</t>
  </si>
  <si>
    <t>DAILY LEASE FEE</t>
  </si>
  <si>
    <t>Game Config</t>
  </si>
  <si>
    <t>MC MODEL</t>
  </si>
  <si>
    <t>Model</t>
  </si>
  <si>
    <t>S2000</t>
  </si>
  <si>
    <t>ON FLOOR DATE</t>
  </si>
  <si>
    <t xml:space="preserve"> DAILY DROP</t>
  </si>
  <si>
    <t>TOTAL PHYSICAL DROP</t>
  </si>
  <si>
    <t>DAILY PHYSICAL DROP</t>
  </si>
  <si>
    <t>TOTAL E - EXPENSES</t>
  </si>
  <si>
    <t>MC PAY % VARIANCE</t>
  </si>
  <si>
    <t>TOTAL WIN</t>
  </si>
  <si>
    <t xml:space="preserve">3R MULTI WAY </t>
  </si>
  <si>
    <t>3R1CM</t>
  </si>
  <si>
    <t>3R1L</t>
  </si>
  <si>
    <t>3R20L</t>
  </si>
  <si>
    <t>3R25L</t>
  </si>
  <si>
    <t>3R2CB3CM</t>
  </si>
  <si>
    <t>3R2CBP</t>
  </si>
  <si>
    <t>3R3L</t>
  </si>
  <si>
    <t>3R3L4CBP</t>
  </si>
  <si>
    <t>3R4CBP</t>
  </si>
  <si>
    <t>3R4CM</t>
  </si>
  <si>
    <t>3R5CM</t>
  </si>
  <si>
    <t>3R6C3LP</t>
  </si>
  <si>
    <t>3R9L</t>
  </si>
  <si>
    <t>3RV3CM</t>
  </si>
  <si>
    <t>4R15L</t>
  </si>
  <si>
    <t>4R20L</t>
  </si>
  <si>
    <t>4R25L</t>
  </si>
  <si>
    <t>4R2CBP</t>
  </si>
  <si>
    <t>4R2CM3CB</t>
  </si>
  <si>
    <t>4R30L</t>
  </si>
  <si>
    <t>4R3CBP</t>
  </si>
  <si>
    <t>4R4CBP</t>
  </si>
  <si>
    <t>4R4CM</t>
  </si>
  <si>
    <t>4R5L</t>
  </si>
  <si>
    <t>4R9L</t>
  </si>
  <si>
    <t>5 R20L</t>
  </si>
  <si>
    <t>5R 20L</t>
  </si>
  <si>
    <t xml:space="preserve">5R MULTI WAY </t>
  </si>
  <si>
    <t>5R M-Way</t>
  </si>
  <si>
    <t>5R12L</t>
  </si>
  <si>
    <t>5R13L</t>
  </si>
  <si>
    <t>5R15L</t>
  </si>
  <si>
    <t>5R20CBP</t>
  </si>
  <si>
    <t>5R25CBP</t>
  </si>
  <si>
    <t>5R33L</t>
  </si>
  <si>
    <t>5R3CM</t>
  </si>
  <si>
    <t>5R5L</t>
  </si>
  <si>
    <t>BINGO</t>
  </si>
  <si>
    <t>KENO</t>
  </si>
  <si>
    <t>LIVE RW.</t>
  </si>
  <si>
    <t>MULTI</t>
  </si>
  <si>
    <t>Multi-Game</t>
  </si>
  <si>
    <t>PUSHER</t>
  </si>
  <si>
    <t>V MULTI GAME</t>
  </si>
  <si>
    <t>V POKER</t>
  </si>
  <si>
    <t>V10R20L</t>
  </si>
  <si>
    <t>V10R9L</t>
  </si>
  <si>
    <t>V20R15L</t>
  </si>
  <si>
    <t>V3R MULTI WAY</t>
  </si>
  <si>
    <t>V4R9L</t>
  </si>
  <si>
    <t>V5R M-Way</t>
  </si>
  <si>
    <t>V5R100L</t>
  </si>
  <si>
    <t>V5R10L</t>
  </si>
  <si>
    <t>V5R12L</t>
  </si>
  <si>
    <t>V5R13L</t>
  </si>
  <si>
    <t>V5R15L</t>
  </si>
  <si>
    <t>V5R18L</t>
  </si>
  <si>
    <t>V5R20L</t>
  </si>
  <si>
    <t>V5R21L</t>
  </si>
  <si>
    <t>V5R25L</t>
  </si>
  <si>
    <t>300MG</t>
  </si>
  <si>
    <t>3RV</t>
  </si>
  <si>
    <t>EVO</t>
  </si>
  <si>
    <t>GAMEMAKER</t>
  </si>
  <si>
    <t>PE+</t>
  </si>
  <si>
    <t>ROULETTE</t>
  </si>
  <si>
    <t>S6000</t>
  </si>
  <si>
    <t>SG300</t>
  </si>
  <si>
    <t>12" Top</t>
  </si>
  <si>
    <t>16" Arch Top</t>
  </si>
  <si>
    <t>31" Round Top</t>
  </si>
  <si>
    <t>7" Top</t>
  </si>
  <si>
    <t>9" Top</t>
  </si>
  <si>
    <t>Chop Top</t>
  </si>
  <si>
    <t>Round Top</t>
  </si>
  <si>
    <t>Square Top</t>
  </si>
  <si>
    <t>10" Top Box</t>
  </si>
  <si>
    <t>11" Round Top</t>
  </si>
  <si>
    <t>12" Top Box</t>
  </si>
  <si>
    <t>13" Oval Top</t>
  </si>
  <si>
    <t>13" Round Top</t>
  </si>
  <si>
    <t>13" Sq Top</t>
  </si>
  <si>
    <t>13" Sq W/Topper</t>
  </si>
  <si>
    <t>15" Round Top</t>
  </si>
  <si>
    <t>15" Rt W/Topper</t>
  </si>
  <si>
    <t>16" Col Dotm W/Top</t>
  </si>
  <si>
    <t>16" Top Box</t>
  </si>
  <si>
    <t>23" Round Top</t>
  </si>
  <si>
    <t>31" Rt W/Topper</t>
  </si>
  <si>
    <t>5.2 Slant</t>
  </si>
  <si>
    <t>5.2 Tall</t>
  </si>
  <si>
    <t>6" Sq W/Topper</t>
  </si>
  <si>
    <t>7" Top Box</t>
  </si>
  <si>
    <t>9" Sq W/Topper</t>
  </si>
  <si>
    <t>9" Top Box</t>
  </si>
  <si>
    <t>9" Top Box W/Topper</t>
  </si>
  <si>
    <t>Bell Top Bns</t>
  </si>
  <si>
    <t>Blue Bird</t>
  </si>
  <si>
    <t>Dome</t>
  </si>
  <si>
    <t>Dual Screen</t>
  </si>
  <si>
    <t>E-Motion</t>
  </si>
  <si>
    <t>High Boy</t>
  </si>
  <si>
    <t>Low Boy</t>
  </si>
  <si>
    <t>Pe Upright</t>
  </si>
  <si>
    <t>Premium Top</t>
  </si>
  <si>
    <t xml:space="preserve">Single </t>
  </si>
  <si>
    <t>Slant, Arch Top</t>
  </si>
  <si>
    <t>Slant, Square Top</t>
  </si>
  <si>
    <t>Slotto</t>
  </si>
  <si>
    <t>Spacer Only</t>
  </si>
  <si>
    <t>TOTAL 
COIN IN</t>
  </si>
  <si>
    <t xml:space="preserve">DAILY 
COIN IN </t>
  </si>
  <si>
    <t>ACTUAL 
HOLD %</t>
  </si>
  <si>
    <t>THEOR 
HOLD %</t>
  </si>
  <si>
    <t>THEOR 
MC PAY %</t>
  </si>
  <si>
    <t>ACTUAL 
M/C PAY %</t>
  </si>
  <si>
    <t>DAILY 
NET WIN</t>
  </si>
  <si>
    <t>TOTAL 
NET WIN</t>
  </si>
  <si>
    <t>DAILY
E - DROP</t>
  </si>
  <si>
    <t>TOTAL 
E - DROP</t>
  </si>
  <si>
    <t>TABLE No</t>
  </si>
  <si>
    <t>360 / 3601 Converted to Blue Bird (CPU NXT)</t>
  </si>
  <si>
    <t>360 / 3601 Slant</t>
  </si>
  <si>
    <t>40S</t>
  </si>
  <si>
    <t>550 Converted to Blue Bird (CPU NXT)</t>
  </si>
  <si>
    <t>550 Upright</t>
  </si>
  <si>
    <t>Advantage</t>
  </si>
  <si>
    <t>Alpha Elite S9E</t>
  </si>
  <si>
    <t>Alpha Elite V20</t>
  </si>
  <si>
    <t>Alpha Elite V32</t>
  </si>
  <si>
    <t>Alpha M9000</t>
  </si>
  <si>
    <t>Alpha S9000</t>
  </si>
  <si>
    <t>Alpha S9C</t>
  </si>
  <si>
    <t>Alpha V20/20</t>
  </si>
  <si>
    <t>Barcrest</t>
  </si>
  <si>
    <t>Bartop</t>
  </si>
  <si>
    <t>Blue Bird Mech Reels</t>
  </si>
  <si>
    <t>Blue Bird Video</t>
  </si>
  <si>
    <t>CineReel (new)</t>
  </si>
  <si>
    <t>CineVision</t>
  </si>
  <si>
    <t>Crompton Dice Feature</t>
  </si>
  <si>
    <t>E-MOTION</t>
  </si>
  <si>
    <t>Excite MK6</t>
  </si>
  <si>
    <t>FV620-CF</t>
  </si>
  <si>
    <t>G20 (new)</t>
  </si>
  <si>
    <t>G22 (new)</t>
  </si>
  <si>
    <t>Game King</t>
  </si>
  <si>
    <t>Grand Casino 6 Bay</t>
  </si>
  <si>
    <t>I-Game</t>
  </si>
  <si>
    <t>I-Game Bartop</t>
  </si>
  <si>
    <t>Mini Monte</t>
  </si>
  <si>
    <t>Monopoly</t>
  </si>
  <si>
    <t>Monte Carlo</t>
  </si>
  <si>
    <t>Reel Touch</t>
  </si>
  <si>
    <t>S+</t>
  </si>
  <si>
    <t>S2000 Premium</t>
  </si>
  <si>
    <t>S2000 Vision</t>
  </si>
  <si>
    <t>SAVP (new)</t>
  </si>
  <si>
    <t>Trim Line (AVP)</t>
  </si>
  <si>
    <t>UV-1700</t>
  </si>
  <si>
    <t>Wheel a Win</t>
  </si>
  <si>
    <t>WOF Reel</t>
  </si>
  <si>
    <t>WOF Video</t>
  </si>
  <si>
    <t>PROGRESSIVE</t>
  </si>
  <si>
    <t>Progressive</t>
  </si>
  <si>
    <t>Stand Alone</t>
  </si>
  <si>
    <t>Link</t>
  </si>
  <si>
    <t>100 LADIES</t>
  </si>
  <si>
    <t>100 LIONS</t>
  </si>
  <si>
    <t>100 PANDAS</t>
  </si>
  <si>
    <t>10S OR BETTER</t>
  </si>
  <si>
    <t>10X PAY</t>
  </si>
  <si>
    <t>10X PAY DELUXE</t>
  </si>
  <si>
    <t>10X PAY RED WHITE AND BLUE</t>
  </si>
  <si>
    <t>12X PAY</t>
  </si>
  <si>
    <t>24 KARAT DOUBLE</t>
  </si>
  <si>
    <t>2X 3X 4X 5X SUPER TIMES PAY</t>
  </si>
  <si>
    <t>2X 3X 4X JADE</t>
  </si>
  <si>
    <t>2X 5X 10X BONUS TIMES</t>
  </si>
  <si>
    <t>3 WAY PAY</t>
  </si>
  <si>
    <t>3 WISHES</t>
  </si>
  <si>
    <t>3 X WILD</t>
  </si>
  <si>
    <t>3X 2X SUPER SEVENS</t>
  </si>
  <si>
    <t>3X 4X 5X PAY</t>
  </si>
  <si>
    <t>3X 777 2X</t>
  </si>
  <si>
    <t>3X PAY</t>
  </si>
  <si>
    <t>3X4X5X DOUBLE DIAMOND</t>
  </si>
  <si>
    <t>4 OF A KIND BONUS POKER</t>
  </si>
  <si>
    <t>5 CARD INSTANT BINGO</t>
  </si>
  <si>
    <t>5 DRAGONS</t>
  </si>
  <si>
    <t>5 KOI</t>
  </si>
  <si>
    <t>5 STARS</t>
  </si>
  <si>
    <t>50 DRAGONS</t>
  </si>
  <si>
    <t>50 DRAGONS -ISLAND DELIGHT</t>
  </si>
  <si>
    <t>50 LIONS</t>
  </si>
  <si>
    <t>50 LIONS -ISLAND DELIGHT</t>
  </si>
  <si>
    <t>5X 10X PAY</t>
  </si>
  <si>
    <t>5X 10X WILD</t>
  </si>
  <si>
    <t>5X DIAMOND</t>
  </si>
  <si>
    <t>5X FRENZY</t>
  </si>
  <si>
    <t>5X GOLD</t>
  </si>
  <si>
    <t>5X PAY</t>
  </si>
  <si>
    <t>5X PAY DOUBLE SPIN</t>
  </si>
  <si>
    <t>5X PAY LUCKY 7</t>
  </si>
  <si>
    <t>5X PAY RED WHITE BLUE</t>
  </si>
  <si>
    <t>5X PAY WILD</t>
  </si>
  <si>
    <t>99 BOTTLES OF BEER</t>
  </si>
  <si>
    <t>99 BOTTLES OF BEER FRENZY</t>
  </si>
  <si>
    <t>ACES BONUS POKER</t>
  </si>
  <si>
    <t>ACTION STACKED 7S</t>
  </si>
  <si>
    <t>AFRICAN DIAMOND - JEWELS OF THE WILD</t>
  </si>
  <si>
    <t>AFRICAN STORM</t>
  </si>
  <si>
    <t>AFRICAN TREASURE</t>
  </si>
  <si>
    <t>AGE OF SHOGUN</t>
  </si>
  <si>
    <t>ALIEN</t>
  </si>
  <si>
    <t>ALIEN VS PREDATOR</t>
  </si>
  <si>
    <t>ALL AMERICAN</t>
  </si>
  <si>
    <t>ALL THAT GLITTERS</t>
  </si>
  <si>
    <t>ALLADIN 2</t>
  </si>
  <si>
    <t>AMERICAN 7S PLUS</t>
  </si>
  <si>
    <t>AMERICAN BEAUTY</t>
  </si>
  <si>
    <t>ANCIENT DRAGON</t>
  </si>
  <si>
    <t>ANCIENT FORTUNES</t>
  </si>
  <si>
    <t>ANCIENT TROY</t>
  </si>
  <si>
    <t>ANDY CAPP</t>
  </si>
  <si>
    <t>ANGELS AND DEVILS</t>
  </si>
  <si>
    <t>ANYTHING BUT SIX</t>
  </si>
  <si>
    <t>APACHE CHIEF</t>
  </si>
  <si>
    <t>ARCTIC DREAMING</t>
  </si>
  <si>
    <t>ARCTIC FOX 2 FOR 1</t>
  </si>
  <si>
    <t>ARTIC FOX</t>
  </si>
  <si>
    <t>ATTACK OF THE MONSTERS</t>
  </si>
  <si>
    <t>AY CARAMBA</t>
  </si>
  <si>
    <t>AZTEC ADVENTURE</t>
  </si>
  <si>
    <t>AZTEC TEMPLE</t>
  </si>
  <si>
    <t>BALLOON BARS</t>
  </si>
  <si>
    <t>BALLS-O-BUCKS</t>
  </si>
  <si>
    <t>BALLY MULTI-GAME</t>
  </si>
  <si>
    <t>BAM</t>
  </si>
  <si>
    <t>BARCREST BONUS WHEEL</t>
  </si>
  <si>
    <t>BARCREST RUN FOR YOUR MONEY</t>
  </si>
  <si>
    <t>BARCREST SLOT BINGO</t>
  </si>
  <si>
    <t>BARCREST TOP DOLLAR</t>
  </si>
  <si>
    <t>BAYOU POKER</t>
  </si>
  <si>
    <t>BEDAZZLED</t>
  </si>
  <si>
    <t>BICHOS</t>
  </si>
  <si>
    <t>BIG BANG PIGGY BANKIN</t>
  </si>
  <si>
    <t>BIG BENNY GAME</t>
  </si>
  <si>
    <t>BIG GAME SHOW BONUS GOLD EDITION - TRIPLE STARS</t>
  </si>
  <si>
    <t>BIG MONEY CHEESE CAPER</t>
  </si>
  <si>
    <t>BIG RED</t>
  </si>
  <si>
    <t>BIG RICHES</t>
  </si>
  <si>
    <t>BIG TIME PAYROLL</t>
  </si>
  <si>
    <t>BIG TIMES PAY</t>
  </si>
  <si>
    <t>BIG TIMES RED WHITE AND BLUE</t>
  </si>
  <si>
    <t>BIG TIMES WILD CHERRY</t>
  </si>
  <si>
    <t>BIG TIPPERS</t>
  </si>
  <si>
    <t>BINGO SLOT</t>
  </si>
  <si>
    <t>BLACK AND WHITE 7S</t>
  </si>
  <si>
    <t>BLACK AND WHITE 7S - REEL CONTROL</t>
  </si>
  <si>
    <t>BLACK AND WHITE 7S 3 WAY PROGRESSIVE</t>
  </si>
  <si>
    <t>BLACK CHERRY</t>
  </si>
  <si>
    <t>BLACK GOLD 7S</t>
  </si>
  <si>
    <t>BLACK MAGIC</t>
  </si>
  <si>
    <t>BLACK PEARL 7</t>
  </si>
  <si>
    <t>BLACK TIE</t>
  </si>
  <si>
    <t>BLACK WHITE</t>
  </si>
  <si>
    <t>BLACK WHITE 10X PAY</t>
  </si>
  <si>
    <t>BLACK WHITE 5X PAY</t>
  </si>
  <si>
    <t>BLACK WHITE DOUBLE JACKPOT</t>
  </si>
  <si>
    <t>BLACK WHITE SUPER JACKPOT</t>
  </si>
  <si>
    <t>BLACK WHITE TRIPLE DOUBLE</t>
  </si>
  <si>
    <t>BLACK WIDOW</t>
  </si>
  <si>
    <t>BLACKJACK</t>
  </si>
  <si>
    <t>BLASTIN BARRELS</t>
  </si>
  <si>
    <t>BLAZING 7S 2 WAY PROGRESSIVE JACKPOT</t>
  </si>
  <si>
    <t>BLAZING 7S 3 WAY PROGRESSIVE JACKPOT</t>
  </si>
  <si>
    <t>BLAZING 7S 4 COIN BONUS</t>
  </si>
  <si>
    <t>BLAZING 7S 4 REEL EDITION</t>
  </si>
  <si>
    <t>BLAZING 7S DOUBLE JACKPOT QUICK HIT</t>
  </si>
  <si>
    <t>BLAZING 7S SPECIAL SCATTER</t>
  </si>
  <si>
    <t>BLAZING 7S WITH DOUBLE JACKPOT</t>
  </si>
  <si>
    <t>BLAZING PHOENIX</t>
  </si>
  <si>
    <t>BLUE ICE DELUXE</t>
  </si>
  <si>
    <t>BLUE LAGOON</t>
  </si>
  <si>
    <t>BLUES BROTHERS</t>
  </si>
  <si>
    <t>BOBBLE TIME</t>
  </si>
  <si>
    <t>BONUS FRENZY</t>
  </si>
  <si>
    <t>BONUS FRENZY 2X 5X 10X</t>
  </si>
  <si>
    <t>BONUS FRENZY QUICK HIT</t>
  </si>
  <si>
    <t>BONUS LINE</t>
  </si>
  <si>
    <t>The Slot Machine and Table details will be entered into the Machine Info sheet and Table Info sheet, respectively. This will then be copied automatically into ALL future "ADDED" sheets. (This may have already been done for you, but please check for accuracy.</t>
  </si>
  <si>
    <t>Note: Machine Denomination and "On Floor date" are two of the most important entries in these sheets.                         The machine denomination is the revenue group (e.g. the smallest amount that a player can wager on that machine. For example, the revenue group for a $0.01, $0.02, $0.05 Multi-denomination game is $0.01.</t>
  </si>
  <si>
    <t>The Denom, Manuf and Game Type columns on the Machine Info sheet are drop down menu's. You may only select one of the options from this list. This has been done as the file pulls information from these columns on the floor plan sheet and the information needs to be exactly the same regardless of ship.</t>
  </si>
  <si>
    <t>At the end of the voyage, use the Brio Report "Coin In Report" to generate data for the STAF file.</t>
  </si>
  <si>
    <t>Once the figures are ready for transfer from the excel file you have just generated using the "Coin In Report", you will need to add a new voyage to the STAF. To do this, go to the HOME sheet and click on the "ADD A VOYAGE" button.</t>
  </si>
  <si>
    <t>3h.</t>
  </si>
  <si>
    <t>3i.</t>
  </si>
  <si>
    <t>Table data needs to be  entered into the monthly STAF only. The table drop and Win will be taken from the Monthly Table Drop file (MTD). The head cashier will enter the table drop and win on a voyage by voyage basis and the MTD will calculate the monthly totals. Instructions on how to use the MTD will be provided separately.</t>
  </si>
  <si>
    <t>9</t>
  </si>
  <si>
    <t>MACHINE INFO</t>
  </si>
  <si>
    <t>The Operational age is determined by Shoreside to better reflect the operational age of the machine, whereby if a refurbished machine was purchased and installed in 2007, but the serial plate shows the cabinet was built in 2004, the operational age is the date the machine was installed on the vessel, in this example 2007. The only time the operational age will change moving forward, is if we invest in a new conversion, at this point we will input a new operational age as we have invested heavily in the machine. Long term, this will help us decide on what machines will be replaced when Capital is available.</t>
  </si>
  <si>
    <t xml:space="preserve"> Note Operational Age differs from On Floor Date</t>
  </si>
  <si>
    <t>10a</t>
  </si>
  <si>
    <t>10b</t>
  </si>
  <si>
    <t>Finally, you must rename the sheet to that of the voyage for which it is for i.e. 0410 for a voyage starting on April the 10th, or if it is for the month, rename the sheet April '04 for the month of April 2004.</t>
  </si>
  <si>
    <t>10c</t>
  </si>
  <si>
    <t>10d</t>
  </si>
  <si>
    <t>10e</t>
  </si>
  <si>
    <t>10f</t>
  </si>
  <si>
    <r>
      <t xml:space="preserve">These files are now quite large and will need to be Zipped when sent to the office. </t>
    </r>
    <r>
      <rPr>
        <b/>
        <sz val="10"/>
        <color indexed="10"/>
        <rFont val="Century Gothic"/>
        <family val="2"/>
      </rPr>
      <t>Very Important</t>
    </r>
    <r>
      <rPr>
        <sz val="10"/>
        <rFont val="Century Gothic"/>
        <family val="2"/>
      </rPr>
      <t xml:space="preserve"> : Always make a hard copy backup of these files.</t>
    </r>
  </si>
  <si>
    <t>BONUS POKER</t>
  </si>
  <si>
    <t>DOUBLE JACKPOT HAYWIRE</t>
  </si>
  <si>
    <t>DOUBLE JACKPOT SUN MOON AND STARS</t>
  </si>
  <si>
    <t>DOUBLE JACKPOT TRIPLE BAR CHERRY</t>
  </si>
  <si>
    <t>DOUBLE JACKPOT TRIPLE BLAZING SEVENS</t>
  </si>
  <si>
    <t>DOUBLE LUCKY 7S</t>
  </si>
  <si>
    <t>DOUBLE MONEY</t>
  </si>
  <si>
    <t>DOUBLE MYSTICAL MERMAID</t>
  </si>
  <si>
    <t>DOUBLE RED HOT 7S</t>
  </si>
  <si>
    <t>DOUBLE RED WHITE BLUE</t>
  </si>
  <si>
    <t>DOUBLE RINGER</t>
  </si>
  <si>
    <t>DOUBLE STARS</t>
  </si>
  <si>
    <t>DOUBLE STRIKE</t>
  </si>
  <si>
    <t>DOUBLE WILD</t>
  </si>
  <si>
    <t>DOUBLE WILD AND LOOSE</t>
  </si>
  <si>
    <t>DOUBLE WILD CHERRY</t>
  </si>
  <si>
    <t>DOUBLE WILD DIAMONDS</t>
  </si>
  <si>
    <t>DOUBLE WILD ROSE</t>
  </si>
  <si>
    <t>DOZENS OF DIAMONDS</t>
  </si>
  <si>
    <t>DRAGON MASTER</t>
  </si>
  <si>
    <t>DRAGONS GOLD</t>
  </si>
  <si>
    <t>DRAW POKER</t>
  </si>
  <si>
    <t>DRAW POKER 3</t>
  </si>
  <si>
    <t>DRAW POKER 6</t>
  </si>
  <si>
    <t>DUCK STAMPS</t>
  </si>
  <si>
    <t>DUCKS IN A ROW</t>
  </si>
  <si>
    <t>DUPLICATE</t>
  </si>
  <si>
    <t>EASY RICHES</t>
  </si>
  <si>
    <t>EC MAJOR JACKPOTS IN AUSTRALIA</t>
  </si>
  <si>
    <t>EGYPTIAN EXPERIENCE</t>
  </si>
  <si>
    <t>ELEPHANT KING</t>
  </si>
  <si>
    <t>ELVIS - LIVE IN LAS VEGAS</t>
  </si>
  <si>
    <t>EMERALD EYES</t>
  </si>
  <si>
    <t>EMPRESS OF THE EAST XTRA CHOICE</t>
  </si>
  <si>
    <t>ENCHANTED JEWEL</t>
  </si>
  <si>
    <t>ENCHANTED UNICORN</t>
  </si>
  <si>
    <t>EXTRA MONEY</t>
  </si>
  <si>
    <t>FABULOUS 7S</t>
  </si>
  <si>
    <t>FAIRYS FORTUNE</t>
  </si>
  <si>
    <t>FALCON QUEEN</t>
  </si>
  <si>
    <t>FAME AND FORTUNE</t>
  </si>
  <si>
    <t>FAMOUS 7S</t>
  </si>
  <si>
    <t>FAN DANCER</t>
  </si>
  <si>
    <t>FELIX THE CAT</t>
  </si>
  <si>
    <t>FESTIVAL FANTASTICO</t>
  </si>
  <si>
    <t>FILTHY RICH</t>
  </si>
  <si>
    <t>FILTHY RICH2 SHAKIN BACON</t>
  </si>
  <si>
    <t>FIRE DANCER</t>
  </si>
  <si>
    <t>FIRE LINES</t>
  </si>
  <si>
    <t>FISH IN A BARREL</t>
  </si>
  <si>
    <t>FISHIN FOR CASH</t>
  </si>
  <si>
    <t>FIVE TIMES PAY DELUXE</t>
  </si>
  <si>
    <t>FIVE TIMES PAY LUCKY 7S</t>
  </si>
  <si>
    <t>FLIGHTS OF FANCY</t>
  </si>
  <si>
    <t>FLIPPA WINNA</t>
  </si>
  <si>
    <t>FLOWER OF MEXICO</t>
  </si>
  <si>
    <t>FORTUNE COOKIE</t>
  </si>
  <si>
    <t>FORTUNE FOO</t>
  </si>
  <si>
    <t>FORTUNE KING</t>
  </si>
  <si>
    <t>FORTUNE SEEKER</t>
  </si>
  <si>
    <t>FOUR TIMES DIAMOND</t>
  </si>
  <si>
    <t>FOUR TIMES PAY</t>
  </si>
  <si>
    <t>FREE BEE PLUS</t>
  </si>
  <si>
    <t>FREE N EASY WILD 7S</t>
  </si>
  <si>
    <t>FREE N EASY WILD CHERRIES</t>
  </si>
  <si>
    <t>FREE SPIN PLUNDER</t>
  </si>
  <si>
    <t>FREEDOM STARS</t>
  </si>
  <si>
    <t>FREQUENT FLYER</t>
  </si>
  <si>
    <t>FREQUENT FLYER BONUS BUCKS</t>
  </si>
  <si>
    <t>FROG PRINCE</t>
  </si>
  <si>
    <t>FROG PRINCESS</t>
  </si>
  <si>
    <t>FRUITS ON FIRE</t>
  </si>
  <si>
    <t>FULL MOON DIAMOND</t>
  </si>
  <si>
    <t>FULL OF SHEEP</t>
  </si>
  <si>
    <t>GAME OF DRAGONS II</t>
  </si>
  <si>
    <t>GARFIELD</t>
  </si>
  <si>
    <t>GEISHA</t>
  </si>
  <si>
    <t>GEISHA-9L</t>
  </si>
  <si>
    <t>GEM HUNTER</t>
  </si>
  <si>
    <t>GEMS WILD TILES</t>
  </si>
  <si>
    <t>GENIE OF THE LAMP</t>
  </si>
  <si>
    <t>GHOST ISLAND</t>
  </si>
  <si>
    <t>GIFTS FROM THE GODS</t>
  </si>
  <si>
    <t>GIGANTIC DRAGONS</t>
  </si>
  <si>
    <t>GLITZ</t>
  </si>
  <si>
    <t>GOLD FEVER - 100 PANDAS</t>
  </si>
  <si>
    <t>GOLD FEVER - APACHE CHIEF</t>
  </si>
  <si>
    <t>GOLD FEVER - DOLPHIN DREAMS</t>
  </si>
  <si>
    <t>GOLD FEVER - FLOWER OF MEXICO</t>
  </si>
  <si>
    <t>GOLD FEVER DOLPHIN DREAMS</t>
  </si>
  <si>
    <t>GOLD FISH - ARMADA</t>
  </si>
  <si>
    <t>GOLD FISH - MERMAIDS WONDER</t>
  </si>
  <si>
    <t>GOLD MOUNTAIN</t>
  </si>
  <si>
    <t>GOLDEN DRAGON</t>
  </si>
  <si>
    <t>GOLDEN MONKEY</t>
  </si>
  <si>
    <t>GOLDEN MONKEY - BIG WIN</t>
  </si>
  <si>
    <t>GOLDEN PYRAMIDS</t>
  </si>
  <si>
    <t>GOLDEN THEATER</t>
  </si>
  <si>
    <t>GOLDEN TIGER ETERNAL DRAGON</t>
  </si>
  <si>
    <t>GOOD TIMES</t>
  </si>
  <si>
    <t>GOOSIN AROUND</t>
  </si>
  <si>
    <t>GPAS - 3 TIMES WILD</t>
  </si>
  <si>
    <t>GPAS - 5 AND 10 TIMES WILD</t>
  </si>
  <si>
    <t>GPAS - BELLEROPHON - FLIGHT OF PEGASUS</t>
  </si>
  <si>
    <t>GPAS - BLAZING 7S MULTI-SLOT</t>
  </si>
  <si>
    <t>GPAS - BLAZING SEVENS FREE GAMES</t>
  </si>
  <si>
    <t>GPAS - BLAZING SEVENS SCATTER</t>
  </si>
  <si>
    <t>GPAS - BLAZING SEVENS WILD</t>
  </si>
  <si>
    <t>GPAS - DOUBLE JACKPOT WILD</t>
  </si>
  <si>
    <t>GPAS - FORTUNES OF THE DEEP - ATLANTIC</t>
  </si>
  <si>
    <t>GPAS - FORTUNES OF THE DEEP - CARIBBEAN</t>
  </si>
  <si>
    <t>GPAS - FORTUNES OF THE DEEP - MEDITERRANEAN</t>
  </si>
  <si>
    <t>GPAS - FORTUNES OF THE DEEP - PACIFIC</t>
  </si>
  <si>
    <t>GPAS - JASON - QUEST FOR THE GOLDEN FLEECE</t>
  </si>
  <si>
    <t>GPAS - SUPER REEL JACKPOTS DIAMONDS AND ROSES</t>
  </si>
  <si>
    <t>GPAS - SUPER REEL JACKPOTS FIRECRACKER FREEGAMES</t>
  </si>
  <si>
    <t>GPAS - SUPER REEL JACKPOTS SILVER AND GOLD</t>
  </si>
  <si>
    <t>GPAS - THE TRIALS OF HERACLES</t>
  </si>
  <si>
    <t>GPAS - WILD CREEK</t>
  </si>
  <si>
    <t>GPAS - WILD GROVE</t>
  </si>
  <si>
    <t>GPAS - WILD TUNDRA</t>
  </si>
  <si>
    <t>GPAS-BLUE ROYAL</t>
  </si>
  <si>
    <t>GPAS-FANTASTIC FRUITS</t>
  </si>
  <si>
    <t>GPAS-MAJESTIC ROYALS</t>
  </si>
  <si>
    <t>GPAS-MEGA FRUITS</t>
  </si>
  <si>
    <t>GRAVEYARD BASH</t>
  </si>
  <si>
    <t>GREAT EAGLE</t>
  </si>
  <si>
    <t>GREAT SCOT</t>
  </si>
  <si>
    <t>GREAT WHITE</t>
  </si>
  <si>
    <t>GREED</t>
  </si>
  <si>
    <t>GRYPHONS GOLD</t>
  </si>
  <si>
    <t>GUSHER</t>
  </si>
  <si>
    <t>HALF CENTS</t>
  </si>
  <si>
    <t>HANNIBAL OF CARTHAGO</t>
  </si>
  <si>
    <t>HAPPY CAMPER</t>
  </si>
  <si>
    <t>HARLEQUIN HEARTS</t>
  </si>
  <si>
    <t>HAWAII ALOHA</t>
  </si>
  <si>
    <t>HAWAIIAN DIAMOND</t>
  </si>
  <si>
    <t>HAYWIRE</t>
  </si>
  <si>
    <t>HAYWIRE DELUXE</t>
  </si>
  <si>
    <t>HEXBREAKER</t>
  </si>
  <si>
    <t>HEXBREAKER 2</t>
  </si>
  <si>
    <t>HHSJ-MYSTICAL FORTUNES</t>
  </si>
  <si>
    <t>HIDDEN RICHES</t>
  </si>
  <si>
    <t>HIGH ROLLER</t>
  </si>
  <si>
    <t>HIGH SPEED</t>
  </si>
  <si>
    <t>HIGHWAY 777</t>
  </si>
  <si>
    <t>HIT THE TOP</t>
  </si>
  <si>
    <t>HOME RUN</t>
  </si>
  <si>
    <t>HOOT LOOT</t>
  </si>
  <si>
    <t>HOT HOT JACKPOTS - DOUBLE EASY MONEY</t>
  </si>
  <si>
    <t>HOT HOT JACKPOTS - GOLDEN CHARIOTS</t>
  </si>
  <si>
    <t>HOT HOT JACKPOTS - JACKPOT COMET</t>
  </si>
  <si>
    <t>HOT HOT JACKPOTS - MAYAN SUN</t>
  </si>
  <si>
    <t>HOT HOT JACKPOTS - REELS O DUBLIN</t>
  </si>
  <si>
    <t>HOT HOT SUPER JP-MULTI GAME</t>
  </si>
  <si>
    <t>HOT HOT SUPER RESPIN-CHINA MOON</t>
  </si>
  <si>
    <t>HOT HOT SUPER RESPIN-CORONADO GOLD</t>
  </si>
  <si>
    <t>HOT HOT SUPER RESPIN-PALACE OF RICHES 3</t>
  </si>
  <si>
    <t>HOT HOT SUPER RESPIN-ZEUS 2</t>
  </si>
  <si>
    <t>HOT LINES</t>
  </si>
  <si>
    <t>HOT PEPPERS</t>
  </si>
  <si>
    <t>HOT SHOT BLACK AND WHITE 7S</t>
  </si>
  <si>
    <t>HOT SHOT BLAZING SEVENS</t>
  </si>
  <si>
    <t>HOT TOPPINGS</t>
  </si>
  <si>
    <t>HOUSE OF THE DEAD</t>
  </si>
  <si>
    <t>HURRICANE</t>
  </si>
  <si>
    <t>I C MONEY</t>
  </si>
  <si>
    <t>I DREAM OF JEANNIE</t>
  </si>
  <si>
    <t>INCA SUN</t>
  </si>
  <si>
    <t>INDIAN DREAMING</t>
  </si>
  <si>
    <t>INDIAN DREAMING - ISLAND DELIGHT</t>
  </si>
  <si>
    <t>INSTANT WINNER</t>
  </si>
  <si>
    <t>ISIS</t>
  </si>
  <si>
    <t>ITS A BLAST</t>
  </si>
  <si>
    <t>JACKPOT JEWELS - JADE DYNASTY</t>
  </si>
  <si>
    <t>JACKPOT JEWELS - RUSSIAN RICHES</t>
  </si>
  <si>
    <t>JACKPOT JUNGLE</t>
  </si>
  <si>
    <t>JACKPOT LIMBO</t>
  </si>
  <si>
    <t>JACKPOT PARTY</t>
  </si>
  <si>
    <t>JACKPOT PARTY BEACH</t>
  </si>
  <si>
    <t>JACKPOT PARTY CLASSIC</t>
  </si>
  <si>
    <t>JACKPOT PARTY COUNTRY</t>
  </si>
  <si>
    <t>JACKPOT PARTY DISCO</t>
  </si>
  <si>
    <t>JACKPOT STAMPEDE</t>
  </si>
  <si>
    <t>ARUZE</t>
  </si>
  <si>
    <t>LAS VEGAS</t>
  </si>
  <si>
    <t>BETTER OFF ED</t>
  </si>
  <si>
    <t>DRAGON</t>
  </si>
  <si>
    <t>WONDER 4 STARS</t>
  </si>
  <si>
    <t>GOLDEN AMULET</t>
  </si>
  <si>
    <t>SILVER TREASURES</t>
  </si>
  <si>
    <t>KING OF DRAGONS III</t>
  </si>
  <si>
    <t>HOWLING WOLF</t>
  </si>
  <si>
    <t>Innovator</t>
  </si>
  <si>
    <t>VIRIDIAN WS</t>
  </si>
  <si>
    <t>22" WIDE LCD</t>
  </si>
  <si>
    <t>TRIPLE RED HOT 7S-FREE GAMES</t>
  </si>
  <si>
    <t>$ 0.01</t>
  </si>
  <si>
    <t>$ 0.25</t>
  </si>
  <si>
    <t>$ 1.00</t>
  </si>
  <si>
    <t>WONDER 4 JACKPOTS</t>
  </si>
  <si>
    <t>HELIX</t>
  </si>
  <si>
    <t>ACTION BANK BLACK GOLD ON THE DOUBLE</t>
  </si>
  <si>
    <t>FU DAO LE</t>
  </si>
  <si>
    <t>ACTION BANK TRIPLE BLAZING 7'S ON THE DOUBLE</t>
  </si>
  <si>
    <t>ALPHA 2 PRO WAVE</t>
  </si>
  <si>
    <t>KONAMI</t>
  </si>
  <si>
    <t>2X3X4X5X SUPER LUCKY TIMES PAY FREE GAMES</t>
  </si>
  <si>
    <t>PK1H1-8CR</t>
  </si>
  <si>
    <t>5R30L30-150CR</t>
  </si>
  <si>
    <t>5R50L50-250CR</t>
  </si>
  <si>
    <t>5R720W50-300CR</t>
  </si>
  <si>
    <t>MG50L50-1000CR</t>
  </si>
  <si>
    <t>5R20L20-200CR</t>
  </si>
  <si>
    <t>10R80L80-400CR</t>
  </si>
  <si>
    <t>3R5L1-5CR</t>
  </si>
  <si>
    <t>5R50L50-400CR</t>
  </si>
  <si>
    <t>5R50L1-750CN</t>
  </si>
  <si>
    <t>5R20L30-300CR</t>
  </si>
  <si>
    <t>5R40L50-250CR</t>
  </si>
  <si>
    <t>3R1L1-5CR</t>
  </si>
  <si>
    <t>G23-V2</t>
  </si>
  <si>
    <t>S3000</t>
  </si>
  <si>
    <t>LINKED MULTI LEVEL</t>
  </si>
  <si>
    <t>S.A. MULTI LEVEL</t>
  </si>
  <si>
    <t>MB-01</t>
  </si>
  <si>
    <t>DI-01</t>
  </si>
  <si>
    <t>20" SQUARE (LCD)</t>
  </si>
  <si>
    <t>23" SQUARE (LCD)</t>
  </si>
  <si>
    <t>NONE</t>
  </si>
  <si>
    <t>KONINGSDAM</t>
  </si>
  <si>
    <t>Cash Desk</t>
  </si>
  <si>
    <t>SMOKING</t>
  </si>
  <si>
    <t>5R30L1-300CR</t>
  </si>
  <si>
    <t>BLAZING DICE</t>
  </si>
  <si>
    <t>BJ-04</t>
  </si>
  <si>
    <t>5R20L1-250CR</t>
  </si>
  <si>
    <t>5R50L1-300CR</t>
  </si>
  <si>
    <t>5R5L50-250CR</t>
  </si>
  <si>
    <t>5R10L10-250CR</t>
  </si>
  <si>
    <t>6R50L50-300CR</t>
  </si>
  <si>
    <t>5R20L1-300CR</t>
  </si>
  <si>
    <t>5R50L1-375CR</t>
  </si>
  <si>
    <t>5R50L1-250CR</t>
  </si>
  <si>
    <t>HOTTER THAN BLAZES RESPIN</t>
  </si>
  <si>
    <t>DOUBLE DOUBLE GOLD</t>
  </si>
  <si>
    <t>HH-01</t>
  </si>
  <si>
    <t>KONAMI SELEXION MULTIGAME</t>
  </si>
  <si>
    <t>MG30L30-360CR</t>
  </si>
  <si>
    <t>TC-01</t>
  </si>
  <si>
    <t>TC</t>
  </si>
  <si>
    <t>ELECTRICAL ROOM</t>
  </si>
  <si>
    <t>5R40L40-400CR</t>
  </si>
  <si>
    <t>3R1L1-10CR</t>
  </si>
  <si>
    <t>NO DROP</t>
  </si>
  <si>
    <t>WOF (CRYSTAL STEPPER) DOUBLE DIAMOND GOLD SPIN</t>
  </si>
  <si>
    <t>WOF (CRYSTAL STEPPER) DOUBLE 3X4X5X PAY GOLD SPIN</t>
  </si>
  <si>
    <t>CRYSTAL REEL</t>
  </si>
  <si>
    <t>46" Wheel TB</t>
  </si>
  <si>
    <t>INFINITY</t>
  </si>
  <si>
    <t>5R15L15-300CR</t>
  </si>
  <si>
    <t>U23</t>
  </si>
  <si>
    <t>SCIENTIFIC GAMES</t>
  </si>
  <si>
    <t xml:space="preserve">88 FORTUNES </t>
  </si>
  <si>
    <t>TWINSTAR</t>
  </si>
  <si>
    <t>LOCK IT LINK NIGHT LIFE</t>
  </si>
  <si>
    <t>LOCK IT LINK DIAMONDS</t>
  </si>
  <si>
    <t>3R27W88-880CR</t>
  </si>
  <si>
    <t>3R27L38-888CR</t>
  </si>
  <si>
    <t>5R50L50-500CR</t>
  </si>
  <si>
    <t>INCREDIBLE TECHNOLOGIES</t>
  </si>
  <si>
    <t>INFINITY V55</t>
  </si>
  <si>
    <t>32" WIDE LCD</t>
  </si>
  <si>
    <t>FATE OF THE 8 POWER WHEEL</t>
  </si>
  <si>
    <t>CRAZY MONEY GOLD</t>
  </si>
  <si>
    <t>MANY FORTUNES</t>
  </si>
  <si>
    <t>DANCING DRUMS</t>
  </si>
  <si>
    <t>DOUBLE BLESSINGS</t>
  </si>
  <si>
    <t>HELIX XT</t>
  </si>
  <si>
    <t>WILD WILD SAMURAI</t>
  </si>
  <si>
    <t>WILD WILD NUGGET</t>
  </si>
  <si>
    <t>ALL STAR POKER II</t>
  </si>
  <si>
    <t>FIVE STAR POKERS</t>
  </si>
  <si>
    <t>HOT ROLL POKERS</t>
  </si>
  <si>
    <t>MAX ACTION POKERS</t>
  </si>
  <si>
    <t>AGS</t>
  </si>
  <si>
    <t>ORION</t>
  </si>
  <si>
    <t>G23 - MLD</t>
  </si>
  <si>
    <t>FORTUNE COIN FG MULTIWAY</t>
  </si>
  <si>
    <t>MISTRESS OF EGYPT</t>
  </si>
  <si>
    <t>SCARAB</t>
  </si>
  <si>
    <t>TEMPLE OF FIRE</t>
  </si>
  <si>
    <t>CRYSTALDUAL 27</t>
  </si>
  <si>
    <t>0168277568</t>
  </si>
  <si>
    <t>0168185994</t>
  </si>
  <si>
    <t>0168308562</t>
  </si>
  <si>
    <t>0290591454</t>
  </si>
  <si>
    <t>0290579493</t>
  </si>
  <si>
    <t>0290585851</t>
  </si>
  <si>
    <t>0290655034</t>
  </si>
  <si>
    <t>0290664548</t>
  </si>
  <si>
    <t>0290673521</t>
  </si>
  <si>
    <t>0290787635</t>
  </si>
  <si>
    <t>0290797334</t>
  </si>
  <si>
    <t>0290775213</t>
  </si>
  <si>
    <t>0290622060</t>
  </si>
  <si>
    <t>$ 0.10</t>
  </si>
  <si>
    <t>EVERI</t>
  </si>
  <si>
    <t>WOF TRIPLE RED HOT 7 GOLD SPIN</t>
  </si>
  <si>
    <t>DANCING DRUMS PROSPERITY</t>
  </si>
  <si>
    <t>WOF TRIPLE GOLD GOLD SPIN</t>
  </si>
  <si>
    <t>SUPER STAR POKER</t>
  </si>
  <si>
    <t>BOOST TIGER - FU DAI LIAN LIAN</t>
  </si>
  <si>
    <t>BOOST PEACOCK - FU DAI LIAN LIAN</t>
  </si>
  <si>
    <t>WONDER 4 BOOST GOLD</t>
  </si>
  <si>
    <t>SUPER WHEEL BLAST LION OF VENICE</t>
  </si>
  <si>
    <t>CASH MACHINE</t>
  </si>
  <si>
    <t>DOUBLE BLACK DIAMOND</t>
  </si>
  <si>
    <t>DOUBLE FORTUNE</t>
  </si>
  <si>
    <t>PROSPERITY FOO - CHOYS KINGDOM LINK</t>
  </si>
  <si>
    <t>OX REIGN - CHOYS KINGDOM LINK</t>
  </si>
  <si>
    <t>DRAGON - BIG FU CASH BATS</t>
  </si>
  <si>
    <t>BAT BLESSINGS - BIG FU CASH BATS</t>
  </si>
  <si>
    <t>DRAGON SPIN AGE OF FIRE</t>
  </si>
  <si>
    <t>SUPER BUFFALO</t>
  </si>
  <si>
    <t>5R243W88-1000CR</t>
  </si>
  <si>
    <t>3R1L1-3CR</t>
  </si>
  <si>
    <t>MP1L3-12CR</t>
  </si>
  <si>
    <t>PK1H1-10CR</t>
  </si>
  <si>
    <t>5R50L88-880CR</t>
  </si>
  <si>
    <t>MG243W50-1200CR</t>
  </si>
  <si>
    <t>5R25L1-300CR</t>
  </si>
  <si>
    <t>3L9L1-27CR</t>
  </si>
  <si>
    <t>5R1024W88-880CR</t>
  </si>
  <si>
    <t>5R3OL60-480CR</t>
  </si>
  <si>
    <t>5R243W75-375CR</t>
  </si>
  <si>
    <t>CRYSTAL WHEEL STEPPER</t>
  </si>
  <si>
    <t>KASCADA</t>
  </si>
  <si>
    <t>MARS X PORTRAIT</t>
  </si>
  <si>
    <t>TWINSTAR 3RM</t>
  </si>
  <si>
    <t>PLAYER CLASSIC</t>
  </si>
  <si>
    <t>MARS X SLANT</t>
  </si>
  <si>
    <t>TWINSTAR WAVE XL</t>
  </si>
  <si>
    <t>EMPIRE FLEX</t>
  </si>
  <si>
    <t>NON PROG.</t>
  </si>
  <si>
    <t>Everi</t>
  </si>
  <si>
    <t>BANK</t>
  </si>
  <si>
    <t>STAND</t>
  </si>
  <si>
    <t>SURF ASSET</t>
  </si>
  <si>
    <t>CCCD ASSET #</t>
  </si>
  <si>
    <t>PLAYER INTERFACE</t>
  </si>
  <si>
    <t>TTD</t>
  </si>
  <si>
    <t>TTW</t>
  </si>
  <si>
    <t>SURF ASSET #</t>
  </si>
  <si>
    <t>0290817173</t>
  </si>
  <si>
    <t>MG1H1-25CN</t>
  </si>
  <si>
    <t>CCCD ASSET</t>
  </si>
  <si>
    <t>B2:S1</t>
  </si>
  <si>
    <t>B1:S1</t>
  </si>
  <si>
    <t>B1:S7</t>
  </si>
  <si>
    <t>B1:S2</t>
  </si>
  <si>
    <t>B1:S3</t>
  </si>
  <si>
    <t>B1:S4</t>
  </si>
  <si>
    <t>B1:S5</t>
  </si>
  <si>
    <t>B1:S6</t>
  </si>
  <si>
    <t>B1:S8</t>
  </si>
  <si>
    <t>B2:S2</t>
  </si>
  <si>
    <t>B2:S3</t>
  </si>
  <si>
    <t>B3:S1</t>
  </si>
  <si>
    <t>B3:S2</t>
  </si>
  <si>
    <t>B3:S3</t>
  </si>
  <si>
    <t>B4:S4</t>
  </si>
  <si>
    <t>B4:S3</t>
  </si>
  <si>
    <t>B4:S2</t>
  </si>
  <si>
    <t>B4:S1</t>
  </si>
  <si>
    <t>B5:S1</t>
  </si>
  <si>
    <t>B5:S2</t>
  </si>
  <si>
    <t>B6:S1</t>
  </si>
  <si>
    <t>B6:S2</t>
  </si>
  <si>
    <t>B6:S3</t>
  </si>
  <si>
    <t>B7:S1</t>
  </si>
  <si>
    <t>B7:S2</t>
  </si>
  <si>
    <t>B7:S3</t>
  </si>
  <si>
    <t>B11:S1</t>
  </si>
  <si>
    <t>B11:S2</t>
  </si>
  <si>
    <t>B11:S3</t>
  </si>
  <si>
    <t>B11:S4</t>
  </si>
  <si>
    <t>B11:S5</t>
  </si>
  <si>
    <t>B11:S6</t>
  </si>
  <si>
    <t>B11:S7</t>
  </si>
  <si>
    <t>B11:S8</t>
  </si>
  <si>
    <t>B12:S1</t>
  </si>
  <si>
    <t>B12:S2</t>
  </si>
  <si>
    <t>B12:S3</t>
  </si>
  <si>
    <t>B7:S4</t>
  </si>
  <si>
    <t>iVizion ID028 V2.86-30</t>
  </si>
  <si>
    <t>i(USA) 100-SS  ID003-05v2.91-45</t>
  </si>
  <si>
    <t>iVizion 0G8 V2.86-30</t>
  </si>
  <si>
    <t>iVizion 0G8 V2.91-43</t>
  </si>
  <si>
    <t>iVizion USA ID028 V2.86-30</t>
  </si>
  <si>
    <t>ULTIMATE FIRE LINK - OLVERA STREET</t>
  </si>
  <si>
    <t>ULTIMATE FIRE LINK - CHINA STREET</t>
  </si>
  <si>
    <t>BUFFALO GOLD COLLECTION</t>
  </si>
  <si>
    <t>5R1024W60-600CR</t>
  </si>
  <si>
    <t>FORTUNE TRAILS-COIN TRIO</t>
  </si>
  <si>
    <t>PIGGY BURST-COIN TRIO</t>
  </si>
  <si>
    <t>5R30L50-300CR</t>
  </si>
  <si>
    <t>5R243W88-800CR</t>
  </si>
  <si>
    <t>5R60L60-600CR</t>
  </si>
  <si>
    <t>LINK PROGRESSIVE</t>
  </si>
  <si>
    <t>B3:S4</t>
  </si>
  <si>
    <t>B3:S5</t>
  </si>
  <si>
    <t>B3:S6</t>
  </si>
  <si>
    <t>B9:S3</t>
  </si>
  <si>
    <t>B9:S2</t>
  </si>
  <si>
    <t>B9:S1</t>
  </si>
  <si>
    <t>B9:S4</t>
  </si>
  <si>
    <t>B9:S5</t>
  </si>
  <si>
    <t>B9:S6</t>
  </si>
  <si>
    <t>B9:S7</t>
  </si>
  <si>
    <t>B10:S3</t>
  </si>
  <si>
    <t>B10:S2</t>
  </si>
  <si>
    <t>B10:S1</t>
  </si>
  <si>
    <t>B10:S4</t>
  </si>
  <si>
    <t>B12:S4</t>
  </si>
  <si>
    <t>B13:S1</t>
  </si>
  <si>
    <t>B13:S2</t>
  </si>
  <si>
    <t>B13:S3</t>
  </si>
  <si>
    <t>B13:S6</t>
  </si>
  <si>
    <t>B13:S5</t>
  </si>
  <si>
    <t>B13:S4</t>
  </si>
  <si>
    <t>B14:S1</t>
  </si>
  <si>
    <t>B14:S2</t>
  </si>
  <si>
    <t>B14:S3</t>
  </si>
  <si>
    <t>B14:S6</t>
  </si>
  <si>
    <t>B14:S5</t>
  </si>
  <si>
    <t>B14:S4</t>
  </si>
  <si>
    <t>B15:S1</t>
  </si>
  <si>
    <t>B15:S2</t>
  </si>
  <si>
    <t>B15:S4</t>
  </si>
  <si>
    <t>B15:S3</t>
  </si>
  <si>
    <t>B16:S1</t>
  </si>
  <si>
    <t>B16:S2</t>
  </si>
  <si>
    <t>B17:S2</t>
  </si>
  <si>
    <t>B17:S3</t>
  </si>
  <si>
    <t>B17:S6</t>
  </si>
  <si>
    <t>B17:S5</t>
  </si>
  <si>
    <t>B17:S4</t>
  </si>
  <si>
    <t>B16:S4</t>
  </si>
  <si>
    <t>B16:S3</t>
  </si>
  <si>
    <t>B19:S1</t>
  </si>
  <si>
    <t>B19:S2</t>
  </si>
  <si>
    <t>B18:S1</t>
  </si>
  <si>
    <t>B18:S2</t>
  </si>
  <si>
    <t>B18:S3</t>
  </si>
  <si>
    <t>B18:S6</t>
  </si>
  <si>
    <t>B18:S5</t>
  </si>
  <si>
    <t>B18:S4</t>
  </si>
  <si>
    <t>B19:S4</t>
  </si>
  <si>
    <t>B19:S3</t>
  </si>
  <si>
    <t>B20:S1</t>
  </si>
  <si>
    <t>B20:S2</t>
  </si>
  <si>
    <t>B20:S3</t>
  </si>
  <si>
    <t>B21:S1</t>
  </si>
  <si>
    <t>B21:S2</t>
  </si>
  <si>
    <t>B21:S3</t>
  </si>
  <si>
    <t>B21:S5</t>
  </si>
  <si>
    <t>B21:S4</t>
  </si>
  <si>
    <t>BLUE FESTIVAL BAO ZHU ZHAO FU</t>
  </si>
  <si>
    <t>HAPPY AND PROSPEROUS - DRAGON LINK</t>
  </si>
  <si>
    <t>HEART THROB - LIGHTNING LINK</t>
  </si>
  <si>
    <t>5R50L25-500CR</t>
  </si>
  <si>
    <t>BENGAL TREASURE - LIGHTNING LINK</t>
  </si>
  <si>
    <t>MAGIC PEARL - LIGHTNING LINK</t>
  </si>
  <si>
    <t>GOLDEN CENTURY - DRAGON LINK</t>
  </si>
  <si>
    <t>QUICK STRIKE MYSTERY REWARDS</t>
  </si>
  <si>
    <t>SELEXION MYSTICAL TEMPLE EXTENDED</t>
  </si>
  <si>
    <t>MG30L30-400CR</t>
  </si>
  <si>
    <t>ZITRO</t>
  </si>
  <si>
    <t>ALLURE GLARE</t>
  </si>
  <si>
    <t>5R243W68-880CR</t>
  </si>
  <si>
    <t>Ivizion ID003-05V289-44</t>
  </si>
  <si>
    <t>KASCADA DUAL</t>
  </si>
  <si>
    <t>i(USA) 100-SS  ID003-05v2.92-45</t>
  </si>
  <si>
    <t>5R243W75-750CR</t>
  </si>
  <si>
    <t>Ivizion ID003-100SS-05V292</t>
  </si>
  <si>
    <t>BLUBERI</t>
  </si>
  <si>
    <t>DEVIL'S LOCK</t>
  </si>
  <si>
    <t>15R40L66-660CR</t>
  </si>
  <si>
    <t>NOVUS B49 3.0</t>
  </si>
  <si>
    <t>5R50L50-800CR</t>
  </si>
  <si>
    <t>HH-02</t>
  </si>
  <si>
    <t>Bluberi</t>
  </si>
  <si>
    <t>Zitro</t>
  </si>
  <si>
    <t>LION LINK PROSPEROUS ROOSTER</t>
  </si>
  <si>
    <t>LION LINK WEALTH OF THE DRAGON</t>
  </si>
  <si>
    <t>5R40L75-750CR</t>
  </si>
  <si>
    <t>0290720479</t>
  </si>
  <si>
    <t>0290738394</t>
  </si>
  <si>
    <t>0290710470</t>
  </si>
  <si>
    <t>FU POTS AUTUMN</t>
  </si>
  <si>
    <t xml:space="preserve">UBA 10-SS </t>
  </si>
  <si>
    <t>UBA 10-SS  2.82-52</t>
  </si>
  <si>
    <t>0167867444</t>
  </si>
  <si>
    <t>0167870337</t>
  </si>
  <si>
    <t>0167880392</t>
  </si>
  <si>
    <t>0167893389</t>
  </si>
  <si>
    <t>0167902131</t>
  </si>
  <si>
    <t>0167915542</t>
  </si>
  <si>
    <t>0167924848</t>
  </si>
  <si>
    <t>0167932725</t>
  </si>
  <si>
    <t>0342379600</t>
  </si>
  <si>
    <t>0342389422</t>
  </si>
  <si>
    <t>0342365717</t>
  </si>
  <si>
    <t>0356650458</t>
  </si>
  <si>
    <t>0356666020</t>
  </si>
  <si>
    <t>0356670785</t>
  </si>
  <si>
    <t>0356682536</t>
  </si>
  <si>
    <t>0356698269</t>
  </si>
  <si>
    <t>0356702211</t>
  </si>
  <si>
    <t>0240142442</t>
  </si>
  <si>
    <t>0240132980</t>
  </si>
  <si>
    <t>0240121489</t>
  </si>
  <si>
    <t>0312723579</t>
  </si>
  <si>
    <t>0312737310</t>
  </si>
  <si>
    <t>0312740448</t>
  </si>
  <si>
    <t>0312759173</t>
  </si>
  <si>
    <t>0312776249</t>
  </si>
  <si>
    <t>0312768396</t>
  </si>
  <si>
    <t>0312780103</t>
  </si>
  <si>
    <t>0290740164</t>
  </si>
  <si>
    <t>0290757665</t>
  </si>
  <si>
    <t>0290769592</t>
  </si>
  <si>
    <t>0204414562</t>
  </si>
  <si>
    <t>0204428940</t>
  </si>
  <si>
    <t>0204435305</t>
  </si>
  <si>
    <t>0312796626</t>
  </si>
  <si>
    <t>0342202602</t>
  </si>
  <si>
    <t>0342188438</t>
  </si>
  <si>
    <t>0342194387</t>
  </si>
  <si>
    <t>0342177176</t>
  </si>
  <si>
    <t>0342166221</t>
  </si>
  <si>
    <t>0342152155</t>
  </si>
  <si>
    <t>0287675256</t>
  </si>
  <si>
    <t>0287683103</t>
  </si>
  <si>
    <t>0183600620</t>
  </si>
  <si>
    <t>0287695354</t>
  </si>
  <si>
    <t>0287641542</t>
  </si>
  <si>
    <t>0287661725</t>
  </si>
  <si>
    <t>0287655603</t>
  </si>
  <si>
    <t>0262113651</t>
  </si>
  <si>
    <t>0262101974</t>
  </si>
  <si>
    <t>0262091880</t>
  </si>
  <si>
    <t>0262081437</t>
  </si>
  <si>
    <t>0262073482</t>
  </si>
  <si>
    <t>0262068591</t>
  </si>
  <si>
    <t>0183624663</t>
  </si>
  <si>
    <t>0240071424</t>
  </si>
  <si>
    <t>0240066021</t>
  </si>
  <si>
    <t>0240088454</t>
  </si>
  <si>
    <t>0240092019</t>
  </si>
  <si>
    <t>0240103165</t>
  </si>
  <si>
    <t>0240116200</t>
  </si>
  <si>
    <t>0283872000</t>
  </si>
  <si>
    <t>0283888377</t>
  </si>
  <si>
    <t>0283895148</t>
  </si>
  <si>
    <t>0283918647</t>
  </si>
  <si>
    <t>0283907698</t>
  </si>
  <si>
    <t>0283925025</t>
  </si>
  <si>
    <t>0204513031</t>
  </si>
  <si>
    <t>0204521934</t>
  </si>
  <si>
    <t>0204535371</t>
  </si>
  <si>
    <t>0204542725</t>
  </si>
  <si>
    <t>0356612813</t>
  </si>
  <si>
    <t>0356624771</t>
  </si>
  <si>
    <t>0356633094</t>
  </si>
  <si>
    <t>0356646927</t>
  </si>
  <si>
    <t>0168842475</t>
  </si>
  <si>
    <t>0168858462</t>
  </si>
  <si>
    <t>0168866672</t>
  </si>
  <si>
    <t>0168874805</t>
  </si>
  <si>
    <t>0168889219</t>
  </si>
  <si>
    <t>0168890070</t>
  </si>
  <si>
    <t>0356714678</t>
  </si>
  <si>
    <t>0356722176</t>
  </si>
  <si>
    <t>0356730517</t>
  </si>
  <si>
    <t>0356740155</t>
  </si>
  <si>
    <t>0356754318</t>
  </si>
  <si>
    <t>0356767095</t>
  </si>
  <si>
    <t>0204479966</t>
  </si>
  <si>
    <t>0204482569</t>
  </si>
  <si>
    <t>0204498316</t>
  </si>
  <si>
    <t>0204505010</t>
  </si>
  <si>
    <t>0287702804</t>
  </si>
  <si>
    <t>0287715585</t>
  </si>
  <si>
    <t>0287734589</t>
  </si>
  <si>
    <t>0287721928</t>
  </si>
  <si>
    <t>0168319655</t>
  </si>
  <si>
    <t>0168280793</t>
  </si>
  <si>
    <t>0168151352</t>
  </si>
  <si>
    <t>0290694541</t>
  </si>
  <si>
    <t>0290704595</t>
  </si>
  <si>
    <t>0290680024</t>
  </si>
  <si>
    <t>0290806976</t>
  </si>
  <si>
    <t>0333641527</t>
  </si>
  <si>
    <t>0333639134</t>
  </si>
  <si>
    <t>0333656258</t>
  </si>
  <si>
    <t>033366536</t>
  </si>
  <si>
    <t>HUFF N MORE PUFF POWER 4</t>
  </si>
  <si>
    <t>5R243L200-800CR</t>
  </si>
  <si>
    <t>5R803L50-800CR</t>
  </si>
  <si>
    <t>YTD TOTALS</t>
  </si>
  <si>
    <t>YTD REPORTS</t>
  </si>
  <si>
    <t>B22:S1</t>
  </si>
  <si>
    <t>B22:S2</t>
  </si>
  <si>
    <t>B22:S3</t>
  </si>
  <si>
    <t>0393851856</t>
  </si>
  <si>
    <t>0393867198</t>
  </si>
  <si>
    <t>0393878779</t>
  </si>
  <si>
    <t>FOTUNE COIN FG MULTIWAY</t>
  </si>
  <si>
    <t>SOLAR DISK</t>
  </si>
  <si>
    <t>ELEPHANTS VS TIGERS</t>
  </si>
  <si>
    <t>SOLAR DISC</t>
  </si>
  <si>
    <t>0241446612</t>
  </si>
  <si>
    <t>5R243W60-600CR</t>
  </si>
  <si>
    <t>5R243W-60-600CR</t>
  </si>
  <si>
    <t>0241488963</t>
  </si>
  <si>
    <t>WOLF PEAK</t>
  </si>
  <si>
    <t>02883447587</t>
  </si>
  <si>
    <t>0256349045</t>
  </si>
  <si>
    <t>5R30L60-600CR</t>
  </si>
  <si>
    <t>0241463791</t>
  </si>
  <si>
    <t>5R75L75-375CR</t>
  </si>
  <si>
    <t>0283465512</t>
  </si>
  <si>
    <t>5540L88-880CR</t>
  </si>
  <si>
    <t>0218703319</t>
  </si>
  <si>
    <t>0241451649</t>
  </si>
  <si>
    <t>5R75L1024WAYS-800CR</t>
  </si>
  <si>
    <t>KISMET KAT-WHISKER WHEELS</t>
  </si>
  <si>
    <t>5R243W80-800CR</t>
  </si>
  <si>
    <t>5R243W1-880CR</t>
  </si>
  <si>
    <t>5R30L75-600R</t>
  </si>
  <si>
    <t/>
  </si>
  <si>
    <t>BY POSITION</t>
  </si>
  <si>
    <t>SEGA SAMMY</t>
  </si>
  <si>
    <t>5R50L75-750CR</t>
  </si>
  <si>
    <t>RAILROAD RICHES TYCOON</t>
  </si>
  <si>
    <t>RAILROAD RICHES SHERIFF</t>
  </si>
  <si>
    <t>0404545754</t>
  </si>
  <si>
    <t>0404525633</t>
  </si>
  <si>
    <t>0404538756</t>
  </si>
  <si>
    <t>0404519432</t>
  </si>
  <si>
    <t>0404501085</t>
  </si>
  <si>
    <t>0404493123</t>
  </si>
  <si>
    <t>FU FRENZY</t>
  </si>
  <si>
    <t>5R243W87-870CR</t>
  </si>
  <si>
    <t>iVizion 0G8 V2.84-39</t>
  </si>
  <si>
    <t>Sega Sammy</t>
  </si>
  <si>
    <t>Scientific Games</t>
  </si>
  <si>
    <t>Incredible Technologies</t>
  </si>
  <si>
    <t>HUFF N' MORE PUFF</t>
  </si>
  <si>
    <t>QUICK HIT LINK FIRE</t>
  </si>
  <si>
    <t>QUICK HIT LINK GEMS</t>
  </si>
  <si>
    <t>HUFF N EVEN MORE PUFF</t>
  </si>
  <si>
    <t>PANDA MAGIC - DRAGON LINK</t>
  </si>
  <si>
    <t xml:space="preserve">SPIRIT LINK DANCE OF THE DEAD </t>
  </si>
  <si>
    <t xml:space="preserve">RED FESTIVAL BAO ZHU ZHAO FU </t>
  </si>
  <si>
    <t>88 LINK - LUCKY CHARMS - DARUMA MYSTERY</t>
  </si>
  <si>
    <t>HIGH STAKES - LIGHTNING LINK</t>
  </si>
  <si>
    <t>BEST BET - LIGHTNING LINK</t>
  </si>
  <si>
    <t>SAHARA GOLD - LIGHTNING LINK</t>
  </si>
  <si>
    <t>TIKI FIRE - LIGHTNING LINK</t>
  </si>
  <si>
    <t>ISLAND RISING SUNSET SHORE</t>
  </si>
  <si>
    <t>ISLAND RISING TWILIGHT SHORE</t>
  </si>
  <si>
    <t>BUFFALO - JACKPOT CARNIVAL</t>
  </si>
  <si>
    <t>POWER OF 88- JACKPOT CARNIVAL</t>
  </si>
  <si>
    <t>GAMEKING X SINGLE HAND POKER</t>
  </si>
  <si>
    <t>COSMIC</t>
  </si>
  <si>
    <t>NEPTUNE SINGLE</t>
  </si>
  <si>
    <t>TWINSTAR J43</t>
  </si>
  <si>
    <t>DIMENSION 27</t>
  </si>
  <si>
    <t>MARS X UPRIGHT</t>
  </si>
  <si>
    <t>GENESIS ATMOS</t>
  </si>
  <si>
    <t>CRYSTALSLANT</t>
  </si>
  <si>
    <t>LIGHT AND WONDER</t>
  </si>
  <si>
    <t xml:space="preserve">BLUBERI </t>
  </si>
  <si>
    <t>DANCING POTS</t>
  </si>
  <si>
    <t>DEVIL'S LOCK ALL IN</t>
  </si>
  <si>
    <t>BEACON PLUS</t>
  </si>
  <si>
    <t>0413684672</t>
  </si>
  <si>
    <t>0413661187</t>
  </si>
  <si>
    <t>0413679782</t>
  </si>
  <si>
    <t>0413696885</t>
  </si>
  <si>
    <t>5R30L66-660CR</t>
  </si>
  <si>
    <t xml:space="preserve"> </t>
  </si>
  <si>
    <t>HAL</t>
  </si>
  <si>
    <t>FLOOR PLAN</t>
  </si>
  <si>
    <t>B10:S5</t>
  </si>
  <si>
    <t>B10:S6</t>
  </si>
  <si>
    <t>B10:S7</t>
  </si>
  <si>
    <t>B5:S3</t>
  </si>
  <si>
    <t>B5:S4</t>
  </si>
  <si>
    <t>B5:S6</t>
  </si>
  <si>
    <t>B6:S4</t>
  </si>
  <si>
    <t>B6:S5</t>
  </si>
  <si>
    <t>B6:S6</t>
  </si>
  <si>
    <t>HH</t>
  </si>
  <si>
    <t>Annex</t>
  </si>
  <si>
    <t>Non-Smoking</t>
  </si>
  <si>
    <t>Smoking</t>
  </si>
  <si>
    <t>ZONE</t>
  </si>
  <si>
    <t>287695354</t>
  </si>
  <si>
    <t>0283447587</t>
  </si>
  <si>
    <t>0333665036</t>
  </si>
  <si>
    <t>$0.10</t>
  </si>
  <si>
    <t>$0.25</t>
  </si>
  <si>
    <t>$0.01</t>
  </si>
  <si>
    <t>$0.05</t>
  </si>
  <si>
    <t>$1.00</t>
  </si>
  <si>
    <t>PK1H1-50CR</t>
  </si>
  <si>
    <t xml:space="preserve">5R243W75-750CR </t>
  </si>
  <si>
    <t>5R30L40-600CR</t>
  </si>
  <si>
    <t>5R30L75-600CR</t>
  </si>
  <si>
    <t>5R243L50-800CR</t>
  </si>
  <si>
    <t>5R243W88-880CR</t>
  </si>
  <si>
    <t>5R14L40-600CR</t>
  </si>
  <si>
    <t>5R40L50-300CR</t>
  </si>
  <si>
    <t>3R5L1-10CR</t>
  </si>
  <si>
    <t>5R30L60-300CR</t>
  </si>
  <si>
    <t>6R26L80-400CR</t>
  </si>
  <si>
    <t>5R50L48-880CR</t>
  </si>
  <si>
    <t>5R243W8-880CR</t>
  </si>
  <si>
    <t>5R243W50-500CR</t>
  </si>
  <si>
    <t>3R5L1-15CR</t>
  </si>
  <si>
    <t>3R20L1-20CR</t>
  </si>
  <si>
    <t>3R9L1-27CR</t>
  </si>
  <si>
    <t>MG1H1-25CR</t>
  </si>
  <si>
    <t>5R30L60-480CR</t>
  </si>
  <si>
    <t>VIDEO POKER</t>
  </si>
  <si>
    <t>VIDEO MACHINE</t>
  </si>
  <si>
    <t>REEL MACHINE</t>
  </si>
  <si>
    <t xml:space="preserve">SUPER STAR POKER </t>
  </si>
  <si>
    <t xml:space="preserve">QUICK HIT LINK FIRE </t>
  </si>
  <si>
    <t>HUFF N' EVEN MORE PUFF</t>
  </si>
  <si>
    <t>HAPPY &amp; PROSPEROUS - DRAGON LINK</t>
  </si>
  <si>
    <t xml:space="preserve">KISMET KAT - WHISKER WHEELS </t>
  </si>
  <si>
    <t>PIGGY BURST - COIN TRIO</t>
  </si>
  <si>
    <t>FORTUNE TRAILS - COIN TRIO</t>
  </si>
  <si>
    <t>LION LINK - PROSPEROUS ROOSTER</t>
  </si>
  <si>
    <t>LION LINK - WEALTH OF THE DRAGON</t>
  </si>
  <si>
    <t>SPIRIT LINK DANCE OF THE DEAD</t>
  </si>
  <si>
    <t>RED FESTIVAL BAO ZHU ZHAO FU</t>
  </si>
  <si>
    <t>FORTUNE COIN</t>
  </si>
  <si>
    <t>BUFFALO JACKPOT CARNIVAL</t>
  </si>
  <si>
    <t>POWER OF 88 JACKPOT CARNIVAL</t>
  </si>
  <si>
    <t xml:space="preserve">HIGH STAKES - LIGHTNING LINK </t>
  </si>
  <si>
    <t>HUFF N' MORE PUFF POWER 4</t>
  </si>
  <si>
    <t xml:space="preserve">FU DAI LIAN LIAN BOOST TIGER </t>
  </si>
  <si>
    <t xml:space="preserve">FU DAI LIAN LIAN BOOST PEACOCK </t>
  </si>
  <si>
    <t>BENGAL TREASURES - LIGHTNING LINK</t>
  </si>
  <si>
    <t>DRAGON SPIN - AGE OF FIRE</t>
  </si>
  <si>
    <t>DEVILS LOCK ALL IN</t>
  </si>
  <si>
    <t>THEO HOLD %</t>
  </si>
  <si>
    <t>SERIAL</t>
  </si>
  <si>
    <t>AREA</t>
  </si>
  <si>
    <t>TABLE TOP</t>
  </si>
  <si>
    <t>TABLE INSERT</t>
  </si>
  <si>
    <t>SPARE TABLE TOPS AND INSERT</t>
  </si>
  <si>
    <t>2X - BJ</t>
  </si>
  <si>
    <t>1X - HH</t>
  </si>
  <si>
    <t>1X - BJ</t>
  </si>
  <si>
    <t>TYPE OF CHAIRS</t>
  </si>
  <si>
    <t>CASINO CHAIRS</t>
  </si>
  <si>
    <t>QUANTITY</t>
  </si>
  <si>
    <t>IN USE</t>
  </si>
  <si>
    <t>SPARE</t>
  </si>
  <si>
    <t>WIDTH</t>
  </si>
  <si>
    <t>DEPTH</t>
  </si>
  <si>
    <t>MEASUREMENTS (Inches)</t>
  </si>
  <si>
    <t>COMMENTS</t>
  </si>
  <si>
    <t>BJ/PK</t>
  </si>
  <si>
    <t>SLOTS</t>
  </si>
  <si>
    <t>DICE</t>
  </si>
  <si>
    <t>SUPERVISOR CHAIR</t>
  </si>
  <si>
    <t>BJ /PK</t>
  </si>
  <si>
    <t>36"</t>
  </si>
  <si>
    <t>18"</t>
  </si>
  <si>
    <t>SEAT HEIGHT</t>
  </si>
  <si>
    <t>18.5"</t>
  </si>
  <si>
    <t>BACKREST HEIGHT</t>
  </si>
  <si>
    <t>2228535</t>
  </si>
  <si>
    <t>2228542</t>
  </si>
  <si>
    <t>2228541</t>
  </si>
  <si>
    <t>2228540</t>
  </si>
  <si>
    <t>2228537</t>
  </si>
  <si>
    <t>2228538</t>
  </si>
  <si>
    <t>2228539</t>
  </si>
  <si>
    <t>2228536</t>
  </si>
  <si>
    <t xml:space="preserve">5288132 </t>
  </si>
  <si>
    <t>5288133</t>
  </si>
  <si>
    <t xml:space="preserve">5288131 </t>
  </si>
  <si>
    <t>5327382</t>
  </si>
  <si>
    <t>5327389</t>
  </si>
  <si>
    <t>5327381</t>
  </si>
  <si>
    <t>5327386</t>
  </si>
  <si>
    <t>5327387</t>
  </si>
  <si>
    <t>5327388</t>
  </si>
  <si>
    <t>HLXT005721</t>
  </si>
  <si>
    <t>HLXT005720</t>
  </si>
  <si>
    <t>HLXT005722</t>
  </si>
  <si>
    <t>HLXT032246</t>
  </si>
  <si>
    <t>NEPT011392</t>
  </si>
  <si>
    <t>NEPT011393</t>
  </si>
  <si>
    <t>NEPT011394</t>
  </si>
  <si>
    <t>NEPT011396</t>
  </si>
  <si>
    <t>NEPT011395</t>
  </si>
  <si>
    <t>NEPT011397</t>
  </si>
  <si>
    <t>5209847</t>
  </si>
  <si>
    <t>5209849</t>
  </si>
  <si>
    <t>5209848</t>
  </si>
  <si>
    <t>5209844</t>
  </si>
  <si>
    <t>5209845</t>
  </si>
  <si>
    <t>5209846</t>
  </si>
  <si>
    <t>17120122</t>
  </si>
  <si>
    <t>17120120</t>
  </si>
  <si>
    <t>17120121</t>
  </si>
  <si>
    <t>20011301</t>
  </si>
  <si>
    <t xml:space="preserve">BB-11664 </t>
  </si>
  <si>
    <t xml:space="preserve">BB-11662 </t>
  </si>
  <si>
    <t xml:space="preserve">BB-11663 </t>
  </si>
  <si>
    <t xml:space="preserve">BB-11667 </t>
  </si>
  <si>
    <t xml:space="preserve">BB-11666 </t>
  </si>
  <si>
    <t>BB-11665</t>
  </si>
  <si>
    <t>MRXP008260</t>
  </si>
  <si>
    <t>MRXP008261</t>
  </si>
  <si>
    <t>MRXP008262</t>
  </si>
  <si>
    <t>2389773</t>
  </si>
  <si>
    <t>MRXP008257</t>
  </si>
  <si>
    <t>MRXP008259</t>
  </si>
  <si>
    <t>MRXP008258</t>
  </si>
  <si>
    <t>2500522</t>
  </si>
  <si>
    <t>2500523</t>
  </si>
  <si>
    <t>2500524</t>
  </si>
  <si>
    <t>2500527</t>
  </si>
  <si>
    <t>2500525</t>
  </si>
  <si>
    <t>2500526</t>
  </si>
  <si>
    <t>2450561</t>
  </si>
  <si>
    <t>2468788</t>
  </si>
  <si>
    <t>2468792</t>
  </si>
  <si>
    <t>2528030</t>
  </si>
  <si>
    <t>2471684</t>
  </si>
  <si>
    <t>2468791</t>
  </si>
  <si>
    <t>2528031</t>
  </si>
  <si>
    <t>2438781</t>
  </si>
  <si>
    <t>2468789</t>
  </si>
  <si>
    <t>MRXP026182</t>
  </si>
  <si>
    <t>MRXP015403</t>
  </si>
  <si>
    <t>MRXP026963</t>
  </si>
  <si>
    <t>2261749</t>
  </si>
  <si>
    <t>2261751</t>
  </si>
  <si>
    <t xml:space="preserve">2261386 </t>
  </si>
  <si>
    <t xml:space="preserve">2254531 </t>
  </si>
  <si>
    <t>181166266</t>
  </si>
  <si>
    <t>181166264</t>
  </si>
  <si>
    <t>181166265</t>
  </si>
  <si>
    <t>181166262</t>
  </si>
  <si>
    <t>181166263</t>
  </si>
  <si>
    <t>181166261</t>
  </si>
  <si>
    <t>162630</t>
  </si>
  <si>
    <t>162631</t>
  </si>
  <si>
    <t>162632</t>
  </si>
  <si>
    <t>162634</t>
  </si>
  <si>
    <t>162633</t>
  </si>
  <si>
    <t>162635</t>
  </si>
  <si>
    <t>171128027</t>
  </si>
  <si>
    <t>171128028</t>
  </si>
  <si>
    <t>171128026</t>
  </si>
  <si>
    <t>171128029</t>
  </si>
  <si>
    <t>MRXU016625</t>
  </si>
  <si>
    <t>MRXU026504</t>
  </si>
  <si>
    <t>MRXU023652</t>
  </si>
  <si>
    <t>MRXU009806</t>
  </si>
  <si>
    <t>2229104</t>
  </si>
  <si>
    <t>2229096</t>
  </si>
  <si>
    <t>2229098</t>
  </si>
  <si>
    <t>2229103</t>
  </si>
  <si>
    <t>2229097</t>
  </si>
  <si>
    <t>2229095</t>
  </si>
  <si>
    <t>5327383</t>
  </si>
  <si>
    <t>5327384</t>
  </si>
  <si>
    <t>5327385</t>
  </si>
  <si>
    <t>5327391</t>
  </si>
  <si>
    <t>5327390</t>
  </si>
  <si>
    <t>5327392</t>
  </si>
  <si>
    <t>171128022</t>
  </si>
  <si>
    <t>171128023</t>
  </si>
  <si>
    <t>171128025</t>
  </si>
  <si>
    <t>171128024</t>
  </si>
  <si>
    <t>MRXP008263</t>
  </si>
  <si>
    <t>MRXP008264</t>
  </si>
  <si>
    <t>MRXP008266</t>
  </si>
  <si>
    <t>MRXP008265</t>
  </si>
  <si>
    <t>S004922</t>
  </si>
  <si>
    <t>S004920</t>
  </si>
  <si>
    <t>S004921</t>
  </si>
  <si>
    <t>S004919</t>
  </si>
  <si>
    <t>S004918</t>
  </si>
  <si>
    <t>S004917</t>
  </si>
  <si>
    <t>HXU8021303</t>
  </si>
  <si>
    <t>HXU8021305</t>
  </si>
  <si>
    <t>HXU8021302</t>
  </si>
  <si>
    <t>HXU8021296</t>
  </si>
  <si>
    <t>HXU8021301</t>
  </si>
  <si>
    <t>HXU8021295</t>
  </si>
  <si>
    <t>13087674</t>
  </si>
  <si>
    <t>13087676</t>
  </si>
  <si>
    <t>13087675</t>
  </si>
  <si>
    <t>MRXS000938</t>
  </si>
  <si>
    <t>MRXS000939</t>
  </si>
  <si>
    <t>MRXS000940</t>
  </si>
  <si>
    <t>MRXS000937</t>
  </si>
  <si>
    <t>MRXS000935</t>
  </si>
  <si>
    <t>MRXS000936</t>
  </si>
  <si>
    <t>2546744</t>
  </si>
  <si>
    <t>2546745</t>
  </si>
  <si>
    <t>5209842</t>
  </si>
  <si>
    <t>5209843</t>
  </si>
  <si>
    <t>5209841</t>
  </si>
  <si>
    <t>BB-23595</t>
  </si>
  <si>
    <t>BB-23596</t>
  </si>
  <si>
    <t>13087677</t>
  </si>
  <si>
    <t>BB-23364</t>
  </si>
  <si>
    <t xml:space="preserve">BB-23365 </t>
  </si>
  <si>
    <t>GAME FORMAT</t>
  </si>
  <si>
    <t>40"</t>
  </si>
  <si>
    <t>23.5"</t>
  </si>
  <si>
    <t>17.5"</t>
  </si>
  <si>
    <t>43"</t>
  </si>
  <si>
    <t>26.5"</t>
  </si>
  <si>
    <t>DICE (SUPERVISOR)</t>
  </si>
  <si>
    <t>MC POWER RATING</t>
  </si>
  <si>
    <t>POWER/DATA SOURCE</t>
  </si>
  <si>
    <t>NA</t>
  </si>
  <si>
    <t>120V/240V -720W</t>
  </si>
  <si>
    <t>120V/240V - 300W</t>
  </si>
  <si>
    <t>120V/240V - 200W</t>
  </si>
  <si>
    <t>120V/240V - 480W</t>
  </si>
  <si>
    <t>120V/240V - 600W</t>
  </si>
  <si>
    <t>120V/240V - 216W</t>
  </si>
  <si>
    <t>120V/240V - 960W</t>
  </si>
  <si>
    <t>120V/230V - 312W</t>
  </si>
  <si>
    <t>120V/230V - 456W</t>
  </si>
  <si>
    <t>110V/230V - 437W</t>
  </si>
  <si>
    <t>100V/240V - 360W</t>
  </si>
  <si>
    <t>120V/230V - 420W</t>
  </si>
  <si>
    <t>120V/230V - 402W</t>
  </si>
  <si>
    <t>115V/240V - 240W</t>
  </si>
  <si>
    <t>100V/240V - 960W</t>
  </si>
  <si>
    <t>120V/230V - 379W</t>
  </si>
  <si>
    <t>120V/220V - 858W</t>
  </si>
  <si>
    <t>115V/240V - 180W</t>
  </si>
  <si>
    <t>120V/240V - 384W</t>
  </si>
  <si>
    <t>120V/240V - 720W</t>
  </si>
  <si>
    <t>120V/240V - 408W</t>
  </si>
  <si>
    <t>120V/240V - 432W</t>
  </si>
  <si>
    <t>2X 220V, 1X DATA - PENETRATION</t>
  </si>
  <si>
    <t>2X 220V, 1X DATA - WALL</t>
  </si>
  <si>
    <t>1X 220V - WALL</t>
  </si>
  <si>
    <t>1X 220V, 1X DATA - WALL</t>
  </si>
  <si>
    <t>2X 220V - WALL</t>
  </si>
  <si>
    <t>120V/240V - 405W</t>
  </si>
  <si>
    <t>120V - 480W (W/ TRANSFORMER)</t>
  </si>
  <si>
    <t>2X 220V, 1X DATA - FLUSH MOUNT</t>
  </si>
  <si>
    <t xml:space="preserve">STATIC </t>
  </si>
  <si>
    <t>VIDEO</t>
  </si>
  <si>
    <t>MANUFACTURER DATE</t>
  </si>
  <si>
    <t>TOPPER</t>
  </si>
  <si>
    <t>BV MODEL-FIRMWARE</t>
  </si>
  <si>
    <t>WITH TOURNAMENT</t>
  </si>
  <si>
    <t>w/ chip sorter</t>
  </si>
  <si>
    <t xml:space="preserve">TABLE DETAILS </t>
  </si>
  <si>
    <t>Topper Via Media Display</t>
  </si>
  <si>
    <t>AB1:S1</t>
  </si>
  <si>
    <t>AB1:S2</t>
  </si>
  <si>
    <t>AB1:S3</t>
  </si>
  <si>
    <t>AB2:S1</t>
  </si>
  <si>
    <t>AB2:S2</t>
  </si>
  <si>
    <t>AB2:S3</t>
  </si>
  <si>
    <t>AB3:S1</t>
  </si>
  <si>
    <t>AB3:S2</t>
  </si>
  <si>
    <t>AB3:S3</t>
  </si>
  <si>
    <t>AB4:S3</t>
  </si>
  <si>
    <t>AB4:S2</t>
  </si>
  <si>
    <t>AB4:S1</t>
  </si>
  <si>
    <t>AB4:S6</t>
  </si>
  <si>
    <t>AB4:S5</t>
  </si>
  <si>
    <t>AB4:S4</t>
  </si>
  <si>
    <t>AB5:S1</t>
  </si>
  <si>
    <t>AB5:S2</t>
  </si>
  <si>
    <t>AB6:S1</t>
  </si>
  <si>
    <t>AB6:S2</t>
  </si>
  <si>
    <t>AB6:S3</t>
  </si>
  <si>
    <t>AB7:S1</t>
  </si>
  <si>
    <t>AB7:S5</t>
  </si>
  <si>
    <t>AB7:S4</t>
  </si>
  <si>
    <t>AB7:S2</t>
  </si>
  <si>
    <t>AB7:S3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</si>
</sst>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5" formatCode="&quot;$&quot;#,##0_);\(&quot;$&quot;#,##0\)"/>
    <numFmt numFmtId="6" formatCode="&quot;$&quot;#,##0_);[Red]\(&quot;$&quot;#,##0\)"/>
    <numFmt numFmtId="8" formatCode="&quot;$&quot;#,##0.00_);[Red]\(&quot;$&quot;#,##0.00\)"/>
    <numFmt numFmtId="42" formatCode="_(&quot;$&quot;* #,##0_);_(&quot;$&quot;* \(#,##0\);_(&quot;$&quot;* &quot;-&quot;_);_(@_)"/>
    <numFmt numFmtId="44" formatCode="_(&quot;$&quot;* #,##0.00_);_(&quot;$&quot;* \(#,##0.00\);_(&quot;$&quot;* &quot;-&quot;??_);_(@_)"/>
    <numFmt numFmtId="164" formatCode="General_);[Red]\-General_)"/>
    <numFmt numFmtId="165" formatCode="dd\-mmm\-yy_);[Red]dd\-mmm\-yy_)"/>
    <numFmt numFmtId="166" formatCode="mm/dd/yy_);[Red]mm/dd/yy_)"/>
    <numFmt numFmtId="167" formatCode="0.00%;[Red]\-0.00%"/>
    <numFmt numFmtId="168" formatCode="&quot;$&quot;#,##0.00"/>
    <numFmt numFmtId="169" formatCode="[$L.-410]\ #,##0.00;[Red]\-[$L.-410]\ #,##0.00"/>
    <numFmt numFmtId="170" formatCode="[$L.-410]\ #,##0.00"/>
    <numFmt numFmtId="171" formatCode="[$L.-410]\ #,##0"/>
    <numFmt numFmtId="172" formatCode="&quot;$&quot;#,##0"/>
    <numFmt numFmtId="173" formatCode="0.00%;[Red]\(0.00%\)"/>
    <numFmt numFmtId="174" formatCode="&quot;$&quot;#,##0;[Red]\(&quot;$&quot;###0\)"/>
    <numFmt numFmtId="175" formatCode="[$$-409]#,##0.00_);[Red]\([$$-409]#,##0.00\)"/>
    <numFmt numFmtId="176" formatCode="[$-409]d\-mmm\-yy;@"/>
    <numFmt numFmtId="177" formatCode="0.0%;[Red]\(0.0%\)"/>
    <numFmt numFmtId="178" formatCode="[$-409]mmm\-yy;@"/>
    <numFmt numFmtId="179" formatCode="0.0%"/>
    <numFmt numFmtId="180" formatCode="0;[Red]0"/>
    <numFmt numFmtId="181" formatCode="[$$-409]#,##0_);\([$$-409]#,##0\)"/>
    <numFmt numFmtId="182" formatCode="[$-409]mmmm\-yy;@"/>
  </numFmts>
  <fonts count="99" x14ac:knownFonts="1">
    <font>
      <sz val="10"/>
      <name val="Arial"/>
    </font>
    <font>
      <sz val="10"/>
      <name val="Century Gothic"/>
      <family val="2"/>
    </font>
    <font>
      <b/>
      <sz val="10"/>
      <name val="Century Gothic"/>
      <family val="2"/>
    </font>
    <font>
      <sz val="18"/>
      <name val="Century Gothic"/>
      <family val="2"/>
    </font>
    <font>
      <sz val="12"/>
      <name val="Century Gothic"/>
      <family val="2"/>
    </font>
    <font>
      <u/>
      <sz val="12"/>
      <name val="Century Gothic"/>
      <family val="2"/>
    </font>
    <font>
      <sz val="11"/>
      <name val="Century Gothic"/>
      <family val="2"/>
    </font>
    <font>
      <sz val="12"/>
      <color indexed="10"/>
      <name val="Century Gothic"/>
      <family val="2"/>
    </font>
    <font>
      <sz val="24"/>
      <name val="Century Gothic"/>
      <family val="2"/>
    </font>
    <font>
      <sz val="16"/>
      <name val="Century Gothic"/>
      <family val="2"/>
    </font>
    <font>
      <sz val="12"/>
      <color indexed="12"/>
      <name val="Century Gothic"/>
      <family val="2"/>
    </font>
    <font>
      <sz val="12"/>
      <color indexed="48"/>
      <name val="Century Gothic"/>
      <family val="2"/>
    </font>
    <font>
      <sz val="11"/>
      <color indexed="12"/>
      <name val="Century Gothic"/>
      <family val="2"/>
    </font>
    <font>
      <b/>
      <sz val="14"/>
      <name val="Century Gothic"/>
      <family val="2"/>
    </font>
    <font>
      <sz val="11"/>
      <color indexed="10"/>
      <name val="Century Gothic"/>
      <family val="2"/>
    </font>
    <font>
      <sz val="12"/>
      <color indexed="8"/>
      <name val="Century Gothic"/>
      <family val="2"/>
    </font>
    <font>
      <b/>
      <sz val="11"/>
      <name val="Century Gothic"/>
      <family val="2"/>
    </font>
    <font>
      <sz val="14"/>
      <name val="Century Gothic"/>
      <family val="2"/>
    </font>
    <font>
      <u/>
      <sz val="14"/>
      <name val="Century Gothic"/>
      <family val="2"/>
    </font>
    <font>
      <b/>
      <u/>
      <sz val="14"/>
      <name val="Century Gothic"/>
      <family val="2"/>
    </font>
    <font>
      <sz val="20"/>
      <name val="Century Gothic"/>
      <family val="2"/>
    </font>
    <font>
      <b/>
      <sz val="10"/>
      <color indexed="10"/>
      <name val="Century Gothic"/>
      <family val="2"/>
    </font>
    <font>
      <sz val="22"/>
      <name val="Century Gothic"/>
      <family val="2"/>
    </font>
    <font>
      <b/>
      <sz val="11"/>
      <color indexed="10"/>
      <name val="Century Gothic"/>
      <family val="2"/>
    </font>
    <font>
      <b/>
      <sz val="14"/>
      <color indexed="10"/>
      <name val="Century Gothic"/>
      <family val="2"/>
    </font>
    <font>
      <sz val="14"/>
      <color indexed="9"/>
      <name val="Century Gothic"/>
      <family val="2"/>
    </font>
    <font>
      <b/>
      <sz val="12"/>
      <name val="Century Gothic"/>
      <family val="2"/>
    </font>
    <font>
      <sz val="11"/>
      <color indexed="8"/>
      <name val="Century Gothic"/>
      <family val="2"/>
    </font>
    <font>
      <sz val="10"/>
      <color indexed="9"/>
      <name val="Century Gothic"/>
      <family val="2"/>
    </font>
    <font>
      <b/>
      <sz val="8"/>
      <name val="Arial"/>
      <family val="2"/>
    </font>
    <font>
      <sz val="10"/>
      <name val="Century Gothic"/>
      <family val="2"/>
    </font>
    <font>
      <sz val="8"/>
      <name val="Century Gothic"/>
      <family val="2"/>
    </font>
    <font>
      <sz val="16"/>
      <name val="Century Gothic"/>
      <family val="2"/>
    </font>
    <font>
      <sz val="16"/>
      <color indexed="12"/>
      <name val="Century Gothic"/>
      <family val="2"/>
    </font>
    <font>
      <b/>
      <sz val="22"/>
      <name val="Century Gothic"/>
      <family val="2"/>
    </font>
    <font>
      <sz val="16"/>
      <color indexed="12"/>
      <name val="Century Gothic"/>
      <family val="2"/>
    </font>
    <font>
      <b/>
      <sz val="16"/>
      <name val="Century Gothic"/>
      <family val="2"/>
    </font>
    <font>
      <u/>
      <sz val="16"/>
      <name val="Century Gothic"/>
      <family val="2"/>
    </font>
    <font>
      <sz val="16"/>
      <color indexed="9"/>
      <name val="Century Gothic"/>
      <family val="2"/>
    </font>
    <font>
      <sz val="11"/>
      <color indexed="9"/>
      <name val="Century Gothic"/>
      <family val="2"/>
    </font>
    <font>
      <b/>
      <u/>
      <sz val="10"/>
      <name val="Arial"/>
      <family val="2"/>
    </font>
    <font>
      <b/>
      <sz val="10"/>
      <name val="Arial"/>
      <family val="2"/>
    </font>
    <font>
      <b/>
      <u/>
      <sz val="10"/>
      <name val="Century Gothic"/>
      <family val="2"/>
    </font>
    <font>
      <b/>
      <sz val="10"/>
      <color indexed="41"/>
      <name val="Century Gothic"/>
      <family val="2"/>
    </font>
    <font>
      <b/>
      <sz val="10"/>
      <color indexed="15"/>
      <name val="Century Gothic"/>
      <family val="2"/>
    </font>
    <font>
      <sz val="10"/>
      <color indexed="10"/>
      <name val="Century Gothic"/>
      <family val="2"/>
    </font>
    <font>
      <sz val="8"/>
      <name val="Arial"/>
      <family val="2"/>
    </font>
    <font>
      <b/>
      <sz val="18"/>
      <name val="Century Gothic"/>
      <family val="2"/>
    </font>
    <font>
      <b/>
      <sz val="24"/>
      <name val="Century Gothic"/>
      <family val="2"/>
    </font>
    <font>
      <sz val="14"/>
      <color indexed="12"/>
      <name val="Century Gothic"/>
      <family val="2"/>
    </font>
    <font>
      <sz val="10"/>
      <name val="Book Antiqua"/>
      <family val="1"/>
    </font>
    <font>
      <sz val="10"/>
      <name val="Book Antiqua"/>
      <family val="1"/>
    </font>
    <font>
      <sz val="16"/>
      <color indexed="8"/>
      <name val="Century Gothic"/>
      <family val="2"/>
    </font>
    <font>
      <sz val="10"/>
      <name val="Arial"/>
      <family val="2"/>
    </font>
    <font>
      <sz val="14"/>
      <name val="Cambria"/>
      <family val="1"/>
    </font>
    <font>
      <sz val="14"/>
      <name val="Arial"/>
      <family val="2"/>
    </font>
    <font>
      <b/>
      <sz val="11"/>
      <color indexed="9"/>
      <name val="Century Gothic"/>
      <family val="2"/>
    </font>
    <font>
      <b/>
      <sz val="20"/>
      <name val="Century Gothic"/>
      <family val="2"/>
    </font>
    <font>
      <sz val="14"/>
      <color indexed="8"/>
      <name val="Cambria"/>
      <family val="1"/>
    </font>
    <font>
      <sz val="10"/>
      <name val="Arial"/>
      <family val="2"/>
    </font>
    <font>
      <sz val="10"/>
      <color indexed="12"/>
      <name val="Century Gothic"/>
      <family val="2"/>
    </font>
    <font>
      <sz val="10"/>
      <color indexed="8"/>
      <name val="Arial"/>
      <family val="2"/>
    </font>
    <font>
      <sz val="10"/>
      <name val="Arial"/>
      <family val="2"/>
    </font>
    <font>
      <sz val="14"/>
      <name val="Calibri"/>
      <family val="2"/>
    </font>
    <font>
      <sz val="12"/>
      <name val="Calibri"/>
      <family val="2"/>
    </font>
    <font>
      <sz val="12"/>
      <color indexed="81"/>
      <name val="Arial Narrow"/>
      <family val="2"/>
    </font>
    <font>
      <b/>
      <sz val="12"/>
      <name val="Calibri"/>
      <family val="2"/>
    </font>
    <font>
      <b/>
      <sz val="14"/>
      <name val="Cambria"/>
      <family val="1"/>
    </font>
    <font>
      <sz val="10"/>
      <name val="Calibri"/>
      <family val="2"/>
    </font>
    <font>
      <b/>
      <sz val="18"/>
      <color indexed="12"/>
      <name val="Century Gothic"/>
      <family val="2"/>
    </font>
    <font>
      <b/>
      <sz val="12"/>
      <color indexed="81"/>
      <name val="Aptos"/>
      <family val="2"/>
    </font>
    <font>
      <sz val="12"/>
      <color indexed="81"/>
      <name val="Aptos"/>
      <family val="2"/>
    </font>
    <font>
      <b/>
      <sz val="10"/>
      <name val="Calibri"/>
      <family val="2"/>
    </font>
    <font>
      <sz val="28"/>
      <name val="Century Gothic"/>
      <family val="2"/>
    </font>
    <font>
      <b/>
      <sz val="10"/>
      <name val="Aptos"/>
      <family val="2"/>
    </font>
    <font>
      <b/>
      <sz val="11"/>
      <color indexed="81"/>
      <name val="Aptos"/>
      <family val="2"/>
    </font>
    <font>
      <sz val="11"/>
      <color indexed="81"/>
      <name val="Aptos"/>
      <family val="2"/>
    </font>
    <font>
      <sz val="9"/>
      <color indexed="81"/>
      <name val="Tahoma"/>
      <family val="2"/>
    </font>
    <font>
      <b/>
      <sz val="12"/>
      <color indexed="81"/>
      <name val="Arial Narrow"/>
      <family val="2"/>
    </font>
    <font>
      <sz val="9"/>
      <name val="Arial"/>
      <family val="2"/>
    </font>
    <font>
      <sz val="11"/>
      <color theme="1"/>
      <name val="Calibri"/>
      <family val="2"/>
      <scheme val="minor"/>
    </font>
    <font>
      <sz val="14"/>
      <color theme="0"/>
      <name val="Century Gothic"/>
      <family val="2"/>
    </font>
    <font>
      <sz val="14"/>
      <color theme="0"/>
      <name val="Cambria"/>
      <family val="1"/>
    </font>
    <font>
      <sz val="16"/>
      <color theme="1"/>
      <name val="Calibri"/>
      <family val="2"/>
      <scheme val="minor"/>
    </font>
    <font>
      <sz val="12"/>
      <color theme="1"/>
      <name val="Calibri"/>
      <family val="2"/>
      <scheme val="minor"/>
    </font>
    <font>
      <b/>
      <sz val="14"/>
      <color rgb="FFFF0000"/>
      <name val="Century Gothic"/>
      <family val="2"/>
    </font>
    <font>
      <sz val="14"/>
      <color rgb="FFFF0000"/>
      <name val="Century Gothic"/>
      <family val="2"/>
    </font>
    <font>
      <sz val="14"/>
      <color rgb="FFFF0000"/>
      <name val="Cambria"/>
      <family val="1"/>
    </font>
    <font>
      <sz val="16"/>
      <color rgb="FFFF0000"/>
      <name val="Century Gothic"/>
      <family val="2"/>
    </font>
    <font>
      <b/>
      <sz val="18"/>
      <color theme="0"/>
      <name val="Century Gothic"/>
      <family val="2"/>
    </font>
    <font>
      <b/>
      <sz val="18"/>
      <color rgb="FFFF0000"/>
      <name val="Century Gothic"/>
      <family val="2"/>
    </font>
    <font>
      <sz val="10"/>
      <color theme="1"/>
      <name val="Calibri"/>
      <family val="2"/>
    </font>
    <font>
      <sz val="12"/>
      <color theme="1"/>
      <name val="Calibri"/>
      <family val="2"/>
    </font>
    <font>
      <sz val="8"/>
      <color theme="1"/>
      <name val="Calibri"/>
      <family val="2"/>
      <scheme val="minor"/>
    </font>
    <font>
      <b/>
      <sz val="10"/>
      <color theme="1"/>
      <name val="Aptos"/>
      <family val="2"/>
    </font>
    <font>
      <sz val="12"/>
      <name val="Calibri"/>
      <family val="2"/>
      <scheme val="minor"/>
    </font>
    <font>
      <b/>
      <sz val="12"/>
      <color theme="1"/>
      <name val="Calibri"/>
      <family val="2"/>
      <scheme val="minor"/>
    </font>
    <font>
      <b/>
      <sz val="9"/>
      <color theme="1"/>
      <name val="Calibri"/>
      <family val="2"/>
      <scheme val="minor"/>
    </font>
    <font>
      <sz val="10"/>
      <color theme="0"/>
      <name val="Arial"/>
      <family val="2"/>
    </font>
  </fonts>
  <fills count="25">
    <fill>
      <patternFill patternType="none"/>
    </fill>
    <fill>
      <patternFill patternType="gray125"/>
    </fill>
    <fill>
      <patternFill patternType="solid">
        <fgColor indexed="48"/>
        <bgColor indexed="64"/>
      </patternFill>
    </fill>
    <fill>
      <patternFill patternType="solid">
        <fgColor indexed="9"/>
        <bgColor indexed="64"/>
      </patternFill>
    </fill>
    <fill>
      <patternFill patternType="solid">
        <fgColor indexed="44"/>
        <bgColor indexed="64"/>
      </patternFill>
    </fill>
    <fill>
      <patternFill patternType="solid">
        <fgColor indexed="9"/>
        <bgColor indexed="9"/>
      </patternFill>
    </fill>
    <fill>
      <patternFill patternType="solid">
        <fgColor indexed="41"/>
        <bgColor indexed="64"/>
      </patternFill>
    </fill>
    <fill>
      <patternFill patternType="solid">
        <fgColor indexed="41"/>
        <bgColor indexed="26"/>
      </patternFill>
    </fill>
    <fill>
      <patternFill patternType="solid">
        <fgColor indexed="13"/>
        <bgColor indexed="64"/>
      </patternFill>
    </fill>
    <fill>
      <patternFill patternType="solid">
        <fgColor indexed="22"/>
        <bgColor indexed="64"/>
      </patternFill>
    </fill>
    <fill>
      <patternFill patternType="solid">
        <fgColor indexed="22"/>
        <bgColor indexed="9"/>
      </patternFill>
    </fill>
    <fill>
      <patternFill patternType="solid">
        <fgColor indexed="8"/>
        <bgColor indexed="64"/>
      </patternFill>
    </fill>
    <fill>
      <patternFill patternType="solid">
        <fgColor indexed="45"/>
        <bgColor indexed="64"/>
      </patternFill>
    </fill>
    <fill>
      <patternFill patternType="solid">
        <fgColor indexed="12"/>
        <bgColor indexed="64"/>
      </patternFill>
    </fill>
    <fill>
      <patternFill patternType="solid">
        <fgColor indexed="40"/>
        <bgColor indexed="64"/>
      </patternFill>
    </fill>
    <fill>
      <patternFill patternType="solid">
        <fgColor indexed="20"/>
        <bgColor indexed="64"/>
      </patternFill>
    </fill>
    <fill>
      <patternFill patternType="solid">
        <fgColor theme="0"/>
        <bgColor indexed="64"/>
      </patternFill>
    </fill>
    <fill>
      <patternFill patternType="solid">
        <fgColor theme="2" tint="-0.249977111117893"/>
        <bgColor indexed="64"/>
      </patternFill>
    </fill>
    <fill>
      <patternFill patternType="solid">
        <fgColor rgb="FFFF99CC"/>
        <bgColor indexed="64"/>
      </patternFill>
    </fill>
    <fill>
      <patternFill patternType="solid">
        <fgColor rgb="FFFFFF00"/>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rgb="FFFF0000"/>
        <bgColor indexed="64"/>
      </patternFill>
    </fill>
    <fill>
      <patternFill patternType="solid">
        <fgColor theme="0" tint="-0.34998626667073579"/>
        <bgColor indexed="64"/>
      </patternFill>
    </fill>
    <fill>
      <patternFill patternType="solid">
        <fgColor theme="1" tint="0.14999847407452621"/>
        <bgColor indexed="64"/>
      </patternFill>
    </fill>
  </fills>
  <borders count="105">
    <border>
      <left/>
      <right/>
      <top/>
      <bottom/>
      <diagonal/>
    </border>
    <border>
      <left/>
      <right/>
      <top/>
      <bottom style="thin">
        <color indexed="64"/>
      </bottom>
      <diagonal/>
    </border>
    <border>
      <left style="thin">
        <color indexed="8"/>
      </left>
      <right style="thin">
        <color indexed="8"/>
      </right>
      <top style="thin">
        <color indexed="8"/>
      </top>
      <bottom style="thin">
        <color indexed="8"/>
      </bottom>
      <diagonal/>
    </border>
    <border>
      <left style="double">
        <color indexed="8"/>
      </left>
      <right style="double">
        <color indexed="8"/>
      </right>
      <top style="double">
        <color indexed="8"/>
      </top>
      <bottom style="double">
        <color indexed="8"/>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double">
        <color indexed="64"/>
      </left>
      <right style="double">
        <color indexed="64"/>
      </right>
      <top style="double">
        <color indexed="64"/>
      </top>
      <bottom style="double">
        <color indexed="64"/>
      </bottom>
      <diagonal/>
    </border>
    <border>
      <left style="thin">
        <color indexed="8"/>
      </left>
      <right style="thin">
        <color indexed="8"/>
      </right>
      <top/>
      <bottom style="thin">
        <color indexed="8"/>
      </bottom>
      <diagonal/>
    </border>
    <border>
      <left style="double">
        <color indexed="64"/>
      </left>
      <right style="double">
        <color indexed="64"/>
      </right>
      <top/>
      <bottom style="double">
        <color indexed="64"/>
      </bottom>
      <diagonal/>
    </border>
    <border>
      <left style="double">
        <color indexed="8"/>
      </left>
      <right style="thin">
        <color indexed="8"/>
      </right>
      <top style="double">
        <color indexed="8"/>
      </top>
      <bottom/>
      <diagonal/>
    </border>
    <border>
      <left style="thin">
        <color indexed="8"/>
      </left>
      <right style="thin">
        <color indexed="8"/>
      </right>
      <top style="double">
        <color indexed="8"/>
      </top>
      <bottom/>
      <diagonal/>
    </border>
    <border>
      <left style="thin">
        <color indexed="8"/>
      </left>
      <right style="double">
        <color indexed="8"/>
      </right>
      <top style="double">
        <color indexed="8"/>
      </top>
      <bottom/>
      <diagonal/>
    </border>
    <border>
      <left style="double">
        <color indexed="8"/>
      </left>
      <right style="thin">
        <color indexed="8"/>
      </right>
      <top/>
      <bottom style="thin">
        <color indexed="8"/>
      </bottom>
      <diagonal/>
    </border>
    <border>
      <left style="thin">
        <color indexed="8"/>
      </left>
      <right style="double">
        <color indexed="8"/>
      </right>
      <top/>
      <bottom style="thin">
        <color indexed="8"/>
      </bottom>
      <diagonal/>
    </border>
    <border>
      <left style="double">
        <color indexed="8"/>
      </left>
      <right style="thin">
        <color indexed="8"/>
      </right>
      <top style="thin">
        <color indexed="8"/>
      </top>
      <bottom style="thin">
        <color indexed="8"/>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8"/>
      </left>
      <right style="double">
        <color indexed="8"/>
      </right>
      <top style="thin">
        <color indexed="8"/>
      </top>
      <bottom style="thin">
        <color indexed="8"/>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right/>
      <top/>
      <bottom style="double">
        <color indexed="64"/>
      </bottom>
      <diagonal/>
    </border>
    <border>
      <left/>
      <right/>
      <top style="thin">
        <color indexed="64"/>
      </top>
      <bottom style="thin">
        <color indexed="64"/>
      </bottom>
      <diagonal/>
    </border>
    <border>
      <left style="thin">
        <color indexed="64"/>
      </left>
      <right style="thin">
        <color indexed="8"/>
      </right>
      <top style="thin">
        <color indexed="8"/>
      </top>
      <bottom style="thin">
        <color indexed="8"/>
      </bottom>
      <diagonal/>
    </border>
    <border>
      <left style="thin">
        <color indexed="64"/>
      </left>
      <right style="thin">
        <color indexed="8"/>
      </right>
      <top style="thin">
        <color indexed="8"/>
      </top>
      <bottom style="double">
        <color indexed="64"/>
      </bottom>
      <diagonal/>
    </border>
    <border>
      <left style="thin">
        <color indexed="64"/>
      </left>
      <right style="thin">
        <color indexed="64"/>
      </right>
      <top/>
      <bottom style="double">
        <color indexed="64"/>
      </bottom>
      <diagonal/>
    </border>
    <border>
      <left style="thin">
        <color indexed="8"/>
      </left>
      <right style="thin">
        <color indexed="8"/>
      </right>
      <top style="thin">
        <color indexed="8"/>
      </top>
      <bottom style="double">
        <color indexed="8"/>
      </bottom>
      <diagonal/>
    </border>
    <border>
      <left/>
      <right style="thin">
        <color indexed="64"/>
      </right>
      <top style="thin">
        <color indexed="64"/>
      </top>
      <bottom style="double">
        <color indexed="64"/>
      </bottom>
      <diagonal/>
    </border>
    <border>
      <left style="thin">
        <color indexed="8"/>
      </left>
      <right style="double">
        <color indexed="8"/>
      </right>
      <top style="thin">
        <color indexed="8"/>
      </top>
      <bottom style="double">
        <color indexed="8"/>
      </bottom>
      <diagonal/>
    </border>
    <border>
      <left style="thin">
        <color indexed="64"/>
      </left>
      <right style="thin">
        <color indexed="8"/>
      </right>
      <top/>
      <bottom style="thin">
        <color indexed="8"/>
      </bottom>
      <diagonal/>
    </border>
    <border>
      <left style="thin">
        <color indexed="64"/>
      </left>
      <right style="double">
        <color indexed="64"/>
      </right>
      <top/>
      <bottom style="thin">
        <color indexed="8"/>
      </bottom>
      <diagonal/>
    </border>
    <border>
      <left style="thin">
        <color indexed="64"/>
      </left>
      <right style="double">
        <color indexed="64"/>
      </right>
      <top style="thin">
        <color indexed="8"/>
      </top>
      <bottom style="thin">
        <color indexed="8"/>
      </bottom>
      <diagonal/>
    </border>
    <border>
      <left style="thin">
        <color indexed="64"/>
      </left>
      <right style="double">
        <color indexed="64"/>
      </right>
      <top style="thin">
        <color indexed="8"/>
      </top>
      <bottom style="double">
        <color indexed="64"/>
      </bottom>
      <diagonal/>
    </border>
    <border>
      <left/>
      <right style="thin">
        <color indexed="8"/>
      </right>
      <top/>
      <bottom style="thin">
        <color indexed="8"/>
      </bottom>
      <diagonal/>
    </border>
    <border>
      <left style="double">
        <color indexed="8"/>
      </left>
      <right style="thin">
        <color indexed="8"/>
      </right>
      <top style="double">
        <color indexed="8"/>
      </top>
      <bottom style="thin">
        <color indexed="8"/>
      </bottom>
      <diagonal/>
    </border>
    <border>
      <left style="thin">
        <color indexed="8"/>
      </left>
      <right style="thin">
        <color indexed="8"/>
      </right>
      <top style="double">
        <color indexed="8"/>
      </top>
      <bottom style="thin">
        <color indexed="8"/>
      </bottom>
      <diagonal/>
    </border>
    <border>
      <left style="thin">
        <color indexed="8"/>
      </left>
      <right style="double">
        <color indexed="8"/>
      </right>
      <top style="double">
        <color indexed="8"/>
      </top>
      <bottom style="thin">
        <color indexed="8"/>
      </bottom>
      <diagonal/>
    </border>
    <border>
      <left/>
      <right/>
      <top/>
      <bottom style="thin">
        <color indexed="8"/>
      </bottom>
      <diagonal/>
    </border>
    <border>
      <left/>
      <right/>
      <top style="thin">
        <color indexed="8"/>
      </top>
      <bottom style="thin">
        <color indexed="8"/>
      </bottom>
      <diagonal/>
    </border>
    <border>
      <left/>
      <right/>
      <top style="thin">
        <color indexed="8"/>
      </top>
      <bottom style="double">
        <color indexed="64"/>
      </bottom>
      <diagonal/>
    </border>
    <border>
      <left style="thin">
        <color indexed="8"/>
      </left>
      <right style="thin">
        <color indexed="64"/>
      </right>
      <top style="thin">
        <color indexed="8"/>
      </top>
      <bottom style="thin">
        <color indexed="8"/>
      </bottom>
      <diagonal/>
    </border>
    <border>
      <left style="thin">
        <color indexed="64"/>
      </left>
      <right style="thin">
        <color indexed="8"/>
      </right>
      <top/>
      <bottom style="double">
        <color indexed="64"/>
      </bottom>
      <diagonal/>
    </border>
    <border>
      <left style="thin">
        <color indexed="8"/>
      </left>
      <right style="thin">
        <color indexed="64"/>
      </right>
      <top style="thin">
        <color indexed="8"/>
      </top>
      <bottom style="double">
        <color indexed="64"/>
      </bottom>
      <diagonal/>
    </border>
    <border>
      <left/>
      <right style="thin">
        <color indexed="8"/>
      </right>
      <top/>
      <bottom/>
      <diagonal/>
    </border>
    <border>
      <left style="thin">
        <color indexed="64"/>
      </left>
      <right style="thin">
        <color indexed="64"/>
      </right>
      <top/>
      <bottom/>
      <diagonal/>
    </border>
    <border>
      <left style="thin">
        <color indexed="64"/>
      </left>
      <right style="thin">
        <color indexed="8"/>
      </right>
      <top style="thin">
        <color indexed="8"/>
      </top>
      <bottom/>
      <diagonal/>
    </border>
    <border>
      <left/>
      <right/>
      <top style="thin">
        <color indexed="8"/>
      </top>
      <bottom/>
      <diagonal/>
    </border>
    <border>
      <left style="thin">
        <color indexed="64"/>
      </left>
      <right style="double">
        <color indexed="64"/>
      </right>
      <top style="thin">
        <color indexed="8"/>
      </top>
      <bottom/>
      <diagonal/>
    </border>
    <border>
      <left style="thin">
        <color indexed="8"/>
      </left>
      <right style="thin">
        <color indexed="64"/>
      </right>
      <top/>
      <bottom style="thin">
        <color indexed="8"/>
      </bottom>
      <diagonal/>
    </border>
    <border>
      <left/>
      <right style="thin">
        <color indexed="8"/>
      </right>
      <top style="thin">
        <color indexed="64"/>
      </top>
      <bottom style="thin">
        <color indexed="64"/>
      </bottom>
      <diagonal/>
    </border>
    <border>
      <left style="thin">
        <color indexed="8"/>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64"/>
      </left>
      <right/>
      <top style="double">
        <color indexed="64"/>
      </top>
      <bottom style="thin">
        <color indexed="64"/>
      </bottom>
      <diagonal/>
    </border>
    <border>
      <left style="thin">
        <color indexed="64"/>
      </left>
      <right/>
      <top style="thin">
        <color indexed="64"/>
      </top>
      <bottom style="double">
        <color indexed="64"/>
      </bottom>
      <diagonal/>
    </border>
    <border>
      <left style="double">
        <color indexed="8"/>
      </left>
      <right style="thin">
        <color indexed="8"/>
      </right>
      <top style="thin">
        <color indexed="8"/>
      </top>
      <bottom style="double">
        <color indexed="8"/>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8"/>
      </left>
      <right style="thin">
        <color indexed="8"/>
      </right>
      <top style="thin">
        <color indexed="8"/>
      </top>
      <bottom/>
      <diagonal/>
    </border>
    <border>
      <left style="double">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thin">
        <color indexed="64"/>
      </top>
      <bottom/>
      <diagonal/>
    </border>
    <border>
      <left style="thin">
        <color indexed="64"/>
      </left>
      <right style="double">
        <color indexed="64"/>
      </right>
      <top style="thin">
        <color indexed="64"/>
      </top>
      <bottom/>
      <diagonal/>
    </border>
    <border>
      <left style="thin">
        <color indexed="64"/>
      </left>
      <right style="thin">
        <color indexed="64"/>
      </right>
      <top style="double">
        <color indexed="64"/>
      </top>
      <bottom/>
      <diagonal/>
    </border>
    <border>
      <left style="double">
        <color indexed="64"/>
      </left>
      <right/>
      <top style="thin">
        <color indexed="64"/>
      </top>
      <bottom style="thin">
        <color indexed="64"/>
      </bottom>
      <diagonal/>
    </border>
    <border>
      <left style="thin">
        <color indexed="64"/>
      </left>
      <right style="double">
        <color indexed="64"/>
      </right>
      <top style="double">
        <color indexed="64"/>
      </top>
      <bottom/>
      <diagonal/>
    </border>
    <border>
      <left/>
      <right style="double">
        <color indexed="64"/>
      </right>
      <top/>
      <bottom style="thin">
        <color indexed="8"/>
      </bottom>
      <diagonal/>
    </border>
    <border>
      <left/>
      <right/>
      <top style="double">
        <color indexed="64"/>
      </top>
      <bottom/>
      <diagonal/>
    </border>
    <border>
      <left style="double">
        <color indexed="64"/>
      </left>
      <right style="thin">
        <color indexed="64"/>
      </right>
      <top style="double">
        <color indexed="64"/>
      </top>
      <bottom style="double">
        <color indexed="64"/>
      </bottom>
      <diagonal/>
    </border>
    <border>
      <left style="thin">
        <color indexed="8"/>
      </left>
      <right style="thin">
        <color indexed="8"/>
      </right>
      <top style="thin">
        <color indexed="64"/>
      </top>
      <bottom style="thin">
        <color indexed="8"/>
      </bottom>
      <diagonal/>
    </border>
    <border>
      <left style="dotted">
        <color indexed="64"/>
      </left>
      <right/>
      <top/>
      <bottom/>
      <diagonal/>
    </border>
    <border>
      <left/>
      <right style="thin">
        <color indexed="8"/>
      </right>
      <top style="double">
        <color indexed="8"/>
      </top>
      <bottom style="thin">
        <color indexed="8"/>
      </bottom>
      <diagonal/>
    </border>
    <border>
      <left/>
      <right style="thin">
        <color indexed="8"/>
      </right>
      <top style="thin">
        <color indexed="8"/>
      </top>
      <bottom style="double">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style="thin">
        <color indexed="8"/>
      </left>
      <right/>
      <top/>
      <bottom style="thin">
        <color indexed="8"/>
      </bottom>
      <diagonal/>
    </border>
    <border>
      <left style="double">
        <color indexed="64"/>
      </left>
      <right style="thin">
        <color indexed="64"/>
      </right>
      <top style="double">
        <color indexed="64"/>
      </top>
      <bottom/>
      <diagonal/>
    </border>
    <border>
      <left style="thin">
        <color indexed="8"/>
      </left>
      <right style="thin">
        <color indexed="8"/>
      </right>
      <top style="double">
        <color indexed="64"/>
      </top>
      <bottom/>
      <diagonal/>
    </border>
    <border>
      <left style="thin">
        <color indexed="8"/>
      </left>
      <right/>
      <top style="double">
        <color indexed="64"/>
      </top>
      <bottom/>
      <diagonal/>
    </border>
    <border>
      <left/>
      <right style="medium">
        <color indexed="64"/>
      </right>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s>
  <cellStyleXfs count="21">
    <xf numFmtId="0" fontId="0" fillId="0" borderId="0"/>
    <xf numFmtId="44" fontId="59" fillId="0" borderId="0" applyFont="0" applyFill="0" applyBorder="0" applyAlignment="0" applyProtection="0"/>
    <xf numFmtId="0" fontId="80" fillId="0" borderId="0"/>
    <xf numFmtId="0" fontId="51" fillId="0" borderId="0"/>
    <xf numFmtId="0" fontId="50" fillId="0" borderId="0"/>
    <xf numFmtId="0" fontId="61" fillId="0" borderId="0">
      <alignment vertical="top"/>
    </xf>
    <xf numFmtId="0" fontId="50" fillId="0" borderId="0"/>
    <xf numFmtId="0" fontId="80" fillId="0" borderId="0"/>
    <xf numFmtId="0" fontId="53" fillId="0" borderId="0"/>
    <xf numFmtId="0" fontId="80" fillId="0" borderId="0"/>
    <xf numFmtId="0" fontId="80" fillId="0" borderId="0"/>
    <xf numFmtId="0" fontId="80" fillId="0" borderId="0"/>
    <xf numFmtId="0" fontId="62" fillId="0" borderId="0"/>
    <xf numFmtId="0" fontId="80" fillId="0" borderId="0"/>
    <xf numFmtId="0" fontId="29" fillId="0" borderId="0">
      <alignment horizontal="center" vertical="center"/>
    </xf>
    <xf numFmtId="0" fontId="30" fillId="0" borderId="0"/>
    <xf numFmtId="0" fontId="50" fillId="0" borderId="0"/>
    <xf numFmtId="0" fontId="30" fillId="0" borderId="0"/>
    <xf numFmtId="9" fontId="53" fillId="0" borderId="0" applyFont="0" applyFill="0" applyBorder="0" applyAlignment="0" applyProtection="0"/>
    <xf numFmtId="9" fontId="53" fillId="0" borderId="0" applyFont="0" applyFill="0" applyBorder="0" applyAlignment="0" applyProtection="0"/>
    <xf numFmtId="9" fontId="53" fillId="0" borderId="0" applyFont="0" applyFill="0" applyBorder="0" applyAlignment="0" applyProtection="0"/>
  </cellStyleXfs>
  <cellXfs count="949">
    <xf numFmtId="0" fontId="0" fillId="0" borderId="0" xfId="0"/>
    <xf numFmtId="15" fontId="11" fillId="0" borderId="1" xfId="0" applyNumberFormat="1" applyFont="1" applyBorder="1" applyAlignment="1" applyProtection="1">
      <alignment horizontal="center"/>
      <protection locked="0"/>
    </xf>
    <xf numFmtId="0" fontId="1" fillId="0" borderId="0" xfId="0" applyFont="1" applyProtection="1">
      <protection hidden="1"/>
    </xf>
    <xf numFmtId="164" fontId="4" fillId="0" borderId="0" xfId="0" applyNumberFormat="1" applyFont="1" applyProtection="1">
      <protection hidden="1"/>
    </xf>
    <xf numFmtId="0" fontId="3" fillId="0" borderId="0" xfId="0" applyFont="1" applyAlignment="1" applyProtection="1">
      <alignment horizontal="center" vertical="center"/>
      <protection hidden="1"/>
    </xf>
    <xf numFmtId="0" fontId="1" fillId="0" borderId="0" xfId="0" applyFont="1" applyAlignment="1" applyProtection="1">
      <alignment horizontal="center" vertical="center"/>
      <protection hidden="1"/>
    </xf>
    <xf numFmtId="164" fontId="1" fillId="0" borderId="0" xfId="0" applyNumberFormat="1" applyFont="1" applyProtection="1">
      <protection hidden="1"/>
    </xf>
    <xf numFmtId="164" fontId="3" fillId="0" borderId="0" xfId="0" applyNumberFormat="1" applyFont="1" applyAlignment="1" applyProtection="1">
      <alignment horizontal="centerContinuous"/>
      <protection hidden="1"/>
    </xf>
    <xf numFmtId="164" fontId="13" fillId="0" borderId="0" xfId="0" applyNumberFormat="1" applyFont="1" applyProtection="1">
      <protection hidden="1"/>
    </xf>
    <xf numFmtId="165" fontId="10" fillId="0" borderId="0" xfId="0" applyNumberFormat="1" applyFont="1" applyAlignment="1" applyProtection="1">
      <alignment horizontal="center"/>
      <protection hidden="1"/>
    </xf>
    <xf numFmtId="165" fontId="4" fillId="0" borderId="0" xfId="0" applyNumberFormat="1" applyFont="1" applyAlignment="1" applyProtection="1">
      <alignment horizontal="center"/>
      <protection hidden="1"/>
    </xf>
    <xf numFmtId="166" fontId="13" fillId="0" borderId="0" xfId="0" applyNumberFormat="1" applyFont="1" applyProtection="1">
      <protection hidden="1"/>
    </xf>
    <xf numFmtId="164" fontId="7" fillId="0" borderId="0" xfId="0" applyNumberFormat="1" applyFont="1" applyProtection="1">
      <protection hidden="1"/>
    </xf>
    <xf numFmtId="8" fontId="10" fillId="0" borderId="0" xfId="0" applyNumberFormat="1" applyFont="1" applyAlignment="1" applyProtection="1">
      <alignment horizontal="center"/>
      <protection hidden="1"/>
    </xf>
    <xf numFmtId="164" fontId="6" fillId="0" borderId="0" xfId="0" applyNumberFormat="1" applyFont="1" applyProtection="1">
      <protection hidden="1"/>
    </xf>
    <xf numFmtId="166" fontId="4" fillId="0" borderId="0" xfId="0" applyNumberFormat="1" applyFont="1" applyProtection="1">
      <protection hidden="1"/>
    </xf>
    <xf numFmtId="164" fontId="14" fillId="0" borderId="0" xfId="0" applyNumberFormat="1" applyFont="1" applyProtection="1">
      <protection hidden="1"/>
    </xf>
    <xf numFmtId="165" fontId="4" fillId="0" borderId="0" xfId="0" applyNumberFormat="1" applyFont="1" applyProtection="1">
      <protection hidden="1"/>
    </xf>
    <xf numFmtId="0" fontId="6" fillId="0" borderId="0" xfId="0" applyFont="1" applyProtection="1">
      <protection hidden="1"/>
    </xf>
    <xf numFmtId="164" fontId="12" fillId="0" borderId="2" xfId="0" applyNumberFormat="1" applyFont="1" applyBorder="1" applyAlignment="1" applyProtection="1">
      <alignment horizontal="center"/>
      <protection hidden="1"/>
    </xf>
    <xf numFmtId="168" fontId="12" fillId="0" borderId="2" xfId="0" applyNumberFormat="1" applyFont="1" applyBorder="1" applyAlignment="1" applyProtection="1">
      <alignment horizontal="center"/>
      <protection hidden="1"/>
    </xf>
    <xf numFmtId="8" fontId="6" fillId="0" borderId="2" xfId="0" applyNumberFormat="1" applyFont="1" applyBorder="1" applyAlignment="1" applyProtection="1">
      <alignment horizontal="center"/>
      <protection hidden="1"/>
    </xf>
    <xf numFmtId="8" fontId="12" fillId="0" borderId="2" xfId="0" applyNumberFormat="1" applyFont="1" applyBorder="1" applyAlignment="1" applyProtection="1">
      <alignment horizontal="center"/>
      <protection hidden="1"/>
    </xf>
    <xf numFmtId="0" fontId="12" fillId="0" borderId="0" xfId="0" applyFont="1" applyProtection="1">
      <protection hidden="1"/>
    </xf>
    <xf numFmtId="0" fontId="6" fillId="0" borderId="0" xfId="0" applyFont="1" applyAlignment="1" applyProtection="1">
      <alignment horizontal="center" vertical="center"/>
      <protection hidden="1"/>
    </xf>
    <xf numFmtId="165" fontId="12" fillId="0" borderId="0" xfId="0" applyNumberFormat="1" applyFont="1" applyAlignment="1" applyProtection="1">
      <alignment horizontal="center"/>
      <protection hidden="1"/>
    </xf>
    <xf numFmtId="164" fontId="12" fillId="0" borderId="0" xfId="0" applyNumberFormat="1" applyFont="1" applyAlignment="1" applyProtection="1">
      <alignment horizontal="center"/>
      <protection hidden="1"/>
    </xf>
    <xf numFmtId="168" fontId="12" fillId="0" borderId="0" xfId="0" applyNumberFormat="1" applyFont="1" applyAlignment="1" applyProtection="1">
      <alignment horizontal="center"/>
      <protection hidden="1"/>
    </xf>
    <xf numFmtId="168" fontId="6" fillId="0" borderId="0" xfId="0" applyNumberFormat="1" applyFont="1" applyAlignment="1" applyProtection="1">
      <alignment horizontal="center"/>
      <protection hidden="1"/>
    </xf>
    <xf numFmtId="10" fontId="15" fillId="0" borderId="0" xfId="0" applyNumberFormat="1" applyFont="1" applyAlignment="1" applyProtection="1">
      <alignment horizontal="center"/>
      <protection hidden="1"/>
    </xf>
    <xf numFmtId="167" fontId="16" fillId="0" borderId="0" xfId="0" applyNumberFormat="1" applyFont="1" applyAlignment="1" applyProtection="1">
      <alignment horizontal="center"/>
      <protection hidden="1"/>
    </xf>
    <xf numFmtId="167" fontId="12" fillId="0" borderId="0" xfId="0" applyNumberFormat="1" applyFont="1" applyAlignment="1" applyProtection="1">
      <alignment horizontal="center"/>
      <protection hidden="1"/>
    </xf>
    <xf numFmtId="165" fontId="6" fillId="0" borderId="0" xfId="0" applyNumberFormat="1" applyFont="1" applyAlignment="1" applyProtection="1">
      <alignment horizontal="center"/>
      <protection hidden="1"/>
    </xf>
    <xf numFmtId="164" fontId="6" fillId="0" borderId="0" xfId="0" applyNumberFormat="1" applyFont="1" applyAlignment="1" applyProtection="1">
      <alignment horizontal="center"/>
      <protection hidden="1"/>
    </xf>
    <xf numFmtId="170" fontId="4" fillId="0" borderId="0" xfId="0" applyNumberFormat="1" applyFont="1" applyAlignment="1" applyProtection="1">
      <alignment horizontal="center"/>
      <protection hidden="1"/>
    </xf>
    <xf numFmtId="0" fontId="4" fillId="0" borderId="0" xfId="0" applyFont="1" applyAlignment="1" applyProtection="1">
      <alignment horizontal="center"/>
      <protection hidden="1"/>
    </xf>
    <xf numFmtId="0" fontId="6" fillId="0" borderId="0" xfId="0" applyFont="1" applyAlignment="1" applyProtection="1">
      <alignment horizontal="center"/>
      <protection hidden="1"/>
    </xf>
    <xf numFmtId="170" fontId="6" fillId="0" borderId="0" xfId="0" applyNumberFormat="1" applyFont="1" applyAlignment="1" applyProtection="1">
      <alignment horizontal="center"/>
      <protection hidden="1"/>
    </xf>
    <xf numFmtId="169" fontId="6" fillId="0" borderId="0" xfId="0" applyNumberFormat="1" applyFont="1" applyAlignment="1" applyProtection="1">
      <alignment horizontal="center"/>
      <protection hidden="1"/>
    </xf>
    <xf numFmtId="49" fontId="6" fillId="0" borderId="0" xfId="0" applyNumberFormat="1" applyFont="1" applyProtection="1">
      <protection hidden="1"/>
    </xf>
    <xf numFmtId="8" fontId="6" fillId="0" borderId="0" xfId="0" applyNumberFormat="1" applyFont="1" applyAlignment="1" applyProtection="1">
      <alignment horizontal="center"/>
      <protection hidden="1"/>
    </xf>
    <xf numFmtId="10" fontId="6" fillId="0" borderId="0" xfId="0" applyNumberFormat="1" applyFont="1" applyProtection="1">
      <protection hidden="1"/>
    </xf>
    <xf numFmtId="164" fontId="6" fillId="0" borderId="0" xfId="0" applyNumberFormat="1" applyFont="1" applyAlignment="1" applyProtection="1">
      <alignment horizontal="center" vertical="center"/>
      <protection hidden="1"/>
    </xf>
    <xf numFmtId="168" fontId="6" fillId="0" borderId="3" xfId="0" applyNumberFormat="1" applyFont="1" applyBorder="1" applyAlignment="1" applyProtection="1">
      <alignment horizontal="center" vertical="center"/>
      <protection hidden="1"/>
    </xf>
    <xf numFmtId="171" fontId="4" fillId="0" borderId="0" xfId="0" applyNumberFormat="1" applyFont="1" applyProtection="1">
      <protection hidden="1"/>
    </xf>
    <xf numFmtId="10" fontId="4" fillId="0" borderId="0" xfId="0" applyNumberFormat="1" applyFont="1" applyProtection="1">
      <protection hidden="1"/>
    </xf>
    <xf numFmtId="164" fontId="4" fillId="0" borderId="0" xfId="0" applyNumberFormat="1" applyFont="1" applyAlignment="1" applyProtection="1">
      <alignment horizontal="right"/>
      <protection hidden="1"/>
    </xf>
    <xf numFmtId="15" fontId="10" fillId="0" borderId="0" xfId="0" applyNumberFormat="1" applyFont="1" applyAlignment="1" applyProtection="1">
      <alignment horizontal="center"/>
      <protection hidden="1"/>
    </xf>
    <xf numFmtId="171" fontId="1" fillId="0" borderId="0" xfId="0" applyNumberFormat="1" applyFont="1" applyProtection="1">
      <protection hidden="1"/>
    </xf>
    <xf numFmtId="171" fontId="6" fillId="0" borderId="0" xfId="0" applyNumberFormat="1" applyFont="1" applyAlignment="1" applyProtection="1">
      <alignment horizontal="right"/>
      <protection hidden="1"/>
    </xf>
    <xf numFmtId="0" fontId="6" fillId="0" borderId="4" xfId="0" applyFont="1" applyBorder="1" applyAlignment="1" applyProtection="1">
      <alignment horizontal="center"/>
      <protection locked="0"/>
    </xf>
    <xf numFmtId="0" fontId="9" fillId="0" borderId="0" xfId="0" applyFont="1" applyAlignment="1" applyProtection="1">
      <alignment horizontal="left" vertical="top"/>
      <protection hidden="1"/>
    </xf>
    <xf numFmtId="0" fontId="3" fillId="0" borderId="0" xfId="0" applyFont="1" applyAlignment="1" applyProtection="1">
      <alignment horizontal="center"/>
      <protection hidden="1"/>
    </xf>
    <xf numFmtId="0" fontId="17" fillId="0" borderId="0" xfId="0" applyFont="1" applyProtection="1">
      <protection hidden="1"/>
    </xf>
    <xf numFmtId="0" fontId="18" fillId="0" borderId="0" xfId="0" applyFont="1" applyAlignment="1" applyProtection="1">
      <alignment horizontal="center"/>
      <protection hidden="1"/>
    </xf>
    <xf numFmtId="0" fontId="19" fillId="0" borderId="0" xfId="0" applyFont="1" applyAlignment="1" applyProtection="1">
      <alignment vertical="top"/>
      <protection hidden="1"/>
    </xf>
    <xf numFmtId="0" fontId="4" fillId="0" borderId="0" xfId="0" applyFont="1" applyProtection="1">
      <protection hidden="1"/>
    </xf>
    <xf numFmtId="0" fontId="4" fillId="0" borderId="0" xfId="0" applyFont="1" applyAlignment="1" applyProtection="1">
      <alignment vertical="top" wrapText="1"/>
      <protection hidden="1"/>
    </xf>
    <xf numFmtId="0" fontId="4" fillId="2" borderId="5" xfId="0" applyFont="1" applyFill="1" applyBorder="1" applyProtection="1">
      <protection hidden="1"/>
    </xf>
    <xf numFmtId="0" fontId="4" fillId="2" borderId="6" xfId="0" applyFont="1" applyFill="1" applyBorder="1" applyProtection="1">
      <protection hidden="1"/>
    </xf>
    <xf numFmtId="0" fontId="4" fillId="2" borderId="7" xfId="0" applyFont="1" applyFill="1" applyBorder="1" applyProtection="1">
      <protection hidden="1"/>
    </xf>
    <xf numFmtId="0" fontId="4" fillId="2" borderId="8" xfId="0" applyFont="1" applyFill="1" applyBorder="1" applyProtection="1">
      <protection hidden="1"/>
    </xf>
    <xf numFmtId="0" fontId="4" fillId="2" borderId="0" xfId="0" applyFont="1" applyFill="1" applyProtection="1">
      <protection hidden="1"/>
    </xf>
    <xf numFmtId="0" fontId="20" fillId="2" borderId="0" xfId="0" applyFont="1" applyFill="1" applyAlignment="1" applyProtection="1">
      <alignment horizontal="center" vertical="center" wrapText="1"/>
      <protection hidden="1"/>
    </xf>
    <xf numFmtId="0" fontId="4" fillId="2" borderId="9" xfId="0" applyFont="1" applyFill="1" applyBorder="1" applyProtection="1">
      <protection hidden="1"/>
    </xf>
    <xf numFmtId="0" fontId="1" fillId="2" borderId="8" xfId="0" applyFont="1" applyFill="1" applyBorder="1" applyProtection="1">
      <protection hidden="1"/>
    </xf>
    <xf numFmtId="0" fontId="1" fillId="2" borderId="0" xfId="0" applyFont="1" applyFill="1" applyProtection="1">
      <protection hidden="1"/>
    </xf>
    <xf numFmtId="0" fontId="3" fillId="3" borderId="0" xfId="0" applyFont="1" applyFill="1" applyAlignment="1" applyProtection="1">
      <alignment horizontal="center" vertical="center"/>
      <protection hidden="1"/>
    </xf>
    <xf numFmtId="0" fontId="4" fillId="0" borderId="0" xfId="0" quotePrefix="1" applyFont="1" applyProtection="1">
      <protection hidden="1"/>
    </xf>
    <xf numFmtId="0" fontId="4" fillId="2" borderId="10" xfId="0" applyFont="1" applyFill="1" applyBorder="1" applyProtection="1">
      <protection hidden="1"/>
    </xf>
    <xf numFmtId="0" fontId="4" fillId="2" borderId="11" xfId="0" applyFont="1" applyFill="1" applyBorder="1" applyProtection="1">
      <protection hidden="1"/>
    </xf>
    <xf numFmtId="0" fontId="4" fillId="2" borderId="12" xfId="0" applyFont="1" applyFill="1" applyBorder="1" applyProtection="1">
      <protection hidden="1"/>
    </xf>
    <xf numFmtId="0" fontId="5" fillId="0" borderId="0" xfId="0" applyFont="1" applyProtection="1">
      <protection hidden="1"/>
    </xf>
    <xf numFmtId="49" fontId="5" fillId="0" borderId="0" xfId="0" applyNumberFormat="1" applyFont="1" applyProtection="1">
      <protection hidden="1"/>
    </xf>
    <xf numFmtId="49" fontId="4" fillId="0" borderId="0" xfId="0" applyNumberFormat="1" applyFont="1" applyProtection="1">
      <protection hidden="1"/>
    </xf>
    <xf numFmtId="0" fontId="1" fillId="0" borderId="0" xfId="0" applyFont="1" applyAlignment="1" applyProtection="1">
      <alignment horizontal="left"/>
      <protection hidden="1"/>
    </xf>
    <xf numFmtId="171" fontId="1" fillId="0" borderId="0" xfId="0" applyNumberFormat="1" applyFont="1" applyAlignment="1" applyProtection="1">
      <alignment vertical="center"/>
      <protection hidden="1"/>
    </xf>
    <xf numFmtId="15" fontId="10" fillId="0" borderId="0" xfId="0" applyNumberFormat="1" applyFont="1" applyProtection="1">
      <protection hidden="1"/>
    </xf>
    <xf numFmtId="0" fontId="8" fillId="0" borderId="0" xfId="0" applyFont="1" applyAlignment="1" applyProtection="1">
      <alignment horizontal="center"/>
      <protection hidden="1"/>
    </xf>
    <xf numFmtId="164" fontId="23" fillId="0" borderId="0" xfId="0" applyNumberFormat="1" applyFont="1" applyAlignment="1" applyProtection="1">
      <alignment horizontal="right"/>
      <protection hidden="1"/>
    </xf>
    <xf numFmtId="1" fontId="25" fillId="0" borderId="0" xfId="0" applyNumberFormat="1" applyFont="1" applyAlignment="1" applyProtection="1">
      <alignment horizontal="center" vertical="center"/>
      <protection hidden="1"/>
    </xf>
    <xf numFmtId="164" fontId="26" fillId="0" borderId="0" xfId="0" applyNumberFormat="1" applyFont="1" applyAlignment="1" applyProtection="1">
      <alignment horizontal="right"/>
      <protection hidden="1"/>
    </xf>
    <xf numFmtId="164" fontId="10" fillId="0" borderId="13" xfId="0" applyNumberFormat="1" applyFont="1" applyBorder="1" applyAlignment="1" applyProtection="1">
      <alignment horizontal="center"/>
      <protection hidden="1"/>
    </xf>
    <xf numFmtId="1" fontId="4" fillId="0" borderId="0" xfId="0" applyNumberFormat="1" applyFont="1" applyProtection="1">
      <protection hidden="1"/>
    </xf>
    <xf numFmtId="0" fontId="10" fillId="0" borderId="0" xfId="0" applyFont="1" applyAlignment="1" applyProtection="1">
      <alignment horizontal="left"/>
      <protection hidden="1"/>
    </xf>
    <xf numFmtId="164" fontId="5" fillId="0" borderId="0" xfId="0" applyNumberFormat="1" applyFont="1" applyProtection="1">
      <protection hidden="1"/>
    </xf>
    <xf numFmtId="15" fontId="14" fillId="0" borderId="0" xfId="0" applyNumberFormat="1" applyFont="1" applyAlignment="1" applyProtection="1">
      <alignment horizontal="left"/>
      <protection hidden="1"/>
    </xf>
    <xf numFmtId="1" fontId="26" fillId="0" borderId="0" xfId="0" applyNumberFormat="1" applyFont="1" applyAlignment="1" applyProtection="1">
      <alignment horizontal="right"/>
      <protection hidden="1"/>
    </xf>
    <xf numFmtId="0" fontId="6" fillId="0" borderId="0" xfId="0" applyFont="1" applyAlignment="1" applyProtection="1">
      <alignment wrapText="1"/>
      <protection hidden="1"/>
    </xf>
    <xf numFmtId="164" fontId="6" fillId="4" borderId="14" xfId="0" applyNumberFormat="1" applyFont="1" applyFill="1" applyBorder="1" applyAlignment="1" applyProtection="1">
      <alignment horizontal="center" wrapText="1"/>
      <protection hidden="1"/>
    </xf>
    <xf numFmtId="164" fontId="6" fillId="4" borderId="14" xfId="0" applyNumberFormat="1" applyFont="1" applyFill="1" applyBorder="1" applyAlignment="1" applyProtection="1">
      <alignment horizontal="centerContinuous" wrapText="1"/>
      <protection hidden="1"/>
    </xf>
    <xf numFmtId="0" fontId="6" fillId="4" borderId="14" xfId="0" applyFont="1" applyFill="1" applyBorder="1" applyAlignment="1" applyProtection="1">
      <alignment horizontal="center" wrapText="1"/>
      <protection hidden="1"/>
    </xf>
    <xf numFmtId="8" fontId="6" fillId="5" borderId="2" xfId="0" applyNumberFormat="1" applyFont="1" applyFill="1" applyBorder="1" applyAlignment="1" applyProtection="1">
      <alignment horizontal="center"/>
      <protection hidden="1"/>
    </xf>
    <xf numFmtId="0" fontId="12" fillId="0" borderId="0" xfId="0" applyFont="1" applyAlignment="1" applyProtection="1">
      <alignment horizontal="center"/>
      <protection hidden="1"/>
    </xf>
    <xf numFmtId="167" fontId="6" fillId="0" borderId="0" xfId="0" applyNumberFormat="1" applyFont="1" applyAlignment="1" applyProtection="1">
      <alignment horizontal="center"/>
      <protection hidden="1"/>
    </xf>
    <xf numFmtId="168" fontId="6" fillId="0" borderId="0" xfId="0" applyNumberFormat="1" applyFont="1" applyAlignment="1" applyProtection="1">
      <alignment horizontal="center" vertical="center"/>
      <protection hidden="1"/>
    </xf>
    <xf numFmtId="168" fontId="16" fillId="0" borderId="0" xfId="0" applyNumberFormat="1" applyFont="1" applyAlignment="1" applyProtection="1">
      <alignment horizontal="center" vertical="center"/>
      <protection hidden="1"/>
    </xf>
    <xf numFmtId="10" fontId="6" fillId="0" borderId="0" xfId="0" applyNumberFormat="1" applyFont="1" applyAlignment="1" applyProtection="1">
      <alignment horizontal="center" vertical="center"/>
      <protection hidden="1"/>
    </xf>
    <xf numFmtId="167" fontId="6" fillId="0" borderId="0" xfId="0" applyNumberFormat="1" applyFont="1" applyAlignment="1" applyProtection="1">
      <alignment horizontal="center" vertical="center"/>
      <protection hidden="1"/>
    </xf>
    <xf numFmtId="0" fontId="6" fillId="0" borderId="0" xfId="0" applyFont="1" applyAlignment="1" applyProtection="1">
      <alignment horizontal="right"/>
      <protection hidden="1"/>
    </xf>
    <xf numFmtId="168" fontId="1" fillId="0" borderId="0" xfId="0" applyNumberFormat="1" applyFont="1" applyProtection="1">
      <protection hidden="1"/>
    </xf>
    <xf numFmtId="8" fontId="1" fillId="0" borderId="0" xfId="0" applyNumberFormat="1" applyFont="1" applyProtection="1">
      <protection hidden="1"/>
    </xf>
    <xf numFmtId="0" fontId="16" fillId="0" borderId="0" xfId="0" applyFont="1" applyAlignment="1" applyProtection="1">
      <alignment horizontal="right"/>
      <protection hidden="1"/>
    </xf>
    <xf numFmtId="168" fontId="6" fillId="0" borderId="0" xfId="0" applyNumberFormat="1" applyFont="1" applyAlignment="1" applyProtection="1">
      <alignment horizontal="right" vertical="center"/>
      <protection hidden="1"/>
    </xf>
    <xf numFmtId="168" fontId="16" fillId="0" borderId="0" xfId="0" applyNumberFormat="1" applyFont="1" applyAlignment="1" applyProtection="1">
      <alignment horizontal="right" vertical="center"/>
      <protection hidden="1"/>
    </xf>
    <xf numFmtId="168" fontId="16" fillId="0" borderId="0" xfId="0" applyNumberFormat="1" applyFont="1" applyAlignment="1" applyProtection="1">
      <alignment horizontal="center"/>
      <protection hidden="1"/>
    </xf>
    <xf numFmtId="0" fontId="16" fillId="0" borderId="0" xfId="0" applyFont="1" applyAlignment="1" applyProtection="1">
      <alignment horizontal="center"/>
      <protection hidden="1"/>
    </xf>
    <xf numFmtId="0" fontId="16" fillId="0" borderId="0" xfId="0" applyFont="1" applyAlignment="1" applyProtection="1">
      <alignment horizontal="center" wrapText="1"/>
      <protection hidden="1"/>
    </xf>
    <xf numFmtId="175" fontId="12" fillId="0" borderId="2" xfId="0" applyNumberFormat="1" applyFont="1" applyBorder="1" applyAlignment="1" applyProtection="1">
      <alignment horizontal="center"/>
      <protection hidden="1"/>
    </xf>
    <xf numFmtId="175" fontId="6" fillId="0" borderId="3" xfId="0" applyNumberFormat="1" applyFont="1" applyBorder="1" applyAlignment="1" applyProtection="1">
      <alignment horizontal="center" vertical="center"/>
      <protection hidden="1"/>
    </xf>
    <xf numFmtId="175" fontId="16" fillId="0" borderId="13" xfId="0" applyNumberFormat="1" applyFont="1" applyBorder="1" applyAlignment="1" applyProtection="1">
      <alignment horizontal="center" vertical="center" shrinkToFit="1"/>
      <protection hidden="1"/>
    </xf>
    <xf numFmtId="175" fontId="16" fillId="0" borderId="15" xfId="0" applyNumberFormat="1" applyFont="1" applyBorder="1" applyAlignment="1" applyProtection="1">
      <alignment horizontal="center" vertical="center" shrinkToFit="1"/>
      <protection hidden="1"/>
    </xf>
    <xf numFmtId="173" fontId="6" fillId="0" borderId="3" xfId="0" applyNumberFormat="1" applyFont="1" applyBorder="1" applyAlignment="1" applyProtection="1">
      <alignment horizontal="center" vertical="center"/>
      <protection hidden="1"/>
    </xf>
    <xf numFmtId="173" fontId="16" fillId="5" borderId="2" xfId="0" applyNumberFormat="1" applyFont="1" applyFill="1" applyBorder="1" applyAlignment="1" applyProtection="1">
      <alignment horizontal="center"/>
      <protection hidden="1"/>
    </xf>
    <xf numFmtId="173" fontId="12" fillId="5" borderId="2" xfId="0" applyNumberFormat="1" applyFont="1" applyFill="1" applyBorder="1" applyAlignment="1" applyProtection="1">
      <alignment horizontal="center"/>
      <protection hidden="1"/>
    </xf>
    <xf numFmtId="173" fontId="27" fillId="5" borderId="2" xfId="0" applyNumberFormat="1" applyFont="1" applyFill="1" applyBorder="1" applyAlignment="1" applyProtection="1">
      <alignment horizontal="center"/>
      <protection hidden="1"/>
    </xf>
    <xf numFmtId="175" fontId="16" fillId="6" borderId="13" xfId="0" applyNumberFormat="1" applyFont="1" applyFill="1" applyBorder="1" applyAlignment="1" applyProtection="1">
      <alignment horizontal="center" vertical="center" shrinkToFit="1"/>
      <protection locked="0"/>
    </xf>
    <xf numFmtId="175" fontId="16" fillId="6" borderId="15" xfId="0" applyNumberFormat="1" applyFont="1" applyFill="1" applyBorder="1" applyAlignment="1" applyProtection="1">
      <alignment horizontal="center" vertical="center" shrinkToFit="1"/>
      <protection locked="0"/>
    </xf>
    <xf numFmtId="164" fontId="6" fillId="4" borderId="16" xfId="0" applyNumberFormat="1" applyFont="1" applyFill="1" applyBorder="1" applyAlignment="1" applyProtection="1">
      <alignment horizontal="centerContinuous" wrapText="1"/>
      <protection hidden="1"/>
    </xf>
    <xf numFmtId="164" fontId="6" fillId="4" borderId="17" xfId="0" applyNumberFormat="1" applyFont="1" applyFill="1" applyBorder="1" applyAlignment="1" applyProtection="1">
      <alignment horizontal="centerContinuous" wrapText="1"/>
      <protection hidden="1"/>
    </xf>
    <xf numFmtId="164" fontId="6" fillId="4" borderId="17" xfId="0" applyNumberFormat="1" applyFont="1" applyFill="1" applyBorder="1" applyAlignment="1" applyProtection="1">
      <alignment horizontal="center" wrapText="1"/>
      <protection hidden="1"/>
    </xf>
    <xf numFmtId="0" fontId="6" fillId="4" borderId="17" xfId="0" applyFont="1" applyFill="1" applyBorder="1" applyAlignment="1" applyProtection="1">
      <alignment horizontal="center" wrapText="1"/>
      <protection hidden="1"/>
    </xf>
    <xf numFmtId="0" fontId="6" fillId="4" borderId="18" xfId="0" applyFont="1" applyFill="1" applyBorder="1" applyAlignment="1" applyProtection="1">
      <alignment horizontal="center" wrapText="1"/>
      <protection hidden="1"/>
    </xf>
    <xf numFmtId="164" fontId="6" fillId="4" borderId="19" xfId="0" applyNumberFormat="1" applyFont="1" applyFill="1" applyBorder="1" applyAlignment="1" applyProtection="1">
      <alignment horizontal="center" wrapText="1"/>
      <protection hidden="1"/>
    </xf>
    <xf numFmtId="0" fontId="6" fillId="4" borderId="20" xfId="0" applyFont="1" applyFill="1" applyBorder="1" applyAlignment="1" applyProtection="1">
      <alignment horizontal="center" wrapText="1"/>
      <protection hidden="1"/>
    </xf>
    <xf numFmtId="164" fontId="12" fillId="0" borderId="21" xfId="0" applyNumberFormat="1" applyFont="1" applyBorder="1" applyAlignment="1" applyProtection="1">
      <alignment horizontal="center"/>
      <protection hidden="1"/>
    </xf>
    <xf numFmtId="173" fontId="6" fillId="0" borderId="2" xfId="0" applyNumberFormat="1" applyFont="1" applyBorder="1" applyAlignment="1" applyProtection="1">
      <alignment horizontal="center"/>
      <protection hidden="1"/>
    </xf>
    <xf numFmtId="0" fontId="6" fillId="0" borderId="0" xfId="0" applyFont="1" applyAlignment="1" applyProtection="1">
      <alignment horizontal="center" wrapText="1"/>
      <protection hidden="1"/>
    </xf>
    <xf numFmtId="0" fontId="1" fillId="0" borderId="0" xfId="0" applyFont="1" applyAlignment="1" applyProtection="1">
      <alignment horizontal="center" wrapText="1"/>
      <protection hidden="1"/>
    </xf>
    <xf numFmtId="0" fontId="22" fillId="0" borderId="0" xfId="0" applyFont="1" applyProtection="1">
      <protection hidden="1"/>
    </xf>
    <xf numFmtId="0" fontId="9" fillId="0" borderId="0" xfId="0" applyFont="1" applyProtection="1">
      <protection hidden="1"/>
    </xf>
    <xf numFmtId="0" fontId="1" fillId="0" borderId="0" xfId="0" applyFont="1"/>
    <xf numFmtId="0" fontId="4" fillId="0" borderId="0" xfId="0" applyFont="1"/>
    <xf numFmtId="0" fontId="1" fillId="0" borderId="0" xfId="0" applyFont="1" applyAlignment="1">
      <alignment vertical="top" wrapText="1"/>
    </xf>
    <xf numFmtId="0" fontId="6" fillId="0" borderId="22" xfId="0" applyFont="1" applyBorder="1" applyAlignment="1" applyProtection="1">
      <alignment horizontal="center"/>
      <protection locked="0"/>
    </xf>
    <xf numFmtId="0" fontId="6" fillId="0" borderId="23" xfId="0" applyFont="1" applyBorder="1" applyAlignment="1" applyProtection="1">
      <alignment horizontal="center"/>
      <protection locked="0"/>
    </xf>
    <xf numFmtId="0" fontId="1" fillId="0" borderId="0" xfId="0" applyFont="1" applyAlignment="1" applyProtection="1">
      <alignment wrapText="1"/>
      <protection hidden="1"/>
    </xf>
    <xf numFmtId="0" fontId="4" fillId="4" borderId="24" xfId="0" applyFont="1" applyFill="1" applyBorder="1" applyAlignment="1" applyProtection="1">
      <alignment horizontal="center" vertical="center"/>
      <protection hidden="1"/>
    </xf>
    <xf numFmtId="0" fontId="4" fillId="4" borderId="23" xfId="0" applyFont="1" applyFill="1" applyBorder="1" applyAlignment="1" applyProtection="1">
      <alignment horizontal="center" vertical="center"/>
      <protection hidden="1"/>
    </xf>
    <xf numFmtId="168" fontId="4" fillId="4" borderId="25" xfId="0" applyNumberFormat="1" applyFont="1" applyFill="1" applyBorder="1" applyAlignment="1" applyProtection="1">
      <alignment horizontal="center"/>
      <protection hidden="1"/>
    </xf>
    <xf numFmtId="8" fontId="1" fillId="0" borderId="4" xfId="0" applyNumberFormat="1" applyFont="1" applyBorder="1" applyAlignment="1" applyProtection="1">
      <alignment horizontal="center"/>
      <protection hidden="1"/>
    </xf>
    <xf numFmtId="0" fontId="1" fillId="0" borderId="0" xfId="0" applyFont="1" applyAlignment="1" applyProtection="1">
      <alignment horizontal="center"/>
      <protection hidden="1"/>
    </xf>
    <xf numFmtId="173" fontId="12" fillId="0" borderId="26" xfId="0" applyNumberFormat="1" applyFont="1" applyBorder="1" applyAlignment="1" applyProtection="1">
      <alignment horizontal="center"/>
      <protection hidden="1"/>
    </xf>
    <xf numFmtId="173" fontId="16" fillId="0" borderId="2" xfId="0" applyNumberFormat="1" applyFont="1" applyBorder="1" applyAlignment="1" applyProtection="1">
      <alignment horizontal="center"/>
      <protection hidden="1"/>
    </xf>
    <xf numFmtId="164" fontId="26" fillId="0" borderId="0" xfId="0" applyNumberFormat="1" applyFont="1" applyAlignment="1" applyProtection="1">
      <alignment horizontal="center"/>
      <protection hidden="1"/>
    </xf>
    <xf numFmtId="0" fontId="4" fillId="0" borderId="0" xfId="0" applyFont="1" applyAlignment="1" applyProtection="1">
      <alignment horizontal="center" vertical="center"/>
      <protection hidden="1"/>
    </xf>
    <xf numFmtId="164" fontId="24" fillId="0" borderId="0" xfId="0" applyNumberFormat="1" applyFont="1" applyAlignment="1" applyProtection="1">
      <alignment horizontal="center"/>
      <protection hidden="1"/>
    </xf>
    <xf numFmtId="164" fontId="10" fillId="0" borderId="0" xfId="0" applyNumberFormat="1" applyFont="1" applyAlignment="1" applyProtection="1">
      <alignment horizontal="center"/>
      <protection hidden="1"/>
    </xf>
    <xf numFmtId="175" fontId="16" fillId="0" borderId="0" xfId="0" applyNumberFormat="1" applyFont="1" applyAlignment="1" applyProtection="1">
      <alignment horizontal="center" vertical="center" shrinkToFit="1"/>
      <protection hidden="1"/>
    </xf>
    <xf numFmtId="8" fontId="1" fillId="0" borderId="0" xfId="0" applyNumberFormat="1" applyFont="1" applyAlignment="1" applyProtection="1">
      <alignment horizontal="center"/>
      <protection hidden="1"/>
    </xf>
    <xf numFmtId="8" fontId="12" fillId="6" borderId="2" xfId="0" applyNumberFormat="1" applyFont="1" applyFill="1" applyBorder="1" applyAlignment="1" applyProtection="1">
      <alignment horizontal="center"/>
      <protection locked="0"/>
    </xf>
    <xf numFmtId="8" fontId="12" fillId="7" borderId="2" xfId="0" applyNumberFormat="1" applyFont="1" applyFill="1" applyBorder="1" applyAlignment="1" applyProtection="1">
      <alignment horizontal="center"/>
      <protection locked="0"/>
    </xf>
    <xf numFmtId="167" fontId="6" fillId="5" borderId="26" xfId="0" applyNumberFormat="1" applyFont="1" applyFill="1" applyBorder="1" applyAlignment="1" applyProtection="1">
      <alignment horizontal="center"/>
      <protection locked="0" hidden="1"/>
    </xf>
    <xf numFmtId="175" fontId="16" fillId="0" borderId="0" xfId="0" applyNumberFormat="1" applyFont="1" applyAlignment="1" applyProtection="1">
      <alignment horizontal="center" vertical="center" shrinkToFit="1"/>
      <protection locked="0"/>
    </xf>
    <xf numFmtId="0" fontId="6" fillId="0" borderId="23" xfId="0" applyFont="1" applyBorder="1" applyAlignment="1" applyProtection="1">
      <alignment horizontal="center"/>
      <protection hidden="1"/>
    </xf>
    <xf numFmtId="0" fontId="6" fillId="0" borderId="4" xfId="0" applyFont="1" applyBorder="1" applyAlignment="1" applyProtection="1">
      <alignment horizontal="center"/>
      <protection hidden="1"/>
    </xf>
    <xf numFmtId="0" fontId="16" fillId="0" borderId="0" xfId="0" applyFont="1" applyAlignment="1" applyProtection="1">
      <alignment wrapText="1"/>
      <protection hidden="1"/>
    </xf>
    <xf numFmtId="0" fontId="28" fillId="0" borderId="0" xfId="0" applyFont="1" applyAlignment="1" applyProtection="1">
      <alignment horizontal="center"/>
      <protection hidden="1"/>
    </xf>
    <xf numFmtId="0" fontId="6" fillId="0" borderId="24" xfId="0" applyFont="1" applyBorder="1" applyAlignment="1" applyProtection="1">
      <alignment horizontal="center"/>
      <protection locked="0"/>
    </xf>
    <xf numFmtId="0" fontId="32" fillId="0" borderId="0" xfId="17" applyFont="1" applyAlignment="1">
      <alignment horizontal="center" vertical="center" shrinkToFit="1"/>
    </xf>
    <xf numFmtId="0" fontId="9" fillId="0" borderId="0" xfId="0" applyFont="1" applyAlignment="1" applyProtection="1">
      <alignment vertical="center"/>
      <protection hidden="1"/>
    </xf>
    <xf numFmtId="0" fontId="9" fillId="0" borderId="0" xfId="0" applyFont="1" applyAlignment="1" applyProtection="1">
      <alignment horizontal="center" vertical="center"/>
      <protection hidden="1"/>
    </xf>
    <xf numFmtId="0" fontId="9" fillId="0" borderId="0" xfId="17" applyFont="1" applyAlignment="1">
      <alignment horizontal="center" vertical="center" shrinkToFit="1"/>
    </xf>
    <xf numFmtId="0" fontId="9" fillId="0" borderId="0" xfId="14" applyFont="1" applyAlignment="1" applyProtection="1">
      <alignment vertical="center" wrapText="1"/>
      <protection hidden="1"/>
    </xf>
    <xf numFmtId="0" fontId="9" fillId="0" borderId="0" xfId="14" applyFont="1" applyAlignment="1" applyProtection="1">
      <alignment vertical="center"/>
      <protection hidden="1"/>
    </xf>
    <xf numFmtId="10" fontId="9" fillId="0" borderId="0" xfId="0" applyNumberFormat="1" applyFont="1" applyAlignment="1" applyProtection="1">
      <alignment vertical="center"/>
      <protection hidden="1"/>
    </xf>
    <xf numFmtId="10" fontId="9" fillId="0" borderId="0" xfId="14" applyNumberFormat="1" applyFont="1" applyAlignment="1" applyProtection="1">
      <alignment vertical="center"/>
      <protection hidden="1"/>
    </xf>
    <xf numFmtId="168" fontId="9" fillId="0" borderId="0" xfId="0" applyNumberFormat="1" applyFont="1" applyAlignment="1" applyProtection="1">
      <alignment vertical="center"/>
      <protection hidden="1"/>
    </xf>
    <xf numFmtId="9" fontId="9" fillId="0" borderId="0" xfId="0" applyNumberFormat="1" applyFont="1" applyAlignment="1" applyProtection="1">
      <alignment vertical="center"/>
      <protection hidden="1"/>
    </xf>
    <xf numFmtId="0" fontId="9" fillId="0" borderId="0" xfId="14" applyFont="1" applyAlignment="1" applyProtection="1">
      <alignment horizontal="right" vertical="center" wrapText="1"/>
      <protection hidden="1"/>
    </xf>
    <xf numFmtId="8" fontId="9" fillId="0" borderId="0" xfId="0" applyNumberFormat="1" applyFont="1" applyAlignment="1" applyProtection="1">
      <alignment vertical="center"/>
      <protection hidden="1"/>
    </xf>
    <xf numFmtId="0" fontId="32" fillId="0" borderId="0" xfId="15" applyFont="1" applyAlignment="1">
      <alignment horizontal="center" vertical="center" shrinkToFit="1"/>
    </xf>
    <xf numFmtId="171" fontId="8" fillId="0" borderId="0" xfId="0" applyNumberFormat="1" applyFont="1" applyAlignment="1" applyProtection="1">
      <alignment horizontal="center"/>
      <protection hidden="1"/>
    </xf>
    <xf numFmtId="0" fontId="0" fillId="0" borderId="0" xfId="0" applyAlignment="1">
      <alignment horizontal="right"/>
    </xf>
    <xf numFmtId="0" fontId="40" fillId="0" borderId="0" xfId="0" applyFont="1"/>
    <xf numFmtId="0" fontId="41" fillId="0" borderId="0" xfId="0" applyFont="1"/>
    <xf numFmtId="49" fontId="1" fillId="0" borderId="0" xfId="0" applyNumberFormat="1" applyFont="1" applyAlignment="1">
      <alignment horizontal="right"/>
    </xf>
    <xf numFmtId="0" fontId="1" fillId="0" borderId="0" xfId="0" applyFont="1" applyAlignment="1">
      <alignment horizontal="right"/>
    </xf>
    <xf numFmtId="49" fontId="1" fillId="0" borderId="0" xfId="0" quotePrefix="1" applyNumberFormat="1" applyFont="1" applyAlignment="1">
      <alignment horizontal="right"/>
    </xf>
    <xf numFmtId="0" fontId="21" fillId="0" borderId="0" xfId="0" applyFont="1"/>
    <xf numFmtId="0" fontId="42" fillId="0" borderId="0" xfId="0" applyFont="1"/>
    <xf numFmtId="0" fontId="1" fillId="0" borderId="0" xfId="0" applyFont="1" applyAlignment="1">
      <alignment horizontal="center" vertical="top" wrapText="1"/>
    </xf>
    <xf numFmtId="49" fontId="1" fillId="0" borderId="0" xfId="0" applyNumberFormat="1" applyFont="1" applyAlignment="1">
      <alignment horizontal="right" vertical="top"/>
    </xf>
    <xf numFmtId="0" fontId="1" fillId="0" borderId="0" xfId="0" applyFont="1" applyAlignment="1">
      <alignment horizontal="left"/>
    </xf>
    <xf numFmtId="0" fontId="0" fillId="0" borderId="0" xfId="0" applyProtection="1">
      <protection hidden="1"/>
    </xf>
    <xf numFmtId="171" fontId="9" fillId="0" borderId="0" xfId="0" applyNumberFormat="1" applyFont="1" applyProtection="1">
      <protection hidden="1"/>
    </xf>
    <xf numFmtId="171" fontId="6" fillId="0" borderId="0" xfId="0" applyNumberFormat="1" applyFont="1" applyProtection="1">
      <protection hidden="1"/>
    </xf>
    <xf numFmtId="164" fontId="6" fillId="4" borderId="24" xfId="0" applyNumberFormat="1" applyFont="1" applyFill="1" applyBorder="1" applyAlignment="1" applyProtection="1">
      <alignment horizontal="center"/>
      <protection hidden="1"/>
    </xf>
    <xf numFmtId="164" fontId="6" fillId="4" borderId="23" xfId="0" applyNumberFormat="1" applyFont="1" applyFill="1" applyBorder="1" applyAlignment="1" applyProtection="1">
      <alignment horizontal="center"/>
      <protection hidden="1"/>
    </xf>
    <xf numFmtId="176" fontId="12" fillId="0" borderId="4" xfId="0" applyNumberFormat="1" applyFont="1" applyBorder="1" applyAlignment="1" applyProtection="1">
      <alignment horizontal="center"/>
      <protection locked="0" hidden="1"/>
    </xf>
    <xf numFmtId="0" fontId="6" fillId="0" borderId="4" xfId="0" applyFont="1" applyBorder="1" applyAlignment="1" applyProtection="1">
      <alignment horizontal="center"/>
      <protection locked="0" hidden="1"/>
    </xf>
    <xf numFmtId="10" fontId="6" fillId="0" borderId="4" xfId="0" applyNumberFormat="1" applyFont="1" applyBorder="1" applyAlignment="1" applyProtection="1">
      <alignment horizontal="center"/>
      <protection locked="0" hidden="1"/>
    </xf>
    <xf numFmtId="174" fontId="12" fillId="0" borderId="27" xfId="0" applyNumberFormat="1" applyFont="1" applyBorder="1" applyAlignment="1" applyProtection="1">
      <alignment horizontal="center"/>
      <protection hidden="1"/>
    </xf>
    <xf numFmtId="8" fontId="12" fillId="6" borderId="28" xfId="0" applyNumberFormat="1" applyFont="1" applyFill="1" applyBorder="1" applyAlignment="1" applyProtection="1">
      <alignment horizontal="center"/>
      <protection locked="0"/>
    </xf>
    <xf numFmtId="177" fontId="12" fillId="3" borderId="28" xfId="0" applyNumberFormat="1" applyFont="1" applyFill="1" applyBorder="1" applyAlignment="1" applyProtection="1">
      <alignment horizontal="center"/>
      <protection hidden="1"/>
    </xf>
    <xf numFmtId="167" fontId="12" fillId="3" borderId="29" xfId="0" applyNumberFormat="1" applyFont="1" applyFill="1" applyBorder="1" applyAlignment="1" applyProtection="1">
      <alignment horizontal="center"/>
      <protection hidden="1"/>
    </xf>
    <xf numFmtId="174" fontId="12" fillId="0" borderId="30" xfId="0" applyNumberFormat="1" applyFont="1" applyBorder="1" applyAlignment="1" applyProtection="1">
      <alignment horizontal="center"/>
      <protection hidden="1"/>
    </xf>
    <xf numFmtId="8" fontId="12" fillId="6" borderId="4" xfId="0" applyNumberFormat="1" applyFont="1" applyFill="1" applyBorder="1" applyAlignment="1" applyProtection="1">
      <alignment horizontal="center"/>
      <protection locked="0"/>
    </xf>
    <xf numFmtId="177" fontId="12" fillId="3" borderId="4" xfId="0" applyNumberFormat="1" applyFont="1" applyFill="1" applyBorder="1" applyAlignment="1" applyProtection="1">
      <alignment horizontal="center"/>
      <protection hidden="1"/>
    </xf>
    <xf numFmtId="167" fontId="12" fillId="3" borderId="31" xfId="0" applyNumberFormat="1" applyFont="1" applyFill="1" applyBorder="1" applyAlignment="1" applyProtection="1">
      <alignment horizontal="center"/>
      <protection hidden="1"/>
    </xf>
    <xf numFmtId="0" fontId="12" fillId="8" borderId="30" xfId="0" applyFont="1" applyFill="1" applyBorder="1" applyAlignment="1" applyProtection="1">
      <alignment horizontal="center"/>
      <protection hidden="1"/>
    </xf>
    <xf numFmtId="8" fontId="12" fillId="8" borderId="4" xfId="0" applyNumberFormat="1" applyFont="1" applyFill="1" applyBorder="1" applyAlignment="1" applyProtection="1">
      <alignment horizontal="center"/>
      <protection locked="0"/>
    </xf>
    <xf numFmtId="167" fontId="12" fillId="8" borderId="4" xfId="0" applyNumberFormat="1" applyFont="1" applyFill="1" applyBorder="1" applyAlignment="1" applyProtection="1">
      <alignment horizontal="center"/>
      <protection hidden="1"/>
    </xf>
    <xf numFmtId="167" fontId="12" fillId="8" borderId="31" xfId="0" applyNumberFormat="1" applyFont="1" applyFill="1" applyBorder="1" applyAlignment="1" applyProtection="1">
      <alignment horizontal="center"/>
      <protection hidden="1"/>
    </xf>
    <xf numFmtId="0" fontId="12" fillId="8" borderId="32" xfId="0" applyFont="1" applyFill="1" applyBorder="1" applyAlignment="1" applyProtection="1">
      <alignment horizontal="center"/>
      <protection hidden="1"/>
    </xf>
    <xf numFmtId="8" fontId="12" fillId="8" borderId="22" xfId="0" applyNumberFormat="1" applyFont="1" applyFill="1" applyBorder="1" applyAlignment="1" applyProtection="1">
      <alignment horizontal="center"/>
      <protection locked="0"/>
    </xf>
    <xf numFmtId="177" fontId="12" fillId="8" borderId="22" xfId="0" applyNumberFormat="1" applyFont="1" applyFill="1" applyBorder="1" applyAlignment="1" applyProtection="1">
      <alignment horizontal="center"/>
      <protection hidden="1"/>
    </xf>
    <xf numFmtId="167" fontId="12" fillId="8" borderId="33" xfId="0" applyNumberFormat="1" applyFont="1" applyFill="1" applyBorder="1" applyAlignment="1" applyProtection="1">
      <alignment horizontal="center"/>
      <protection hidden="1"/>
    </xf>
    <xf numFmtId="8" fontId="16" fillId="0" borderId="13" xfId="0" applyNumberFormat="1" applyFont="1" applyBorder="1" applyAlignment="1" applyProtection="1">
      <alignment horizontal="center" vertical="center" shrinkToFit="1"/>
      <protection hidden="1"/>
    </xf>
    <xf numFmtId="0" fontId="6" fillId="0" borderId="0" xfId="0" applyFont="1" applyAlignment="1" applyProtection="1">
      <alignment horizontal="right"/>
      <protection locked="0"/>
    </xf>
    <xf numFmtId="8" fontId="16" fillId="3" borderId="13" xfId="0" applyNumberFormat="1" applyFont="1" applyFill="1" applyBorder="1" applyAlignment="1" applyProtection="1">
      <alignment horizontal="center"/>
      <protection hidden="1"/>
    </xf>
    <xf numFmtId="8" fontId="16" fillId="6" borderId="13" xfId="0" applyNumberFormat="1" applyFont="1" applyFill="1" applyBorder="1" applyAlignment="1" applyProtection="1">
      <alignment horizontal="center" vertical="center" shrinkToFit="1"/>
      <protection locked="0"/>
    </xf>
    <xf numFmtId="8" fontId="16" fillId="0" borderId="15" xfId="0" applyNumberFormat="1" applyFont="1" applyBorder="1" applyAlignment="1" applyProtection="1">
      <alignment horizontal="center" vertical="center" shrinkToFit="1"/>
      <protection hidden="1"/>
    </xf>
    <xf numFmtId="167" fontId="16" fillId="3" borderId="13" xfId="0" applyNumberFormat="1" applyFont="1" applyFill="1" applyBorder="1" applyAlignment="1" applyProtection="1">
      <alignment horizontal="center"/>
      <protection hidden="1"/>
    </xf>
    <xf numFmtId="8" fontId="16" fillId="6" borderId="15" xfId="0" applyNumberFormat="1" applyFont="1" applyFill="1" applyBorder="1" applyAlignment="1" applyProtection="1">
      <alignment horizontal="center" vertical="center" shrinkToFit="1"/>
      <protection locked="0"/>
    </xf>
    <xf numFmtId="174" fontId="39" fillId="0" borderId="0" xfId="0" applyNumberFormat="1" applyFont="1" applyProtection="1">
      <protection hidden="1"/>
    </xf>
    <xf numFmtId="10" fontId="6" fillId="0" borderId="28" xfId="0" applyNumberFormat="1" applyFont="1" applyBorder="1" applyAlignment="1" applyProtection="1">
      <alignment horizontal="center"/>
      <protection hidden="1"/>
    </xf>
    <xf numFmtId="10" fontId="6" fillId="0" borderId="4" xfId="0" applyNumberFormat="1" applyFont="1" applyBorder="1" applyAlignment="1" applyProtection="1">
      <alignment horizontal="center"/>
      <protection hidden="1"/>
    </xf>
    <xf numFmtId="10" fontId="6" fillId="8" borderId="4" xfId="0" applyNumberFormat="1" applyFont="1" applyFill="1" applyBorder="1" applyAlignment="1" applyProtection="1">
      <alignment horizontal="center"/>
      <protection hidden="1"/>
    </xf>
    <xf numFmtId="10" fontId="6" fillId="8" borderId="22" xfId="0" applyNumberFormat="1" applyFont="1" applyFill="1" applyBorder="1" applyAlignment="1" applyProtection="1">
      <alignment horizontal="center"/>
      <protection hidden="1"/>
    </xf>
    <xf numFmtId="176" fontId="12" fillId="0" borderId="30" xfId="0" applyNumberFormat="1" applyFont="1" applyBorder="1" applyAlignment="1" applyProtection="1">
      <alignment horizontal="center"/>
      <protection hidden="1"/>
    </xf>
    <xf numFmtId="174" fontId="12" fillId="0" borderId="4" xfId="0" applyNumberFormat="1" applyFont="1" applyBorder="1" applyAlignment="1" applyProtection="1">
      <alignment horizontal="center"/>
      <protection hidden="1"/>
    </xf>
    <xf numFmtId="8" fontId="12" fillId="0" borderId="4" xfId="0" applyNumberFormat="1" applyFont="1" applyBorder="1" applyAlignment="1" applyProtection="1">
      <alignment horizontal="center"/>
      <protection hidden="1"/>
    </xf>
    <xf numFmtId="167" fontId="12" fillId="0" borderId="4" xfId="0" applyNumberFormat="1" applyFont="1" applyBorder="1" applyAlignment="1" applyProtection="1">
      <alignment horizontal="center"/>
      <protection hidden="1"/>
    </xf>
    <xf numFmtId="167" fontId="12" fillId="0" borderId="31" xfId="0" applyNumberFormat="1" applyFont="1" applyBorder="1" applyAlignment="1" applyProtection="1">
      <alignment horizontal="center"/>
      <protection hidden="1"/>
    </xf>
    <xf numFmtId="176" fontId="12" fillId="0" borderId="32" xfId="0" applyNumberFormat="1" applyFont="1" applyBorder="1" applyAlignment="1" applyProtection="1">
      <alignment horizontal="center"/>
      <protection hidden="1"/>
    </xf>
    <xf numFmtId="174" fontId="12" fillId="0" borderId="22" xfId="0" applyNumberFormat="1" applyFont="1" applyBorder="1" applyAlignment="1" applyProtection="1">
      <alignment horizontal="center"/>
      <protection hidden="1"/>
    </xf>
    <xf numFmtId="8" fontId="12" fillId="0" borderId="22" xfId="0" applyNumberFormat="1" applyFont="1" applyBorder="1" applyAlignment="1" applyProtection="1">
      <alignment horizontal="center"/>
      <protection hidden="1"/>
    </xf>
    <xf numFmtId="167" fontId="12" fillId="0" borderId="22" xfId="0" applyNumberFormat="1" applyFont="1" applyBorder="1" applyAlignment="1" applyProtection="1">
      <alignment horizontal="center"/>
      <protection hidden="1"/>
    </xf>
    <xf numFmtId="167" fontId="12" fillId="0" borderId="33" xfId="0" applyNumberFormat="1" applyFont="1" applyBorder="1" applyAlignment="1" applyProtection="1">
      <alignment horizontal="center"/>
      <protection hidden="1"/>
    </xf>
    <xf numFmtId="8" fontId="6" fillId="0" borderId="0" xfId="0" applyNumberFormat="1" applyFont="1" applyAlignment="1" applyProtection="1">
      <alignment horizontal="center" vertical="center" wrapText="1"/>
      <protection hidden="1"/>
    </xf>
    <xf numFmtId="0" fontId="6" fillId="0" borderId="0" xfId="0" applyFont="1" applyAlignment="1" applyProtection="1">
      <alignment horizontal="center" vertical="center" wrapText="1"/>
      <protection hidden="1"/>
    </xf>
    <xf numFmtId="8" fontId="6" fillId="0" borderId="34" xfId="0" applyNumberFormat="1" applyFont="1" applyBorder="1" applyAlignment="1" applyProtection="1">
      <alignment horizontal="center" vertical="center" wrapText="1"/>
      <protection hidden="1"/>
    </xf>
    <xf numFmtId="0" fontId="6" fillId="0" borderId="34" xfId="0" applyFont="1" applyBorder="1" applyAlignment="1" applyProtection="1">
      <alignment horizontal="center" vertical="center" wrapText="1"/>
      <protection hidden="1"/>
    </xf>
    <xf numFmtId="167" fontId="6" fillId="0" borderId="13" xfId="0" applyNumberFormat="1" applyFont="1" applyBorder="1" applyAlignment="1" applyProtection="1">
      <alignment horizontal="center"/>
      <protection hidden="1"/>
    </xf>
    <xf numFmtId="164" fontId="3" fillId="0" borderId="0" xfId="0" applyNumberFormat="1" applyFont="1" applyAlignment="1" applyProtection="1">
      <alignment vertical="center"/>
      <protection hidden="1"/>
    </xf>
    <xf numFmtId="164" fontId="3" fillId="0" borderId="34" xfId="0" applyNumberFormat="1" applyFont="1" applyBorder="1" applyAlignment="1" applyProtection="1">
      <alignment vertical="center"/>
      <protection hidden="1"/>
    </xf>
    <xf numFmtId="176" fontId="12" fillId="0" borderId="0" xfId="0" applyNumberFormat="1" applyFont="1" applyProtection="1">
      <protection hidden="1"/>
    </xf>
    <xf numFmtId="176" fontId="1" fillId="0" borderId="0" xfId="0" applyNumberFormat="1" applyFont="1" applyProtection="1">
      <protection hidden="1"/>
    </xf>
    <xf numFmtId="10" fontId="6" fillId="0" borderId="13" xfId="0" applyNumberFormat="1" applyFont="1" applyBorder="1" applyAlignment="1" applyProtection="1">
      <alignment horizontal="center"/>
      <protection hidden="1"/>
    </xf>
    <xf numFmtId="10" fontId="1" fillId="0" borderId="0" xfId="0" applyNumberFormat="1" applyFont="1" applyProtection="1">
      <protection hidden="1"/>
    </xf>
    <xf numFmtId="10" fontId="6" fillId="0" borderId="22" xfId="0" applyNumberFormat="1" applyFont="1" applyBorder="1" applyAlignment="1" applyProtection="1">
      <alignment horizontal="center"/>
      <protection hidden="1"/>
    </xf>
    <xf numFmtId="15" fontId="1" fillId="0" borderId="0" xfId="0" applyNumberFormat="1" applyFont="1" applyAlignment="1" applyProtection="1">
      <alignment horizontal="left"/>
      <protection hidden="1"/>
    </xf>
    <xf numFmtId="164" fontId="47" fillId="0" borderId="0" xfId="0" applyNumberFormat="1" applyFont="1" applyProtection="1">
      <protection hidden="1"/>
    </xf>
    <xf numFmtId="15" fontId="10" fillId="0" borderId="0" xfId="0" applyNumberFormat="1" applyFont="1" applyProtection="1">
      <protection locked="0"/>
    </xf>
    <xf numFmtId="164" fontId="16" fillId="0" borderId="0" xfId="0" applyNumberFormat="1" applyFont="1" applyAlignment="1" applyProtection="1">
      <alignment horizontal="right"/>
      <protection hidden="1"/>
    </xf>
    <xf numFmtId="166" fontId="16" fillId="0" borderId="0" xfId="0" applyNumberFormat="1" applyFont="1" applyAlignment="1" applyProtection="1">
      <alignment horizontal="right"/>
      <protection hidden="1"/>
    </xf>
    <xf numFmtId="1" fontId="10" fillId="0" borderId="0" xfId="0" applyNumberFormat="1" applyFont="1" applyAlignment="1" applyProtection="1">
      <alignment shrinkToFit="1" readingOrder="1"/>
      <protection hidden="1"/>
    </xf>
    <xf numFmtId="164" fontId="47" fillId="0" borderId="0" xfId="0" applyNumberFormat="1" applyFont="1" applyAlignment="1" applyProtection="1">
      <alignment horizontal="center" vertical="center"/>
      <protection hidden="1"/>
    </xf>
    <xf numFmtId="15" fontId="49" fillId="0" borderId="1" xfId="0" applyNumberFormat="1" applyFont="1" applyBorder="1" applyAlignment="1" applyProtection="1">
      <alignment shrinkToFit="1" readingOrder="1"/>
      <protection locked="0"/>
    </xf>
    <xf numFmtId="15" fontId="49" fillId="6" borderId="35" xfId="0" applyNumberFormat="1" applyFont="1" applyFill="1" applyBorder="1" applyAlignment="1" applyProtection="1">
      <alignment shrinkToFit="1" readingOrder="1"/>
      <protection locked="0"/>
    </xf>
    <xf numFmtId="173" fontId="6" fillId="0" borderId="36" xfId="0" applyNumberFormat="1" applyFont="1" applyBorder="1" applyAlignment="1" applyProtection="1">
      <alignment horizontal="center"/>
      <protection locked="0"/>
    </xf>
    <xf numFmtId="173" fontId="6" fillId="0" borderId="37" xfId="0" applyNumberFormat="1" applyFont="1" applyBorder="1" applyAlignment="1" applyProtection="1">
      <alignment horizontal="center"/>
      <protection locked="0"/>
    </xf>
    <xf numFmtId="0" fontId="6" fillId="0" borderId="38" xfId="0" applyFont="1" applyBorder="1" applyAlignment="1" applyProtection="1">
      <alignment horizontal="center"/>
      <protection locked="0"/>
    </xf>
    <xf numFmtId="0" fontId="9" fillId="0" borderId="0" xfId="16" applyFont="1" applyAlignment="1" applyProtection="1">
      <alignment horizontal="center" vertical="center"/>
      <protection hidden="1"/>
    </xf>
    <xf numFmtId="0" fontId="9" fillId="0" borderId="0" xfId="16" applyFont="1" applyAlignment="1" applyProtection="1">
      <alignment vertical="center"/>
      <protection hidden="1"/>
    </xf>
    <xf numFmtId="9" fontId="9" fillId="0" borderId="0" xfId="16" applyNumberFormat="1" applyFont="1" applyAlignment="1" applyProtection="1">
      <alignment vertical="center"/>
      <protection hidden="1"/>
    </xf>
    <xf numFmtId="174" fontId="35" fillId="0" borderId="0" xfId="16" applyNumberFormat="1" applyFont="1" applyAlignment="1" applyProtection="1">
      <alignment vertical="center" shrinkToFit="1"/>
      <protection hidden="1"/>
    </xf>
    <xf numFmtId="0" fontId="9" fillId="0" borderId="0" xfId="3" applyFont="1" applyAlignment="1" applyProtection="1">
      <alignment horizontal="center" vertical="center"/>
      <protection hidden="1"/>
    </xf>
    <xf numFmtId="9" fontId="9" fillId="0" borderId="0" xfId="16" applyNumberFormat="1" applyFont="1" applyAlignment="1" applyProtection="1">
      <alignment vertical="center" wrapText="1"/>
      <protection hidden="1"/>
    </xf>
    <xf numFmtId="9" fontId="35" fillId="0" borderId="0" xfId="16" applyNumberFormat="1" applyFont="1" applyAlignment="1" applyProtection="1">
      <alignment vertical="center" shrinkToFit="1"/>
      <protection hidden="1"/>
    </xf>
    <xf numFmtId="164" fontId="12" fillId="0" borderId="39" xfId="0" applyNumberFormat="1" applyFont="1" applyBorder="1" applyAlignment="1" applyProtection="1">
      <alignment horizontal="center"/>
      <protection hidden="1"/>
    </xf>
    <xf numFmtId="8" fontId="6" fillId="0" borderId="39" xfId="0" applyNumberFormat="1" applyFont="1" applyBorder="1" applyAlignment="1" applyProtection="1">
      <alignment horizontal="center"/>
      <protection hidden="1"/>
    </xf>
    <xf numFmtId="0" fontId="6" fillId="0" borderId="40" xfId="0" applyFont="1" applyBorder="1" applyAlignment="1" applyProtection="1">
      <alignment horizontal="center"/>
      <protection locked="0"/>
    </xf>
    <xf numFmtId="8" fontId="12" fillId="9" borderId="39" xfId="0" applyNumberFormat="1" applyFont="1" applyFill="1" applyBorder="1" applyAlignment="1" applyProtection="1">
      <alignment horizontal="center"/>
      <protection hidden="1"/>
    </xf>
    <xf numFmtId="8" fontId="6" fillId="10" borderId="39" xfId="0" applyNumberFormat="1" applyFont="1" applyFill="1" applyBorder="1" applyAlignment="1" applyProtection="1">
      <alignment horizontal="center"/>
      <protection hidden="1"/>
    </xf>
    <xf numFmtId="173" fontId="12" fillId="10" borderId="39" xfId="0" applyNumberFormat="1" applyFont="1" applyFill="1" applyBorder="1" applyAlignment="1" applyProtection="1">
      <alignment horizontal="center"/>
      <protection hidden="1"/>
    </xf>
    <xf numFmtId="168" fontId="12" fillId="0" borderId="39" xfId="0" applyNumberFormat="1" applyFont="1" applyBorder="1" applyAlignment="1" applyProtection="1">
      <alignment horizontal="center"/>
      <protection hidden="1"/>
    </xf>
    <xf numFmtId="8" fontId="12" fillId="0" borderId="39" xfId="0" applyNumberFormat="1" applyFont="1" applyBorder="1" applyAlignment="1" applyProtection="1">
      <alignment horizontal="center"/>
      <protection hidden="1"/>
    </xf>
    <xf numFmtId="173" fontId="6" fillId="0" borderId="39" xfId="0" applyNumberFormat="1" applyFont="1" applyBorder="1" applyAlignment="1" applyProtection="1">
      <alignment horizontal="center"/>
      <protection hidden="1"/>
    </xf>
    <xf numFmtId="173" fontId="16" fillId="0" borderId="39" xfId="0" applyNumberFormat="1" applyFont="1" applyBorder="1" applyAlignment="1" applyProtection="1">
      <alignment horizontal="center"/>
      <protection hidden="1"/>
    </xf>
    <xf numFmtId="173" fontId="12" fillId="0" borderId="41" xfId="0" applyNumberFormat="1" applyFont="1" applyBorder="1" applyAlignment="1" applyProtection="1">
      <alignment horizontal="center"/>
      <protection hidden="1"/>
    </xf>
    <xf numFmtId="171" fontId="22" fillId="0" borderId="0" xfId="0" applyNumberFormat="1" applyFont="1" applyAlignment="1" applyProtection="1">
      <alignment horizontal="center"/>
      <protection hidden="1"/>
    </xf>
    <xf numFmtId="171" fontId="9" fillId="0" borderId="0" xfId="0" applyNumberFormat="1" applyFont="1" applyAlignment="1" applyProtection="1">
      <alignment horizontal="center"/>
      <protection hidden="1"/>
    </xf>
    <xf numFmtId="173" fontId="6" fillId="0" borderId="42" xfId="0" applyNumberFormat="1" applyFont="1" applyBorder="1" applyAlignment="1" applyProtection="1">
      <alignment horizontal="center"/>
      <protection locked="0"/>
    </xf>
    <xf numFmtId="0" fontId="6" fillId="3" borderId="0" xfId="0" applyFont="1" applyFill="1" applyAlignment="1" applyProtection="1">
      <alignment horizontal="center"/>
      <protection locked="0"/>
    </xf>
    <xf numFmtId="0" fontId="6" fillId="3" borderId="4" xfId="0" applyFont="1" applyFill="1" applyBorder="1" applyAlignment="1" applyProtection="1">
      <alignment horizontal="center"/>
      <protection locked="0"/>
    </xf>
    <xf numFmtId="0" fontId="6" fillId="0" borderId="25" xfId="0" applyFont="1" applyBorder="1" applyAlignment="1" applyProtection="1">
      <alignment horizontal="center"/>
      <protection hidden="1"/>
    </xf>
    <xf numFmtId="172" fontId="6" fillId="0" borderId="4" xfId="0" applyNumberFormat="1" applyFont="1" applyBorder="1" applyAlignment="1" applyProtection="1">
      <alignment horizontal="center"/>
      <protection locked="0"/>
    </xf>
    <xf numFmtId="178" fontId="6" fillId="3" borderId="43" xfId="0" applyNumberFormat="1" applyFont="1" applyFill="1" applyBorder="1" applyAlignment="1" applyProtection="1">
      <alignment horizontal="center"/>
      <protection locked="0"/>
    </xf>
    <xf numFmtId="178" fontId="6" fillId="3" borderId="44" xfId="0" applyNumberFormat="1" applyFont="1" applyFill="1" applyBorder="1" applyAlignment="1" applyProtection="1">
      <alignment horizontal="center"/>
      <protection locked="0"/>
    </xf>
    <xf numFmtId="178" fontId="6" fillId="3" borderId="45" xfId="0" applyNumberFormat="1" applyFont="1" applyFill="1" applyBorder="1" applyAlignment="1" applyProtection="1">
      <alignment horizontal="center"/>
      <protection locked="0"/>
    </xf>
    <xf numFmtId="0" fontId="6" fillId="0" borderId="35" xfId="0" applyFont="1" applyBorder="1" applyAlignment="1" applyProtection="1">
      <alignment horizontal="center"/>
      <protection hidden="1"/>
    </xf>
    <xf numFmtId="165" fontId="12" fillId="0" borderId="46" xfId="0" applyNumberFormat="1" applyFont="1" applyBorder="1" applyAlignment="1" applyProtection="1">
      <alignment horizontal="center"/>
      <protection locked="0"/>
    </xf>
    <xf numFmtId="0" fontId="1" fillId="0" borderId="4" xfId="0" applyFont="1" applyBorder="1" applyAlignment="1" applyProtection="1">
      <alignment horizontal="center"/>
      <protection hidden="1"/>
    </xf>
    <xf numFmtId="164" fontId="6" fillId="4" borderId="47" xfId="0" applyNumberFormat="1" applyFont="1" applyFill="1" applyBorder="1" applyAlignment="1" applyProtection="1">
      <alignment horizontal="center" wrapText="1"/>
      <protection hidden="1"/>
    </xf>
    <xf numFmtId="164" fontId="6" fillId="4" borderId="48" xfId="0" applyNumberFormat="1" applyFont="1" applyFill="1" applyBorder="1" applyAlignment="1" applyProtection="1">
      <alignment horizontal="center" wrapText="1"/>
      <protection hidden="1"/>
    </xf>
    <xf numFmtId="0" fontId="6" fillId="4" borderId="49" xfId="0" applyFont="1" applyFill="1" applyBorder="1" applyAlignment="1" applyProtection="1">
      <alignment horizontal="center" wrapText="1"/>
      <protection hidden="1"/>
    </xf>
    <xf numFmtId="0" fontId="6" fillId="4" borderId="27" xfId="0" applyFont="1" applyFill="1" applyBorder="1" applyAlignment="1" applyProtection="1">
      <alignment horizontal="center" wrapText="1"/>
      <protection hidden="1"/>
    </xf>
    <xf numFmtId="0" fontId="6" fillId="4" borderId="28" xfId="0" applyFont="1" applyFill="1" applyBorder="1" applyAlignment="1" applyProtection="1">
      <alignment horizontal="center" wrapText="1"/>
      <protection hidden="1"/>
    </xf>
    <xf numFmtId="0" fontId="6" fillId="0" borderId="4" xfId="0" applyFont="1" applyBorder="1" applyAlignment="1">
      <alignment horizontal="center"/>
    </xf>
    <xf numFmtId="165" fontId="12" fillId="0" borderId="2" xfId="0" applyNumberFormat="1" applyFont="1" applyBorder="1" applyAlignment="1" applyProtection="1">
      <alignment horizontal="center"/>
      <protection hidden="1"/>
    </xf>
    <xf numFmtId="165" fontId="12" fillId="0" borderId="39" xfId="0" applyNumberFormat="1" applyFont="1" applyBorder="1" applyAlignment="1" applyProtection="1">
      <alignment horizontal="center"/>
      <protection hidden="1"/>
    </xf>
    <xf numFmtId="172" fontId="6" fillId="0" borderId="22" xfId="0" applyNumberFormat="1" applyFont="1" applyBorder="1" applyAlignment="1" applyProtection="1">
      <alignment horizontal="center"/>
      <protection locked="0"/>
    </xf>
    <xf numFmtId="0" fontId="6" fillId="4" borderId="29" xfId="0" applyFont="1" applyFill="1" applyBorder="1" applyAlignment="1" applyProtection="1">
      <alignment horizontal="center" wrapText="1"/>
      <protection hidden="1"/>
    </xf>
    <xf numFmtId="173" fontId="6" fillId="0" borderId="50" xfId="0" applyNumberFormat="1" applyFont="1" applyBorder="1" applyAlignment="1" applyProtection="1">
      <alignment horizontal="center"/>
      <protection locked="0"/>
    </xf>
    <xf numFmtId="173" fontId="6" fillId="0" borderId="51" xfId="0" applyNumberFormat="1" applyFont="1" applyBorder="1" applyAlignment="1" applyProtection="1">
      <alignment horizontal="center"/>
      <protection locked="0"/>
    </xf>
    <xf numFmtId="173" fontId="6" fillId="0" borderId="52" xfId="0" applyNumberFormat="1" applyFont="1" applyBorder="1" applyAlignment="1" applyProtection="1">
      <alignment horizontal="center"/>
      <protection locked="0"/>
    </xf>
    <xf numFmtId="0" fontId="6" fillId="0" borderId="24" xfId="0" applyFont="1" applyBorder="1" applyAlignment="1" applyProtection="1">
      <alignment horizontal="center"/>
      <protection hidden="1"/>
    </xf>
    <xf numFmtId="178" fontId="12" fillId="0" borderId="2" xfId="0" applyNumberFormat="1" applyFont="1" applyBorder="1" applyAlignment="1" applyProtection="1">
      <alignment horizontal="center"/>
      <protection hidden="1"/>
    </xf>
    <xf numFmtId="178" fontId="12" fillId="0" borderId="39" xfId="0" applyNumberFormat="1" applyFont="1" applyBorder="1" applyAlignment="1" applyProtection="1">
      <alignment horizontal="center"/>
      <protection hidden="1"/>
    </xf>
    <xf numFmtId="0" fontId="9" fillId="0" borderId="0" xfId="15" applyFont="1" applyAlignment="1">
      <alignment vertical="center" wrapText="1"/>
    </xf>
    <xf numFmtId="174" fontId="33" fillId="0" borderId="0" xfId="16" applyNumberFormat="1" applyFont="1" applyAlignment="1" applyProtection="1">
      <alignment vertical="center" shrinkToFit="1"/>
      <protection hidden="1"/>
    </xf>
    <xf numFmtId="174" fontId="9" fillId="0" borderId="0" xfId="0" applyNumberFormat="1" applyFont="1" applyAlignment="1" applyProtection="1">
      <alignment vertical="center"/>
      <protection hidden="1"/>
    </xf>
    <xf numFmtId="0" fontId="35" fillId="0" borderId="0" xfId="0" applyFont="1" applyAlignment="1" applyProtection="1">
      <alignment vertical="center"/>
      <protection hidden="1"/>
    </xf>
    <xf numFmtId="174" fontId="35" fillId="0" borderId="0" xfId="0" applyNumberFormat="1" applyFont="1" applyAlignment="1" applyProtection="1">
      <alignment vertical="center"/>
      <protection hidden="1"/>
    </xf>
    <xf numFmtId="0" fontId="37" fillId="0" borderId="0" xfId="14" applyFont="1" applyAlignment="1" applyProtection="1">
      <alignment vertical="center" wrapText="1"/>
      <protection hidden="1"/>
    </xf>
    <xf numFmtId="0" fontId="1" fillId="0" borderId="0" xfId="0" applyFont="1" applyAlignment="1" applyProtection="1">
      <alignment vertical="center"/>
      <protection hidden="1"/>
    </xf>
    <xf numFmtId="0" fontId="6" fillId="0" borderId="53" xfId="0" applyFont="1" applyBorder="1" applyAlignment="1" applyProtection="1">
      <alignment horizontal="center"/>
      <protection hidden="1"/>
    </xf>
    <xf numFmtId="165" fontId="12" fillId="0" borderId="54" xfId="0" applyNumberFormat="1" applyFont="1" applyBorder="1" applyAlignment="1" applyProtection="1">
      <alignment horizontal="center"/>
      <protection locked="0"/>
    </xf>
    <xf numFmtId="0" fontId="6" fillId="0" borderId="55" xfId="0" applyFont="1" applyBorder="1" applyAlignment="1" applyProtection="1">
      <alignment horizontal="center"/>
      <protection hidden="1"/>
    </xf>
    <xf numFmtId="165" fontId="12" fillId="0" borderId="56" xfId="0" applyNumberFormat="1" applyFont="1" applyBorder="1" applyAlignment="1" applyProtection="1">
      <alignment horizontal="center"/>
      <protection locked="0"/>
    </xf>
    <xf numFmtId="0" fontId="6" fillId="0" borderId="57" xfId="0" applyFont="1" applyBorder="1" applyAlignment="1" applyProtection="1">
      <alignment horizontal="center"/>
      <protection locked="0"/>
    </xf>
    <xf numFmtId="172" fontId="6" fillId="0" borderId="24" xfId="0" applyNumberFormat="1" applyFont="1" applyBorder="1" applyAlignment="1" applyProtection="1">
      <alignment horizontal="center"/>
      <protection locked="0"/>
    </xf>
    <xf numFmtId="173" fontId="6" fillId="0" borderId="58" xfId="0" applyNumberFormat="1" applyFont="1" applyBorder="1" applyAlignment="1" applyProtection="1">
      <alignment horizontal="center"/>
      <protection locked="0"/>
    </xf>
    <xf numFmtId="173" fontId="6" fillId="0" borderId="59" xfId="0" applyNumberFormat="1" applyFont="1" applyBorder="1" applyAlignment="1" applyProtection="1">
      <alignment horizontal="center"/>
      <protection locked="0"/>
    </xf>
    <xf numFmtId="178" fontId="6" fillId="3" borderId="60" xfId="0" applyNumberFormat="1" applyFont="1" applyFill="1" applyBorder="1" applyAlignment="1" applyProtection="1">
      <alignment horizontal="center"/>
      <protection locked="0"/>
    </xf>
    <xf numFmtId="0" fontId="6" fillId="0" borderId="61" xfId="0" applyFont="1" applyBorder="1" applyAlignment="1" applyProtection="1">
      <alignment horizontal="center"/>
      <protection hidden="1"/>
    </xf>
    <xf numFmtId="172" fontId="6" fillId="0" borderId="23" xfId="0" applyNumberFormat="1" applyFont="1" applyBorder="1" applyAlignment="1" applyProtection="1">
      <alignment horizontal="center"/>
      <protection locked="0"/>
    </xf>
    <xf numFmtId="165" fontId="12" fillId="0" borderId="62" xfId="0" applyNumberFormat="1" applyFont="1" applyBorder="1" applyAlignment="1" applyProtection="1">
      <alignment horizontal="center"/>
      <protection locked="0"/>
    </xf>
    <xf numFmtId="0" fontId="6" fillId="0" borderId="63" xfId="0" applyFont="1" applyBorder="1" applyAlignment="1" applyProtection="1">
      <alignment horizontal="center"/>
      <protection hidden="1"/>
    </xf>
    <xf numFmtId="0" fontId="6" fillId="0" borderId="64" xfId="0" applyFont="1" applyBorder="1" applyAlignment="1" applyProtection="1">
      <alignment horizontal="center"/>
      <protection locked="0"/>
    </xf>
    <xf numFmtId="173" fontId="6" fillId="0" borderId="65" xfId="0" applyNumberFormat="1" applyFont="1" applyBorder="1" applyAlignment="1" applyProtection="1">
      <alignment horizontal="center"/>
      <protection locked="0"/>
    </xf>
    <xf numFmtId="173" fontId="6" fillId="0" borderId="35" xfId="0" applyNumberFormat="1" applyFont="1" applyBorder="1" applyAlignment="1" applyProtection="1">
      <alignment horizontal="center"/>
      <protection locked="0"/>
    </xf>
    <xf numFmtId="178" fontId="6" fillId="3" borderId="31" xfId="0" applyNumberFormat="1" applyFont="1" applyFill="1" applyBorder="1" applyAlignment="1" applyProtection="1">
      <alignment horizontal="center"/>
      <protection locked="0"/>
    </xf>
    <xf numFmtId="15" fontId="11" fillId="0" borderId="0" xfId="0" applyNumberFormat="1" applyFont="1" applyAlignment="1" applyProtection="1">
      <alignment horizontal="center"/>
      <protection locked="0"/>
    </xf>
    <xf numFmtId="0" fontId="6" fillId="4" borderId="66" xfId="0" applyFont="1" applyFill="1" applyBorder="1" applyAlignment="1" applyProtection="1">
      <alignment horizontal="center" wrapText="1"/>
      <protection hidden="1"/>
    </xf>
    <xf numFmtId="167" fontId="12" fillId="0" borderId="67" xfId="0" applyNumberFormat="1" applyFont="1" applyBorder="1" applyAlignment="1" applyProtection="1">
      <alignment horizontal="center"/>
      <protection hidden="1"/>
    </xf>
    <xf numFmtId="49" fontId="12" fillId="0" borderId="21" xfId="0" applyNumberFormat="1" applyFont="1" applyBorder="1" applyAlignment="1" applyProtection="1">
      <alignment horizontal="center"/>
      <protection hidden="1"/>
    </xf>
    <xf numFmtId="49" fontId="12" fillId="0" borderId="68" xfId="0" applyNumberFormat="1" applyFont="1" applyBorder="1" applyAlignment="1" applyProtection="1">
      <alignment horizontal="center"/>
      <protection hidden="1"/>
    </xf>
    <xf numFmtId="8" fontId="12" fillId="6" borderId="14" xfId="0" applyNumberFormat="1" applyFont="1" applyFill="1" applyBorder="1" applyAlignment="1" applyProtection="1">
      <alignment horizontal="center"/>
      <protection locked="0"/>
    </xf>
    <xf numFmtId="8" fontId="12" fillId="7" borderId="14" xfId="0" applyNumberFormat="1" applyFont="1" applyFill="1" applyBorder="1" applyAlignment="1" applyProtection="1">
      <alignment horizontal="center"/>
      <protection locked="0"/>
    </xf>
    <xf numFmtId="8" fontId="12" fillId="0" borderId="14" xfId="0" applyNumberFormat="1" applyFont="1" applyBorder="1" applyAlignment="1" applyProtection="1">
      <alignment horizontal="center"/>
      <protection hidden="1"/>
    </xf>
    <xf numFmtId="0" fontId="16" fillId="0" borderId="0" xfId="0" applyFont="1" applyProtection="1">
      <protection hidden="1"/>
    </xf>
    <xf numFmtId="0" fontId="37" fillId="0" borderId="0" xfId="0" applyFont="1" applyAlignment="1" applyProtection="1">
      <alignment horizontal="left" vertical="center"/>
      <protection hidden="1"/>
    </xf>
    <xf numFmtId="0" fontId="1" fillId="0" borderId="0" xfId="0" applyFont="1" applyAlignment="1">
      <alignment horizontal="left" vertical="top" wrapText="1"/>
    </xf>
    <xf numFmtId="0" fontId="21" fillId="0" borderId="0" xfId="0" applyFont="1" applyAlignment="1">
      <alignment horizontal="left" vertical="top" wrapText="1"/>
    </xf>
    <xf numFmtId="0" fontId="42" fillId="0" borderId="0" xfId="0" applyFont="1" applyAlignment="1">
      <alignment horizontal="left" vertical="top" wrapText="1"/>
    </xf>
    <xf numFmtId="0" fontId="1" fillId="0" borderId="0" xfId="0" applyFont="1" applyAlignment="1" applyProtection="1">
      <alignment horizontal="left" vertical="top" wrapText="1"/>
      <protection hidden="1"/>
    </xf>
    <xf numFmtId="0" fontId="2" fillId="0" borderId="0" xfId="0" applyFont="1" applyAlignment="1">
      <alignment horizontal="left" vertical="top" wrapText="1"/>
    </xf>
    <xf numFmtId="49" fontId="12" fillId="0" borderId="19" xfId="0" applyNumberFormat="1" applyFont="1" applyBorder="1" applyAlignment="1" applyProtection="1">
      <alignment horizontal="center"/>
      <protection hidden="1"/>
    </xf>
    <xf numFmtId="165" fontId="12" fillId="0" borderId="14" xfId="0" applyNumberFormat="1" applyFont="1" applyBorder="1" applyAlignment="1" applyProtection="1">
      <alignment horizontal="center"/>
      <protection hidden="1"/>
    </xf>
    <xf numFmtId="164" fontId="12" fillId="0" borderId="14" xfId="0" applyNumberFormat="1" applyFont="1" applyBorder="1" applyAlignment="1" applyProtection="1">
      <alignment horizontal="center"/>
      <protection hidden="1"/>
    </xf>
    <xf numFmtId="168" fontId="12" fillId="0" borderId="14" xfId="0" applyNumberFormat="1" applyFont="1" applyBorder="1" applyAlignment="1" applyProtection="1">
      <alignment horizontal="center"/>
      <protection hidden="1"/>
    </xf>
    <xf numFmtId="178" fontId="12" fillId="0" borderId="14" xfId="0" applyNumberFormat="1" applyFont="1" applyBorder="1" applyAlignment="1" applyProtection="1">
      <alignment horizontal="center"/>
      <protection hidden="1"/>
    </xf>
    <xf numFmtId="8" fontId="6" fillId="0" borderId="14" xfId="0" applyNumberFormat="1" applyFont="1" applyBorder="1" applyAlignment="1" applyProtection="1">
      <alignment horizontal="center"/>
      <protection hidden="1"/>
    </xf>
    <xf numFmtId="173" fontId="6" fillId="0" borderId="14" xfId="0" applyNumberFormat="1" applyFont="1" applyBorder="1" applyAlignment="1" applyProtection="1">
      <alignment horizontal="center"/>
      <protection hidden="1"/>
    </xf>
    <xf numFmtId="173" fontId="16" fillId="0" borderId="14" xfId="0" applyNumberFormat="1" applyFont="1" applyBorder="1" applyAlignment="1" applyProtection="1">
      <alignment horizontal="center"/>
      <protection hidden="1"/>
    </xf>
    <xf numFmtId="173" fontId="12" fillId="0" borderId="20" xfId="0" applyNumberFormat="1" applyFont="1" applyBorder="1" applyAlignment="1" applyProtection="1">
      <alignment horizontal="center"/>
      <protection hidden="1"/>
    </xf>
    <xf numFmtId="0" fontId="9" fillId="0" borderId="0" xfId="17" applyFont="1" applyAlignment="1" applyProtection="1">
      <alignment horizontal="center" vertical="center" shrinkToFit="1"/>
      <protection hidden="1"/>
    </xf>
    <xf numFmtId="8" fontId="12" fillId="6" borderId="2" xfId="0" applyNumberFormat="1" applyFont="1" applyFill="1" applyBorder="1" applyAlignment="1">
      <alignment horizontal="center"/>
    </xf>
    <xf numFmtId="8" fontId="12" fillId="7" borderId="2" xfId="0" applyNumberFormat="1" applyFont="1" applyFill="1" applyBorder="1" applyAlignment="1">
      <alignment horizontal="center"/>
    </xf>
    <xf numFmtId="8" fontId="12" fillId="6" borderId="39" xfId="0" applyNumberFormat="1" applyFont="1" applyFill="1" applyBorder="1" applyAlignment="1">
      <alignment horizontal="center"/>
    </xf>
    <xf numFmtId="8" fontId="12" fillId="7" borderId="39" xfId="0" applyNumberFormat="1" applyFont="1" applyFill="1" applyBorder="1" applyAlignment="1">
      <alignment horizontal="center"/>
    </xf>
    <xf numFmtId="0" fontId="6" fillId="4" borderId="27" xfId="0" applyFont="1" applyFill="1" applyBorder="1" applyAlignment="1" applyProtection="1">
      <alignment horizontal="center" vertical="center" wrapText="1"/>
      <protection hidden="1"/>
    </xf>
    <xf numFmtId="0" fontId="6" fillId="4" borderId="29" xfId="0" applyFont="1" applyFill="1" applyBorder="1" applyAlignment="1" applyProtection="1">
      <alignment horizontal="center" vertical="center" wrapText="1"/>
      <protection hidden="1"/>
    </xf>
    <xf numFmtId="0" fontId="6" fillId="4" borderId="28" xfId="0" applyFont="1" applyFill="1" applyBorder="1" applyAlignment="1" applyProtection="1">
      <alignment horizontal="center" vertical="center" wrapText="1"/>
      <protection hidden="1"/>
    </xf>
    <xf numFmtId="164" fontId="6" fillId="4" borderId="47" xfId="0" applyNumberFormat="1" applyFont="1" applyFill="1" applyBorder="1" applyAlignment="1" applyProtection="1">
      <alignment horizontal="center" vertical="center" wrapText="1"/>
      <protection hidden="1"/>
    </xf>
    <xf numFmtId="164" fontId="6" fillId="4" borderId="48" xfId="0" applyNumberFormat="1" applyFont="1" applyFill="1" applyBorder="1" applyAlignment="1" applyProtection="1">
      <alignment horizontal="center" vertical="center" wrapText="1"/>
      <protection hidden="1"/>
    </xf>
    <xf numFmtId="0" fontId="6" fillId="4" borderId="49" xfId="0" applyFont="1" applyFill="1" applyBorder="1" applyAlignment="1" applyProtection="1">
      <alignment horizontal="center" vertical="center" wrapText="1"/>
      <protection hidden="1"/>
    </xf>
    <xf numFmtId="0" fontId="6" fillId="0" borderId="0" xfId="0" applyFont="1" applyAlignment="1" applyProtection="1">
      <alignment vertical="center" wrapText="1"/>
      <protection hidden="1"/>
    </xf>
    <xf numFmtId="3" fontId="6" fillId="0" borderId="0" xfId="0" applyNumberFormat="1" applyFont="1" applyAlignment="1" applyProtection="1">
      <alignment horizontal="center" vertical="center" shrinkToFit="1"/>
      <protection hidden="1"/>
    </xf>
    <xf numFmtId="1" fontId="54" fillId="0" borderId="0" xfId="0" applyNumberFormat="1" applyFont="1" applyAlignment="1" applyProtection="1">
      <alignment horizontal="center" vertical="center" shrinkToFit="1"/>
      <protection hidden="1"/>
    </xf>
    <xf numFmtId="3" fontId="55" fillId="0" borderId="0" xfId="0" applyNumberFormat="1" applyFont="1" applyAlignment="1">
      <alignment vertical="center" shrinkToFit="1"/>
    </xf>
    <xf numFmtId="0" fontId="9" fillId="11" borderId="0" xfId="17" applyFont="1" applyFill="1" applyAlignment="1" applyProtection="1">
      <alignment horizontal="center" vertical="center" shrinkToFit="1"/>
      <protection hidden="1"/>
    </xf>
    <xf numFmtId="0" fontId="1" fillId="0" borderId="30" xfId="0" applyFont="1" applyBorder="1" applyAlignment="1" applyProtection="1">
      <alignment horizontal="center"/>
      <protection hidden="1"/>
    </xf>
    <xf numFmtId="0" fontId="39" fillId="0" borderId="0" xfId="0" applyFont="1" applyProtection="1">
      <protection hidden="1"/>
    </xf>
    <xf numFmtId="0" fontId="28" fillId="0" borderId="0" xfId="0" applyFont="1" applyProtection="1">
      <protection hidden="1"/>
    </xf>
    <xf numFmtId="0" fontId="39" fillId="0" borderId="0" xfId="0" applyFont="1" applyAlignment="1" applyProtection="1">
      <alignment wrapText="1"/>
      <protection hidden="1"/>
    </xf>
    <xf numFmtId="0" fontId="39" fillId="0" borderId="0" xfId="0" applyFont="1" applyAlignment="1" applyProtection="1">
      <alignment horizontal="center" vertical="center"/>
      <protection hidden="1"/>
    </xf>
    <xf numFmtId="0" fontId="56" fillId="0" borderId="0" xfId="0" applyFont="1" applyProtection="1">
      <protection hidden="1"/>
    </xf>
    <xf numFmtId="164" fontId="6" fillId="3" borderId="0" xfId="0" applyNumberFormat="1" applyFont="1" applyFill="1" applyAlignment="1" applyProtection="1">
      <alignment horizontal="center" vertical="center" wrapText="1"/>
      <protection hidden="1"/>
    </xf>
    <xf numFmtId="3" fontId="16" fillId="0" borderId="0" xfId="0" applyNumberFormat="1" applyFont="1" applyAlignment="1" applyProtection="1">
      <alignment shrinkToFit="1"/>
      <protection hidden="1"/>
    </xf>
    <xf numFmtId="3" fontId="6" fillId="0" borderId="0" xfId="0" applyNumberFormat="1" applyFont="1" applyAlignment="1" applyProtection="1">
      <alignment vertical="center" shrinkToFit="1"/>
      <protection hidden="1"/>
    </xf>
    <xf numFmtId="1" fontId="54" fillId="0" borderId="0" xfId="0" applyNumberFormat="1" applyFont="1" applyAlignment="1" applyProtection="1">
      <alignment vertical="center" shrinkToFit="1"/>
      <protection hidden="1"/>
    </xf>
    <xf numFmtId="179" fontId="17" fillId="0" borderId="0" xfId="0" applyNumberFormat="1" applyFont="1" applyAlignment="1" applyProtection="1">
      <alignment vertical="center" shrinkToFit="1"/>
      <protection hidden="1"/>
    </xf>
    <xf numFmtId="1" fontId="17" fillId="0" borderId="0" xfId="0" applyNumberFormat="1" applyFont="1" applyAlignment="1" applyProtection="1">
      <alignment vertical="center" shrinkToFit="1"/>
      <protection hidden="1"/>
    </xf>
    <xf numFmtId="10" fontId="17" fillId="0" borderId="0" xfId="0" applyNumberFormat="1" applyFont="1" applyAlignment="1" applyProtection="1">
      <alignment vertical="center" shrinkToFit="1"/>
      <protection hidden="1"/>
    </xf>
    <xf numFmtId="3" fontId="12" fillId="0" borderId="0" xfId="0" applyNumberFormat="1" applyFont="1" applyAlignment="1" applyProtection="1">
      <alignment vertical="center" shrinkToFit="1"/>
      <protection hidden="1"/>
    </xf>
    <xf numFmtId="0" fontId="0" fillId="0" borderId="0" xfId="0" applyAlignment="1">
      <alignment vertical="center"/>
    </xf>
    <xf numFmtId="179" fontId="32" fillId="0" borderId="0" xfId="17" applyNumberFormat="1" applyFont="1" applyAlignment="1">
      <alignment vertical="center" shrinkToFit="1"/>
    </xf>
    <xf numFmtId="0" fontId="32" fillId="0" borderId="0" xfId="17" applyFont="1" applyAlignment="1">
      <alignment vertical="center" shrinkToFit="1"/>
    </xf>
    <xf numFmtId="49" fontId="6" fillId="0" borderId="0" xfId="0" applyNumberFormat="1" applyFont="1" applyAlignment="1">
      <alignment horizontal="right"/>
    </xf>
    <xf numFmtId="49" fontId="5" fillId="0" borderId="0" xfId="0" applyNumberFormat="1" applyFont="1" applyAlignment="1">
      <alignment horizontal="right"/>
    </xf>
    <xf numFmtId="49" fontId="4" fillId="0" borderId="0" xfId="0" applyNumberFormat="1" applyFont="1" applyAlignment="1">
      <alignment horizontal="right"/>
    </xf>
    <xf numFmtId="0" fontId="1" fillId="0" borderId="0" xfId="0" applyFont="1" applyAlignment="1">
      <alignment vertical="top"/>
    </xf>
    <xf numFmtId="0" fontId="21" fillId="0" borderId="0" xfId="0" applyFont="1" applyAlignment="1">
      <alignment vertical="top" wrapText="1"/>
    </xf>
    <xf numFmtId="15" fontId="10" fillId="6" borderId="35" xfId="0" applyNumberFormat="1" applyFont="1" applyFill="1" applyBorder="1" applyAlignment="1">
      <alignment shrinkToFit="1" readingOrder="1"/>
    </xf>
    <xf numFmtId="15" fontId="10" fillId="0" borderId="1" xfId="0" applyNumberFormat="1" applyFont="1" applyBorder="1" applyAlignment="1">
      <alignment shrinkToFit="1" readingOrder="1"/>
    </xf>
    <xf numFmtId="15" fontId="10" fillId="6" borderId="35" xfId="0" applyNumberFormat="1" applyFont="1" applyFill="1" applyBorder="1" applyAlignment="1" applyProtection="1">
      <alignment shrinkToFit="1" readingOrder="1"/>
      <protection locked="0"/>
    </xf>
    <xf numFmtId="180" fontId="17" fillId="0" borderId="0" xfId="0" applyNumberFormat="1" applyFont="1" applyAlignment="1" applyProtection="1">
      <alignment horizontal="center" vertical="center" shrinkToFit="1"/>
      <protection hidden="1"/>
    </xf>
    <xf numFmtId="179" fontId="25" fillId="0" borderId="0" xfId="0" applyNumberFormat="1" applyFont="1" applyAlignment="1" applyProtection="1">
      <alignment vertical="center" shrinkToFit="1"/>
      <protection hidden="1"/>
    </xf>
    <xf numFmtId="1" fontId="25" fillId="0" borderId="0" xfId="0" applyNumberFormat="1" applyFont="1" applyAlignment="1" applyProtection="1">
      <alignment vertical="center" shrinkToFit="1"/>
      <protection hidden="1"/>
    </xf>
    <xf numFmtId="0" fontId="9" fillId="0" borderId="0" xfId="15" applyFont="1" applyAlignment="1" applyProtection="1">
      <alignment horizontal="center" vertical="center" shrinkToFit="1"/>
      <protection hidden="1"/>
    </xf>
    <xf numFmtId="0" fontId="9" fillId="0" borderId="0" xfId="17" applyFont="1" applyAlignment="1" applyProtection="1">
      <alignment vertical="center" shrinkToFit="1"/>
      <protection hidden="1"/>
    </xf>
    <xf numFmtId="8" fontId="6" fillId="5" borderId="14" xfId="0" applyNumberFormat="1" applyFont="1" applyFill="1" applyBorder="1" applyAlignment="1" applyProtection="1">
      <alignment horizontal="center"/>
      <protection hidden="1"/>
    </xf>
    <xf numFmtId="173" fontId="12" fillId="5" borderId="14" xfId="0" applyNumberFormat="1" applyFont="1" applyFill="1" applyBorder="1" applyAlignment="1" applyProtection="1">
      <alignment horizontal="center"/>
      <protection hidden="1"/>
    </xf>
    <xf numFmtId="0" fontId="52" fillId="0" borderId="0" xfId="17" applyFont="1" applyAlignment="1">
      <alignment horizontal="center" vertical="center" shrinkToFit="1"/>
    </xf>
    <xf numFmtId="0" fontId="0" fillId="0" borderId="0" xfId="0" applyAlignment="1">
      <alignment vertical="center" shrinkToFit="1"/>
    </xf>
    <xf numFmtId="174" fontId="17" fillId="0" borderId="0" xfId="0" applyNumberFormat="1" applyFont="1" applyAlignment="1" applyProtection="1">
      <alignment vertical="center" shrinkToFit="1"/>
      <protection hidden="1"/>
    </xf>
    <xf numFmtId="174" fontId="25" fillId="0" borderId="0" xfId="0" applyNumberFormat="1" applyFont="1" applyAlignment="1" applyProtection="1">
      <alignment vertical="center" shrinkToFit="1"/>
      <protection hidden="1"/>
    </xf>
    <xf numFmtId="3" fontId="13" fillId="0" borderId="0" xfId="0" applyNumberFormat="1" applyFont="1" applyAlignment="1" applyProtection="1">
      <alignment vertical="center" shrinkToFit="1"/>
      <protection hidden="1"/>
    </xf>
    <xf numFmtId="1" fontId="58" fillId="0" borderId="0" xfId="0" applyNumberFormat="1" applyFont="1" applyAlignment="1" applyProtection="1">
      <alignment vertical="center" shrinkToFit="1"/>
      <protection hidden="1"/>
    </xf>
    <xf numFmtId="174" fontId="9" fillId="0" borderId="0" xfId="17" applyNumberFormat="1" applyFont="1" applyAlignment="1">
      <alignment vertical="center" shrinkToFit="1"/>
    </xf>
    <xf numFmtId="0" fontId="9" fillId="0" borderId="0" xfId="17" applyFont="1" applyAlignment="1">
      <alignment vertical="center" shrinkToFit="1"/>
    </xf>
    <xf numFmtId="3" fontId="9" fillId="0" borderId="0" xfId="0" applyNumberFormat="1" applyFont="1" applyAlignment="1" applyProtection="1">
      <alignment vertical="center" shrinkToFit="1"/>
      <protection hidden="1"/>
    </xf>
    <xf numFmtId="1" fontId="9" fillId="0" borderId="0" xfId="0" applyNumberFormat="1" applyFont="1" applyAlignment="1" applyProtection="1">
      <alignment vertical="center" shrinkToFit="1"/>
      <protection hidden="1"/>
    </xf>
    <xf numFmtId="0" fontId="9" fillId="0" borderId="0" xfId="0" applyFont="1" applyAlignment="1" applyProtection="1">
      <alignment vertical="center" shrinkToFit="1"/>
      <protection hidden="1"/>
    </xf>
    <xf numFmtId="6" fontId="13" fillId="0" borderId="0" xfId="0" applyNumberFormat="1" applyFont="1" applyAlignment="1" applyProtection="1">
      <alignment vertical="center" shrinkToFit="1"/>
      <protection hidden="1"/>
    </xf>
    <xf numFmtId="8" fontId="13" fillId="0" borderId="0" xfId="17" applyNumberFormat="1" applyFont="1" applyAlignment="1">
      <alignment vertical="center" shrinkToFit="1"/>
    </xf>
    <xf numFmtId="0" fontId="13" fillId="0" borderId="0" xfId="17" applyFont="1" applyAlignment="1">
      <alignment vertical="center" shrinkToFit="1"/>
    </xf>
    <xf numFmtId="10" fontId="13" fillId="0" borderId="0" xfId="0" applyNumberFormat="1" applyFont="1" applyAlignment="1" applyProtection="1">
      <alignment vertical="center" shrinkToFit="1"/>
      <protection hidden="1"/>
    </xf>
    <xf numFmtId="172" fontId="13" fillId="0" borderId="0" xfId="1" applyNumberFormat="1" applyFont="1" applyFill="1" applyBorder="1" applyAlignment="1" applyProtection="1">
      <alignment vertical="center" shrinkToFit="1"/>
      <protection hidden="1"/>
    </xf>
    <xf numFmtId="6" fontId="13" fillId="0" borderId="0" xfId="1" applyNumberFormat="1" applyFont="1" applyFill="1" applyBorder="1" applyAlignment="1" applyProtection="1">
      <alignment vertical="center" shrinkToFit="1"/>
      <protection hidden="1"/>
    </xf>
    <xf numFmtId="1" fontId="13" fillId="0" borderId="0" xfId="0" applyNumberFormat="1" applyFont="1" applyAlignment="1" applyProtection="1">
      <alignment vertical="center" shrinkToFit="1"/>
      <protection hidden="1"/>
    </xf>
    <xf numFmtId="8" fontId="12" fillId="0" borderId="4" xfId="0" applyNumberFormat="1" applyFont="1" applyBorder="1" applyAlignment="1" applyProtection="1">
      <alignment horizontal="center"/>
      <protection locked="0"/>
    </xf>
    <xf numFmtId="174" fontId="12" fillId="16" borderId="30" xfId="0" applyNumberFormat="1" applyFont="1" applyFill="1" applyBorder="1" applyAlignment="1" applyProtection="1">
      <alignment horizontal="center"/>
      <protection hidden="1"/>
    </xf>
    <xf numFmtId="177" fontId="12" fillId="0" borderId="4" xfId="0" applyNumberFormat="1" applyFont="1" applyBorder="1" applyAlignment="1" applyProtection="1">
      <alignment horizontal="center"/>
      <protection hidden="1"/>
    </xf>
    <xf numFmtId="0" fontId="12" fillId="0" borderId="30" xfId="0" applyFont="1" applyBorder="1" applyAlignment="1" applyProtection="1">
      <alignment horizontal="center"/>
      <protection hidden="1"/>
    </xf>
    <xf numFmtId="8" fontId="12" fillId="16" borderId="4" xfId="0" applyNumberFormat="1" applyFont="1" applyFill="1" applyBorder="1" applyAlignment="1" applyProtection="1">
      <alignment horizontal="center"/>
      <protection locked="0"/>
    </xf>
    <xf numFmtId="177" fontId="12" fillId="16" borderId="4" xfId="0" applyNumberFormat="1" applyFont="1" applyFill="1" applyBorder="1" applyAlignment="1" applyProtection="1">
      <alignment horizontal="center"/>
      <protection hidden="1"/>
    </xf>
    <xf numFmtId="10" fontId="6" fillId="16" borderId="4" xfId="0" applyNumberFormat="1" applyFont="1" applyFill="1" applyBorder="1" applyAlignment="1" applyProtection="1">
      <alignment horizontal="center"/>
      <protection hidden="1"/>
    </xf>
    <xf numFmtId="167" fontId="12" fillId="16" borderId="31" xfId="0" applyNumberFormat="1" applyFont="1" applyFill="1" applyBorder="1" applyAlignment="1" applyProtection="1">
      <alignment horizontal="center"/>
      <protection hidden="1"/>
    </xf>
    <xf numFmtId="176" fontId="12" fillId="0" borderId="4" xfId="12" applyNumberFormat="1" applyFont="1" applyBorder="1" applyAlignment="1" applyProtection="1">
      <alignment horizontal="center"/>
      <protection locked="0" hidden="1"/>
    </xf>
    <xf numFmtId="0" fontId="6" fillId="0" borderId="4" xfId="12" applyFont="1" applyBorder="1" applyAlignment="1" applyProtection="1">
      <alignment horizontal="center"/>
      <protection locked="0" hidden="1"/>
    </xf>
    <xf numFmtId="10" fontId="6" fillId="0" borderId="4" xfId="12" applyNumberFormat="1" applyFont="1" applyBorder="1" applyAlignment="1" applyProtection="1">
      <alignment horizontal="center"/>
      <protection locked="0" hidden="1"/>
    </xf>
    <xf numFmtId="8" fontId="36" fillId="0" borderId="0" xfId="17" applyNumberFormat="1" applyFont="1" applyAlignment="1">
      <alignment vertical="center" shrinkToFit="1"/>
    </xf>
    <xf numFmtId="0" fontId="9" fillId="0" borderId="1" xfId="17" applyFont="1" applyBorder="1" applyAlignment="1">
      <alignment horizontal="center" vertical="center" shrinkToFit="1"/>
    </xf>
    <xf numFmtId="0" fontId="9" fillId="0" borderId="69" xfId="17" applyFont="1" applyBorder="1" applyAlignment="1">
      <alignment horizontal="center" vertical="center" shrinkToFit="1"/>
    </xf>
    <xf numFmtId="0" fontId="9" fillId="0" borderId="70" xfId="17" applyFont="1" applyBorder="1" applyAlignment="1">
      <alignment horizontal="center" vertical="center" shrinkToFit="1"/>
    </xf>
    <xf numFmtId="164" fontId="12" fillId="0" borderId="4" xfId="0" applyNumberFormat="1" applyFont="1" applyBorder="1" applyAlignment="1" applyProtection="1">
      <alignment horizontal="center"/>
      <protection hidden="1"/>
    </xf>
    <xf numFmtId="173" fontId="12" fillId="0" borderId="2" xfId="0" applyNumberFormat="1" applyFont="1" applyBorder="1" applyAlignment="1" applyProtection="1">
      <alignment horizontal="center"/>
      <protection hidden="1"/>
    </xf>
    <xf numFmtId="6" fontId="17" fillId="0" borderId="0" xfId="0" applyNumberFormat="1" applyFont="1" applyAlignment="1" applyProtection="1">
      <alignment vertical="center" shrinkToFit="1"/>
      <protection hidden="1"/>
    </xf>
    <xf numFmtId="172" fontId="17" fillId="0" borderId="0" xfId="0" applyNumberFormat="1" applyFont="1" applyAlignment="1" applyProtection="1">
      <alignment vertical="center" shrinkToFit="1"/>
      <protection hidden="1"/>
    </xf>
    <xf numFmtId="174" fontId="13" fillId="0" borderId="0" xfId="17" applyNumberFormat="1" applyFont="1" applyAlignment="1">
      <alignment vertical="center" shrinkToFit="1"/>
    </xf>
    <xf numFmtId="5" fontId="17" fillId="0" borderId="0" xfId="0" applyNumberFormat="1" applyFont="1" applyAlignment="1" applyProtection="1">
      <alignment vertical="center" shrinkToFit="1"/>
      <protection hidden="1"/>
    </xf>
    <xf numFmtId="172" fontId="9" fillId="0" borderId="0" xfId="17" applyNumberFormat="1" applyFont="1" applyAlignment="1">
      <alignment vertical="center" shrinkToFit="1"/>
    </xf>
    <xf numFmtId="0" fontId="17" fillId="0" borderId="0" xfId="0" applyFont="1" applyAlignment="1" applyProtection="1">
      <alignment vertical="center" shrinkToFit="1"/>
      <protection hidden="1"/>
    </xf>
    <xf numFmtId="0" fontId="17" fillId="0" borderId="0" xfId="17" applyFont="1" applyAlignment="1">
      <alignment vertical="center" shrinkToFit="1"/>
    </xf>
    <xf numFmtId="42" fontId="81" fillId="0" borderId="0" xfId="1" applyNumberFormat="1" applyFont="1" applyFill="1" applyBorder="1" applyAlignment="1" applyProtection="1">
      <alignment vertical="center" shrinkToFit="1"/>
      <protection hidden="1"/>
    </xf>
    <xf numFmtId="5" fontId="82" fillId="0" borderId="0" xfId="1" applyNumberFormat="1" applyFont="1" applyFill="1" applyBorder="1" applyAlignment="1" applyProtection="1">
      <alignment vertical="center" shrinkToFit="1"/>
      <protection hidden="1"/>
    </xf>
    <xf numFmtId="42" fontId="82" fillId="0" borderId="0" xfId="1" applyNumberFormat="1" applyFont="1" applyFill="1" applyBorder="1" applyAlignment="1" applyProtection="1">
      <alignment vertical="center" shrinkToFit="1"/>
      <protection hidden="1"/>
    </xf>
    <xf numFmtId="0" fontId="17" fillId="0" borderId="0" xfId="1" applyNumberFormat="1" applyFont="1" applyFill="1" applyBorder="1" applyAlignment="1" applyProtection="1">
      <alignment vertical="center" shrinkToFit="1"/>
      <protection hidden="1"/>
    </xf>
    <xf numFmtId="0" fontId="54" fillId="0" borderId="0" xfId="1" applyNumberFormat="1" applyFont="1" applyFill="1" applyBorder="1" applyAlignment="1" applyProtection="1">
      <alignment vertical="center" shrinkToFit="1"/>
      <protection hidden="1"/>
    </xf>
    <xf numFmtId="5" fontId="17" fillId="0" borderId="0" xfId="1" applyNumberFormat="1" applyFont="1" applyFill="1" applyBorder="1" applyAlignment="1" applyProtection="1">
      <alignment vertical="center" shrinkToFit="1"/>
      <protection hidden="1"/>
    </xf>
    <xf numFmtId="172" fontId="54" fillId="0" borderId="0" xfId="0" applyNumberFormat="1" applyFont="1" applyAlignment="1" applyProtection="1">
      <alignment vertical="center" shrinkToFit="1"/>
      <protection hidden="1"/>
    </xf>
    <xf numFmtId="42" fontId="9" fillId="0" borderId="0" xfId="1" applyNumberFormat="1" applyFont="1" applyFill="1" applyBorder="1" applyAlignment="1">
      <alignment vertical="center" shrinkToFit="1"/>
    </xf>
    <xf numFmtId="5" fontId="13" fillId="0" borderId="0" xfId="17" applyNumberFormat="1" applyFont="1" applyAlignment="1">
      <alignment vertical="center" shrinkToFit="1"/>
    </xf>
    <xf numFmtId="172" fontId="13" fillId="0" borderId="0" xfId="0" applyNumberFormat="1" applyFont="1" applyAlignment="1" applyProtection="1">
      <alignment vertical="center" shrinkToFit="1"/>
      <protection hidden="1"/>
    </xf>
    <xf numFmtId="0" fontId="9" fillId="0" borderId="71" xfId="17" applyFont="1" applyBorder="1" applyAlignment="1">
      <alignment horizontal="center" vertical="center" shrinkToFit="1"/>
    </xf>
    <xf numFmtId="2" fontId="9" fillId="0" borderId="0" xfId="17" applyNumberFormat="1" applyFont="1" applyAlignment="1">
      <alignment horizontal="center" vertical="center" shrinkToFit="1"/>
    </xf>
    <xf numFmtId="172" fontId="13" fillId="0" borderId="0" xfId="17" applyNumberFormat="1" applyFont="1" applyAlignment="1">
      <alignment vertical="center" shrinkToFit="1"/>
    </xf>
    <xf numFmtId="42" fontId="17" fillId="0" borderId="0" xfId="1" applyNumberFormat="1" applyFont="1" applyFill="1" applyBorder="1" applyAlignment="1">
      <alignment vertical="center" shrinkToFit="1"/>
    </xf>
    <xf numFmtId="0" fontId="83" fillId="0" borderId="72" xfId="0" applyFont="1" applyBorder="1" applyAlignment="1">
      <alignment vertical="center"/>
    </xf>
    <xf numFmtId="0" fontId="83" fillId="0" borderId="69" xfId="0" applyFont="1" applyBorder="1" applyAlignment="1">
      <alignment vertical="center"/>
    </xf>
    <xf numFmtId="0" fontId="83" fillId="0" borderId="73" xfId="0" applyFont="1" applyBorder="1" applyAlignment="1">
      <alignment vertical="center"/>
    </xf>
    <xf numFmtId="0" fontId="83" fillId="0" borderId="70" xfId="0" applyFont="1" applyBorder="1" applyAlignment="1">
      <alignment vertical="center"/>
    </xf>
    <xf numFmtId="0" fontId="83" fillId="0" borderId="0" xfId="0" applyFont="1" applyAlignment="1">
      <alignment vertical="center"/>
    </xf>
    <xf numFmtId="0" fontId="83" fillId="0" borderId="71" xfId="0" applyFont="1" applyBorder="1" applyAlignment="1">
      <alignment vertical="center"/>
    </xf>
    <xf numFmtId="0" fontId="83" fillId="0" borderId="74" xfId="0" applyFont="1" applyBorder="1" applyAlignment="1">
      <alignment vertical="center"/>
    </xf>
    <xf numFmtId="0" fontId="83" fillId="0" borderId="1" xfId="0" applyFont="1" applyBorder="1" applyAlignment="1">
      <alignment vertical="center"/>
    </xf>
    <xf numFmtId="0" fontId="83" fillId="0" borderId="75" xfId="0" applyFont="1" applyBorder="1" applyAlignment="1">
      <alignment vertical="center"/>
    </xf>
    <xf numFmtId="0" fontId="84" fillId="0" borderId="70" xfId="0" applyFont="1" applyBorder="1" applyAlignment="1">
      <alignment vertical="center"/>
    </xf>
    <xf numFmtId="0" fontId="84" fillId="0" borderId="0" xfId="0" applyFont="1" applyAlignment="1">
      <alignment vertical="center"/>
    </xf>
    <xf numFmtId="0" fontId="9" fillId="0" borderId="75" xfId="17" applyFont="1" applyBorder="1" applyAlignment="1">
      <alignment horizontal="center" vertical="center" shrinkToFit="1"/>
    </xf>
    <xf numFmtId="0" fontId="9" fillId="0" borderId="73" xfId="17" applyFont="1" applyBorder="1" applyAlignment="1">
      <alignment horizontal="center" vertical="center" shrinkToFit="1"/>
    </xf>
    <xf numFmtId="0" fontId="84" fillId="0" borderId="1" xfId="0" applyFont="1" applyBorder="1" applyAlignment="1">
      <alignment vertical="center"/>
    </xf>
    <xf numFmtId="0" fontId="84" fillId="0" borderId="72" xfId="0" applyFont="1" applyBorder="1" applyAlignment="1">
      <alignment vertical="center"/>
    </xf>
    <xf numFmtId="0" fontId="84" fillId="0" borderId="69" xfId="0" applyFont="1" applyBorder="1" applyAlignment="1">
      <alignment vertical="center"/>
    </xf>
    <xf numFmtId="0" fontId="9" fillId="0" borderId="74" xfId="17" applyFont="1" applyBorder="1" applyAlignment="1">
      <alignment horizontal="center" vertical="center" shrinkToFit="1"/>
    </xf>
    <xf numFmtId="0" fontId="84" fillId="0" borderId="73" xfId="0" applyFont="1" applyBorder="1" applyAlignment="1">
      <alignment vertical="center"/>
    </xf>
    <xf numFmtId="0" fontId="84" fillId="0" borderId="71" xfId="0" applyFont="1" applyBorder="1" applyAlignment="1">
      <alignment vertical="center"/>
    </xf>
    <xf numFmtId="0" fontId="9" fillId="0" borderId="72" xfId="17" applyFont="1" applyBorder="1" applyAlignment="1">
      <alignment horizontal="center" vertical="center" shrinkToFit="1"/>
    </xf>
    <xf numFmtId="0" fontId="84" fillId="0" borderId="70" xfId="0" applyFont="1" applyBorder="1" applyAlignment="1">
      <alignment vertical="center" textRotation="255"/>
    </xf>
    <xf numFmtId="0" fontId="84" fillId="0" borderId="0" xfId="0" applyFont="1" applyAlignment="1">
      <alignment vertical="center" textRotation="255"/>
    </xf>
    <xf numFmtId="1" fontId="64" fillId="0" borderId="0" xfId="0" applyNumberFormat="1" applyFont="1" applyAlignment="1" applyProtection="1">
      <alignment vertical="center" shrinkToFit="1"/>
      <protection hidden="1"/>
    </xf>
    <xf numFmtId="8" fontId="12" fillId="6" borderId="76" xfId="0" applyNumberFormat="1" applyFont="1" applyFill="1" applyBorder="1" applyAlignment="1" applyProtection="1">
      <alignment horizontal="center"/>
      <protection locked="0"/>
    </xf>
    <xf numFmtId="8" fontId="12" fillId="7" borderId="76" xfId="0" applyNumberFormat="1" applyFont="1" applyFill="1" applyBorder="1" applyAlignment="1" applyProtection="1">
      <alignment horizontal="center"/>
      <protection locked="0"/>
    </xf>
    <xf numFmtId="8" fontId="12" fillId="0" borderId="76" xfId="0" applyNumberFormat="1" applyFont="1" applyBorder="1" applyAlignment="1" applyProtection="1">
      <alignment horizontal="center"/>
      <protection hidden="1"/>
    </xf>
    <xf numFmtId="8" fontId="6" fillId="5" borderId="76" xfId="0" applyNumberFormat="1" applyFont="1" applyFill="1" applyBorder="1" applyAlignment="1" applyProtection="1">
      <alignment horizontal="center"/>
      <protection hidden="1"/>
    </xf>
    <xf numFmtId="173" fontId="12" fillId="5" borderId="76" xfId="0" applyNumberFormat="1" applyFont="1" applyFill="1" applyBorder="1" applyAlignment="1" applyProtection="1">
      <alignment horizontal="center"/>
      <protection hidden="1"/>
    </xf>
    <xf numFmtId="8" fontId="12" fillId="7" borderId="4" xfId="0" applyNumberFormat="1" applyFont="1" applyFill="1" applyBorder="1" applyAlignment="1" applyProtection="1">
      <alignment horizontal="center"/>
      <protection locked="0"/>
    </xf>
    <xf numFmtId="8" fontId="6" fillId="5" borderId="4" xfId="0" applyNumberFormat="1" applyFont="1" applyFill="1" applyBorder="1" applyAlignment="1" applyProtection="1">
      <alignment horizontal="center"/>
      <protection hidden="1"/>
    </xf>
    <xf numFmtId="173" fontId="12" fillId="5" borderId="4" xfId="0" applyNumberFormat="1" applyFont="1" applyFill="1" applyBorder="1" applyAlignment="1" applyProtection="1">
      <alignment horizontal="center"/>
      <protection hidden="1"/>
    </xf>
    <xf numFmtId="164" fontId="12" fillId="0" borderId="76" xfId="0" applyNumberFormat="1" applyFont="1" applyBorder="1" applyAlignment="1" applyProtection="1">
      <alignment horizontal="center"/>
      <protection hidden="1"/>
    </xf>
    <xf numFmtId="8" fontId="6" fillId="0" borderId="76" xfId="0" applyNumberFormat="1" applyFont="1" applyBorder="1" applyAlignment="1" applyProtection="1">
      <alignment horizontal="center"/>
      <protection hidden="1"/>
    </xf>
    <xf numFmtId="8" fontId="6" fillId="0" borderId="4" xfId="0" applyNumberFormat="1" applyFont="1" applyBorder="1" applyAlignment="1" applyProtection="1">
      <alignment horizontal="center"/>
      <protection hidden="1"/>
    </xf>
    <xf numFmtId="168" fontId="12" fillId="0" borderId="22" xfId="0" applyNumberFormat="1" applyFont="1" applyBorder="1" applyAlignment="1" applyProtection="1">
      <alignment horizontal="center"/>
      <protection hidden="1"/>
    </xf>
    <xf numFmtId="14" fontId="6" fillId="4" borderId="77" xfId="0" applyNumberFormat="1" applyFont="1" applyFill="1" applyBorder="1" applyAlignment="1" applyProtection="1">
      <alignment horizontal="center" wrapText="1"/>
      <protection hidden="1"/>
    </xf>
    <xf numFmtId="0" fontId="6" fillId="4" borderId="23" xfId="0" applyFont="1" applyFill="1" applyBorder="1" applyAlignment="1" applyProtection="1">
      <alignment horizontal="center" wrapText="1"/>
      <protection hidden="1"/>
    </xf>
    <xf numFmtId="168" fontId="6" fillId="4" borderId="23" xfId="0" applyNumberFormat="1" applyFont="1" applyFill="1" applyBorder="1" applyAlignment="1" applyProtection="1">
      <alignment horizontal="center" wrapText="1"/>
      <protection hidden="1"/>
    </xf>
    <xf numFmtId="0" fontId="6" fillId="4" borderId="78" xfId="0" applyFont="1" applyFill="1" applyBorder="1" applyAlignment="1" applyProtection="1">
      <alignment horizontal="center" wrapText="1"/>
      <protection hidden="1"/>
    </xf>
    <xf numFmtId="164" fontId="6" fillId="0" borderId="4" xfId="0" applyNumberFormat="1" applyFont="1" applyBorder="1" applyAlignment="1" applyProtection="1">
      <alignment horizontal="center" vertical="center"/>
      <protection hidden="1"/>
    </xf>
    <xf numFmtId="176" fontId="6" fillId="0" borderId="4" xfId="0" applyNumberFormat="1" applyFont="1" applyBorder="1" applyAlignment="1" applyProtection="1">
      <alignment horizontal="center" vertical="center"/>
      <protection hidden="1"/>
    </xf>
    <xf numFmtId="0" fontId="6" fillId="0" borderId="4" xfId="0" applyFont="1" applyBorder="1" applyAlignment="1" applyProtection="1">
      <alignment horizontal="center" vertical="center"/>
      <protection hidden="1"/>
    </xf>
    <xf numFmtId="10" fontId="6" fillId="0" borderId="4" xfId="0" applyNumberFormat="1" applyFont="1" applyBorder="1" applyAlignment="1" applyProtection="1">
      <alignment horizontal="center" vertical="center"/>
      <protection hidden="1"/>
    </xf>
    <xf numFmtId="10" fontId="6" fillId="4" borderId="23" xfId="0" applyNumberFormat="1" applyFont="1" applyFill="1" applyBorder="1" applyAlignment="1" applyProtection="1">
      <alignment horizontal="center" wrapText="1"/>
      <protection hidden="1"/>
    </xf>
    <xf numFmtId="10" fontId="6" fillId="4" borderId="74" xfId="0" applyNumberFormat="1" applyFont="1" applyFill="1" applyBorder="1" applyAlignment="1" applyProtection="1">
      <alignment horizontal="center" wrapText="1"/>
      <protection hidden="1"/>
    </xf>
    <xf numFmtId="10" fontId="6" fillId="0" borderId="0" xfId="0" applyNumberFormat="1" applyFont="1" applyAlignment="1" applyProtection="1">
      <alignment horizontal="center"/>
      <protection hidden="1"/>
    </xf>
    <xf numFmtId="8" fontId="6" fillId="0" borderId="4" xfId="0" applyNumberFormat="1" applyFont="1" applyBorder="1" applyAlignment="1" applyProtection="1">
      <alignment horizontal="center" vertical="center" wrapText="1"/>
      <protection hidden="1"/>
    </xf>
    <xf numFmtId="0" fontId="6" fillId="0" borderId="4" xfId="0" applyFont="1" applyBorder="1" applyAlignment="1" applyProtection="1">
      <alignment horizontal="center" vertical="center" wrapText="1"/>
      <protection hidden="1"/>
    </xf>
    <xf numFmtId="10" fontId="6" fillId="0" borderId="4" xfId="0" applyNumberFormat="1" applyFont="1" applyBorder="1" applyAlignment="1" applyProtection="1">
      <alignment horizontal="center" vertical="center" wrapText="1"/>
      <protection hidden="1"/>
    </xf>
    <xf numFmtId="174" fontId="12" fillId="0" borderId="24" xfId="0" applyNumberFormat="1" applyFont="1" applyBorder="1" applyAlignment="1" applyProtection="1">
      <alignment horizontal="center"/>
      <protection hidden="1"/>
    </xf>
    <xf numFmtId="8" fontId="12" fillId="0" borderId="24" xfId="0" applyNumberFormat="1" applyFont="1" applyBorder="1" applyAlignment="1" applyProtection="1">
      <alignment horizontal="center"/>
      <protection hidden="1"/>
    </xf>
    <xf numFmtId="167" fontId="12" fillId="0" borderId="24" xfId="0" applyNumberFormat="1" applyFont="1" applyBorder="1" applyAlignment="1" applyProtection="1">
      <alignment horizontal="center"/>
      <protection hidden="1"/>
    </xf>
    <xf numFmtId="10" fontId="6" fillId="0" borderId="24" xfId="0" applyNumberFormat="1" applyFont="1" applyBorder="1" applyAlignment="1" applyProtection="1">
      <alignment horizontal="center"/>
      <protection hidden="1"/>
    </xf>
    <xf numFmtId="167" fontId="12" fillId="0" borderId="72" xfId="0" applyNumberFormat="1" applyFont="1" applyBorder="1" applyAlignment="1" applyProtection="1">
      <alignment horizontal="center"/>
      <protection hidden="1"/>
    </xf>
    <xf numFmtId="6" fontId="12" fillId="0" borderId="4" xfId="0" applyNumberFormat="1" applyFont="1" applyBorder="1" applyAlignment="1" applyProtection="1">
      <alignment horizontal="center"/>
      <protection hidden="1"/>
    </xf>
    <xf numFmtId="6" fontId="6" fillId="0" borderId="13" xfId="0" applyNumberFormat="1" applyFont="1" applyBorder="1" applyAlignment="1" applyProtection="1">
      <alignment horizontal="center"/>
      <protection hidden="1"/>
    </xf>
    <xf numFmtId="174" fontId="26" fillId="0" borderId="0" xfId="17" applyNumberFormat="1" applyFont="1" applyAlignment="1">
      <alignment vertical="center" wrapText="1" shrinkToFit="1"/>
    </xf>
    <xf numFmtId="0" fontId="53" fillId="0" borderId="0" xfId="0" applyFont="1" applyProtection="1">
      <protection hidden="1"/>
    </xf>
    <xf numFmtId="0" fontId="26" fillId="0" borderId="0" xfId="17" applyFont="1" applyAlignment="1">
      <alignment vertical="center" shrinkToFit="1"/>
    </xf>
    <xf numFmtId="10" fontId="26" fillId="0" borderId="0" xfId="18" applyNumberFormat="1" applyFont="1" applyFill="1" applyBorder="1" applyAlignment="1">
      <alignment vertical="center" shrinkToFit="1"/>
    </xf>
    <xf numFmtId="10" fontId="2" fillId="0" borderId="0" xfId="17" applyNumberFormat="1" applyFont="1" applyAlignment="1">
      <alignment vertical="center" shrinkToFit="1"/>
    </xf>
    <xf numFmtId="8" fontId="6" fillId="0" borderId="13" xfId="0" applyNumberFormat="1" applyFont="1" applyBorder="1" applyAlignment="1" applyProtection="1">
      <alignment horizontal="center" vertical="center" wrapText="1"/>
      <protection hidden="1"/>
    </xf>
    <xf numFmtId="0" fontId="6" fillId="0" borderId="13" xfId="0" applyFont="1" applyBorder="1" applyAlignment="1" applyProtection="1">
      <alignment horizontal="center" vertical="center" wrapText="1"/>
      <protection hidden="1"/>
    </xf>
    <xf numFmtId="10" fontId="6" fillId="0" borderId="13" xfId="0" applyNumberFormat="1" applyFont="1" applyBorder="1" applyAlignment="1" applyProtection="1">
      <alignment horizontal="center" vertical="center" wrapText="1"/>
      <protection hidden="1"/>
    </xf>
    <xf numFmtId="172" fontId="1" fillId="0" borderId="0" xfId="18" applyNumberFormat="1" applyFont="1" applyBorder="1" applyAlignment="1" applyProtection="1">
      <alignment vertical="center" shrinkToFit="1"/>
      <protection hidden="1"/>
    </xf>
    <xf numFmtId="0" fontId="1" fillId="0" borderId="4" xfId="0" applyFont="1" applyBorder="1" applyAlignment="1" applyProtection="1">
      <alignment horizontal="center" vertical="center"/>
      <protection hidden="1"/>
    </xf>
    <xf numFmtId="0" fontId="6" fillId="0" borderId="72" xfId="0" applyFont="1" applyBorder="1" applyAlignment="1" applyProtection="1">
      <alignment horizontal="center"/>
      <protection hidden="1"/>
    </xf>
    <xf numFmtId="0" fontId="6" fillId="0" borderId="70" xfId="0" applyFont="1" applyBorder="1" applyAlignment="1" applyProtection="1">
      <alignment horizontal="center"/>
      <protection hidden="1"/>
    </xf>
    <xf numFmtId="176" fontId="12" fillId="0" borderId="79" xfId="0" applyNumberFormat="1" applyFont="1" applyBorder="1" applyAlignment="1" applyProtection="1">
      <alignment horizontal="center"/>
      <protection hidden="1"/>
    </xf>
    <xf numFmtId="167" fontId="12" fillId="0" borderId="80" xfId="0" applyNumberFormat="1" applyFont="1" applyBorder="1" applyAlignment="1" applyProtection="1">
      <alignment horizontal="center"/>
      <protection hidden="1"/>
    </xf>
    <xf numFmtId="10" fontId="1" fillId="0" borderId="0" xfId="18" applyNumberFormat="1" applyFont="1" applyFill="1" applyBorder="1" applyAlignment="1" applyProtection="1">
      <alignment vertical="center" shrinkToFit="1"/>
      <protection hidden="1"/>
    </xf>
    <xf numFmtId="172" fontId="1" fillId="0" borderId="0" xfId="18" applyNumberFormat="1" applyFont="1" applyFill="1" applyBorder="1" applyAlignment="1" applyProtection="1">
      <alignment vertical="center" shrinkToFit="1"/>
      <protection hidden="1"/>
    </xf>
    <xf numFmtId="42" fontId="9" fillId="0" borderId="0" xfId="17" applyNumberFormat="1" applyFont="1" applyAlignment="1" applyProtection="1">
      <alignment horizontal="center" vertical="center" shrinkToFit="1"/>
      <protection hidden="1"/>
    </xf>
    <xf numFmtId="42" fontId="17" fillId="0" borderId="0" xfId="0" applyNumberFormat="1" applyFont="1" applyAlignment="1" applyProtection="1">
      <alignment vertical="center" shrinkToFit="1"/>
      <protection hidden="1"/>
    </xf>
    <xf numFmtId="8" fontId="12" fillId="6" borderId="81" xfId="0" applyNumberFormat="1" applyFont="1" applyFill="1" applyBorder="1" applyAlignment="1" applyProtection="1">
      <alignment horizontal="center"/>
      <protection locked="0"/>
    </xf>
    <xf numFmtId="177" fontId="12" fillId="3" borderId="81" xfId="0" applyNumberFormat="1" applyFont="1" applyFill="1" applyBorder="1" applyAlignment="1" applyProtection="1">
      <alignment horizontal="center"/>
      <protection hidden="1"/>
    </xf>
    <xf numFmtId="10" fontId="6" fillId="0" borderId="81" xfId="0" applyNumberFormat="1" applyFont="1" applyBorder="1" applyAlignment="1" applyProtection="1">
      <alignment horizontal="center"/>
      <protection hidden="1"/>
    </xf>
    <xf numFmtId="174" fontId="12" fillId="0" borderId="82" xfId="0" applyNumberFormat="1" applyFont="1" applyBorder="1" applyAlignment="1" applyProtection="1">
      <alignment horizontal="center"/>
      <protection hidden="1"/>
    </xf>
    <xf numFmtId="174" fontId="12" fillId="16" borderId="82" xfId="0" applyNumberFormat="1" applyFont="1" applyFill="1" applyBorder="1" applyAlignment="1" applyProtection="1">
      <alignment horizontal="center"/>
      <protection hidden="1"/>
    </xf>
    <xf numFmtId="8" fontId="12" fillId="16" borderId="23" xfId="0" applyNumberFormat="1" applyFont="1" applyFill="1" applyBorder="1" applyAlignment="1" applyProtection="1">
      <alignment horizontal="center"/>
      <protection locked="0"/>
    </xf>
    <xf numFmtId="177" fontId="12" fillId="16" borderId="23" xfId="0" applyNumberFormat="1" applyFont="1" applyFill="1" applyBorder="1" applyAlignment="1" applyProtection="1">
      <alignment horizontal="center"/>
      <protection hidden="1"/>
    </xf>
    <xf numFmtId="10" fontId="6" fillId="16" borderId="23" xfId="0" applyNumberFormat="1" applyFont="1" applyFill="1" applyBorder="1" applyAlignment="1" applyProtection="1">
      <alignment horizontal="center"/>
      <protection hidden="1"/>
    </xf>
    <xf numFmtId="8" fontId="16" fillId="6" borderId="4" xfId="0" applyNumberFormat="1" applyFont="1" applyFill="1" applyBorder="1" applyAlignment="1" applyProtection="1">
      <alignment horizontal="center" vertical="center" shrinkToFit="1"/>
      <protection locked="0"/>
    </xf>
    <xf numFmtId="167" fontId="12" fillId="3" borderId="83" xfId="0" applyNumberFormat="1" applyFont="1" applyFill="1" applyBorder="1" applyAlignment="1" applyProtection="1">
      <alignment horizontal="center"/>
      <protection hidden="1"/>
    </xf>
    <xf numFmtId="167" fontId="12" fillId="3" borderId="4" xfId="0" applyNumberFormat="1" applyFont="1" applyFill="1" applyBorder="1" applyAlignment="1" applyProtection="1">
      <alignment horizontal="center"/>
      <protection hidden="1"/>
    </xf>
    <xf numFmtId="0" fontId="69" fillId="0" borderId="0" xfId="0" applyFont="1" applyProtection="1">
      <protection hidden="1"/>
    </xf>
    <xf numFmtId="10" fontId="6" fillId="0" borderId="4" xfId="18" applyNumberFormat="1" applyFont="1" applyBorder="1" applyAlignment="1" applyProtection="1">
      <alignment horizontal="center"/>
      <protection locked="0"/>
    </xf>
    <xf numFmtId="0" fontId="1" fillId="0" borderId="4" xfId="0" applyFont="1" applyBorder="1" applyProtection="1">
      <protection hidden="1"/>
    </xf>
    <xf numFmtId="0" fontId="1" fillId="0" borderId="4" xfId="0" applyFont="1" applyBorder="1" applyAlignment="1" applyProtection="1">
      <alignment horizontal="left"/>
      <protection hidden="1"/>
    </xf>
    <xf numFmtId="0" fontId="1" fillId="0" borderId="4" xfId="0" applyFont="1" applyBorder="1" applyAlignment="1" applyProtection="1">
      <alignment horizontal="left" vertical="center"/>
      <protection hidden="1"/>
    </xf>
    <xf numFmtId="165" fontId="60" fillId="0" borderId="4" xfId="0" applyNumberFormat="1" applyFont="1" applyBorder="1" applyAlignment="1" applyProtection="1">
      <alignment horizontal="center"/>
      <protection locked="0"/>
    </xf>
    <xf numFmtId="0" fontId="1" fillId="0" borderId="4" xfId="0" applyFont="1" applyBorder="1" applyAlignment="1" applyProtection="1">
      <alignment horizontal="center"/>
      <protection locked="0"/>
    </xf>
    <xf numFmtId="168" fontId="1" fillId="0" borderId="4" xfId="0" applyNumberFormat="1" applyFont="1" applyBorder="1" applyAlignment="1" applyProtection="1">
      <alignment horizontal="center"/>
      <protection locked="0"/>
    </xf>
    <xf numFmtId="44" fontId="1" fillId="0" borderId="4" xfId="0" applyNumberFormat="1" applyFont="1" applyBorder="1" applyAlignment="1" applyProtection="1">
      <alignment horizontal="center"/>
      <protection locked="0"/>
    </xf>
    <xf numFmtId="10" fontId="1" fillId="3" borderId="4" xfId="18" applyNumberFormat="1" applyFont="1" applyFill="1" applyBorder="1" applyAlignment="1" applyProtection="1">
      <alignment horizontal="center"/>
      <protection locked="0"/>
    </xf>
    <xf numFmtId="10" fontId="1" fillId="0" borderId="4" xfId="0" applyNumberFormat="1" applyFont="1" applyBorder="1" applyAlignment="1" applyProtection="1">
      <alignment horizontal="center"/>
      <protection locked="0"/>
    </xf>
    <xf numFmtId="0" fontId="6" fillId="0" borderId="84" xfId="0" applyFont="1" applyBorder="1" applyAlignment="1" applyProtection="1">
      <alignment horizontal="center"/>
      <protection locked="0"/>
    </xf>
    <xf numFmtId="174" fontId="13" fillId="0" borderId="0" xfId="17" applyNumberFormat="1" applyFont="1" applyAlignment="1">
      <alignment vertical="center" wrapText="1" shrinkToFit="1"/>
    </xf>
    <xf numFmtId="1" fontId="4" fillId="0" borderId="85" xfId="0" applyNumberFormat="1" applyFont="1" applyBorder="1" applyAlignment="1" applyProtection="1">
      <alignment horizontal="center" vertical="center" wrapText="1" shrinkToFit="1"/>
      <protection hidden="1"/>
    </xf>
    <xf numFmtId="1" fontId="54" fillId="0" borderId="85" xfId="0" applyNumberFormat="1" applyFont="1" applyBorder="1" applyAlignment="1" applyProtection="1">
      <alignment vertical="center" shrinkToFit="1"/>
      <protection hidden="1"/>
    </xf>
    <xf numFmtId="1" fontId="4" fillId="0" borderId="0" xfId="0" applyNumberFormat="1" applyFont="1" applyAlignment="1" applyProtection="1">
      <alignment horizontal="center" vertical="center" wrapText="1" shrinkToFit="1"/>
      <protection hidden="1"/>
    </xf>
    <xf numFmtId="1" fontId="26" fillId="0" borderId="0" xfId="0" applyNumberFormat="1" applyFont="1" applyAlignment="1" applyProtection="1">
      <alignment vertical="center" shrinkToFit="1"/>
      <protection hidden="1"/>
    </xf>
    <xf numFmtId="1" fontId="4" fillId="0" borderId="1" xfId="0" applyNumberFormat="1" applyFont="1" applyBorder="1" applyAlignment="1" applyProtection="1">
      <alignment vertical="center" shrinkToFit="1"/>
      <protection hidden="1"/>
    </xf>
    <xf numFmtId="42" fontId="13" fillId="0" borderId="0" xfId="0" applyNumberFormat="1" applyFont="1" applyAlignment="1" applyProtection="1">
      <alignment vertical="center" shrinkToFit="1"/>
      <protection hidden="1"/>
    </xf>
    <xf numFmtId="0" fontId="85" fillId="0" borderId="0" xfId="17" applyFont="1" applyAlignment="1">
      <alignment vertical="center" shrinkToFit="1"/>
    </xf>
    <xf numFmtId="1" fontId="86" fillId="0" borderId="0" xfId="0" applyNumberFormat="1" applyFont="1" applyAlignment="1" applyProtection="1">
      <alignment vertical="center" shrinkToFit="1"/>
      <protection hidden="1"/>
    </xf>
    <xf numFmtId="1" fontId="87" fillId="0" borderId="0" xfId="0" applyNumberFormat="1" applyFont="1" applyAlignment="1" applyProtection="1">
      <alignment vertical="center" shrinkToFit="1"/>
      <protection hidden="1"/>
    </xf>
    <xf numFmtId="172" fontId="88" fillId="0" borderId="0" xfId="17" applyNumberFormat="1" applyFont="1" applyAlignment="1">
      <alignment vertical="center" shrinkToFit="1"/>
    </xf>
    <xf numFmtId="8" fontId="6" fillId="0" borderId="24" xfId="0" applyNumberFormat="1" applyFont="1" applyBorder="1" applyAlignment="1" applyProtection="1">
      <alignment horizontal="center" vertical="center" wrapText="1"/>
      <protection hidden="1"/>
    </xf>
    <xf numFmtId="0" fontId="6" fillId="0" borderId="24" xfId="0" applyFont="1" applyBorder="1" applyAlignment="1" applyProtection="1">
      <alignment horizontal="center" vertical="center" wrapText="1"/>
      <protection hidden="1"/>
    </xf>
    <xf numFmtId="10" fontId="6" fillId="0" borderId="24" xfId="0" applyNumberFormat="1" applyFont="1" applyBorder="1" applyAlignment="1" applyProtection="1">
      <alignment horizontal="center" vertical="center" wrapText="1"/>
      <protection hidden="1"/>
    </xf>
    <xf numFmtId="8" fontId="6" fillId="0" borderId="57" xfId="0" applyNumberFormat="1" applyFont="1" applyBorder="1" applyAlignment="1" applyProtection="1">
      <alignment horizontal="center" vertical="center" wrapText="1"/>
      <protection hidden="1"/>
    </xf>
    <xf numFmtId="8" fontId="6" fillId="0" borderId="57" xfId="0" applyNumberFormat="1" applyFont="1" applyBorder="1" applyAlignment="1" applyProtection="1">
      <alignment horizontal="center" vertical="center"/>
      <protection hidden="1"/>
    </xf>
    <xf numFmtId="0" fontId="6" fillId="0" borderId="57" xfId="0" applyFont="1" applyBorder="1" applyAlignment="1" applyProtection="1">
      <alignment horizontal="center" vertical="center" wrapText="1"/>
      <protection hidden="1"/>
    </xf>
    <xf numFmtId="10" fontId="6" fillId="0" borderId="57" xfId="0" applyNumberFormat="1" applyFont="1" applyBorder="1" applyAlignment="1" applyProtection="1">
      <alignment horizontal="center" vertical="center" wrapText="1"/>
      <protection hidden="1"/>
    </xf>
    <xf numFmtId="6" fontId="6" fillId="0" borderId="13" xfId="0" applyNumberFormat="1" applyFont="1" applyBorder="1" applyAlignment="1" applyProtection="1">
      <alignment horizontal="center" vertical="center" wrapText="1"/>
      <protection hidden="1"/>
    </xf>
    <xf numFmtId="10" fontId="6" fillId="0" borderId="86" xfId="0" applyNumberFormat="1" applyFont="1" applyBorder="1" applyAlignment="1" applyProtection="1">
      <alignment horizontal="center" vertical="center" wrapText="1"/>
      <protection hidden="1"/>
    </xf>
    <xf numFmtId="0" fontId="6" fillId="0" borderId="4" xfId="0" applyFont="1" applyBorder="1" applyProtection="1">
      <protection hidden="1"/>
    </xf>
    <xf numFmtId="165" fontId="60" fillId="0" borderId="24" xfId="0" applyNumberFormat="1" applyFont="1" applyBorder="1" applyAlignment="1" applyProtection="1">
      <alignment horizontal="center"/>
      <protection locked="0"/>
    </xf>
    <xf numFmtId="168" fontId="1" fillId="0" borderId="24" xfId="0" applyNumberFormat="1" applyFont="1" applyBorder="1" applyAlignment="1" applyProtection="1">
      <alignment horizontal="center"/>
      <protection locked="0"/>
    </xf>
    <xf numFmtId="0" fontId="1" fillId="0" borderId="24" xfId="0" applyFont="1" applyBorder="1" applyAlignment="1" applyProtection="1">
      <alignment horizontal="center"/>
      <protection locked="0"/>
    </xf>
    <xf numFmtId="10" fontId="1" fillId="0" borderId="24" xfId="0" applyNumberFormat="1" applyFont="1" applyBorder="1" applyAlignment="1" applyProtection="1">
      <alignment horizontal="center"/>
      <protection locked="0"/>
    </xf>
    <xf numFmtId="0" fontId="6" fillId="3" borderId="35" xfId="0" applyFont="1" applyFill="1" applyBorder="1" applyAlignment="1" applyProtection="1">
      <alignment horizontal="center"/>
      <protection locked="0"/>
    </xf>
    <xf numFmtId="0" fontId="1" fillId="0" borderId="35" xfId="0" applyFont="1" applyBorder="1" applyProtection="1">
      <protection hidden="1"/>
    </xf>
    <xf numFmtId="0" fontId="6" fillId="0" borderId="35" xfId="0" applyFont="1" applyBorder="1" applyProtection="1">
      <protection hidden="1"/>
    </xf>
    <xf numFmtId="0" fontId="6" fillId="0" borderId="71" xfId="0" applyFont="1" applyBorder="1" applyProtection="1">
      <protection hidden="1"/>
    </xf>
    <xf numFmtId="0" fontId="6" fillId="0" borderId="71" xfId="0" applyFont="1" applyBorder="1" applyAlignment="1" applyProtection="1">
      <alignment horizontal="center"/>
      <protection hidden="1"/>
    </xf>
    <xf numFmtId="168" fontId="1" fillId="0" borderId="4" xfId="1" applyNumberFormat="1" applyFont="1" applyBorder="1" applyAlignment="1" applyProtection="1">
      <alignment horizontal="center"/>
      <protection locked="0"/>
    </xf>
    <xf numFmtId="6" fontId="1" fillId="0" borderId="4" xfId="0" applyNumberFormat="1" applyFont="1" applyBorder="1" applyAlignment="1" applyProtection="1">
      <alignment horizontal="center"/>
      <protection locked="0"/>
    </xf>
    <xf numFmtId="8" fontId="12" fillId="6" borderId="87" xfId="0" applyNumberFormat="1" applyFont="1" applyFill="1" applyBorder="1" applyAlignment="1" applyProtection="1">
      <alignment horizontal="center"/>
      <protection locked="0"/>
    </xf>
    <xf numFmtId="8" fontId="12" fillId="7" borderId="87" xfId="0" applyNumberFormat="1" applyFont="1" applyFill="1" applyBorder="1" applyAlignment="1" applyProtection="1">
      <alignment horizontal="center"/>
      <protection locked="0"/>
    </xf>
    <xf numFmtId="8" fontId="12" fillId="0" borderId="87" xfId="0" applyNumberFormat="1" applyFont="1" applyBorder="1" applyAlignment="1" applyProtection="1">
      <alignment horizontal="center"/>
      <protection hidden="1"/>
    </xf>
    <xf numFmtId="8" fontId="6" fillId="5" borderId="87" xfId="0" applyNumberFormat="1" applyFont="1" applyFill="1" applyBorder="1" applyAlignment="1" applyProtection="1">
      <alignment horizontal="center"/>
      <protection hidden="1"/>
    </xf>
    <xf numFmtId="173" fontId="12" fillId="5" borderId="87" xfId="0" applyNumberFormat="1" applyFont="1" applyFill="1" applyBorder="1" applyAlignment="1" applyProtection="1">
      <alignment horizontal="center"/>
      <protection hidden="1"/>
    </xf>
    <xf numFmtId="0" fontId="32" fillId="0" borderId="70" xfId="17" applyFont="1" applyBorder="1" applyAlignment="1">
      <alignment horizontal="center" vertical="center" shrinkToFit="1"/>
    </xf>
    <xf numFmtId="0" fontId="32" fillId="0" borderId="74" xfId="17" applyFont="1" applyBorder="1" applyAlignment="1">
      <alignment horizontal="center" vertical="center" shrinkToFit="1"/>
    </xf>
    <xf numFmtId="0" fontId="32" fillId="0" borderId="1" xfId="17" applyFont="1" applyBorder="1" applyAlignment="1">
      <alignment horizontal="center" vertical="center" shrinkToFit="1"/>
    </xf>
    <xf numFmtId="0" fontId="9" fillId="0" borderId="71" xfId="17" applyFont="1" applyBorder="1" applyAlignment="1" applyProtection="1">
      <alignment horizontal="center" vertical="center" shrinkToFit="1"/>
      <protection hidden="1"/>
    </xf>
    <xf numFmtId="0" fontId="9" fillId="0" borderId="88" xfId="17" applyFont="1" applyBorder="1" applyAlignment="1" applyProtection="1">
      <alignment horizontal="center" vertical="center" shrinkToFit="1"/>
      <protection hidden="1"/>
    </xf>
    <xf numFmtId="172" fontId="68" fillId="0" borderId="0" xfId="7" applyNumberFormat="1" applyFont="1" applyAlignment="1" applyProtection="1">
      <alignment vertical="center" shrinkToFit="1"/>
      <protection hidden="1"/>
    </xf>
    <xf numFmtId="172" fontId="68" fillId="0" borderId="70" xfId="7" applyNumberFormat="1" applyFont="1" applyBorder="1" applyAlignment="1" applyProtection="1">
      <alignment vertical="center" shrinkToFit="1"/>
      <protection hidden="1"/>
    </xf>
    <xf numFmtId="172" fontId="68" fillId="0" borderId="74" xfId="7" applyNumberFormat="1" applyFont="1" applyBorder="1" applyAlignment="1" applyProtection="1">
      <alignment vertical="center" shrinkToFit="1"/>
      <protection hidden="1"/>
    </xf>
    <xf numFmtId="172" fontId="68" fillId="0" borderId="1" xfId="7" applyNumberFormat="1" applyFont="1" applyBorder="1" applyAlignment="1" applyProtection="1">
      <alignment vertical="center" shrinkToFit="1"/>
      <protection hidden="1"/>
    </xf>
    <xf numFmtId="0" fontId="32" fillId="0" borderId="72" xfId="17" applyFont="1" applyBorder="1" applyAlignment="1">
      <alignment horizontal="center" vertical="center" shrinkToFit="1"/>
    </xf>
    <xf numFmtId="0" fontId="32" fillId="0" borderId="69" xfId="17" applyFont="1" applyBorder="1" applyAlignment="1">
      <alignment horizontal="center" vertical="center" shrinkToFit="1"/>
    </xf>
    <xf numFmtId="1" fontId="63" fillId="0" borderId="0" xfId="0" applyNumberFormat="1" applyFont="1" applyAlignment="1" applyProtection="1">
      <alignment vertical="center" shrinkToFit="1"/>
      <protection hidden="1"/>
    </xf>
    <xf numFmtId="174" fontId="1" fillId="0" borderId="0" xfId="17" applyNumberFormat="1" applyFont="1" applyAlignment="1">
      <alignment vertical="center" wrapText="1" shrinkToFit="1"/>
    </xf>
    <xf numFmtId="0" fontId="1" fillId="0" borderId="35" xfId="0" applyFont="1" applyBorder="1" applyAlignment="1" applyProtection="1">
      <alignment horizontal="center"/>
      <protection hidden="1"/>
    </xf>
    <xf numFmtId="164" fontId="6" fillId="4" borderId="89" xfId="0" applyNumberFormat="1" applyFont="1" applyFill="1" applyBorder="1" applyAlignment="1" applyProtection="1">
      <alignment horizontal="center" wrapText="1"/>
      <protection hidden="1"/>
    </xf>
    <xf numFmtId="49" fontId="12" fillId="0" borderId="90" xfId="0" applyNumberFormat="1" applyFont="1" applyBorder="1" applyAlignment="1" applyProtection="1">
      <alignment horizontal="center"/>
      <protection hidden="1"/>
    </xf>
    <xf numFmtId="49" fontId="12" fillId="0" borderId="46" xfId="0" applyNumberFormat="1" applyFont="1" applyBorder="1" applyAlignment="1" applyProtection="1">
      <alignment horizontal="center"/>
      <protection hidden="1"/>
    </xf>
    <xf numFmtId="49" fontId="12" fillId="0" borderId="91" xfId="0" applyNumberFormat="1" applyFont="1" applyBorder="1" applyAlignment="1" applyProtection="1">
      <alignment horizontal="center"/>
      <protection hidden="1"/>
    </xf>
    <xf numFmtId="164" fontId="89" fillId="0" borderId="0" xfId="0" applyNumberFormat="1" applyFont="1" applyProtection="1">
      <protection hidden="1"/>
    </xf>
    <xf numFmtId="173" fontId="16" fillId="0" borderId="92" xfId="0" applyNumberFormat="1" applyFont="1" applyBorder="1" applyAlignment="1" applyProtection="1">
      <alignment horizontal="center"/>
      <protection hidden="1"/>
    </xf>
    <xf numFmtId="173" fontId="16" fillId="0" borderId="93" xfId="0" applyNumberFormat="1" applyFont="1" applyBorder="1" applyAlignment="1" applyProtection="1">
      <alignment horizontal="center"/>
      <protection hidden="1"/>
    </xf>
    <xf numFmtId="173" fontId="16" fillId="0" borderId="25" xfId="0" applyNumberFormat="1" applyFont="1" applyBorder="1" applyAlignment="1" applyProtection="1">
      <alignment horizontal="center"/>
      <protection hidden="1"/>
    </xf>
    <xf numFmtId="173" fontId="16" fillId="0" borderId="94" xfId="0" applyNumberFormat="1" applyFont="1" applyBorder="1" applyAlignment="1" applyProtection="1">
      <alignment horizontal="center"/>
      <protection hidden="1"/>
    </xf>
    <xf numFmtId="164" fontId="90" fillId="0" borderId="0" xfId="0" applyNumberFormat="1" applyFont="1" applyAlignment="1">
      <alignment horizontal="center"/>
    </xf>
    <xf numFmtId="178" fontId="6" fillId="3" borderId="0" xfId="0" applyNumberFormat="1" applyFont="1" applyFill="1" applyAlignment="1" applyProtection="1">
      <alignment horizontal="center"/>
      <protection locked="0"/>
    </xf>
    <xf numFmtId="182" fontId="1" fillId="3" borderId="25" xfId="0" applyNumberFormat="1" applyFont="1" applyFill="1" applyBorder="1" applyAlignment="1" applyProtection="1">
      <alignment horizontal="center"/>
      <protection locked="0"/>
    </xf>
    <xf numFmtId="182" fontId="1" fillId="3" borderId="72" xfId="0" applyNumberFormat="1" applyFont="1" applyFill="1" applyBorder="1" applyAlignment="1" applyProtection="1">
      <alignment horizontal="center"/>
      <protection locked="0"/>
    </xf>
    <xf numFmtId="182" fontId="1" fillId="3" borderId="31" xfId="0" applyNumberFormat="1" applyFont="1" applyFill="1" applyBorder="1" applyAlignment="1" applyProtection="1">
      <alignment horizontal="center"/>
      <protection locked="0"/>
    </xf>
    <xf numFmtId="164" fontId="6" fillId="4" borderId="95" xfId="0" applyNumberFormat="1" applyFont="1" applyFill="1" applyBorder="1" applyAlignment="1" applyProtection="1">
      <alignment horizontal="center" vertical="center" wrapText="1"/>
      <protection locked="0" hidden="1"/>
    </xf>
    <xf numFmtId="164" fontId="6" fillId="4" borderId="85" xfId="0" applyNumberFormat="1" applyFont="1" applyFill="1" applyBorder="1" applyAlignment="1" applyProtection="1">
      <alignment horizontal="center" vertical="center" wrapText="1"/>
      <protection locked="0" hidden="1"/>
    </xf>
    <xf numFmtId="164" fontId="6" fillId="4" borderId="96" xfId="0" applyNumberFormat="1" applyFont="1" applyFill="1" applyBorder="1" applyAlignment="1" applyProtection="1">
      <alignment horizontal="center" vertical="center" wrapText="1"/>
      <protection locked="0" hidden="1"/>
    </xf>
    <xf numFmtId="171" fontId="6" fillId="4" borderId="96" xfId="0" applyNumberFormat="1" applyFont="1" applyFill="1" applyBorder="1" applyAlignment="1" applyProtection="1">
      <alignment horizontal="center" vertical="center" wrapText="1"/>
      <protection locked="0" hidden="1"/>
    </xf>
    <xf numFmtId="10" fontId="6" fillId="4" borderId="96" xfId="0" applyNumberFormat="1" applyFont="1" applyFill="1" applyBorder="1" applyAlignment="1" applyProtection="1">
      <alignment horizontal="center" vertical="center" wrapText="1"/>
      <protection locked="0" hidden="1"/>
    </xf>
    <xf numFmtId="10" fontId="6" fillId="4" borderId="97" xfId="0" applyNumberFormat="1" applyFont="1" applyFill="1" applyBorder="1" applyAlignment="1" applyProtection="1">
      <alignment horizontal="center" vertical="center" wrapText="1"/>
      <protection locked="0" hidden="1"/>
    </xf>
    <xf numFmtId="164" fontId="6" fillId="4" borderId="97" xfId="0" applyNumberFormat="1" applyFont="1" applyFill="1" applyBorder="1" applyAlignment="1" applyProtection="1">
      <alignment horizontal="center" vertical="center" wrapText="1"/>
      <protection locked="0" hidden="1"/>
    </xf>
    <xf numFmtId="164" fontId="6" fillId="4" borderId="29" xfId="0" applyNumberFormat="1" applyFont="1" applyFill="1" applyBorder="1" applyAlignment="1" applyProtection="1">
      <alignment horizontal="center" vertical="center" wrapText="1"/>
      <protection locked="0" hidden="1"/>
    </xf>
    <xf numFmtId="0" fontId="1" fillId="0" borderId="4" xfId="0" applyFont="1" applyBorder="1" applyAlignment="1" applyProtection="1">
      <alignment horizontal="center"/>
      <protection locked="0" hidden="1"/>
    </xf>
    <xf numFmtId="0" fontId="1" fillId="0" borderId="24" xfId="0" applyFont="1" applyBorder="1" applyAlignment="1" applyProtection="1">
      <alignment horizontal="center"/>
      <protection locked="0" hidden="1"/>
    </xf>
    <xf numFmtId="174" fontId="68" fillId="0" borderId="0" xfId="0" applyNumberFormat="1" applyFont="1" applyAlignment="1" applyProtection="1">
      <alignment vertical="center" shrinkToFit="1"/>
      <protection hidden="1"/>
    </xf>
    <xf numFmtId="172" fontId="68" fillId="0" borderId="0" xfId="0" applyNumberFormat="1" applyFont="1" applyAlignment="1" applyProtection="1">
      <alignment vertical="center" shrinkToFit="1"/>
      <protection hidden="1"/>
    </xf>
    <xf numFmtId="174" fontId="16" fillId="0" borderId="0" xfId="17" applyNumberFormat="1" applyFont="1" applyAlignment="1">
      <alignment vertical="center" wrapText="1" shrinkToFit="1"/>
    </xf>
    <xf numFmtId="5" fontId="67" fillId="0" borderId="0" xfId="1" applyNumberFormat="1" applyFont="1" applyFill="1" applyBorder="1" applyAlignment="1" applyProtection="1">
      <alignment vertical="center" shrinkToFit="1"/>
      <protection hidden="1"/>
    </xf>
    <xf numFmtId="174" fontId="26" fillId="0" borderId="0" xfId="17" applyNumberFormat="1" applyFont="1" applyAlignment="1">
      <alignment vertical="center" shrinkToFit="1"/>
    </xf>
    <xf numFmtId="0" fontId="64" fillId="0" borderId="0" xfId="17" applyFont="1" applyAlignment="1">
      <alignment vertical="center" shrinkToFit="1"/>
    </xf>
    <xf numFmtId="174" fontId="26" fillId="0" borderId="0" xfId="0" applyNumberFormat="1" applyFont="1" applyAlignment="1" applyProtection="1">
      <alignment vertical="center" wrapText="1" shrinkToFit="1"/>
      <protection hidden="1"/>
    </xf>
    <xf numFmtId="174" fontId="66" fillId="0" borderId="0" xfId="0" applyNumberFormat="1" applyFont="1" applyAlignment="1" applyProtection="1">
      <alignment vertical="center" wrapText="1" shrinkToFit="1"/>
      <protection hidden="1"/>
    </xf>
    <xf numFmtId="0" fontId="9" fillId="0" borderId="0" xfId="17" applyFont="1" applyAlignment="1">
      <alignment vertical="center" wrapText="1" shrinkToFit="1"/>
    </xf>
    <xf numFmtId="172" fontId="68" fillId="0" borderId="0" xfId="17" applyNumberFormat="1" applyFont="1" applyAlignment="1">
      <alignment vertical="center" shrinkToFit="1"/>
    </xf>
    <xf numFmtId="174" fontId="91" fillId="0" borderId="0" xfId="0" applyNumberFormat="1" applyFont="1" applyAlignment="1">
      <alignment vertical="center"/>
    </xf>
    <xf numFmtId="172" fontId="91" fillId="0" borderId="0" xfId="0" applyNumberFormat="1" applyFont="1" applyAlignment="1">
      <alignment vertical="center"/>
    </xf>
    <xf numFmtId="174" fontId="26" fillId="0" borderId="0" xfId="1" applyNumberFormat="1" applyFont="1" applyFill="1" applyBorder="1" applyAlignment="1" applyProtection="1">
      <alignment vertical="center" wrapText="1" shrinkToFit="1"/>
      <protection hidden="1"/>
    </xf>
    <xf numFmtId="174" fontId="16" fillId="0" borderId="0" xfId="1" applyNumberFormat="1" applyFont="1" applyFill="1" applyBorder="1" applyAlignment="1" applyProtection="1">
      <alignment vertical="center" wrapText="1" shrinkToFit="1"/>
      <protection hidden="1"/>
    </xf>
    <xf numFmtId="0" fontId="1" fillId="0" borderId="4" xfId="0" applyFont="1" applyBorder="1" applyAlignment="1" applyProtection="1">
      <alignment horizontal="center" vertical="center"/>
      <protection locked="0"/>
    </xf>
    <xf numFmtId="0" fontId="0" fillId="0" borderId="4" xfId="0" applyBorder="1"/>
    <xf numFmtId="44" fontId="1" fillId="0" borderId="4" xfId="1" applyFont="1" applyBorder="1" applyAlignment="1" applyProtection="1">
      <alignment horizontal="center"/>
      <protection locked="0"/>
    </xf>
    <xf numFmtId="0" fontId="1" fillId="0" borderId="4" xfId="0" quotePrefix="1" applyFont="1" applyBorder="1" applyAlignment="1" applyProtection="1">
      <alignment horizontal="center" vertical="center"/>
      <protection locked="0"/>
    </xf>
    <xf numFmtId="0" fontId="0" fillId="0" borderId="4" xfId="0" applyBorder="1" applyAlignment="1">
      <alignment horizontal="center"/>
    </xf>
    <xf numFmtId="0" fontId="9" fillId="0" borderId="1" xfId="17" applyFont="1" applyBorder="1" applyAlignment="1">
      <alignment vertical="center" shrinkToFit="1"/>
    </xf>
    <xf numFmtId="0" fontId="92" fillId="0" borderId="0" xfId="0" applyFont="1" applyAlignment="1">
      <alignment vertical="center"/>
    </xf>
    <xf numFmtId="0" fontId="1" fillId="0" borderId="4" xfId="0" quotePrefix="1" applyFont="1" applyBorder="1" applyAlignment="1" applyProtection="1">
      <alignment horizontal="center"/>
      <protection locked="0"/>
    </xf>
    <xf numFmtId="168" fontId="1" fillId="0" borderId="23" xfId="0" applyNumberFormat="1" applyFont="1" applyBorder="1" applyAlignment="1" applyProtection="1">
      <alignment horizontal="center"/>
      <protection locked="0"/>
    </xf>
    <xf numFmtId="168" fontId="1" fillId="0" borderId="22" xfId="0" applyNumberFormat="1" applyFont="1" applyBorder="1" applyAlignment="1" applyProtection="1">
      <alignment horizontal="center"/>
      <protection locked="0"/>
    </xf>
    <xf numFmtId="0" fontId="53" fillId="0" borderId="4" xfId="0" quotePrefix="1" applyFont="1" applyBorder="1" applyAlignment="1">
      <alignment horizontal="center" vertical="center"/>
    </xf>
    <xf numFmtId="0" fontId="1" fillId="3" borderId="4" xfId="0" quotePrefix="1" applyFont="1" applyFill="1" applyBorder="1" applyAlignment="1" applyProtection="1">
      <alignment horizontal="center"/>
      <protection locked="0"/>
    </xf>
    <xf numFmtId="0" fontId="1" fillId="3" borderId="4" xfId="0" quotePrefix="1" applyFont="1" applyFill="1" applyBorder="1" applyAlignment="1" applyProtection="1">
      <alignment horizontal="center" vertical="center"/>
      <protection locked="0"/>
    </xf>
    <xf numFmtId="0" fontId="1" fillId="0" borderId="23" xfId="0" quotePrefix="1" applyFont="1" applyBorder="1" applyAlignment="1" applyProtection="1">
      <alignment horizontal="center"/>
      <protection locked="0"/>
    </xf>
    <xf numFmtId="10" fontId="53" fillId="0" borderId="4" xfId="0" applyNumberFormat="1" applyFont="1" applyBorder="1" applyAlignment="1">
      <alignment horizontal="center"/>
    </xf>
    <xf numFmtId="10" fontId="53" fillId="0" borderId="4" xfId="0" applyNumberFormat="1" applyFont="1" applyBorder="1" applyAlignment="1">
      <alignment horizontal="center" vertical="center"/>
    </xf>
    <xf numFmtId="173" fontId="1" fillId="0" borderId="36" xfId="0" applyNumberFormat="1" applyFont="1" applyBorder="1" applyAlignment="1" applyProtection="1">
      <alignment horizontal="center"/>
      <protection locked="0"/>
    </xf>
    <xf numFmtId="173" fontId="1" fillId="0" borderId="58" xfId="0" applyNumberFormat="1" applyFont="1" applyBorder="1" applyAlignment="1" applyProtection="1">
      <alignment horizontal="center"/>
      <protection locked="0"/>
    </xf>
    <xf numFmtId="173" fontId="1" fillId="0" borderId="4" xfId="0" applyNumberFormat="1" applyFont="1" applyBorder="1" applyAlignment="1" applyProtection="1">
      <alignment horizontal="center"/>
      <protection locked="0"/>
    </xf>
    <xf numFmtId="49" fontId="1" fillId="0" borderId="4" xfId="0" quotePrefix="1" applyNumberFormat="1" applyFont="1" applyBorder="1" applyAlignment="1" applyProtection="1">
      <alignment horizontal="center" vertical="center"/>
      <protection locked="0"/>
    </xf>
    <xf numFmtId="0" fontId="1" fillId="0" borderId="26" xfId="0" applyFont="1" applyBorder="1" applyProtection="1">
      <protection hidden="1"/>
    </xf>
    <xf numFmtId="0" fontId="1" fillId="0" borderId="24" xfId="0" quotePrefix="1" applyFont="1" applyBorder="1" applyAlignment="1" applyProtection="1">
      <alignment horizontal="center"/>
      <protection locked="0"/>
    </xf>
    <xf numFmtId="164" fontId="12" fillId="0" borderId="2" xfId="0" quotePrefix="1" applyNumberFormat="1" applyFont="1" applyBorder="1" applyAlignment="1" applyProtection="1">
      <alignment horizontal="center"/>
      <protection hidden="1"/>
    </xf>
    <xf numFmtId="174" fontId="9" fillId="0" borderId="0" xfId="17" applyNumberFormat="1" applyFont="1" applyAlignment="1" applyProtection="1">
      <alignment vertical="center" shrinkToFit="1"/>
      <protection hidden="1"/>
    </xf>
    <xf numFmtId="174" fontId="92" fillId="0" borderId="0" xfId="0" applyNumberFormat="1" applyFont="1" applyAlignment="1">
      <alignment vertical="center"/>
    </xf>
    <xf numFmtId="0" fontId="92" fillId="0" borderId="1" xfId="0" applyFont="1" applyBorder="1" applyAlignment="1">
      <alignment vertical="center"/>
    </xf>
    <xf numFmtId="174" fontId="32" fillId="0" borderId="0" xfId="17" applyNumberFormat="1" applyFont="1" applyAlignment="1">
      <alignment vertical="center" shrinkToFit="1"/>
    </xf>
    <xf numFmtId="0" fontId="32" fillId="0" borderId="71" xfId="17" applyFont="1" applyBorder="1" applyAlignment="1">
      <alignment vertical="center" shrinkToFit="1"/>
    </xf>
    <xf numFmtId="174" fontId="32" fillId="0" borderId="69" xfId="17" applyNumberFormat="1" applyFont="1" applyBorder="1" applyAlignment="1">
      <alignment vertical="center" shrinkToFit="1"/>
    </xf>
    <xf numFmtId="0" fontId="32" fillId="0" borderId="69" xfId="17" applyFont="1" applyBorder="1" applyAlignment="1">
      <alignment vertical="center" shrinkToFit="1"/>
    </xf>
    <xf numFmtId="174" fontId="26" fillId="0" borderId="0" xfId="1" applyNumberFormat="1" applyFont="1" applyFill="1" applyBorder="1" applyAlignment="1">
      <alignment vertical="center" wrapText="1" shrinkToFit="1"/>
    </xf>
    <xf numFmtId="6" fontId="26" fillId="0" borderId="0" xfId="1" applyNumberFormat="1" applyFont="1" applyFill="1" applyBorder="1" applyAlignment="1">
      <alignment vertical="center" wrapText="1" shrinkToFit="1"/>
    </xf>
    <xf numFmtId="174" fontId="1" fillId="0" borderId="0" xfId="18" applyNumberFormat="1" applyFont="1" applyFill="1" applyBorder="1" applyAlignment="1" applyProtection="1">
      <alignment vertical="center" shrinkToFit="1"/>
      <protection hidden="1"/>
    </xf>
    <xf numFmtId="174" fontId="1" fillId="0" borderId="0" xfId="1" applyNumberFormat="1" applyFont="1" applyFill="1" applyBorder="1" applyAlignment="1">
      <alignment vertical="center" wrapText="1" shrinkToFit="1"/>
    </xf>
    <xf numFmtId="42" fontId="1" fillId="0" borderId="0" xfId="1" applyNumberFormat="1" applyFont="1" applyFill="1" applyBorder="1" applyAlignment="1">
      <alignment vertical="center" wrapText="1" shrinkToFit="1"/>
    </xf>
    <xf numFmtId="174" fontId="17" fillId="0" borderId="0" xfId="17" applyNumberFormat="1" applyFont="1" applyAlignment="1" applyProtection="1">
      <alignment vertical="center" shrinkToFit="1"/>
      <protection hidden="1"/>
    </xf>
    <xf numFmtId="42" fontId="17" fillId="0" borderId="0" xfId="17" applyNumberFormat="1" applyFont="1" applyAlignment="1" applyProtection="1">
      <alignment vertical="center" shrinkToFit="1"/>
      <protection hidden="1"/>
    </xf>
    <xf numFmtId="174" fontId="9" fillId="0" borderId="0" xfId="17" applyNumberFormat="1" applyFont="1" applyAlignment="1">
      <alignment vertical="center" wrapText="1" shrinkToFit="1"/>
    </xf>
    <xf numFmtId="0" fontId="9" fillId="0" borderId="1" xfId="17" applyFont="1" applyBorder="1" applyAlignment="1">
      <alignment vertical="center" wrapText="1" shrinkToFit="1"/>
    </xf>
    <xf numFmtId="174" fontId="32" fillId="0" borderId="71" xfId="17" applyNumberFormat="1" applyFont="1" applyBorder="1" applyAlignment="1">
      <alignment vertical="center" shrinkToFit="1"/>
    </xf>
    <xf numFmtId="0" fontId="26" fillId="0" borderId="0" xfId="17" applyFont="1" applyAlignment="1">
      <alignment vertical="center" wrapText="1" shrinkToFit="1"/>
    </xf>
    <xf numFmtId="174" fontId="32" fillId="0" borderId="1" xfId="17" applyNumberFormat="1" applyFont="1" applyBorder="1" applyAlignment="1">
      <alignment vertical="center" shrinkToFit="1"/>
    </xf>
    <xf numFmtId="174" fontId="17" fillId="0" borderId="0" xfId="1" applyNumberFormat="1" applyFont="1" applyFill="1" applyBorder="1" applyAlignment="1" applyProtection="1">
      <alignment vertical="center" shrinkToFit="1"/>
      <protection hidden="1"/>
    </xf>
    <xf numFmtId="42" fontId="17" fillId="0" borderId="0" xfId="1" applyNumberFormat="1" applyFont="1" applyFill="1" applyBorder="1" applyAlignment="1" applyProtection="1">
      <alignment vertical="center" shrinkToFit="1"/>
      <protection hidden="1"/>
    </xf>
    <xf numFmtId="42" fontId="17" fillId="0" borderId="1" xfId="1" applyNumberFormat="1" applyFont="1" applyFill="1" applyBorder="1" applyAlignment="1" applyProtection="1">
      <alignment vertical="center" shrinkToFit="1"/>
      <protection hidden="1"/>
    </xf>
    <xf numFmtId="0" fontId="32" fillId="0" borderId="1" xfId="17" applyFont="1" applyBorder="1" applyAlignment="1">
      <alignment vertical="center" shrinkToFit="1"/>
    </xf>
    <xf numFmtId="172" fontId="9" fillId="0" borderId="1" xfId="17" applyNumberFormat="1" applyFont="1" applyBorder="1" applyAlignment="1">
      <alignment vertical="center" shrinkToFit="1"/>
    </xf>
    <xf numFmtId="174" fontId="64" fillId="0" borderId="0" xfId="1" applyNumberFormat="1" applyFont="1" applyFill="1" applyBorder="1" applyAlignment="1" applyProtection="1">
      <alignment vertical="center" shrinkToFit="1"/>
      <protection hidden="1"/>
    </xf>
    <xf numFmtId="44" fontId="64" fillId="0" borderId="0" xfId="1" applyFont="1" applyFill="1" applyBorder="1" applyAlignment="1" applyProtection="1">
      <alignment vertical="center" shrinkToFit="1"/>
      <protection hidden="1"/>
    </xf>
    <xf numFmtId="44" fontId="64" fillId="0" borderId="1" xfId="1" applyFont="1" applyFill="1" applyBorder="1" applyAlignment="1" applyProtection="1">
      <alignment vertical="center" shrinkToFit="1"/>
      <protection hidden="1"/>
    </xf>
    <xf numFmtId="174" fontId="17" fillId="0" borderId="70" xfId="17" applyNumberFormat="1" applyFont="1" applyBorder="1" applyAlignment="1">
      <alignment vertical="center" wrapText="1" shrinkToFit="1"/>
    </xf>
    <xf numFmtId="174" fontId="17" fillId="0" borderId="0" xfId="17" applyNumberFormat="1" applyFont="1" applyAlignment="1">
      <alignment vertical="center" wrapText="1" shrinkToFit="1"/>
    </xf>
    <xf numFmtId="2" fontId="4" fillId="0" borderId="0" xfId="17" applyNumberFormat="1" applyFont="1" applyAlignment="1">
      <alignment vertical="center" wrapText="1" shrinkToFit="1"/>
    </xf>
    <xf numFmtId="49" fontId="84" fillId="16" borderId="0" xfId="0" applyNumberFormat="1" applyFont="1" applyFill="1" applyAlignment="1">
      <alignment vertical="center"/>
    </xf>
    <xf numFmtId="49" fontId="84" fillId="16" borderId="71" xfId="0" applyNumberFormat="1" applyFont="1" applyFill="1" applyBorder="1" applyAlignment="1">
      <alignment vertical="center"/>
    </xf>
    <xf numFmtId="49" fontId="93" fillId="16" borderId="0" xfId="0" applyNumberFormat="1" applyFont="1" applyFill="1" applyAlignment="1">
      <alignment vertical="center"/>
    </xf>
    <xf numFmtId="49" fontId="93" fillId="16" borderId="71" xfId="0" applyNumberFormat="1" applyFont="1" applyFill="1" applyBorder="1" applyAlignment="1">
      <alignment vertical="center"/>
    </xf>
    <xf numFmtId="0" fontId="84" fillId="16" borderId="69" xfId="0" applyFont="1" applyFill="1" applyBorder="1" applyAlignment="1">
      <alignment vertical="center"/>
    </xf>
    <xf numFmtId="0" fontId="84" fillId="16" borderId="0" xfId="0" applyFont="1" applyFill="1" applyAlignment="1">
      <alignment vertical="center"/>
    </xf>
    <xf numFmtId="174" fontId="9" fillId="0" borderId="70" xfId="0" applyNumberFormat="1" applyFont="1" applyBorder="1" applyAlignment="1" applyProtection="1">
      <alignment vertical="center"/>
      <protection hidden="1"/>
    </xf>
    <xf numFmtId="172" fontId="9" fillId="0" borderId="0" xfId="0" applyNumberFormat="1" applyFont="1" applyAlignment="1" applyProtection="1">
      <alignment vertical="center"/>
      <protection hidden="1"/>
    </xf>
    <xf numFmtId="0" fontId="17" fillId="0" borderId="0" xfId="0" applyFont="1" applyAlignment="1" applyProtection="1">
      <alignment vertical="center"/>
      <protection hidden="1"/>
    </xf>
    <xf numFmtId="164" fontId="6" fillId="4" borderId="28" xfId="0" applyNumberFormat="1" applyFont="1" applyFill="1" applyBorder="1" applyAlignment="1" applyProtection="1">
      <alignment horizontal="center" vertical="center" wrapText="1"/>
      <protection locked="0" hidden="1"/>
    </xf>
    <xf numFmtId="0" fontId="1" fillId="0" borderId="57" xfId="0" applyFont="1" applyBorder="1" applyAlignment="1" applyProtection="1">
      <alignment horizontal="center"/>
      <protection locked="0"/>
    </xf>
    <xf numFmtId="171" fontId="6" fillId="0" borderId="0" xfId="0" applyNumberFormat="1" applyFont="1" applyAlignment="1" applyProtection="1">
      <alignment horizontal="center"/>
      <protection hidden="1"/>
    </xf>
    <xf numFmtId="171" fontId="6" fillId="0" borderId="0" xfId="0" applyNumberFormat="1" applyFont="1" applyAlignment="1" applyProtection="1">
      <alignment horizontal="centerContinuous"/>
      <protection hidden="1"/>
    </xf>
    <xf numFmtId="176" fontId="12" fillId="0" borderId="0" xfId="0" applyNumberFormat="1" applyFont="1" applyAlignment="1" applyProtection="1">
      <alignment horizontal="center"/>
      <protection locked="0" hidden="1"/>
    </xf>
    <xf numFmtId="0" fontId="6" fillId="0" borderId="0" xfId="0" applyFont="1" applyProtection="1">
      <protection locked="0" hidden="1"/>
    </xf>
    <xf numFmtId="10" fontId="6" fillId="0" borderId="0" xfId="0" applyNumberFormat="1" applyFont="1" applyAlignment="1" applyProtection="1">
      <alignment horizontal="center"/>
      <protection locked="0" hidden="1"/>
    </xf>
    <xf numFmtId="0" fontId="0" fillId="0" borderId="4" xfId="0" applyBorder="1" applyProtection="1">
      <protection hidden="1"/>
    </xf>
    <xf numFmtId="171" fontId="9" fillId="0" borderId="4" xfId="0" applyNumberFormat="1" applyFont="1" applyBorder="1" applyProtection="1">
      <protection hidden="1"/>
    </xf>
    <xf numFmtId="0" fontId="0" fillId="17" borderId="4" xfId="0" applyFill="1" applyBorder="1" applyAlignment="1">
      <alignment horizontal="left"/>
    </xf>
    <xf numFmtId="0" fontId="53" fillId="0" borderId="4" xfId="0" applyFont="1" applyBorder="1"/>
    <xf numFmtId="0" fontId="53" fillId="0" borderId="0" xfId="0" applyFont="1"/>
    <xf numFmtId="0" fontId="79" fillId="17" borderId="4" xfId="0" applyFont="1" applyFill="1" applyBorder="1" applyAlignment="1">
      <alignment horizontal="left"/>
    </xf>
    <xf numFmtId="0" fontId="53" fillId="0" borderId="4" xfId="0" applyFont="1" applyBorder="1" applyAlignment="1">
      <alignment horizontal="center"/>
    </xf>
    <xf numFmtId="0" fontId="0" fillId="0" borderId="4" xfId="0" applyBorder="1" applyAlignment="1" applyProtection="1">
      <alignment horizontal="center"/>
      <protection hidden="1"/>
    </xf>
    <xf numFmtId="0" fontId="1" fillId="0" borderId="0" xfId="0" applyFont="1" applyAlignment="1">
      <alignment horizontal="left" vertical="top" wrapText="1"/>
    </xf>
    <xf numFmtId="0" fontId="21" fillId="0" borderId="0" xfId="0" applyFont="1" applyAlignment="1">
      <alignment horizontal="left" vertical="top" wrapText="1"/>
    </xf>
    <xf numFmtId="0" fontId="42" fillId="0" borderId="0" xfId="0" applyFont="1" applyAlignment="1">
      <alignment horizontal="left" vertical="top" wrapText="1"/>
    </xf>
    <xf numFmtId="0" fontId="1" fillId="0" borderId="0" xfId="0" applyFont="1" applyAlignment="1" applyProtection="1">
      <alignment horizontal="left" vertical="top" wrapText="1"/>
      <protection hidden="1"/>
    </xf>
    <xf numFmtId="0" fontId="2" fillId="0" borderId="0" xfId="0" applyFont="1" applyAlignment="1">
      <alignment horizontal="left" vertical="top" wrapText="1"/>
    </xf>
    <xf numFmtId="0" fontId="2" fillId="0" borderId="0" xfId="0" applyFont="1" applyAlignment="1" applyProtection="1">
      <alignment horizontal="left" vertical="top" wrapText="1"/>
      <protection hidden="1"/>
    </xf>
    <xf numFmtId="0" fontId="21" fillId="0" borderId="0" xfId="0" applyFont="1" applyAlignment="1" applyProtection="1">
      <alignment horizontal="left" vertical="top" wrapText="1"/>
      <protection hidden="1"/>
    </xf>
    <xf numFmtId="0" fontId="57" fillId="0" borderId="0" xfId="0" applyFont="1" applyAlignment="1" applyProtection="1">
      <alignment horizontal="center" vertical="center" wrapText="1"/>
      <protection hidden="1"/>
    </xf>
    <xf numFmtId="0" fontId="57" fillId="0" borderId="98" xfId="0" applyFont="1" applyBorder="1" applyAlignment="1" applyProtection="1">
      <alignment horizontal="center" vertical="center" wrapText="1"/>
      <protection hidden="1"/>
    </xf>
    <xf numFmtId="0" fontId="73" fillId="0" borderId="0" xfId="0" applyFont="1" applyAlignment="1" applyProtection="1">
      <alignment horizontal="center" vertical="center" wrapText="1"/>
      <protection hidden="1"/>
    </xf>
    <xf numFmtId="0" fontId="73" fillId="0" borderId="98" xfId="0" applyFont="1" applyBorder="1" applyAlignment="1" applyProtection="1">
      <alignment horizontal="center" vertical="center" wrapText="1"/>
      <protection hidden="1"/>
    </xf>
    <xf numFmtId="0" fontId="45" fillId="0" borderId="0" xfId="0" applyFont="1" applyAlignment="1">
      <alignment horizontal="left" vertical="top" wrapText="1"/>
    </xf>
    <xf numFmtId="0" fontId="42" fillId="0" borderId="0" xfId="0" applyFont="1" applyAlignment="1">
      <alignment horizontal="left"/>
    </xf>
    <xf numFmtId="171" fontId="22" fillId="0" borderId="0" xfId="0" applyNumberFormat="1" applyFont="1" applyAlignment="1" applyProtection="1">
      <alignment horizontal="center"/>
      <protection hidden="1"/>
    </xf>
    <xf numFmtId="171" fontId="9" fillId="0" borderId="0" xfId="0" applyNumberFormat="1" applyFont="1" applyAlignment="1" applyProtection="1">
      <alignment horizontal="center"/>
      <protection hidden="1"/>
    </xf>
    <xf numFmtId="164" fontId="17" fillId="0" borderId="0" xfId="0" applyNumberFormat="1" applyFont="1" applyAlignment="1" applyProtection="1">
      <alignment horizontal="center"/>
      <protection hidden="1"/>
    </xf>
    <xf numFmtId="0" fontId="6" fillId="4" borderId="27" xfId="0" applyFont="1" applyFill="1" applyBorder="1" applyAlignment="1" applyProtection="1">
      <alignment horizontal="center" vertical="center" wrapText="1"/>
      <protection hidden="1"/>
    </xf>
    <xf numFmtId="0" fontId="6" fillId="4" borderId="79" xfId="0" applyFont="1" applyFill="1" applyBorder="1" applyAlignment="1" applyProtection="1">
      <alignment horizontal="center" vertical="center" wrapText="1"/>
      <protection hidden="1"/>
    </xf>
    <xf numFmtId="0" fontId="6" fillId="4" borderId="28" xfId="0" applyFont="1" applyFill="1" applyBorder="1" applyAlignment="1" applyProtection="1">
      <alignment horizontal="center" vertical="center" wrapText="1"/>
      <protection hidden="1"/>
    </xf>
    <xf numFmtId="0" fontId="6" fillId="4" borderId="24" xfId="0" applyFont="1" applyFill="1" applyBorder="1" applyAlignment="1" applyProtection="1">
      <alignment horizontal="center" vertical="center" wrapText="1"/>
      <protection hidden="1"/>
    </xf>
    <xf numFmtId="0" fontId="6" fillId="4" borderId="66" xfId="0" applyFont="1" applyFill="1" applyBorder="1" applyAlignment="1" applyProtection="1">
      <alignment horizontal="center" vertical="center" wrapText="1"/>
      <protection hidden="1"/>
    </xf>
    <xf numFmtId="0" fontId="6" fillId="4" borderId="72" xfId="0" applyFont="1" applyFill="1" applyBorder="1" applyAlignment="1" applyProtection="1">
      <alignment horizontal="center" vertical="center" wrapText="1"/>
      <protection hidden="1"/>
    </xf>
    <xf numFmtId="0" fontId="6" fillId="4" borderId="22" xfId="0" applyFont="1" applyFill="1" applyBorder="1" applyAlignment="1" applyProtection="1">
      <alignment horizontal="center" vertical="center" wrapText="1"/>
      <protection hidden="1"/>
    </xf>
    <xf numFmtId="0" fontId="4" fillId="6" borderId="99" xfId="0" applyFont="1" applyFill="1" applyBorder="1" applyAlignment="1" applyProtection="1">
      <alignment horizontal="center" vertical="top" wrapText="1"/>
      <protection locked="0"/>
    </xf>
    <xf numFmtId="0" fontId="4" fillId="6" borderId="85" xfId="0" applyFont="1" applyFill="1" applyBorder="1" applyAlignment="1" applyProtection="1">
      <alignment horizontal="center" vertical="top" wrapText="1"/>
      <protection locked="0"/>
    </xf>
    <xf numFmtId="0" fontId="4" fillId="6" borderId="100" xfId="0" applyFont="1" applyFill="1" applyBorder="1" applyAlignment="1" applyProtection="1">
      <alignment horizontal="center" vertical="top" wrapText="1"/>
      <protection locked="0"/>
    </xf>
    <xf numFmtId="0" fontId="4" fillId="6" borderId="101" xfId="0" applyFont="1" applyFill="1" applyBorder="1" applyAlignment="1" applyProtection="1">
      <alignment horizontal="center" vertical="top" wrapText="1"/>
      <protection locked="0"/>
    </xf>
    <xf numFmtId="0" fontId="4" fillId="6" borderId="0" xfId="0" applyFont="1" applyFill="1" applyAlignment="1" applyProtection="1">
      <alignment horizontal="center" vertical="top" wrapText="1"/>
      <protection locked="0"/>
    </xf>
    <xf numFmtId="0" fontId="4" fillId="6" borderId="102" xfId="0" applyFont="1" applyFill="1" applyBorder="1" applyAlignment="1" applyProtection="1">
      <alignment horizontal="center" vertical="top" wrapText="1"/>
      <protection locked="0"/>
    </xf>
    <xf numFmtId="0" fontId="4" fillId="6" borderId="103" xfId="0" applyFont="1" applyFill="1" applyBorder="1" applyAlignment="1" applyProtection="1">
      <alignment horizontal="center" vertical="top" wrapText="1"/>
      <protection locked="0"/>
    </xf>
    <xf numFmtId="0" fontId="4" fillId="6" borderId="34" xfId="0" applyFont="1" applyFill="1" applyBorder="1" applyAlignment="1" applyProtection="1">
      <alignment horizontal="center" vertical="top" wrapText="1"/>
      <protection locked="0"/>
    </xf>
    <xf numFmtId="0" fontId="4" fillId="6" borderId="104" xfId="0" applyFont="1" applyFill="1" applyBorder="1" applyAlignment="1" applyProtection="1">
      <alignment horizontal="center" vertical="top" wrapText="1"/>
      <protection locked="0"/>
    </xf>
    <xf numFmtId="0" fontId="4" fillId="6" borderId="99" xfId="0" applyFont="1" applyFill="1" applyBorder="1" applyAlignment="1" applyProtection="1">
      <alignment horizontal="left" vertical="top" wrapText="1"/>
      <protection locked="0"/>
    </xf>
    <xf numFmtId="0" fontId="4" fillId="6" borderId="85" xfId="0" applyFont="1" applyFill="1" applyBorder="1" applyAlignment="1" applyProtection="1">
      <alignment horizontal="left" vertical="top" wrapText="1"/>
      <protection locked="0"/>
    </xf>
    <xf numFmtId="0" fontId="4" fillId="6" borderId="100" xfId="0" applyFont="1" applyFill="1" applyBorder="1" applyAlignment="1" applyProtection="1">
      <alignment horizontal="left" vertical="top" wrapText="1"/>
      <protection locked="0"/>
    </xf>
    <xf numFmtId="0" fontId="4" fillId="6" borderId="101" xfId="0" applyFont="1" applyFill="1" applyBorder="1" applyAlignment="1" applyProtection="1">
      <alignment horizontal="left" vertical="top" wrapText="1"/>
      <protection locked="0"/>
    </xf>
    <xf numFmtId="0" fontId="4" fillId="6" borderId="0" xfId="0" applyFont="1" applyFill="1" applyAlignment="1" applyProtection="1">
      <alignment horizontal="left" vertical="top" wrapText="1"/>
      <protection locked="0"/>
    </xf>
    <xf numFmtId="0" fontId="4" fillId="6" borderId="102" xfId="0" applyFont="1" applyFill="1" applyBorder="1" applyAlignment="1" applyProtection="1">
      <alignment horizontal="left" vertical="top" wrapText="1"/>
      <protection locked="0"/>
    </xf>
    <xf numFmtId="0" fontId="4" fillId="6" borderId="103" xfId="0" applyFont="1" applyFill="1" applyBorder="1" applyAlignment="1" applyProtection="1">
      <alignment horizontal="left" vertical="top" wrapText="1"/>
      <protection locked="0"/>
    </xf>
    <xf numFmtId="0" fontId="4" fillId="6" borderId="34" xfId="0" applyFont="1" applyFill="1" applyBorder="1" applyAlignment="1" applyProtection="1">
      <alignment horizontal="left" vertical="top" wrapText="1"/>
      <protection locked="0"/>
    </xf>
    <xf numFmtId="0" fontId="4" fillId="6" borderId="104" xfId="0" applyFont="1" applyFill="1" applyBorder="1" applyAlignment="1" applyProtection="1">
      <alignment horizontal="left" vertical="top" wrapText="1"/>
      <protection locked="0"/>
    </xf>
    <xf numFmtId="164" fontId="24" fillId="0" borderId="0" xfId="0" applyNumberFormat="1" applyFont="1" applyAlignment="1" applyProtection="1">
      <alignment horizontal="center"/>
      <protection hidden="1"/>
    </xf>
    <xf numFmtId="0" fontId="1" fillId="0" borderId="0" xfId="0" applyFont="1" applyAlignment="1" applyProtection="1">
      <alignment horizontal="right"/>
      <protection hidden="1"/>
    </xf>
    <xf numFmtId="0" fontId="16" fillId="0" borderId="0" xfId="0" applyFont="1" applyAlignment="1" applyProtection="1">
      <alignment horizontal="center" wrapText="1"/>
      <protection hidden="1"/>
    </xf>
    <xf numFmtId="15" fontId="12" fillId="6" borderId="1" xfId="0" applyNumberFormat="1" applyFont="1" applyFill="1" applyBorder="1" applyAlignment="1" applyProtection="1">
      <alignment horizontal="left"/>
      <protection locked="0"/>
    </xf>
    <xf numFmtId="0" fontId="6" fillId="4" borderId="29" xfId="0" applyFont="1" applyFill="1" applyBorder="1" applyAlignment="1" applyProtection="1">
      <alignment horizontal="center" vertical="center" wrapText="1"/>
      <protection hidden="1"/>
    </xf>
    <xf numFmtId="0" fontId="6" fillId="4" borderId="33" xfId="0" applyFont="1" applyFill="1" applyBorder="1" applyAlignment="1" applyProtection="1">
      <alignment horizontal="center" vertical="center" wrapText="1"/>
      <protection hidden="1"/>
    </xf>
    <xf numFmtId="174" fontId="8" fillId="0" borderId="0" xfId="0" applyNumberFormat="1" applyFont="1" applyAlignment="1" applyProtection="1">
      <alignment horizontal="center" vertical="center"/>
      <protection hidden="1"/>
    </xf>
    <xf numFmtId="0" fontId="8" fillId="0" borderId="0" xfId="0" applyFont="1" applyAlignment="1" applyProtection="1">
      <alignment horizontal="center" vertical="center"/>
      <protection hidden="1"/>
    </xf>
    <xf numFmtId="164" fontId="6" fillId="4" borderId="16" xfId="0" applyNumberFormat="1" applyFont="1" applyFill="1" applyBorder="1" applyAlignment="1" applyProtection="1">
      <alignment horizontal="center" wrapText="1"/>
      <protection hidden="1"/>
    </xf>
    <xf numFmtId="164" fontId="6" fillId="4" borderId="19" xfId="0" applyNumberFormat="1" applyFont="1" applyFill="1" applyBorder="1" applyAlignment="1" applyProtection="1">
      <alignment horizontal="center" wrapText="1"/>
      <protection hidden="1"/>
    </xf>
    <xf numFmtId="174" fontId="48" fillId="0" borderId="0" xfId="0" applyNumberFormat="1" applyFont="1" applyAlignment="1" applyProtection="1">
      <alignment horizontal="center" vertical="center"/>
      <protection hidden="1"/>
    </xf>
    <xf numFmtId="171" fontId="48" fillId="0" borderId="0" xfId="0" applyNumberFormat="1" applyFont="1" applyAlignment="1" applyProtection="1">
      <alignment horizontal="center" vertical="center"/>
      <protection hidden="1"/>
    </xf>
    <xf numFmtId="164" fontId="47" fillId="0" borderId="0" xfId="0" applyNumberFormat="1" applyFont="1" applyAlignment="1" applyProtection="1">
      <alignment horizontal="center"/>
      <protection hidden="1"/>
    </xf>
    <xf numFmtId="171" fontId="48" fillId="0" borderId="0" xfId="0" applyNumberFormat="1" applyFont="1" applyAlignment="1" applyProtection="1">
      <alignment horizontal="center"/>
      <protection hidden="1"/>
    </xf>
    <xf numFmtId="0" fontId="2" fillId="0" borderId="0" xfId="0" applyFont="1" applyProtection="1">
      <protection hidden="1"/>
    </xf>
    <xf numFmtId="0" fontId="34" fillId="0" borderId="0" xfId="0" applyFont="1" applyAlignment="1" applyProtection="1">
      <alignment horizontal="center"/>
      <protection hidden="1"/>
    </xf>
    <xf numFmtId="174" fontId="34" fillId="0" borderId="0" xfId="0" applyNumberFormat="1" applyFont="1" applyAlignment="1" applyProtection="1">
      <alignment horizontal="center" vertical="center"/>
      <protection hidden="1"/>
    </xf>
    <xf numFmtId="0" fontId="34" fillId="0" borderId="0" xfId="0" applyFont="1" applyAlignment="1" applyProtection="1">
      <alignment horizontal="center" vertical="center"/>
      <protection hidden="1"/>
    </xf>
    <xf numFmtId="0" fontId="36" fillId="0" borderId="0" xfId="0" applyFont="1" applyAlignment="1" applyProtection="1">
      <alignment horizontal="center" vertical="top"/>
      <protection hidden="1"/>
    </xf>
    <xf numFmtId="0" fontId="36" fillId="0" borderId="0" xfId="0" applyFont="1" applyAlignment="1" applyProtection="1">
      <alignment horizontal="center"/>
      <protection hidden="1"/>
    </xf>
    <xf numFmtId="0" fontId="36" fillId="0" borderId="0" xfId="0" applyFont="1" applyProtection="1">
      <protection hidden="1"/>
    </xf>
    <xf numFmtId="171" fontId="6" fillId="4" borderId="24" xfId="0" applyNumberFormat="1" applyFont="1" applyFill="1" applyBorder="1" applyAlignment="1" applyProtection="1">
      <alignment horizontal="center" vertical="center"/>
      <protection hidden="1"/>
    </xf>
    <xf numFmtId="171" fontId="6" fillId="4" borderId="23" xfId="0" applyNumberFormat="1" applyFont="1" applyFill="1" applyBorder="1" applyAlignment="1" applyProtection="1">
      <alignment horizontal="center" vertical="center"/>
      <protection hidden="1"/>
    </xf>
    <xf numFmtId="164" fontId="6" fillId="4" borderId="24" xfId="0" applyNumberFormat="1" applyFont="1" applyFill="1" applyBorder="1" applyAlignment="1" applyProtection="1">
      <alignment horizontal="center" vertical="center"/>
      <protection hidden="1"/>
    </xf>
    <xf numFmtId="164" fontId="6" fillId="4" borderId="23" xfId="0" applyNumberFormat="1" applyFont="1" applyFill="1" applyBorder="1" applyAlignment="1" applyProtection="1">
      <alignment horizontal="center" vertical="center"/>
      <protection hidden="1"/>
    </xf>
    <xf numFmtId="171" fontId="6" fillId="4" borderId="24" xfId="0" applyNumberFormat="1" applyFont="1" applyFill="1" applyBorder="1" applyAlignment="1" applyProtection="1">
      <alignment horizontal="center" vertical="center" wrapText="1"/>
      <protection hidden="1"/>
    </xf>
    <xf numFmtId="171" fontId="6" fillId="4" borderId="23" xfId="0" applyNumberFormat="1" applyFont="1" applyFill="1" applyBorder="1" applyAlignment="1" applyProtection="1">
      <alignment horizontal="center" vertical="center" wrapText="1"/>
      <protection hidden="1"/>
    </xf>
    <xf numFmtId="0" fontId="0" fillId="0" borderId="0" xfId="0" applyAlignment="1" applyProtection="1">
      <alignment horizontal="center"/>
      <protection hidden="1"/>
    </xf>
    <xf numFmtId="0" fontId="0" fillId="0" borderId="1" xfId="0" applyBorder="1" applyAlignment="1" applyProtection="1">
      <alignment horizontal="center"/>
      <protection hidden="1"/>
    </xf>
    <xf numFmtId="15" fontId="11" fillId="0" borderId="1" xfId="0" applyNumberFormat="1" applyFont="1" applyBorder="1" applyAlignment="1" applyProtection="1">
      <alignment horizontal="center"/>
      <protection locked="0"/>
    </xf>
    <xf numFmtId="174" fontId="8" fillId="0" borderId="0" xfId="0" applyNumberFormat="1" applyFont="1" applyAlignment="1" applyProtection="1">
      <alignment horizontal="center"/>
      <protection hidden="1"/>
    </xf>
    <xf numFmtId="171" fontId="8" fillId="0" borderId="0" xfId="0" applyNumberFormat="1" applyFont="1" applyAlignment="1" applyProtection="1">
      <alignment horizontal="center"/>
      <protection hidden="1"/>
    </xf>
    <xf numFmtId="0" fontId="6" fillId="0" borderId="0" xfId="0" applyFont="1" applyAlignment="1" applyProtection="1">
      <alignment horizontal="center"/>
      <protection locked="0"/>
    </xf>
    <xf numFmtId="174" fontId="26" fillId="0" borderId="72" xfId="0" applyNumberFormat="1" applyFont="1" applyBorder="1" applyAlignment="1" applyProtection="1">
      <alignment horizontal="center" vertical="center" shrinkToFit="1"/>
      <protection hidden="1"/>
    </xf>
    <xf numFmtId="174" fontId="26" fillId="0" borderId="69" xfId="0" applyNumberFormat="1" applyFont="1" applyBorder="1" applyAlignment="1" applyProtection="1">
      <alignment horizontal="center" vertical="center" shrinkToFit="1"/>
      <protection hidden="1"/>
    </xf>
    <xf numFmtId="174" fontId="26" fillId="0" borderId="73" xfId="0" applyNumberFormat="1" applyFont="1" applyBorder="1" applyAlignment="1" applyProtection="1">
      <alignment horizontal="center" vertical="center" shrinkToFit="1"/>
      <protection hidden="1"/>
    </xf>
    <xf numFmtId="174" fontId="26" fillId="0" borderId="74" xfId="0" applyNumberFormat="1" applyFont="1" applyBorder="1" applyAlignment="1" applyProtection="1">
      <alignment horizontal="center" vertical="center" shrinkToFit="1"/>
      <protection hidden="1"/>
    </xf>
    <xf numFmtId="174" fontId="26" fillId="0" borderId="1" xfId="0" applyNumberFormat="1" applyFont="1" applyBorder="1" applyAlignment="1" applyProtection="1">
      <alignment horizontal="center" vertical="center" shrinkToFit="1"/>
      <protection hidden="1"/>
    </xf>
    <xf numFmtId="174" fontId="26" fillId="0" borderId="75" xfId="0" applyNumberFormat="1" applyFont="1" applyBorder="1" applyAlignment="1" applyProtection="1">
      <alignment horizontal="center" vertical="center" shrinkToFit="1"/>
      <protection hidden="1"/>
    </xf>
    <xf numFmtId="1" fontId="64" fillId="0" borderId="0" xfId="0" applyNumberFormat="1" applyFont="1" applyAlignment="1" applyProtection="1">
      <alignment horizontal="center" vertical="center" shrinkToFit="1"/>
      <protection hidden="1"/>
    </xf>
    <xf numFmtId="174" fontId="74" fillId="18" borderId="72" xfId="0" applyNumberFormat="1" applyFont="1" applyFill="1" applyBorder="1" applyAlignment="1">
      <alignment horizontal="center" vertical="center"/>
    </xf>
    <xf numFmtId="172" fontId="74" fillId="18" borderId="69" xfId="0" applyNumberFormat="1" applyFont="1" applyFill="1" applyBorder="1" applyAlignment="1">
      <alignment horizontal="center" vertical="center"/>
    </xf>
    <xf numFmtId="172" fontId="74" fillId="18" borderId="73" xfId="0" applyNumberFormat="1" applyFont="1" applyFill="1" applyBorder="1" applyAlignment="1">
      <alignment horizontal="center" vertical="center"/>
    </xf>
    <xf numFmtId="172" fontId="74" fillId="18" borderId="70" xfId="0" applyNumberFormat="1" applyFont="1" applyFill="1" applyBorder="1" applyAlignment="1">
      <alignment horizontal="center" vertical="center"/>
    </xf>
    <xf numFmtId="172" fontId="74" fillId="18" borderId="0" xfId="0" applyNumberFormat="1" applyFont="1" applyFill="1" applyAlignment="1">
      <alignment horizontal="center" vertical="center"/>
    </xf>
    <xf numFmtId="172" fontId="74" fillId="18" borderId="71" xfId="0" applyNumberFormat="1" applyFont="1" applyFill="1" applyBorder="1" applyAlignment="1">
      <alignment horizontal="center" vertical="center"/>
    </xf>
    <xf numFmtId="172" fontId="74" fillId="18" borderId="74" xfId="0" applyNumberFormat="1" applyFont="1" applyFill="1" applyBorder="1" applyAlignment="1">
      <alignment horizontal="center" vertical="center"/>
    </xf>
    <xf numFmtId="172" fontId="74" fillId="18" borderId="1" xfId="0" applyNumberFormat="1" applyFont="1" applyFill="1" applyBorder="1" applyAlignment="1">
      <alignment horizontal="center" vertical="center"/>
    </xf>
    <xf numFmtId="172" fontId="74" fillId="18" borderId="75" xfId="0" applyNumberFormat="1" applyFont="1" applyFill="1" applyBorder="1" applyAlignment="1">
      <alignment horizontal="center" vertical="center"/>
    </xf>
    <xf numFmtId="174" fontId="94" fillId="19" borderId="4" xfId="1" applyNumberFormat="1" applyFont="1" applyFill="1" applyBorder="1" applyAlignment="1">
      <alignment horizontal="center" vertical="center"/>
    </xf>
    <xf numFmtId="181" fontId="94" fillId="19" borderId="4" xfId="1" applyNumberFormat="1" applyFont="1" applyFill="1" applyBorder="1" applyAlignment="1">
      <alignment horizontal="center" vertical="center"/>
    </xf>
    <xf numFmtId="0" fontId="84" fillId="16" borderId="0" xfId="0" applyFont="1" applyFill="1" applyAlignment="1">
      <alignment horizontal="center" vertical="center"/>
    </xf>
    <xf numFmtId="174" fontId="72" fillId="18" borderId="72" xfId="7" applyNumberFormat="1" applyFont="1" applyFill="1" applyBorder="1" applyAlignment="1" applyProtection="1">
      <alignment horizontal="center" vertical="center" shrinkToFit="1"/>
      <protection hidden="1"/>
    </xf>
    <xf numFmtId="174" fontId="72" fillId="18" borderId="69" xfId="7" applyNumberFormat="1" applyFont="1" applyFill="1" applyBorder="1" applyAlignment="1" applyProtection="1">
      <alignment horizontal="center" vertical="center" shrinkToFit="1"/>
      <protection hidden="1"/>
    </xf>
    <xf numFmtId="174" fontId="72" fillId="18" borderId="73" xfId="7" applyNumberFormat="1" applyFont="1" applyFill="1" applyBorder="1" applyAlignment="1" applyProtection="1">
      <alignment horizontal="center" vertical="center" shrinkToFit="1"/>
      <protection hidden="1"/>
    </xf>
    <xf numFmtId="174" fontId="72" fillId="18" borderId="70" xfId="7" applyNumberFormat="1" applyFont="1" applyFill="1" applyBorder="1" applyAlignment="1" applyProtection="1">
      <alignment horizontal="center" vertical="center" shrinkToFit="1"/>
      <protection hidden="1"/>
    </xf>
    <xf numFmtId="174" fontId="72" fillId="18" borderId="0" xfId="7" applyNumberFormat="1" applyFont="1" applyFill="1" applyAlignment="1" applyProtection="1">
      <alignment horizontal="center" vertical="center" shrinkToFit="1"/>
      <protection hidden="1"/>
    </xf>
    <xf numFmtId="174" fontId="72" fillId="18" borderId="71" xfId="7" applyNumberFormat="1" applyFont="1" applyFill="1" applyBorder="1" applyAlignment="1" applyProtection="1">
      <alignment horizontal="center" vertical="center" shrinkToFit="1"/>
      <protection hidden="1"/>
    </xf>
    <xf numFmtId="174" fontId="72" fillId="18" borderId="74" xfId="7" applyNumberFormat="1" applyFont="1" applyFill="1" applyBorder="1" applyAlignment="1" applyProtection="1">
      <alignment horizontal="center" vertical="center" shrinkToFit="1"/>
      <protection hidden="1"/>
    </xf>
    <xf numFmtId="174" fontId="72" fillId="18" borderId="1" xfId="7" applyNumberFormat="1" applyFont="1" applyFill="1" applyBorder="1" applyAlignment="1" applyProtection="1">
      <alignment horizontal="center" vertical="center" shrinkToFit="1"/>
      <protection hidden="1"/>
    </xf>
    <xf numFmtId="174" fontId="72" fillId="18" borderId="75" xfId="7" applyNumberFormat="1" applyFont="1" applyFill="1" applyBorder="1" applyAlignment="1" applyProtection="1">
      <alignment horizontal="center" vertical="center" shrinkToFit="1"/>
      <protection hidden="1"/>
    </xf>
    <xf numFmtId="8" fontId="36" fillId="20" borderId="4" xfId="0" applyNumberFormat="1" applyFont="1" applyFill="1" applyBorder="1" applyAlignment="1" applyProtection="1">
      <alignment horizontal="center" vertical="center" wrapText="1"/>
      <protection hidden="1"/>
    </xf>
    <xf numFmtId="174" fontId="74" fillId="21" borderId="4" xfId="0" applyNumberFormat="1" applyFont="1" applyFill="1" applyBorder="1" applyAlignment="1" applyProtection="1">
      <alignment horizontal="center" vertical="center" shrinkToFit="1"/>
      <protection hidden="1"/>
    </xf>
    <xf numFmtId="8" fontId="6" fillId="0" borderId="4" xfId="0" applyNumberFormat="1" applyFont="1" applyBorder="1" applyAlignment="1" applyProtection="1">
      <alignment horizontal="center" vertical="center" wrapText="1"/>
      <protection hidden="1"/>
    </xf>
    <xf numFmtId="38" fontId="17" fillId="0" borderId="4" xfId="0" applyNumberFormat="1" applyFont="1" applyBorder="1" applyAlignment="1" applyProtection="1">
      <alignment horizontal="center" vertical="center"/>
      <protection hidden="1"/>
    </xf>
    <xf numFmtId="10" fontId="17" fillId="0" borderId="4" xfId="0" applyNumberFormat="1" applyFont="1" applyBorder="1" applyAlignment="1" applyProtection="1">
      <alignment horizontal="center" vertical="center"/>
      <protection hidden="1"/>
    </xf>
    <xf numFmtId="38" fontId="13" fillId="20" borderId="4" xfId="0" applyNumberFormat="1" applyFont="1" applyFill="1" applyBorder="1" applyAlignment="1" applyProtection="1">
      <alignment horizontal="center" vertical="center"/>
      <protection hidden="1"/>
    </xf>
    <xf numFmtId="8" fontId="9" fillId="9" borderId="4" xfId="0" applyNumberFormat="1" applyFont="1" applyFill="1" applyBorder="1" applyAlignment="1" applyProtection="1">
      <alignment horizontal="center" vertical="center" wrapText="1"/>
      <protection hidden="1"/>
    </xf>
    <xf numFmtId="8" fontId="9" fillId="12" borderId="4" xfId="0" applyNumberFormat="1" applyFont="1" applyFill="1" applyBorder="1" applyAlignment="1" applyProtection="1">
      <alignment horizontal="center" vertical="center"/>
      <protection hidden="1"/>
    </xf>
    <xf numFmtId="8" fontId="9" fillId="9" borderId="4" xfId="0" applyNumberFormat="1" applyFont="1" applyFill="1" applyBorder="1" applyAlignment="1" applyProtection="1">
      <alignment horizontal="center" vertical="center"/>
      <protection hidden="1"/>
    </xf>
    <xf numFmtId="38" fontId="13" fillId="0" borderId="4" xfId="0" applyNumberFormat="1" applyFont="1" applyBorder="1" applyAlignment="1" applyProtection="1">
      <alignment horizontal="center" vertical="center"/>
      <protection hidden="1"/>
    </xf>
    <xf numFmtId="9" fontId="13" fillId="0" borderId="4" xfId="0" applyNumberFormat="1" applyFont="1" applyBorder="1" applyAlignment="1" applyProtection="1">
      <alignment horizontal="center" vertical="center"/>
      <protection hidden="1"/>
    </xf>
    <xf numFmtId="8" fontId="6" fillId="0" borderId="72" xfId="0" applyNumberFormat="1" applyFont="1" applyBorder="1" applyAlignment="1" applyProtection="1">
      <alignment horizontal="center" vertical="center" wrapText="1"/>
      <protection hidden="1"/>
    </xf>
    <xf numFmtId="8" fontId="6" fillId="0" borderId="69" xfId="0" applyNumberFormat="1" applyFont="1" applyBorder="1" applyAlignment="1" applyProtection="1">
      <alignment horizontal="center" vertical="center" wrapText="1"/>
      <protection hidden="1"/>
    </xf>
    <xf numFmtId="8" fontId="6" fillId="0" borderId="73" xfId="0" applyNumberFormat="1" applyFont="1" applyBorder="1" applyAlignment="1" applyProtection="1">
      <alignment horizontal="center" vertical="center" wrapText="1"/>
      <protection hidden="1"/>
    </xf>
    <xf numFmtId="8" fontId="6" fillId="0" borderId="74" xfId="0" applyNumberFormat="1" applyFont="1" applyBorder="1" applyAlignment="1" applyProtection="1">
      <alignment horizontal="center" vertical="center" wrapText="1"/>
      <protection hidden="1"/>
    </xf>
    <xf numFmtId="8" fontId="6" fillId="0" borderId="1" xfId="0" applyNumberFormat="1" applyFont="1" applyBorder="1" applyAlignment="1" applyProtection="1">
      <alignment horizontal="center" vertical="center" wrapText="1"/>
      <protection hidden="1"/>
    </xf>
    <xf numFmtId="8" fontId="6" fillId="0" borderId="75" xfId="0" applyNumberFormat="1" applyFont="1" applyBorder="1" applyAlignment="1" applyProtection="1">
      <alignment horizontal="center" vertical="center" wrapText="1"/>
      <protection hidden="1"/>
    </xf>
    <xf numFmtId="38" fontId="17" fillId="0" borderId="72" xfId="0" applyNumberFormat="1" applyFont="1" applyBorder="1" applyAlignment="1" applyProtection="1">
      <alignment horizontal="center" vertical="center"/>
      <protection hidden="1"/>
    </xf>
    <xf numFmtId="38" fontId="17" fillId="0" borderId="69" xfId="0" applyNumberFormat="1" applyFont="1" applyBorder="1" applyAlignment="1" applyProtection="1">
      <alignment horizontal="center" vertical="center"/>
      <protection hidden="1"/>
    </xf>
    <xf numFmtId="38" fontId="17" fillId="0" borderId="73" xfId="0" applyNumberFormat="1" applyFont="1" applyBorder="1" applyAlignment="1" applyProtection="1">
      <alignment horizontal="center" vertical="center"/>
      <protection hidden="1"/>
    </xf>
    <xf numFmtId="38" fontId="17" fillId="0" borderId="74" xfId="0" applyNumberFormat="1" applyFont="1" applyBorder="1" applyAlignment="1" applyProtection="1">
      <alignment horizontal="center" vertical="center"/>
      <protection hidden="1"/>
    </xf>
    <xf numFmtId="38" fontId="17" fillId="0" borderId="1" xfId="0" applyNumberFormat="1" applyFont="1" applyBorder="1" applyAlignment="1" applyProtection="1">
      <alignment horizontal="center" vertical="center"/>
      <protection hidden="1"/>
    </xf>
    <xf numFmtId="38" fontId="17" fillId="0" borderId="75" xfId="0" applyNumberFormat="1" applyFont="1" applyBorder="1" applyAlignment="1" applyProtection="1">
      <alignment horizontal="center" vertical="center"/>
      <protection hidden="1"/>
    </xf>
    <xf numFmtId="8" fontId="38" fillId="22" borderId="4" xfId="0" applyNumberFormat="1" applyFont="1" applyFill="1" applyBorder="1" applyAlignment="1" applyProtection="1">
      <alignment horizontal="center" vertical="center"/>
      <protection hidden="1"/>
    </xf>
    <xf numFmtId="8" fontId="1" fillId="0" borderId="4" xfId="0" applyNumberFormat="1" applyFont="1" applyBorder="1" applyAlignment="1" applyProtection="1">
      <alignment horizontal="center" vertical="center" wrapText="1"/>
      <protection hidden="1"/>
    </xf>
    <xf numFmtId="8" fontId="38" fillId="13" borderId="4" xfId="0" applyNumberFormat="1" applyFont="1" applyFill="1" applyBorder="1" applyAlignment="1" applyProtection="1">
      <alignment horizontal="center" vertical="center"/>
      <protection hidden="1"/>
    </xf>
    <xf numFmtId="15" fontId="35" fillId="0" borderId="0" xfId="0" applyNumberFormat="1" applyFont="1" applyAlignment="1" applyProtection="1">
      <alignment horizontal="center" vertical="center"/>
      <protection hidden="1"/>
    </xf>
    <xf numFmtId="8" fontId="6" fillId="0" borderId="25" xfId="0" applyNumberFormat="1" applyFont="1" applyBorder="1" applyAlignment="1" applyProtection="1">
      <alignment horizontal="center" vertical="center" wrapText="1"/>
      <protection hidden="1"/>
    </xf>
    <xf numFmtId="8" fontId="6" fillId="0" borderId="35" xfId="0" applyNumberFormat="1" applyFont="1" applyBorder="1" applyAlignment="1" applyProtection="1">
      <alignment horizontal="center" vertical="center" wrapText="1"/>
      <protection hidden="1"/>
    </xf>
    <xf numFmtId="8" fontId="6" fillId="0" borderId="64" xfId="0" applyNumberFormat="1" applyFont="1" applyBorder="1" applyAlignment="1" applyProtection="1">
      <alignment horizontal="center" vertical="center" wrapText="1"/>
      <protection hidden="1"/>
    </xf>
    <xf numFmtId="0" fontId="57" fillId="0" borderId="0" xfId="0" applyFont="1" applyAlignment="1" applyProtection="1">
      <alignment horizontal="center" vertical="center"/>
      <protection hidden="1"/>
    </xf>
    <xf numFmtId="0" fontId="57" fillId="0" borderId="71" xfId="0" applyFont="1" applyBorder="1" applyAlignment="1" applyProtection="1">
      <alignment horizontal="center" vertical="center"/>
      <protection hidden="1"/>
    </xf>
    <xf numFmtId="8" fontId="9" fillId="14" borderId="4" xfId="0" applyNumberFormat="1" applyFont="1" applyFill="1" applyBorder="1" applyAlignment="1" applyProtection="1">
      <alignment horizontal="center" vertical="center"/>
      <protection hidden="1"/>
    </xf>
    <xf numFmtId="0" fontId="36" fillId="0" borderId="0" xfId="0" applyFont="1" applyAlignment="1" applyProtection="1">
      <alignment horizontal="right" vertical="center"/>
      <protection hidden="1"/>
    </xf>
    <xf numFmtId="0" fontId="9" fillId="0" borderId="0" xfId="0" applyFont="1" applyAlignment="1" applyProtection="1">
      <alignment horizontal="center" vertical="center"/>
      <protection hidden="1"/>
    </xf>
    <xf numFmtId="8" fontId="38" fillId="15" borderId="4" xfId="0" applyNumberFormat="1" applyFont="1" applyFill="1" applyBorder="1" applyAlignment="1" applyProtection="1">
      <alignment horizontal="center" vertical="center"/>
      <protection hidden="1"/>
    </xf>
    <xf numFmtId="8" fontId="9" fillId="8" borderId="4" xfId="0" applyNumberFormat="1" applyFont="1" applyFill="1" applyBorder="1" applyAlignment="1" applyProtection="1">
      <alignment horizontal="center" vertical="center"/>
      <protection hidden="1"/>
    </xf>
    <xf numFmtId="38" fontId="13" fillId="0" borderId="25" xfId="0" applyNumberFormat="1" applyFont="1" applyBorder="1" applyAlignment="1" applyProtection="1">
      <alignment horizontal="center" vertical="center"/>
      <protection hidden="1"/>
    </xf>
    <xf numFmtId="38" fontId="13" fillId="0" borderId="35" xfId="0" applyNumberFormat="1" applyFont="1" applyBorder="1" applyAlignment="1" applyProtection="1">
      <alignment horizontal="center" vertical="center"/>
      <protection hidden="1"/>
    </xf>
    <xf numFmtId="38" fontId="13" fillId="0" borderId="64" xfId="0" applyNumberFormat="1" applyFont="1" applyBorder="1" applyAlignment="1" applyProtection="1">
      <alignment horizontal="center" vertical="center"/>
      <protection hidden="1"/>
    </xf>
    <xf numFmtId="8" fontId="9" fillId="23" borderId="4" xfId="0" applyNumberFormat="1" applyFont="1" applyFill="1" applyBorder="1" applyAlignment="1" applyProtection="1">
      <alignment horizontal="center" vertical="center"/>
      <protection hidden="1"/>
    </xf>
    <xf numFmtId="174" fontId="94" fillId="23" borderId="4" xfId="1" applyNumberFormat="1" applyFont="1" applyFill="1" applyBorder="1" applyAlignment="1">
      <alignment horizontal="center" vertical="center"/>
    </xf>
    <xf numFmtId="181" fontId="94" fillId="23" borderId="4" xfId="1" applyNumberFormat="1" applyFont="1" applyFill="1" applyBorder="1" applyAlignment="1">
      <alignment horizontal="center" vertical="center"/>
    </xf>
    <xf numFmtId="1" fontId="26" fillId="0" borderId="72" xfId="0" applyNumberFormat="1" applyFont="1" applyBorder="1" applyAlignment="1" applyProtection="1">
      <alignment horizontal="center" vertical="center" wrapText="1" shrinkToFit="1"/>
      <protection hidden="1"/>
    </xf>
    <xf numFmtId="1" fontId="26" fillId="0" borderId="69" xfId="0" applyNumberFormat="1" applyFont="1" applyBorder="1" applyAlignment="1" applyProtection="1">
      <alignment horizontal="center" vertical="center" wrapText="1" shrinkToFit="1"/>
      <protection hidden="1"/>
    </xf>
    <xf numFmtId="1" fontId="26" fillId="0" borderId="73" xfId="0" applyNumberFormat="1" applyFont="1" applyBorder="1" applyAlignment="1" applyProtection="1">
      <alignment horizontal="center" vertical="center" wrapText="1" shrinkToFit="1"/>
      <protection hidden="1"/>
    </xf>
    <xf numFmtId="1" fontId="26" fillId="0" borderId="74" xfId="0" applyNumberFormat="1" applyFont="1" applyBorder="1" applyAlignment="1" applyProtection="1">
      <alignment horizontal="center" vertical="center" wrapText="1" shrinkToFit="1"/>
      <protection hidden="1"/>
    </xf>
    <xf numFmtId="1" fontId="26" fillId="0" borderId="1" xfId="0" applyNumberFormat="1" applyFont="1" applyBorder="1" applyAlignment="1" applyProtection="1">
      <alignment horizontal="center" vertical="center" wrapText="1" shrinkToFit="1"/>
      <protection hidden="1"/>
    </xf>
    <xf numFmtId="1" fontId="26" fillId="0" borderId="75" xfId="0" applyNumberFormat="1" applyFont="1" applyBorder="1" applyAlignment="1" applyProtection="1">
      <alignment horizontal="center" vertical="center" wrapText="1" shrinkToFit="1"/>
      <protection hidden="1"/>
    </xf>
    <xf numFmtId="0" fontId="26" fillId="0" borderId="72" xfId="17" applyFont="1" applyBorder="1" applyAlignment="1">
      <alignment horizontal="center" vertical="center" wrapText="1" shrinkToFit="1"/>
    </xf>
    <xf numFmtId="0" fontId="26" fillId="0" borderId="69" xfId="17" applyFont="1" applyBorder="1" applyAlignment="1">
      <alignment horizontal="center" vertical="center" wrapText="1" shrinkToFit="1"/>
    </xf>
    <xf numFmtId="0" fontId="26" fillId="0" borderId="73" xfId="17" applyFont="1" applyBorder="1" applyAlignment="1">
      <alignment horizontal="center" vertical="center" wrapText="1" shrinkToFit="1"/>
    </xf>
    <xf numFmtId="0" fontId="26" fillId="0" borderId="74" xfId="17" applyFont="1" applyBorder="1" applyAlignment="1">
      <alignment horizontal="center" vertical="center" wrapText="1" shrinkToFit="1"/>
    </xf>
    <xf numFmtId="0" fontId="26" fillId="0" borderId="1" xfId="17" applyFont="1" applyBorder="1" applyAlignment="1">
      <alignment horizontal="center" vertical="center" wrapText="1" shrinkToFit="1"/>
    </xf>
    <xf numFmtId="0" fontId="26" fillId="0" borderId="75" xfId="17" applyFont="1" applyBorder="1" applyAlignment="1">
      <alignment horizontal="center" vertical="center" wrapText="1" shrinkToFit="1"/>
    </xf>
    <xf numFmtId="174" fontId="26" fillId="0" borderId="72" xfId="17" applyNumberFormat="1" applyFont="1" applyBorder="1" applyAlignment="1">
      <alignment horizontal="center" vertical="center" shrinkToFit="1"/>
    </xf>
    <xf numFmtId="174" fontId="26" fillId="0" borderId="69" xfId="17" applyNumberFormat="1" applyFont="1" applyBorder="1" applyAlignment="1">
      <alignment horizontal="center" vertical="center" shrinkToFit="1"/>
    </xf>
    <xf numFmtId="174" fontId="26" fillId="0" borderId="73" xfId="17" applyNumberFormat="1" applyFont="1" applyBorder="1" applyAlignment="1">
      <alignment horizontal="center" vertical="center" shrinkToFit="1"/>
    </xf>
    <xf numFmtId="174" fontId="26" fillId="0" borderId="74" xfId="17" applyNumberFormat="1" applyFont="1" applyBorder="1" applyAlignment="1">
      <alignment horizontal="center" vertical="center" shrinkToFit="1"/>
    </xf>
    <xf numFmtId="174" fontId="26" fillId="0" borderId="1" xfId="17" applyNumberFormat="1" applyFont="1" applyBorder="1" applyAlignment="1">
      <alignment horizontal="center" vertical="center" shrinkToFit="1"/>
    </xf>
    <xf numFmtId="174" fontId="26" fillId="0" borderId="75" xfId="17" applyNumberFormat="1" applyFont="1" applyBorder="1" applyAlignment="1">
      <alignment horizontal="center" vertical="center" shrinkToFit="1"/>
    </xf>
    <xf numFmtId="10" fontId="13" fillId="20" borderId="4" xfId="0" applyNumberFormat="1" applyFont="1" applyFill="1" applyBorder="1" applyAlignment="1" applyProtection="1">
      <alignment horizontal="center" vertical="center"/>
      <protection hidden="1"/>
    </xf>
    <xf numFmtId="1" fontId="26" fillId="0" borderId="4" xfId="0" applyNumberFormat="1" applyFont="1" applyBorder="1" applyAlignment="1" applyProtection="1">
      <alignment horizontal="center" vertical="center" wrapText="1" shrinkToFit="1"/>
      <protection hidden="1"/>
    </xf>
    <xf numFmtId="1" fontId="26" fillId="0" borderId="24" xfId="0" applyNumberFormat="1" applyFont="1" applyBorder="1" applyAlignment="1" applyProtection="1">
      <alignment horizontal="center" vertical="center" wrapText="1" shrinkToFit="1"/>
      <protection hidden="1"/>
    </xf>
    <xf numFmtId="174" fontId="1" fillId="0" borderId="0" xfId="17" applyNumberFormat="1" applyFont="1" applyAlignment="1">
      <alignment horizontal="center" vertical="center" wrapText="1" shrinkToFit="1"/>
    </xf>
    <xf numFmtId="1" fontId="26" fillId="0" borderId="72" xfId="0" applyNumberFormat="1" applyFont="1" applyBorder="1" applyAlignment="1" applyProtection="1">
      <alignment horizontal="center" wrapText="1" shrinkToFit="1"/>
      <protection hidden="1"/>
    </xf>
    <xf numFmtId="1" fontId="26" fillId="0" borderId="69" xfId="0" applyNumberFormat="1" applyFont="1" applyBorder="1" applyAlignment="1" applyProtection="1">
      <alignment horizontal="center" wrapText="1" shrinkToFit="1"/>
      <protection hidden="1"/>
    </xf>
    <xf numFmtId="1" fontId="26" fillId="0" borderId="73" xfId="0" applyNumberFormat="1" applyFont="1" applyBorder="1" applyAlignment="1" applyProtection="1">
      <alignment horizontal="center" wrapText="1" shrinkToFit="1"/>
      <protection hidden="1"/>
    </xf>
    <xf numFmtId="1" fontId="26" fillId="0" borderId="74" xfId="0" applyNumberFormat="1" applyFont="1" applyBorder="1" applyAlignment="1" applyProtection="1">
      <alignment horizontal="center" wrapText="1" shrinkToFit="1"/>
      <protection hidden="1"/>
    </xf>
    <xf numFmtId="1" fontId="26" fillId="0" borderId="1" xfId="0" applyNumberFormat="1" applyFont="1" applyBorder="1" applyAlignment="1" applyProtection="1">
      <alignment horizontal="center" wrapText="1" shrinkToFit="1"/>
      <protection hidden="1"/>
    </xf>
    <xf numFmtId="1" fontId="26" fillId="0" borderId="75" xfId="0" applyNumberFormat="1" applyFont="1" applyBorder="1" applyAlignment="1" applyProtection="1">
      <alignment horizontal="center" wrapText="1" shrinkToFit="1"/>
      <protection hidden="1"/>
    </xf>
    <xf numFmtId="172" fontId="26" fillId="0" borderId="72" xfId="17" applyNumberFormat="1" applyFont="1" applyBorder="1" applyAlignment="1">
      <alignment horizontal="center" vertical="center" wrapText="1" shrinkToFit="1"/>
    </xf>
    <xf numFmtId="172" fontId="26" fillId="0" borderId="69" xfId="17" applyNumberFormat="1" applyFont="1" applyBorder="1" applyAlignment="1">
      <alignment horizontal="center" vertical="center" wrapText="1" shrinkToFit="1"/>
    </xf>
    <xf numFmtId="172" fontId="26" fillId="0" borderId="73" xfId="17" applyNumberFormat="1" applyFont="1" applyBorder="1" applyAlignment="1">
      <alignment horizontal="center" vertical="center" wrapText="1" shrinkToFit="1"/>
    </xf>
    <xf numFmtId="172" fontId="26" fillId="0" borderId="70" xfId="17" applyNumberFormat="1" applyFont="1" applyBorder="1" applyAlignment="1">
      <alignment horizontal="center" vertical="center" wrapText="1" shrinkToFit="1"/>
    </xf>
    <xf numFmtId="172" fontId="26" fillId="0" borderId="0" xfId="17" applyNumberFormat="1" applyFont="1" applyAlignment="1">
      <alignment horizontal="center" vertical="center" wrapText="1" shrinkToFit="1"/>
    </xf>
    <xf numFmtId="172" fontId="26" fillId="0" borderId="71" xfId="17" applyNumberFormat="1" applyFont="1" applyBorder="1" applyAlignment="1">
      <alignment horizontal="center" vertical="center" wrapText="1" shrinkToFit="1"/>
    </xf>
    <xf numFmtId="174" fontId="74" fillId="18" borderId="72" xfId="7" applyNumberFormat="1" applyFont="1" applyFill="1" applyBorder="1" applyAlignment="1" applyProtection="1">
      <alignment horizontal="center" vertical="center" shrinkToFit="1"/>
      <protection hidden="1"/>
    </xf>
    <xf numFmtId="174" fontId="74" fillId="18" borderId="69" xfId="7" applyNumberFormat="1" applyFont="1" applyFill="1" applyBorder="1" applyAlignment="1" applyProtection="1">
      <alignment horizontal="center" vertical="center" shrinkToFit="1"/>
      <protection hidden="1"/>
    </xf>
    <xf numFmtId="174" fontId="74" fillId="18" borderId="73" xfId="7" applyNumberFormat="1" applyFont="1" applyFill="1" applyBorder="1" applyAlignment="1" applyProtection="1">
      <alignment horizontal="center" vertical="center" shrinkToFit="1"/>
      <protection hidden="1"/>
    </xf>
    <xf numFmtId="174" fontId="74" fillId="18" borderId="70" xfId="7" applyNumberFormat="1" applyFont="1" applyFill="1" applyBorder="1" applyAlignment="1" applyProtection="1">
      <alignment horizontal="center" vertical="center" shrinkToFit="1"/>
      <protection hidden="1"/>
    </xf>
    <xf numFmtId="174" fontId="74" fillId="18" borderId="0" xfId="7" applyNumberFormat="1" applyFont="1" applyFill="1" applyAlignment="1" applyProtection="1">
      <alignment horizontal="center" vertical="center" shrinkToFit="1"/>
      <protection hidden="1"/>
    </xf>
    <xf numFmtId="174" fontId="74" fillId="18" borderId="71" xfId="7" applyNumberFormat="1" applyFont="1" applyFill="1" applyBorder="1" applyAlignment="1" applyProtection="1">
      <alignment horizontal="center" vertical="center" shrinkToFit="1"/>
      <protection hidden="1"/>
    </xf>
    <xf numFmtId="174" fontId="74" fillId="18" borderId="74" xfId="7" applyNumberFormat="1" applyFont="1" applyFill="1" applyBorder="1" applyAlignment="1" applyProtection="1">
      <alignment horizontal="center" vertical="center" shrinkToFit="1"/>
      <protection hidden="1"/>
    </xf>
    <xf numFmtId="174" fontId="74" fillId="18" borderId="1" xfId="7" applyNumberFormat="1" applyFont="1" applyFill="1" applyBorder="1" applyAlignment="1" applyProtection="1">
      <alignment horizontal="center" vertical="center" shrinkToFit="1"/>
      <protection hidden="1"/>
    </xf>
    <xf numFmtId="174" fontId="74" fillId="18" borderId="75" xfId="7" applyNumberFormat="1" applyFont="1" applyFill="1" applyBorder="1" applyAlignment="1" applyProtection="1">
      <alignment horizontal="center" vertical="center" shrinkToFit="1"/>
      <protection hidden="1"/>
    </xf>
    <xf numFmtId="0" fontId="9" fillId="0" borderId="0" xfId="17" applyFont="1" applyAlignment="1">
      <alignment horizontal="center" vertical="center" shrinkToFit="1"/>
    </xf>
    <xf numFmtId="0" fontId="84" fillId="16" borderId="1" xfId="0" applyFont="1" applyFill="1" applyBorder="1" applyAlignment="1">
      <alignment horizontal="center" vertical="center"/>
    </xf>
    <xf numFmtId="0" fontId="92" fillId="0" borderId="0" xfId="0" applyFont="1" applyAlignment="1">
      <alignment horizontal="center" vertical="center"/>
    </xf>
    <xf numFmtId="0" fontId="95" fillId="0" borderId="69" xfId="17" applyFont="1" applyBorder="1" applyAlignment="1">
      <alignment horizontal="center" vertical="center" shrinkToFit="1"/>
    </xf>
    <xf numFmtId="0" fontId="95" fillId="0" borderId="0" xfId="17" applyFont="1" applyAlignment="1">
      <alignment horizontal="center" vertical="center" shrinkToFit="1"/>
    </xf>
    <xf numFmtId="0" fontId="96" fillId="0" borderId="70" xfId="0" applyFont="1" applyBorder="1" applyAlignment="1">
      <alignment horizontal="center" vertical="center" wrapText="1"/>
    </xf>
    <xf numFmtId="0" fontId="96" fillId="0" borderId="0" xfId="0" applyFont="1" applyAlignment="1">
      <alignment horizontal="center" vertical="center" wrapText="1"/>
    </xf>
    <xf numFmtId="0" fontId="96" fillId="0" borderId="71" xfId="0" applyFont="1" applyBorder="1" applyAlignment="1">
      <alignment horizontal="center" vertical="center" wrapText="1"/>
    </xf>
    <xf numFmtId="172" fontId="74" fillId="18" borderId="69" xfId="7" applyNumberFormat="1" applyFont="1" applyFill="1" applyBorder="1" applyAlignment="1" applyProtection="1">
      <alignment horizontal="center" vertical="center" shrinkToFit="1"/>
      <protection hidden="1"/>
    </xf>
    <xf numFmtId="172" fontId="74" fillId="18" borderId="70" xfId="7" applyNumberFormat="1" applyFont="1" applyFill="1" applyBorder="1" applyAlignment="1" applyProtection="1">
      <alignment horizontal="center" vertical="center" shrinkToFit="1"/>
      <protection hidden="1"/>
    </xf>
    <xf numFmtId="172" fontId="74" fillId="18" borderId="0" xfId="7" applyNumberFormat="1" applyFont="1" applyFill="1" applyAlignment="1" applyProtection="1">
      <alignment horizontal="center" vertical="center" shrinkToFit="1"/>
      <protection hidden="1"/>
    </xf>
    <xf numFmtId="172" fontId="74" fillId="18" borderId="74" xfId="7" applyNumberFormat="1" applyFont="1" applyFill="1" applyBorder="1" applyAlignment="1" applyProtection="1">
      <alignment horizontal="center" vertical="center" shrinkToFit="1"/>
      <protection hidden="1"/>
    </xf>
    <xf numFmtId="172" fontId="74" fillId="18" borderId="1" xfId="7" applyNumberFormat="1" applyFont="1" applyFill="1" applyBorder="1" applyAlignment="1" applyProtection="1">
      <alignment horizontal="center" vertical="center" shrinkToFit="1"/>
      <protection hidden="1"/>
    </xf>
    <xf numFmtId="0" fontId="95" fillId="0" borderId="1" xfId="17" applyFont="1" applyBorder="1" applyAlignment="1">
      <alignment horizontal="center" vertical="center" shrinkToFit="1"/>
    </xf>
    <xf numFmtId="0" fontId="92" fillId="0" borderId="71" xfId="0" applyFont="1" applyBorder="1" applyAlignment="1">
      <alignment horizontal="center" vertical="center"/>
    </xf>
    <xf numFmtId="0" fontId="97" fillId="0" borderId="70" xfId="0" applyFont="1" applyBorder="1" applyAlignment="1">
      <alignment horizontal="center" vertical="center" wrapText="1"/>
    </xf>
    <xf numFmtId="0" fontId="97" fillId="0" borderId="0" xfId="0" applyFont="1" applyAlignment="1">
      <alignment horizontal="center" vertical="center" wrapText="1"/>
    </xf>
    <xf numFmtId="0" fontId="97" fillId="0" borderId="71" xfId="0" applyFont="1" applyBorder="1" applyAlignment="1">
      <alignment horizontal="center" vertical="center" wrapText="1"/>
    </xf>
    <xf numFmtId="10" fontId="17" fillId="0" borderId="72" xfId="0" applyNumberFormat="1" applyFont="1" applyBorder="1" applyAlignment="1" applyProtection="1">
      <alignment horizontal="center" vertical="center"/>
      <protection hidden="1"/>
    </xf>
    <xf numFmtId="10" fontId="17" fillId="0" borderId="69" xfId="0" applyNumberFormat="1" applyFont="1" applyBorder="1" applyAlignment="1" applyProtection="1">
      <alignment horizontal="center" vertical="center"/>
      <protection hidden="1"/>
    </xf>
    <xf numFmtId="10" fontId="17" fillId="0" borderId="73" xfId="0" applyNumberFormat="1" applyFont="1" applyBorder="1" applyAlignment="1" applyProtection="1">
      <alignment horizontal="center" vertical="center"/>
      <protection hidden="1"/>
    </xf>
    <xf numFmtId="10" fontId="17" fillId="0" borderId="74" xfId="0" applyNumberFormat="1" applyFont="1" applyBorder="1" applyAlignment="1" applyProtection="1">
      <alignment horizontal="center" vertical="center"/>
      <protection hidden="1"/>
    </xf>
    <xf numFmtId="10" fontId="17" fillId="0" borderId="1" xfId="0" applyNumberFormat="1" applyFont="1" applyBorder="1" applyAlignment="1" applyProtection="1">
      <alignment horizontal="center" vertical="center"/>
      <protection hidden="1"/>
    </xf>
    <xf numFmtId="10" fontId="17" fillId="0" borderId="75" xfId="0" applyNumberFormat="1" applyFont="1" applyBorder="1" applyAlignment="1" applyProtection="1">
      <alignment horizontal="center" vertical="center"/>
      <protection hidden="1"/>
    </xf>
    <xf numFmtId="0" fontId="32" fillId="0" borderId="72" xfId="17" applyFont="1" applyBorder="1" applyAlignment="1">
      <alignment horizontal="center" vertical="center" shrinkToFit="1"/>
    </xf>
    <xf numFmtId="0" fontId="32" fillId="0" borderId="69" xfId="17" applyFont="1" applyBorder="1" applyAlignment="1">
      <alignment horizontal="center" vertical="center" shrinkToFit="1"/>
    </xf>
    <xf numFmtId="0" fontId="32" fillId="0" borderId="73" xfId="17" applyFont="1" applyBorder="1" applyAlignment="1">
      <alignment horizontal="center" vertical="center" shrinkToFit="1"/>
    </xf>
    <xf numFmtId="0" fontId="32" fillId="0" borderId="70" xfId="17" applyFont="1" applyBorder="1" applyAlignment="1">
      <alignment horizontal="center" vertical="center" shrinkToFit="1"/>
    </xf>
    <xf numFmtId="0" fontId="32" fillId="0" borderId="0" xfId="17" applyFont="1" applyAlignment="1">
      <alignment horizontal="center" vertical="center" shrinkToFit="1"/>
    </xf>
    <xf numFmtId="0" fontId="32" fillId="0" borderId="71" xfId="17" applyFont="1" applyBorder="1" applyAlignment="1">
      <alignment horizontal="center" vertical="center" shrinkToFit="1"/>
    </xf>
    <xf numFmtId="0" fontId="32" fillId="0" borderId="74" xfId="17" applyFont="1" applyBorder="1" applyAlignment="1">
      <alignment horizontal="center" vertical="center" shrinkToFit="1"/>
    </xf>
    <xf numFmtId="0" fontId="32" fillId="0" borderId="1" xfId="17" applyFont="1" applyBorder="1" applyAlignment="1">
      <alignment horizontal="center" vertical="center" shrinkToFit="1"/>
    </xf>
    <xf numFmtId="0" fontId="32" fillId="0" borderId="75" xfId="17" applyFont="1" applyBorder="1" applyAlignment="1">
      <alignment horizontal="center" vertical="center" shrinkToFit="1"/>
    </xf>
    <xf numFmtId="0" fontId="0" fillId="0" borderId="25" xfId="0" applyBorder="1" applyAlignment="1">
      <alignment horizontal="center"/>
    </xf>
    <xf numFmtId="0" fontId="0" fillId="0" borderId="35" xfId="0" applyBorder="1" applyAlignment="1">
      <alignment horizontal="center"/>
    </xf>
    <xf numFmtId="0" fontId="0" fillId="0" borderId="64" xfId="0" applyBorder="1" applyAlignment="1">
      <alignment horizontal="center"/>
    </xf>
    <xf numFmtId="0" fontId="53" fillId="0" borderId="25" xfId="0" applyFont="1" applyBorder="1" applyAlignment="1">
      <alignment horizontal="center"/>
    </xf>
    <xf numFmtId="0" fontId="41" fillId="0" borderId="0" xfId="0" applyFont="1" applyAlignment="1">
      <alignment horizontal="center"/>
    </xf>
    <xf numFmtId="0" fontId="53" fillId="0" borderId="0" xfId="0" applyFont="1" applyAlignment="1">
      <alignment horizontal="center"/>
    </xf>
    <xf numFmtId="0" fontId="98" fillId="24" borderId="25" xfId="0" applyFont="1" applyFill="1" applyBorder="1" applyAlignment="1">
      <alignment horizontal="center" vertical="center"/>
    </xf>
    <xf numFmtId="0" fontId="98" fillId="24" borderId="64" xfId="0" applyFont="1" applyFill="1" applyBorder="1" applyAlignment="1">
      <alignment horizontal="center" vertical="center"/>
    </xf>
    <xf numFmtId="0" fontId="98" fillId="24" borderId="35" xfId="0" applyFont="1" applyFill="1" applyBorder="1" applyAlignment="1">
      <alignment horizontal="center" vertical="center"/>
    </xf>
    <xf numFmtId="0" fontId="79" fillId="17" borderId="25" xfId="0" applyFont="1" applyFill="1" applyBorder="1" applyAlignment="1">
      <alignment horizontal="left"/>
    </xf>
    <xf numFmtId="0" fontId="79" fillId="17" borderId="35" xfId="0" applyFont="1" applyFill="1" applyBorder="1" applyAlignment="1">
      <alignment horizontal="left"/>
    </xf>
    <xf numFmtId="0" fontId="79" fillId="17" borderId="64" xfId="0" applyFont="1" applyFill="1" applyBorder="1" applyAlignment="1">
      <alignment horizontal="left"/>
    </xf>
  </cellXfs>
  <cellStyles count="21">
    <cellStyle name="Currency" xfId="1" builtinId="4"/>
    <cellStyle name="Normal" xfId="0" builtinId="0"/>
    <cellStyle name="Normal 10" xfId="2" xr:uid="{78E99BB6-32FB-4059-9F1F-8A99727EDBAE}"/>
    <cellStyle name="Normal 2" xfId="3" xr:uid="{DEE85085-23D1-4B57-9EBF-8C79E85C17C0}"/>
    <cellStyle name="Normal 2 2" xfId="4" xr:uid="{F88C3C5B-5B9D-4F30-9FCE-DAE5C693A7A4}"/>
    <cellStyle name="Normal 2 3" xfId="5" xr:uid="{F9BFFD52-88AE-413C-A107-9EE6D03F901C}"/>
    <cellStyle name="Normal 2_ED STAF 2012" xfId="6" xr:uid="{D7744FE9-033E-4CB4-8A48-259D20C72825}"/>
    <cellStyle name="Normal 3" xfId="7" xr:uid="{14D9CBDC-4818-46C9-BB4D-4C58ACD98EC3}"/>
    <cellStyle name="Normal 4" xfId="8" xr:uid="{29C3ADE4-8FA1-40CE-BEE9-70F575D9B266}"/>
    <cellStyle name="Normal 5" xfId="9" xr:uid="{83DED2EE-3307-4274-A141-42BD041AFE2E}"/>
    <cellStyle name="Normal 6" xfId="10" xr:uid="{88A8A038-9264-4B6E-ABB2-158D3E802867}"/>
    <cellStyle name="Normal 7" xfId="11" xr:uid="{97DA6985-CC50-4D3D-9A07-F9F33152B488}"/>
    <cellStyle name="Normal 8" xfId="12" xr:uid="{87068ADE-5961-4D8D-A98C-79F3F5B0B4C3}"/>
    <cellStyle name="Normal 9" xfId="13" xr:uid="{B36101B6-F326-4D52-ADA3-54367FF8D8AC}"/>
    <cellStyle name="Normal_Allegra Floor" xfId="14" xr:uid="{41312479-2754-4FBA-BAC0-0AF0DB59A104}"/>
    <cellStyle name="Normal_CQ Floor Plan" xfId="15" xr:uid="{C3932A3C-5F69-4807-AD2B-A3D30DEAEFFC}"/>
    <cellStyle name="Normal_DR New Floor Plan" xfId="16" xr:uid="{12E20595-C3C2-47B5-892B-55FA8E27EF34}"/>
    <cellStyle name="Normal_LB Floor Plan" xfId="17" xr:uid="{51E5328F-81BD-4FD1-907E-A945DC33779E}"/>
    <cellStyle name="Percent" xfId="18" builtinId="5"/>
    <cellStyle name="Percent 2" xfId="19" xr:uid="{AEB0D5A7-9233-4B13-9234-8DE1B16BC6BB}"/>
    <cellStyle name="Percent 3" xfId="20" xr:uid="{F469A0EF-223F-4CB0-B451-0A52FE62BD69}"/>
  </cellStyles>
  <dxfs count="177">
    <dxf>
      <font>
        <condense val="0"/>
        <extend val="0"/>
        <color indexed="9"/>
      </font>
    </dxf>
    <dxf>
      <font>
        <condense val="0"/>
        <extend val="0"/>
        <color indexed="11"/>
      </font>
    </dxf>
    <dxf>
      <font>
        <condense val="0"/>
        <extend val="0"/>
        <color indexed="9"/>
      </font>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val="0"/>
        <i val="0"/>
        <condense val="0"/>
        <extend val="0"/>
        <color indexed="22"/>
      </font>
      <fill>
        <patternFill patternType="solid">
          <bgColor indexed="22"/>
        </patternFill>
      </fill>
    </dxf>
    <dxf>
      <font>
        <b val="0"/>
        <i val="0"/>
        <condense val="0"/>
        <extend val="0"/>
        <color indexed="22"/>
      </font>
      <fill>
        <patternFill patternType="solid">
          <bgColor indexed="22"/>
        </patternFill>
      </fill>
    </dxf>
    <dxf>
      <font>
        <b val="0"/>
        <i val="0"/>
        <condense val="0"/>
        <extend val="0"/>
        <color indexed="22"/>
      </font>
      <fill>
        <patternFill patternType="solid">
          <bgColor indexed="22"/>
        </patternFill>
      </fill>
    </dxf>
    <dxf>
      <font>
        <b val="0"/>
        <i val="0"/>
        <condense val="0"/>
        <extend val="0"/>
        <color indexed="22"/>
      </font>
      <fill>
        <patternFill patternType="solid">
          <bgColor indexed="22"/>
        </patternFill>
      </fill>
    </dxf>
    <dxf>
      <font>
        <b val="0"/>
        <i val="0"/>
        <condense val="0"/>
        <extend val="0"/>
        <color indexed="22"/>
      </font>
      <fill>
        <patternFill patternType="solid">
          <bgColor indexed="22"/>
        </patternFill>
      </fill>
    </dxf>
    <dxf>
      <font>
        <b val="0"/>
        <i val="0"/>
        <condense val="0"/>
        <extend val="0"/>
        <color indexed="22"/>
      </font>
      <fill>
        <patternFill patternType="solid">
          <bgColor indexed="22"/>
        </patternFill>
      </fill>
    </dxf>
    <dxf>
      <font>
        <condense val="0"/>
        <extend val="0"/>
        <color indexed="22"/>
      </font>
      <fill>
        <patternFill>
          <bgColor indexed="22"/>
        </patternFill>
      </fill>
    </dxf>
    <dxf>
      <font>
        <b val="0"/>
        <i val="0"/>
        <condense val="0"/>
        <extend val="0"/>
        <color indexed="22"/>
      </font>
      <fill>
        <patternFill patternType="solid">
          <bgColor indexed="22"/>
        </patternFill>
      </fill>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22"/>
      </font>
    </dxf>
    <dxf>
      <font>
        <condense val="0"/>
        <extend val="0"/>
        <color indexed="9"/>
      </font>
    </dxf>
    <dxf>
      <font>
        <b/>
        <i val="0"/>
        <condense val="0"/>
        <extend val="0"/>
        <color auto="1"/>
      </font>
      <fill>
        <patternFill>
          <bgColor indexed="10"/>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ill>
        <patternFill>
          <bgColor indexed="8"/>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22"/>
      </font>
    </dxf>
    <dxf>
      <font>
        <condense val="0"/>
        <extend val="0"/>
        <color indexed="9"/>
      </font>
    </dxf>
    <dxf>
      <font>
        <b/>
        <i val="0"/>
        <condense val="0"/>
        <extend val="0"/>
        <color auto="1"/>
      </font>
      <fill>
        <patternFill>
          <bgColor indexed="10"/>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ill>
        <patternFill>
          <bgColor indexed="8"/>
        </patternFill>
      </fill>
    </dxf>
    <dxf>
      <font>
        <b/>
        <i val="0"/>
        <condense val="0"/>
        <extend val="0"/>
        <color indexed="10"/>
      </font>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22"/>
      </font>
    </dxf>
    <dxf>
      <font>
        <condense val="0"/>
        <extend val="0"/>
        <color indexed="9"/>
      </font>
    </dxf>
    <dxf>
      <font>
        <b/>
        <i val="0"/>
        <condense val="0"/>
        <extend val="0"/>
        <color auto="1"/>
      </font>
      <fill>
        <patternFill>
          <bgColor indexed="10"/>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ill>
        <patternFill>
          <bgColor indexed="8"/>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000000"/>
                </a:solidFill>
                <a:latin typeface="Comic Sans MS"/>
                <a:ea typeface="Comic Sans MS"/>
                <a:cs typeface="Comic Sans MS"/>
              </a:defRPr>
            </a:pPr>
            <a:r>
              <a:rPr lang="en-US"/>
              <a:t>Daily Megacash Analysis
by Coin in</a:t>
            </a:r>
          </a:p>
        </c:rich>
      </c:tx>
      <c:overlay val="0"/>
      <c:spPr>
        <a:solidFill>
          <a:srgbClr val="FFFFFF"/>
        </a:solidFill>
        <a:ln w="12700">
          <a:solidFill>
            <a:srgbClr val="000000"/>
          </a:solidFill>
          <a:prstDash val="solid"/>
        </a:ln>
        <a:effectLst>
          <a:outerShdw dist="35921" dir="2700000" algn="br">
            <a:srgbClr val="000000"/>
          </a:outerShdw>
        </a:effectLst>
      </c:spPr>
    </c:title>
    <c:autoTitleDeleted val="0"/>
    <c:view3D>
      <c:rotX val="20"/>
      <c:hPercent val="5"/>
      <c:rotY val="44"/>
      <c:depthPercent val="50"/>
      <c:rAngAx val="1"/>
    </c:view3D>
    <c:floor>
      <c:thickness val="0"/>
      <c:spPr>
        <a:noFill/>
        <a:ln w="9525">
          <a:noFill/>
        </a:ln>
      </c:spPr>
    </c:floor>
    <c:sideWall>
      <c:thickness val="0"/>
      <c:spPr>
        <a:solidFill>
          <a:srgbClr val="FFFFFF"/>
        </a:solidFill>
        <a:ln w="12700">
          <a:solidFill>
            <a:srgbClr val="000000"/>
          </a:solidFill>
          <a:prstDash val="solid"/>
        </a:ln>
      </c:spPr>
    </c:sideWall>
    <c:backWall>
      <c:thickness val="0"/>
      <c:spPr>
        <a:solidFill>
          <a:srgbClr val="FFFFFF"/>
        </a:solidFill>
        <a:ln w="12700">
          <a:solidFill>
            <a:srgbClr val="000000"/>
          </a:solidFill>
          <a:prstDash val="solid"/>
        </a:ln>
      </c:spPr>
    </c:backWall>
    <c:plotArea>
      <c:layout>
        <c:manualLayout>
          <c:layoutTarget val="inner"/>
          <c:xMode val="edge"/>
          <c:yMode val="edge"/>
          <c:x val="3.7439613526570048E-2"/>
          <c:y val="0"/>
          <c:w val="0.95350241545893721"/>
          <c:h val="0"/>
        </c:manualLayout>
      </c:layout>
      <c:bar3DChart>
        <c:barDir val="col"/>
        <c:grouping val="clustered"/>
        <c:varyColors val="0"/>
        <c:ser>
          <c:idx val="0"/>
          <c:order val="0"/>
          <c:tx>
            <c:strRef>
              <c:f>TOTALS!$N$10:$N$130</c:f>
              <c:strCache>
                <c:ptCount val="121"/>
                <c:pt idx="0">
                  <c:v>$0.00 </c:v>
                </c:pt>
                <c:pt idx="1">
                  <c:v>$0.00 </c:v>
                </c:pt>
                <c:pt idx="2">
                  <c:v>$0.00 </c:v>
                </c:pt>
                <c:pt idx="3">
                  <c:v>$0.00 </c:v>
                </c:pt>
                <c:pt idx="4">
                  <c:v>$0.00 </c:v>
                </c:pt>
                <c:pt idx="5">
                  <c:v>$0.00 </c:v>
                </c:pt>
                <c:pt idx="6">
                  <c:v>$0.00 </c:v>
                </c:pt>
                <c:pt idx="7">
                  <c:v>$0.00 </c:v>
                </c:pt>
                <c:pt idx="8">
                  <c:v>$0.00 </c:v>
                </c:pt>
                <c:pt idx="9">
                  <c:v>$0.00 </c:v>
                </c:pt>
                <c:pt idx="10">
                  <c:v>$0.00 </c:v>
                </c:pt>
                <c:pt idx="11">
                  <c:v>$0.00 </c:v>
                </c:pt>
                <c:pt idx="12">
                  <c:v>$0.00 </c:v>
                </c:pt>
                <c:pt idx="13">
                  <c:v>$0.00 </c:v>
                </c:pt>
                <c:pt idx="14">
                  <c:v>$0.00 </c:v>
                </c:pt>
                <c:pt idx="15">
                  <c:v>$0.00 </c:v>
                </c:pt>
                <c:pt idx="16">
                  <c:v>$0.00 </c:v>
                </c:pt>
                <c:pt idx="17">
                  <c:v>$0.00 </c:v>
                </c:pt>
                <c:pt idx="18">
                  <c:v>$0.00 </c:v>
                </c:pt>
                <c:pt idx="19">
                  <c:v>$0.00 </c:v>
                </c:pt>
                <c:pt idx="20">
                  <c:v>$0.00 </c:v>
                </c:pt>
                <c:pt idx="21">
                  <c:v>$0.00 </c:v>
                </c:pt>
                <c:pt idx="22">
                  <c:v>$0.00 </c:v>
                </c:pt>
                <c:pt idx="23">
                  <c:v>$0.00 </c:v>
                </c:pt>
                <c:pt idx="24">
                  <c:v>$0.00 </c:v>
                </c:pt>
                <c:pt idx="25">
                  <c:v>$0.00 </c:v>
                </c:pt>
                <c:pt idx="26">
                  <c:v>$0.00 </c:v>
                </c:pt>
                <c:pt idx="27">
                  <c:v>$0.00 </c:v>
                </c:pt>
                <c:pt idx="28">
                  <c:v>$0.00 </c:v>
                </c:pt>
                <c:pt idx="29">
                  <c:v>$0.00 </c:v>
                </c:pt>
                <c:pt idx="30">
                  <c:v>$0.00 </c:v>
                </c:pt>
                <c:pt idx="31">
                  <c:v>$0.00 </c:v>
                </c:pt>
                <c:pt idx="32">
                  <c:v>$0.00 </c:v>
                </c:pt>
                <c:pt idx="33">
                  <c:v>$0.00 </c:v>
                </c:pt>
                <c:pt idx="34">
                  <c:v>$0.00 </c:v>
                </c:pt>
                <c:pt idx="35">
                  <c:v>$0.00 </c:v>
                </c:pt>
                <c:pt idx="36">
                  <c:v>$0.00 </c:v>
                </c:pt>
                <c:pt idx="37">
                  <c:v>$0.00 </c:v>
                </c:pt>
                <c:pt idx="38">
                  <c:v>$0.00 </c:v>
                </c:pt>
                <c:pt idx="39">
                  <c:v>$0.00 </c:v>
                </c:pt>
                <c:pt idx="40">
                  <c:v>$0.00 </c:v>
                </c:pt>
                <c:pt idx="41">
                  <c:v>$0.00 </c:v>
                </c:pt>
                <c:pt idx="42">
                  <c:v>$0.00 </c:v>
                </c:pt>
                <c:pt idx="43">
                  <c:v>$0.00 </c:v>
                </c:pt>
                <c:pt idx="44">
                  <c:v>$0.00 </c:v>
                </c:pt>
                <c:pt idx="45">
                  <c:v>$0.00 </c:v>
                </c:pt>
                <c:pt idx="46">
                  <c:v>$0.00 </c:v>
                </c:pt>
                <c:pt idx="47">
                  <c:v>$0.00 </c:v>
                </c:pt>
                <c:pt idx="48">
                  <c:v>$0.00 </c:v>
                </c:pt>
                <c:pt idx="49">
                  <c:v>$0.00 </c:v>
                </c:pt>
                <c:pt idx="50">
                  <c:v>$0.00 </c:v>
                </c:pt>
                <c:pt idx="51">
                  <c:v>$0.00 </c:v>
                </c:pt>
                <c:pt idx="52">
                  <c:v>$0.00 </c:v>
                </c:pt>
                <c:pt idx="53">
                  <c:v>$0.00 </c:v>
                </c:pt>
                <c:pt idx="54">
                  <c:v>$0.00 </c:v>
                </c:pt>
                <c:pt idx="55">
                  <c:v>$0.00 </c:v>
                </c:pt>
                <c:pt idx="56">
                  <c:v>$0.00 </c:v>
                </c:pt>
                <c:pt idx="57">
                  <c:v>$0.00 </c:v>
                </c:pt>
                <c:pt idx="58">
                  <c:v>$0.00 </c:v>
                </c:pt>
                <c:pt idx="59">
                  <c:v>$0.00 </c:v>
                </c:pt>
                <c:pt idx="60">
                  <c:v>$0.00 </c:v>
                </c:pt>
                <c:pt idx="61">
                  <c:v>$0.00 </c:v>
                </c:pt>
                <c:pt idx="62">
                  <c:v>$0.00 </c:v>
                </c:pt>
                <c:pt idx="63">
                  <c:v>$0.00 </c:v>
                </c:pt>
                <c:pt idx="64">
                  <c:v>$0.00 </c:v>
                </c:pt>
                <c:pt idx="65">
                  <c:v>$0.00 </c:v>
                </c:pt>
                <c:pt idx="66">
                  <c:v>$0.00 </c:v>
                </c:pt>
                <c:pt idx="67">
                  <c:v>$0.00 </c:v>
                </c:pt>
                <c:pt idx="68">
                  <c:v>$0.00 </c:v>
                </c:pt>
                <c:pt idx="69">
                  <c:v>$0.00 </c:v>
                </c:pt>
                <c:pt idx="70">
                  <c:v>$0.00 </c:v>
                </c:pt>
                <c:pt idx="71">
                  <c:v>$0.00 </c:v>
                </c:pt>
                <c:pt idx="72">
                  <c:v>$0.00 </c:v>
                </c:pt>
                <c:pt idx="73">
                  <c:v>$0.00 </c:v>
                </c:pt>
                <c:pt idx="74">
                  <c:v>$0.00 </c:v>
                </c:pt>
                <c:pt idx="75">
                  <c:v>$0.00 </c:v>
                </c:pt>
                <c:pt idx="76">
                  <c:v>$0.00 </c:v>
                </c:pt>
                <c:pt idx="77">
                  <c:v>$0.00 </c:v>
                </c:pt>
                <c:pt idx="78">
                  <c:v>$0.00 </c:v>
                </c:pt>
                <c:pt idx="79">
                  <c:v>$0.00 </c:v>
                </c:pt>
                <c:pt idx="80">
                  <c:v>$0.00 </c:v>
                </c:pt>
                <c:pt idx="81">
                  <c:v>$0.00 </c:v>
                </c:pt>
                <c:pt idx="82">
                  <c:v>$0.00 </c:v>
                </c:pt>
                <c:pt idx="83">
                  <c:v>$0.00 </c:v>
                </c:pt>
                <c:pt idx="84">
                  <c:v>$0.00 </c:v>
                </c:pt>
                <c:pt idx="85">
                  <c:v>$0.00 </c:v>
                </c:pt>
                <c:pt idx="86">
                  <c:v>$0.00 </c:v>
                </c:pt>
                <c:pt idx="87">
                  <c:v>$0.00 </c:v>
                </c:pt>
                <c:pt idx="88">
                  <c:v>$0.00 </c:v>
                </c:pt>
                <c:pt idx="89">
                  <c:v>$0.00 </c:v>
                </c:pt>
                <c:pt idx="90">
                  <c:v>$0.00 </c:v>
                </c:pt>
                <c:pt idx="91">
                  <c:v>$0.00 </c:v>
                </c:pt>
                <c:pt idx="92">
                  <c:v>$0.00 </c:v>
                </c:pt>
                <c:pt idx="93">
                  <c:v>$0.00 </c:v>
                </c:pt>
                <c:pt idx="94">
                  <c:v>$0.00 </c:v>
                </c:pt>
                <c:pt idx="95">
                  <c:v>$0.00 </c:v>
                </c:pt>
                <c:pt idx="96">
                  <c:v>$0.00 </c:v>
                </c:pt>
                <c:pt idx="97">
                  <c:v>$0.00 </c:v>
                </c:pt>
                <c:pt idx="98">
                  <c:v>$0.00 </c:v>
                </c:pt>
                <c:pt idx="99">
                  <c:v>$0.00 </c:v>
                </c:pt>
                <c:pt idx="100">
                  <c:v>$0.00 </c:v>
                </c:pt>
                <c:pt idx="101">
                  <c:v>$0.00 </c:v>
                </c:pt>
                <c:pt idx="102">
                  <c:v>$0.00 </c:v>
                </c:pt>
                <c:pt idx="103">
                  <c:v>$0.00 </c:v>
                </c:pt>
                <c:pt idx="104">
                  <c:v>$0.00 </c:v>
                </c:pt>
                <c:pt idx="105">
                  <c:v>$0.00 </c:v>
                </c:pt>
                <c:pt idx="106">
                  <c:v>$0.00 </c:v>
                </c:pt>
                <c:pt idx="107">
                  <c:v>$0.00 </c:v>
                </c:pt>
                <c:pt idx="108">
                  <c:v>$0.00 </c:v>
                </c:pt>
                <c:pt idx="109">
                  <c:v>$0.00 </c:v>
                </c:pt>
                <c:pt idx="110">
                  <c:v>$0.00 </c:v>
                </c:pt>
                <c:pt idx="111">
                  <c:v>$0.00 </c:v>
                </c:pt>
                <c:pt idx="112">
                  <c:v>$0.00 </c:v>
                </c:pt>
                <c:pt idx="113">
                  <c:v>$0.00 </c:v>
                </c:pt>
                <c:pt idx="114">
                  <c:v>$0.00 </c:v>
                </c:pt>
                <c:pt idx="115">
                  <c:v>$0.00 </c:v>
                </c:pt>
                <c:pt idx="116">
                  <c:v>$0.00 </c:v>
                </c:pt>
                <c:pt idx="117">
                  <c:v>$0.00 </c:v>
                </c:pt>
                <c:pt idx="118">
                  <c:v>$0.00 </c:v>
                </c:pt>
                <c:pt idx="119">
                  <c:v>$0.00 </c:v>
                </c:pt>
                <c:pt idx="120">
                  <c:v>$0.00 </c:v>
                </c:pt>
              </c:strCache>
            </c:strRef>
          </c:tx>
          <c:spPr>
            <a:solidFill>
              <a:srgbClr val="CCFFFF"/>
            </a:solidFill>
            <a:ln w="12700">
              <a:solidFill>
                <a:srgbClr val="000000"/>
              </a:solidFill>
              <a:prstDash val="solid"/>
            </a:ln>
          </c:spPr>
          <c:invertIfNegative val="0"/>
          <c:cat>
            <c:strRef>
              <c:f>TOTALS!$H$10:$H$130</c:f>
              <c:strCache>
                <c:ptCount val="121"/>
                <c:pt idx="0">
                  <c:v>SUPER STAR POKER </c:v>
                </c:pt>
                <c:pt idx="1">
                  <c:v>SUPER STAR POKER </c:v>
                </c:pt>
                <c:pt idx="2">
                  <c:v>SUPER STAR POKER </c:v>
                </c:pt>
                <c:pt idx="3">
                  <c:v>SUPER STAR POKER </c:v>
                </c:pt>
                <c:pt idx="4">
                  <c:v>GAMEKING</c:v>
                </c:pt>
                <c:pt idx="5">
                  <c:v>GAMEKING</c:v>
                </c:pt>
                <c:pt idx="6">
                  <c:v>GAMEKING</c:v>
                </c:pt>
                <c:pt idx="7">
                  <c:v>GAMEKING</c:v>
                </c:pt>
                <c:pt idx="8">
                  <c:v>HUFF N' MORE PUFF</c:v>
                </c:pt>
                <c:pt idx="9">
                  <c:v>HUFF N' MORE PUFF</c:v>
                </c:pt>
                <c:pt idx="10">
                  <c:v>HUFF N' MORE PUFF</c:v>
                </c:pt>
                <c:pt idx="11">
                  <c:v>QUICK HIT LINK FIRE </c:v>
                </c:pt>
                <c:pt idx="12">
                  <c:v>QUICK HIT LINK GEMS</c:v>
                </c:pt>
                <c:pt idx="13">
                  <c:v>QUICK HIT LINK FIRE </c:v>
                </c:pt>
                <c:pt idx="14">
                  <c:v>HUFF N' EVEN MORE PUFF</c:v>
                </c:pt>
                <c:pt idx="15">
                  <c:v>HUFF N' EVEN MORE PUFF</c:v>
                </c:pt>
                <c:pt idx="16">
                  <c:v>HUFF N' EVEN MORE PUFF</c:v>
                </c:pt>
                <c:pt idx="17">
                  <c:v>GOLDEN CENTURY - DRAGON LINK</c:v>
                </c:pt>
                <c:pt idx="18">
                  <c:v>HAPPY &amp; PROSPEROUS - DRAGON LINK</c:v>
                </c:pt>
                <c:pt idx="19">
                  <c:v>PANDA MAGIC - DRAGON LINK</c:v>
                </c:pt>
                <c:pt idx="20">
                  <c:v>BUFFALO GOLD COLLECTION</c:v>
                </c:pt>
                <c:pt idx="21">
                  <c:v>KISMET KAT - WHISKER WHEELS </c:v>
                </c:pt>
                <c:pt idx="22">
                  <c:v>KISMET KAT - WHISKER WHEELS </c:v>
                </c:pt>
                <c:pt idx="23">
                  <c:v>KISMET KAT - WHISKER WHEELS </c:v>
                </c:pt>
                <c:pt idx="24">
                  <c:v>PIGGY BURST - COIN TRIO</c:v>
                </c:pt>
                <c:pt idx="25">
                  <c:v>FORTUNE TRAILS - COIN TRIO</c:v>
                </c:pt>
                <c:pt idx="26">
                  <c:v>PIGGY BURST - COIN TRIO</c:v>
                </c:pt>
                <c:pt idx="27">
                  <c:v>LION LINK - PROSPEROUS ROOSTER</c:v>
                </c:pt>
                <c:pt idx="28">
                  <c:v>LION LINK - WEALTH OF THE DRAGON</c:v>
                </c:pt>
                <c:pt idx="29">
                  <c:v>LION LINK - PROSPEROUS ROOSTER</c:v>
                </c:pt>
                <c:pt idx="30">
                  <c:v>DANCING DRUMS PROSPERITY</c:v>
                </c:pt>
                <c:pt idx="31">
                  <c:v>DANCING DRUMS PROSPERITY</c:v>
                </c:pt>
                <c:pt idx="32">
                  <c:v>DANCING DRUMS PROSPERITY</c:v>
                </c:pt>
                <c:pt idx="33">
                  <c:v>FATE OF THE 8 POWER WHEEL</c:v>
                </c:pt>
                <c:pt idx="34">
                  <c:v>CRAZY MONEY GOLD</c:v>
                </c:pt>
                <c:pt idx="35">
                  <c:v>MANY FORTUNES</c:v>
                </c:pt>
                <c:pt idx="36">
                  <c:v>SPIRIT LINK DANCE OF THE DEAD</c:v>
                </c:pt>
                <c:pt idx="37">
                  <c:v>DEVIL'S LOCK</c:v>
                </c:pt>
                <c:pt idx="38">
                  <c:v>DEVIL'S LOCK</c:v>
                </c:pt>
                <c:pt idx="39">
                  <c:v>DEVIL'S LOCK</c:v>
                </c:pt>
                <c:pt idx="40">
                  <c:v>FU FRENZY</c:v>
                </c:pt>
                <c:pt idx="41">
                  <c:v>FU FRENZY</c:v>
                </c:pt>
                <c:pt idx="42">
                  <c:v>FU FRENZY</c:v>
                </c:pt>
                <c:pt idx="43">
                  <c:v>BLUE FESTIVAL BAO ZHU ZHAO FU</c:v>
                </c:pt>
                <c:pt idx="44">
                  <c:v>BLUE FESTIVAL BAO ZHU ZHAO FU</c:v>
                </c:pt>
                <c:pt idx="45">
                  <c:v>BLUE FESTIVAL BAO ZHU ZHAO FU</c:v>
                </c:pt>
                <c:pt idx="46">
                  <c:v>WOF TRIPLE RED HOT 7 GOLD SPIN</c:v>
                </c:pt>
                <c:pt idx="47">
                  <c:v>RED FESTIVAL BAO ZHU ZHAO FU</c:v>
                </c:pt>
                <c:pt idx="48">
                  <c:v>RED FESTIVAL BAO ZHU ZHAO FU</c:v>
                </c:pt>
                <c:pt idx="49">
                  <c:v>RED FESTIVAL BAO ZHU ZHAO FU</c:v>
                </c:pt>
                <c:pt idx="50">
                  <c:v>FORTUNE COIN</c:v>
                </c:pt>
                <c:pt idx="51">
                  <c:v>FORTUNE COIN</c:v>
                </c:pt>
                <c:pt idx="52">
                  <c:v>FORTUNE COIN</c:v>
                </c:pt>
                <c:pt idx="53">
                  <c:v>MISTRESS OF EGYPT</c:v>
                </c:pt>
                <c:pt idx="54">
                  <c:v>SCARAB</c:v>
                </c:pt>
                <c:pt idx="55">
                  <c:v>TEMPLE OF FIRE</c:v>
                </c:pt>
                <c:pt idx="56">
                  <c:v>WOF TRIPLE GOLD GOLD SPIN</c:v>
                </c:pt>
                <c:pt idx="57">
                  <c:v>FOTUNE COIN FG MULTIWAY</c:v>
                </c:pt>
                <c:pt idx="58">
                  <c:v>SOLAR DISC</c:v>
                </c:pt>
                <c:pt idx="59">
                  <c:v>WOLF PEAK</c:v>
                </c:pt>
                <c:pt idx="60">
                  <c:v>MISTRESS OF EGYPT</c:v>
                </c:pt>
                <c:pt idx="61">
                  <c:v>SCARAB</c:v>
                </c:pt>
                <c:pt idx="62">
                  <c:v>ELEPHANTS VS TIGERS</c:v>
                </c:pt>
                <c:pt idx="63">
                  <c:v>SOLAR DISC</c:v>
                </c:pt>
                <c:pt idx="64">
                  <c:v>FOTUNE COIN FG MULTIWAY</c:v>
                </c:pt>
                <c:pt idx="65">
                  <c:v>BUFFALO JACKPOT CARNIVAL</c:v>
                </c:pt>
                <c:pt idx="66">
                  <c:v>POWER OF 88 JACKPOT CARNIVAL</c:v>
                </c:pt>
                <c:pt idx="67">
                  <c:v>BUFFALO JACKPOT CARNIVAL</c:v>
                </c:pt>
                <c:pt idx="68">
                  <c:v>FU POTS AUTUMN</c:v>
                </c:pt>
                <c:pt idx="69">
                  <c:v>FU POTS AUTUMN</c:v>
                </c:pt>
                <c:pt idx="70">
                  <c:v>88 LINK - LUCKY CHARMS - DARUMA MYSTERY</c:v>
                </c:pt>
                <c:pt idx="71">
                  <c:v>88 LINK - LUCKY CHARMS - DARUMA MYSTERY</c:v>
                </c:pt>
                <c:pt idx="72">
                  <c:v>ULTIMATE FIRE LINK - CHINA STREET</c:v>
                </c:pt>
                <c:pt idx="73">
                  <c:v>ULTIMATE FIRE LINK - OLVERA STREET</c:v>
                </c:pt>
                <c:pt idx="74">
                  <c:v>ULTIMATE FIRE LINK - CHINA STREET</c:v>
                </c:pt>
                <c:pt idx="75">
                  <c:v>DANCING DRUMS</c:v>
                </c:pt>
                <c:pt idx="76">
                  <c:v>DOUBLE BLESSINGS</c:v>
                </c:pt>
                <c:pt idx="77">
                  <c:v>DANCING DRUMS</c:v>
                </c:pt>
                <c:pt idx="78">
                  <c:v>QUICK STRIKE MYSTERY REWARDS</c:v>
                </c:pt>
                <c:pt idx="79">
                  <c:v>QUICK STRIKE MYSTERY REWARDS</c:v>
                </c:pt>
                <c:pt idx="80">
                  <c:v>QUICK STRIKE MYSTERY REWARDS</c:v>
                </c:pt>
                <c:pt idx="81">
                  <c:v>SELEXION MYSTICAL TEMPLE EXTENDED</c:v>
                </c:pt>
                <c:pt idx="82">
                  <c:v>SELEXION MYSTICAL TEMPLE EXTENDED</c:v>
                </c:pt>
                <c:pt idx="83">
                  <c:v>SELEXION MYSTICAL TEMPLE EXTENDED</c:v>
                </c:pt>
                <c:pt idx="84">
                  <c:v>LOCK IT LINK NIGHT LIFE</c:v>
                </c:pt>
                <c:pt idx="85">
                  <c:v>LOCK IT LINK NIGHT LIFE</c:v>
                </c:pt>
                <c:pt idx="86">
                  <c:v>LOCK IT LINK DIAMONDS</c:v>
                </c:pt>
                <c:pt idx="87">
                  <c:v>LOCK IT LINK DIAMONDS</c:v>
                </c:pt>
                <c:pt idx="88">
                  <c:v>HIGH STAKES - LIGHTNING LINK </c:v>
                </c:pt>
                <c:pt idx="89">
                  <c:v>BEST BET - LIGHTNING LINK</c:v>
                </c:pt>
                <c:pt idx="90">
                  <c:v>SAHARA GOLD - LIGHTNING LINK</c:v>
                </c:pt>
                <c:pt idx="91">
                  <c:v>TIKI FIRE - LIGHTNING LINK</c:v>
                </c:pt>
                <c:pt idx="92">
                  <c:v>TRIPLE RED HOT 7S</c:v>
                </c:pt>
                <c:pt idx="93">
                  <c:v>DOUBLE DOUBLE GOLD</c:v>
                </c:pt>
                <c:pt idx="94">
                  <c:v>2X3X4X5X SUPER LUCKY TIMES PAY FREE GAMES</c:v>
                </c:pt>
                <c:pt idx="95">
                  <c:v>DOUBLE DIAMOND DELUXE</c:v>
                </c:pt>
                <c:pt idx="96">
                  <c:v>HOTTER THAN BLAZES RESPIN</c:v>
                </c:pt>
                <c:pt idx="97">
                  <c:v>DOUBLE DIAMOND</c:v>
                </c:pt>
                <c:pt idx="98">
                  <c:v>HUFF N' MORE PUFF POWER 4</c:v>
                </c:pt>
                <c:pt idx="99">
                  <c:v>HUFF N' MORE PUFF POWER 4</c:v>
                </c:pt>
                <c:pt idx="100">
                  <c:v>HUFF N' MORE PUFF POWER 4</c:v>
                </c:pt>
                <c:pt idx="101">
                  <c:v>ISLAND RISING SUNSET SHORE</c:v>
                </c:pt>
                <c:pt idx="102">
                  <c:v>ISLAND RISING TWILIGHT SHORE</c:v>
                </c:pt>
                <c:pt idx="103">
                  <c:v>ISLAND RISING SUNSET SHORE</c:v>
                </c:pt>
                <c:pt idx="104">
                  <c:v>88 FORTUNES </c:v>
                </c:pt>
                <c:pt idx="105">
                  <c:v>88 FORTUNES </c:v>
                </c:pt>
                <c:pt idx="106">
                  <c:v>FU DAO LE</c:v>
                </c:pt>
                <c:pt idx="107">
                  <c:v>FU DAO LE</c:v>
                </c:pt>
                <c:pt idx="108">
                  <c:v>FU DAI LIAN LIAN BOOST TIGER </c:v>
                </c:pt>
                <c:pt idx="109">
                  <c:v>FU DAI LIAN LIAN BOOST PEACOCK </c:v>
                </c:pt>
                <c:pt idx="110">
                  <c:v>WONDER 4 BOOST GOLD</c:v>
                </c:pt>
                <c:pt idx="111">
                  <c:v>WONDER 4 BOOST GOLD</c:v>
                </c:pt>
                <c:pt idx="112">
                  <c:v>RAILROAD RICHES TYCOON</c:v>
                </c:pt>
                <c:pt idx="113">
                  <c:v>RAILROAD RICHES TYCOON</c:v>
                </c:pt>
                <c:pt idx="114">
                  <c:v>RAILROAD RICHES TYCOON</c:v>
                </c:pt>
                <c:pt idx="115">
                  <c:v>RAILROAD RICHES SHERIFF</c:v>
                </c:pt>
                <c:pt idx="116">
                  <c:v>RAILROAD RICHES SHERIFF</c:v>
                </c:pt>
                <c:pt idx="117">
                  <c:v>RAILROAD RICHES SHERIFF</c:v>
                </c:pt>
                <c:pt idx="118">
                  <c:v>HEART THROB - LIGHTNING LINK</c:v>
                </c:pt>
                <c:pt idx="119">
                  <c:v>BENGAL TREASURES - LIGHTNING LINK</c:v>
                </c:pt>
                <c:pt idx="120">
                  <c:v>MAGIC PEARL - LIGHTNING LINK</c:v>
                </c:pt>
              </c:strCache>
            </c:strRef>
          </c:cat>
          <c:val>
            <c:numRef>
              <c:f>TOTALS!$N$10:$N$130</c:f>
              <c:numCache>
                <c:formatCode>"$"#,##0.00_);[Red]\("$"#,##0.00\)</c:formatCode>
                <c:ptCount val="1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numCache>
            </c:numRef>
          </c:val>
          <c:extLst>
            <c:ext xmlns:c16="http://schemas.microsoft.com/office/drawing/2014/chart" uri="{C3380CC4-5D6E-409C-BE32-E72D297353CC}">
              <c16:uniqueId val="{00000000-9483-48F3-98AB-8BE3DD038538}"/>
            </c:ext>
          </c:extLst>
        </c:ser>
        <c:dLbls>
          <c:showLegendKey val="0"/>
          <c:showVal val="0"/>
          <c:showCatName val="0"/>
          <c:showSerName val="0"/>
          <c:showPercent val="0"/>
          <c:showBubbleSize val="0"/>
        </c:dLbls>
        <c:gapWidth val="150"/>
        <c:shape val="cylinder"/>
        <c:axId val="1892706639"/>
        <c:axId val="1"/>
        <c:axId val="0"/>
      </c:bar3DChart>
      <c:catAx>
        <c:axId val="1892706639"/>
        <c:scaling>
          <c:orientation val="minMax"/>
        </c:scaling>
        <c:delete val="0"/>
        <c:axPos val="b"/>
        <c:minorGridlines>
          <c:spPr>
            <a:ln w="3175">
              <a:solidFill>
                <a:srgbClr val="000000"/>
              </a:solidFill>
              <a:prstDash val="solid"/>
            </a:ln>
          </c:spPr>
        </c:minorGridlines>
        <c:title>
          <c:tx>
            <c:rich>
              <a:bodyPr/>
              <a:lstStyle/>
              <a:p>
                <a:pPr>
                  <a:defRPr sz="1400" b="0" i="0" u="none" strike="noStrike" baseline="0">
                    <a:solidFill>
                      <a:srgbClr val="000000"/>
                    </a:solidFill>
                    <a:latin typeface="Comic Sans MS"/>
                    <a:ea typeface="Comic Sans MS"/>
                    <a:cs typeface="Comic Sans MS"/>
                  </a:defRPr>
                </a:pPr>
                <a:r>
                  <a:rPr lang="en-US"/>
                  <a:t>Game Description</a:t>
                </a:r>
              </a:p>
            </c:rich>
          </c:tx>
          <c:overlay val="0"/>
          <c:spPr>
            <a:noFill/>
            <a:ln w="25400">
              <a:noFill/>
            </a:ln>
          </c:spPr>
        </c:title>
        <c:numFmt formatCode="General" sourceLinked="0"/>
        <c:majorTickMark val="out"/>
        <c:minorTickMark val="in"/>
        <c:tickLblPos val="low"/>
        <c:spPr>
          <a:ln w="9525">
            <a:noFill/>
          </a:ln>
        </c:spPr>
        <c:txPr>
          <a:bodyPr rot="0" vert="horz"/>
          <a:lstStyle/>
          <a:p>
            <a:pPr>
              <a:defRPr sz="1200" b="0" i="0" u="none" strike="noStrike" baseline="0">
                <a:solidFill>
                  <a:srgbClr val="000000"/>
                </a:solidFill>
                <a:latin typeface="Comic Sans MS"/>
                <a:ea typeface="Comic Sans MS"/>
                <a:cs typeface="Comic Sans MS"/>
              </a:defRPr>
            </a:pPr>
            <a:endParaRPr lang="en-US"/>
          </a:p>
        </c:txPr>
        <c:crossAx val="1"/>
        <c:crosses val="autoZero"/>
        <c:auto val="1"/>
        <c:lblAlgn val="ctr"/>
        <c:lblOffset val="100"/>
        <c:tickLblSkip val="79"/>
        <c:tickMarkSkip val="1"/>
        <c:noMultiLvlLbl val="0"/>
      </c:catAx>
      <c:valAx>
        <c:axId val="1"/>
        <c:scaling>
          <c:orientation val="minMax"/>
          <c:max val="1200"/>
        </c:scaling>
        <c:delete val="0"/>
        <c:axPos val="l"/>
        <c:minorGridlines>
          <c:spPr>
            <a:ln w="12700">
              <a:pattFill prst="pct75">
                <a:fgClr>
                  <a:srgbClr val="000000"/>
                </a:fgClr>
                <a:bgClr>
                  <a:srgbClr val="FFFFFF"/>
                </a:bgClr>
              </a:pattFill>
              <a:prstDash val="solid"/>
            </a:ln>
          </c:spPr>
        </c:minorGridlines>
        <c:title>
          <c:tx>
            <c:rich>
              <a:bodyPr rot="0" vert="horz"/>
              <a:lstStyle/>
              <a:p>
                <a:pPr algn="ctr">
                  <a:defRPr sz="1400" b="0" i="0" u="none" strike="noStrike" baseline="0">
                    <a:solidFill>
                      <a:srgbClr val="000000"/>
                    </a:solidFill>
                    <a:latin typeface="Comic Sans MS"/>
                    <a:ea typeface="Comic Sans MS"/>
                    <a:cs typeface="Comic Sans MS"/>
                  </a:defRPr>
                </a:pPr>
                <a:r>
                  <a:rPr lang="en-US"/>
                  <a:t>Daily 
Coin In</a:t>
                </a:r>
              </a:p>
            </c:rich>
          </c:tx>
          <c:overlay val="0"/>
          <c:spPr>
            <a:noFill/>
            <a:ln w="25400">
              <a:noFill/>
            </a:ln>
          </c:spPr>
        </c:title>
        <c:numFmt formatCode="&quot;$&quot;#,##0.00_);[Red]\(&quot;$&quot;#,##0.00\)" sourceLinked="1"/>
        <c:majorTickMark val="out"/>
        <c:minorTickMark val="none"/>
        <c:tickLblPos val="nextTo"/>
        <c:spPr>
          <a:ln w="12700">
            <a:solidFill>
              <a:srgbClr val="000000"/>
            </a:solidFill>
            <a:prstDash val="solid"/>
          </a:ln>
        </c:spPr>
        <c:txPr>
          <a:bodyPr rot="0" vert="horz"/>
          <a:lstStyle/>
          <a:p>
            <a:pPr>
              <a:defRPr sz="1200" b="0" i="0" u="none" strike="noStrike" baseline="0">
                <a:solidFill>
                  <a:srgbClr val="000000"/>
                </a:solidFill>
                <a:latin typeface="Comic Sans MS"/>
                <a:ea typeface="Comic Sans MS"/>
                <a:cs typeface="Comic Sans MS"/>
              </a:defRPr>
            </a:pPr>
            <a:endParaRPr lang="en-US"/>
          </a:p>
        </c:txPr>
        <c:crossAx val="1892706639"/>
        <c:crosses val="autoZero"/>
        <c:crossBetween val="between"/>
        <c:majorUnit val="220.46799999999996"/>
        <c:minorUnit val="220.46799999999996"/>
      </c:valAx>
      <c:spPr>
        <a:noFill/>
        <a:ln w="25400">
          <a:noFill/>
        </a:ln>
      </c:spPr>
    </c:plotArea>
    <c:plotVisOnly val="0"/>
    <c:dispBlanksAs val="gap"/>
    <c:showDLblsOverMax val="0"/>
  </c:chart>
  <c:spPr>
    <a:solidFill>
      <a:srgbClr val="FFFFFF"/>
    </a:solidFill>
    <a:ln w="25400">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622" r="0.75000000000000622" t="1" header="0.5" footer="0.5"/>
    <c:pageSetup/>
  </c:printSettings>
</c:chartSpace>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jpeg"/><Relationship Id="rId1" Type="http://schemas.openxmlformats.org/officeDocument/2006/relationships/image" Target="../media/image4.jpeg"/><Relationship Id="rId6" Type="http://schemas.openxmlformats.org/officeDocument/2006/relationships/image" Target="../media/image9.png"/><Relationship Id="rId5" Type="http://schemas.openxmlformats.org/officeDocument/2006/relationships/image" Target="../media/image8.jpe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7</xdr:col>
      <xdr:colOff>198120</xdr:colOff>
      <xdr:row>9</xdr:row>
      <xdr:rowOff>7937</xdr:rowOff>
    </xdr:from>
    <xdr:to>
      <xdr:col>9</xdr:col>
      <xdr:colOff>30384</xdr:colOff>
      <xdr:row>11</xdr:row>
      <xdr:rowOff>7986</xdr:rowOff>
    </xdr:to>
    <xdr:sp macro="[0]!GOTOMACHINEINFO" textlink="">
      <xdr:nvSpPr>
        <xdr:cNvPr id="46084" name="Rectangle 4">
          <a:extLst>
            <a:ext uri="{FF2B5EF4-FFF2-40B4-BE49-F238E27FC236}">
              <a16:creationId xmlns:a16="http://schemas.microsoft.com/office/drawing/2014/main" id="{42BBE64F-D43F-9C80-E459-177800795924}"/>
            </a:ext>
          </a:extLst>
        </xdr:cNvPr>
        <xdr:cNvSpPr>
          <a:spLocks noChangeArrowheads="1"/>
        </xdr:cNvSpPr>
      </xdr:nvSpPr>
      <xdr:spPr bwMode="auto">
        <a:xfrm>
          <a:off x="4172903" y="2151062"/>
          <a:ext cx="1157200" cy="478234"/>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MACHINE</a:t>
          </a:r>
        </a:p>
        <a:p>
          <a:pPr algn="ctr" rtl="0">
            <a:lnSpc>
              <a:spcPts val="1200"/>
            </a:lnSpc>
            <a:defRPr sz="1000"/>
          </a:pPr>
          <a:r>
            <a:rPr lang="en-US" sz="1100" b="0" i="0" u="none" strike="noStrike" baseline="0">
              <a:solidFill>
                <a:srgbClr val="000000"/>
              </a:solidFill>
              <a:latin typeface="Century Gothic"/>
            </a:rPr>
            <a:t>INFORMATION</a:t>
          </a:r>
        </a:p>
      </xdr:txBody>
    </xdr:sp>
    <xdr:clientData/>
  </xdr:twoCellAnchor>
  <xdr:twoCellAnchor editAs="oneCell">
    <xdr:from>
      <xdr:col>8</xdr:col>
      <xdr:colOff>0</xdr:colOff>
      <xdr:row>48</xdr:row>
      <xdr:rowOff>77605</xdr:rowOff>
    </xdr:from>
    <xdr:to>
      <xdr:col>8</xdr:col>
      <xdr:colOff>248001</xdr:colOff>
      <xdr:row>51</xdr:row>
      <xdr:rowOff>518</xdr:rowOff>
    </xdr:to>
    <xdr:sp macro="[0]!GOTOHOME" textlink="">
      <xdr:nvSpPr>
        <xdr:cNvPr id="46086" name="Rectangle 6">
          <a:extLst>
            <a:ext uri="{FF2B5EF4-FFF2-40B4-BE49-F238E27FC236}">
              <a16:creationId xmlns:a16="http://schemas.microsoft.com/office/drawing/2014/main" id="{A2B8DEDD-807F-C5FF-ED76-5A2B65734A64}"/>
            </a:ext>
          </a:extLst>
        </xdr:cNvPr>
        <xdr:cNvSpPr>
          <a:spLocks noChangeArrowheads="1"/>
        </xdr:cNvSpPr>
      </xdr:nvSpPr>
      <xdr:spPr bwMode="auto">
        <a:xfrm>
          <a:off x="4267200" y="11087100"/>
          <a:ext cx="457200"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HOME</a:t>
          </a:r>
        </a:p>
      </xdr:txBody>
    </xdr:sp>
    <xdr:clientData/>
  </xdr:twoCellAnchor>
  <xdr:twoCellAnchor>
    <xdr:from>
      <xdr:col>9</xdr:col>
      <xdr:colOff>75190</xdr:colOff>
      <xdr:row>11</xdr:row>
      <xdr:rowOff>38100</xdr:rowOff>
    </xdr:from>
    <xdr:to>
      <xdr:col>10</xdr:col>
      <xdr:colOff>295625</xdr:colOff>
      <xdr:row>13</xdr:row>
      <xdr:rowOff>46957</xdr:rowOff>
    </xdr:to>
    <xdr:sp macro="[0]!GOTOFLOORPLAN" textlink="">
      <xdr:nvSpPr>
        <xdr:cNvPr id="46088" name="Rectangle 8">
          <a:extLst>
            <a:ext uri="{FF2B5EF4-FFF2-40B4-BE49-F238E27FC236}">
              <a16:creationId xmlns:a16="http://schemas.microsoft.com/office/drawing/2014/main" id="{3ADB2C3D-6152-6297-57A5-269410F9C472}"/>
            </a:ext>
          </a:extLst>
        </xdr:cNvPr>
        <xdr:cNvSpPr>
          <a:spLocks noChangeArrowheads="1"/>
        </xdr:cNvSpPr>
      </xdr:nvSpPr>
      <xdr:spPr bwMode="auto">
        <a:xfrm>
          <a:off x="5420303" y="2714625"/>
          <a:ext cx="1104653" cy="478234"/>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FLOOR PLAN</a:t>
          </a:r>
        </a:p>
      </xdr:txBody>
    </xdr:sp>
    <xdr:clientData/>
  </xdr:twoCellAnchor>
  <xdr:twoCellAnchor editAs="oneCell">
    <xdr:from>
      <xdr:col>9</xdr:col>
      <xdr:colOff>0</xdr:colOff>
      <xdr:row>48</xdr:row>
      <xdr:rowOff>77605</xdr:rowOff>
    </xdr:from>
    <xdr:to>
      <xdr:col>10</xdr:col>
      <xdr:colOff>229753</xdr:colOff>
      <xdr:row>51</xdr:row>
      <xdr:rowOff>518</xdr:rowOff>
    </xdr:to>
    <xdr:sp macro="[0]!PRINTINSTRUCTIONS" textlink="">
      <xdr:nvSpPr>
        <xdr:cNvPr id="46090" name="Rectangle 10">
          <a:extLst>
            <a:ext uri="{FF2B5EF4-FFF2-40B4-BE49-F238E27FC236}">
              <a16:creationId xmlns:a16="http://schemas.microsoft.com/office/drawing/2014/main" id="{75208EBC-EB41-F686-16AD-A8CDE5EC10E9}"/>
            </a:ext>
          </a:extLst>
        </xdr:cNvPr>
        <xdr:cNvSpPr>
          <a:spLocks noChangeArrowheads="1"/>
        </xdr:cNvSpPr>
      </xdr:nvSpPr>
      <xdr:spPr bwMode="auto">
        <a:xfrm>
          <a:off x="5057775" y="11087100"/>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27432" rIns="27432" bIns="27432" anchor="ctr" upright="1"/>
        <a:lstStyle/>
        <a:p>
          <a:pPr algn="ctr" rtl="0">
            <a:lnSpc>
              <a:spcPts val="1100"/>
            </a:lnSpc>
            <a:defRPr sz="1000"/>
          </a:pPr>
          <a:r>
            <a:rPr lang="en-US" sz="1000" b="0" i="0" u="none" strike="noStrike" baseline="0">
              <a:solidFill>
                <a:srgbClr val="000000"/>
              </a:solidFill>
              <a:latin typeface="Century Gothic"/>
            </a:rPr>
            <a:t>PRINT INSTRUCTIONS</a:t>
          </a:r>
        </a:p>
      </xdr:txBody>
    </xdr:sp>
    <xdr:clientData/>
  </xdr:twoCellAnchor>
  <xdr:twoCellAnchor>
    <xdr:from>
      <xdr:col>9</xdr:col>
      <xdr:colOff>68263</xdr:colOff>
      <xdr:row>9</xdr:row>
      <xdr:rowOff>11112</xdr:rowOff>
    </xdr:from>
    <xdr:to>
      <xdr:col>10</xdr:col>
      <xdr:colOff>302308</xdr:colOff>
      <xdr:row>11</xdr:row>
      <xdr:rowOff>504</xdr:rowOff>
    </xdr:to>
    <xdr:sp macro="[0]!GOTOTABLEINFO" textlink="">
      <xdr:nvSpPr>
        <xdr:cNvPr id="46096" name="Rectangle 16">
          <a:extLst>
            <a:ext uri="{FF2B5EF4-FFF2-40B4-BE49-F238E27FC236}">
              <a16:creationId xmlns:a16="http://schemas.microsoft.com/office/drawing/2014/main" id="{172DA9F3-3345-2689-BF28-A91AD566F7C0}"/>
            </a:ext>
          </a:extLst>
        </xdr:cNvPr>
        <xdr:cNvSpPr>
          <a:spLocks noChangeArrowheads="1"/>
        </xdr:cNvSpPr>
      </xdr:nvSpPr>
      <xdr:spPr bwMode="auto">
        <a:xfrm>
          <a:off x="5413376" y="2161857"/>
          <a:ext cx="1119187" cy="458009"/>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TABLE</a:t>
          </a:r>
        </a:p>
        <a:p>
          <a:pPr algn="ctr" rtl="0">
            <a:lnSpc>
              <a:spcPts val="1200"/>
            </a:lnSpc>
            <a:defRPr sz="1000"/>
          </a:pPr>
          <a:r>
            <a:rPr lang="en-US" sz="1100" b="0" i="0" u="none" strike="noStrike" baseline="0">
              <a:solidFill>
                <a:srgbClr val="000000"/>
              </a:solidFill>
              <a:latin typeface="Century Gothic"/>
            </a:rPr>
            <a:t>INFORMATION</a:t>
          </a:r>
        </a:p>
      </xdr:txBody>
    </xdr:sp>
    <xdr:clientData/>
  </xdr:twoCellAnchor>
  <xdr:twoCellAnchor editAs="oneCell">
    <xdr:from>
      <xdr:col>2</xdr:col>
      <xdr:colOff>183334</xdr:colOff>
      <xdr:row>267</xdr:row>
      <xdr:rowOff>65224</xdr:rowOff>
    </xdr:from>
    <xdr:to>
      <xdr:col>3</xdr:col>
      <xdr:colOff>214816</xdr:colOff>
      <xdr:row>269</xdr:row>
      <xdr:rowOff>74833</xdr:rowOff>
    </xdr:to>
    <xdr:sp macro="[0]!GOTOHOME" textlink="">
      <xdr:nvSpPr>
        <xdr:cNvPr id="46087" name="Rectangle 7">
          <a:extLst>
            <a:ext uri="{FF2B5EF4-FFF2-40B4-BE49-F238E27FC236}">
              <a16:creationId xmlns:a16="http://schemas.microsoft.com/office/drawing/2014/main" id="{6E4F4D5A-8E63-59EB-A8E4-53B572790271}"/>
            </a:ext>
          </a:extLst>
        </xdr:cNvPr>
        <xdr:cNvSpPr>
          <a:spLocks noChangeArrowheads="1"/>
        </xdr:cNvSpPr>
      </xdr:nvSpPr>
      <xdr:spPr bwMode="auto">
        <a:xfrm>
          <a:off x="914400" y="59959875"/>
          <a:ext cx="457200"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000" b="0" i="0" u="none" strike="noStrike" baseline="0">
              <a:solidFill>
                <a:srgbClr val="000000"/>
              </a:solidFill>
              <a:latin typeface="Comic Sans MS"/>
            </a:rPr>
            <a:t>HOME</a:t>
          </a:r>
        </a:p>
      </xdr:txBody>
    </xdr:sp>
    <xdr:clientData/>
  </xdr:twoCellAnchor>
  <xdr:twoCellAnchor editAs="oneCell">
    <xdr:from>
      <xdr:col>4</xdr:col>
      <xdr:colOff>85498</xdr:colOff>
      <xdr:row>267</xdr:row>
      <xdr:rowOff>65224</xdr:rowOff>
    </xdr:from>
    <xdr:to>
      <xdr:col>6</xdr:col>
      <xdr:colOff>190681</xdr:colOff>
      <xdr:row>269</xdr:row>
      <xdr:rowOff>74833</xdr:rowOff>
    </xdr:to>
    <xdr:sp macro="[0]!PRINTINSTRUCTIONS" textlink="">
      <xdr:nvSpPr>
        <xdr:cNvPr id="46089" name="Rectangle 9">
          <a:extLst>
            <a:ext uri="{FF2B5EF4-FFF2-40B4-BE49-F238E27FC236}">
              <a16:creationId xmlns:a16="http://schemas.microsoft.com/office/drawing/2014/main" id="{73FC07F6-C6B4-B8F1-0D8B-16E19F40017A}"/>
            </a:ext>
          </a:extLst>
        </xdr:cNvPr>
        <xdr:cNvSpPr>
          <a:spLocks noChangeArrowheads="1"/>
        </xdr:cNvSpPr>
      </xdr:nvSpPr>
      <xdr:spPr bwMode="auto">
        <a:xfrm>
          <a:off x="1781175" y="59959875"/>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lnSpc>
              <a:spcPts val="1000"/>
            </a:lnSpc>
            <a:defRPr sz="1000"/>
          </a:pPr>
          <a:r>
            <a:rPr lang="en-US" sz="1000" b="0" i="0" u="none" strike="noStrike" baseline="0">
              <a:solidFill>
                <a:srgbClr val="000000"/>
              </a:solidFill>
              <a:latin typeface="Comic Sans MS"/>
            </a:rPr>
            <a:t>PRINT INSTRUCTIONS</a:t>
          </a:r>
        </a:p>
      </xdr:txBody>
    </xdr:sp>
    <xdr:clientData/>
  </xdr:twoCellAnchor>
  <xdr:twoCellAnchor>
    <xdr:from>
      <xdr:col>7</xdr:col>
      <xdr:colOff>213041</xdr:colOff>
      <xdr:row>11</xdr:row>
      <xdr:rowOff>47306</xdr:rowOff>
    </xdr:from>
    <xdr:to>
      <xdr:col>9</xdr:col>
      <xdr:colOff>39729</xdr:colOff>
      <xdr:row>13</xdr:row>
      <xdr:rowOff>46461</xdr:rowOff>
    </xdr:to>
    <xdr:sp macro="[0]!Chairs" textlink="">
      <xdr:nvSpPr>
        <xdr:cNvPr id="2" name="Rectangle 8">
          <a:extLst>
            <a:ext uri="{FF2B5EF4-FFF2-40B4-BE49-F238E27FC236}">
              <a16:creationId xmlns:a16="http://schemas.microsoft.com/office/drawing/2014/main" id="{BB9A7768-B23C-4C71-8881-E17AD2FA9378}"/>
            </a:ext>
          </a:extLst>
        </xdr:cNvPr>
        <xdr:cNvSpPr>
          <a:spLocks noChangeArrowheads="1"/>
        </xdr:cNvSpPr>
      </xdr:nvSpPr>
      <xdr:spPr bwMode="auto">
        <a:xfrm>
          <a:off x="4183062" y="2706686"/>
          <a:ext cx="1158875" cy="478234"/>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CHAIRS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398495</xdr:colOff>
      <xdr:row>3</xdr:row>
      <xdr:rowOff>229</xdr:rowOff>
    </xdr:from>
    <xdr:to>
      <xdr:col>4</xdr:col>
      <xdr:colOff>163691</xdr:colOff>
      <xdr:row>5</xdr:row>
      <xdr:rowOff>24822</xdr:rowOff>
    </xdr:to>
    <xdr:sp macro="[0]!GOTOFLOORPLAN" textlink="">
      <xdr:nvSpPr>
        <xdr:cNvPr id="7" name="Rectangle 8">
          <a:extLst>
            <a:ext uri="{FF2B5EF4-FFF2-40B4-BE49-F238E27FC236}">
              <a16:creationId xmlns:a16="http://schemas.microsoft.com/office/drawing/2014/main" id="{2A2D558C-27C8-DBED-E15C-125F9CD1970A}"/>
            </a:ext>
          </a:extLst>
        </xdr:cNvPr>
        <xdr:cNvSpPr>
          <a:spLocks noChangeArrowheads="1"/>
        </xdr:cNvSpPr>
      </xdr:nvSpPr>
      <xdr:spPr bwMode="auto">
        <a:xfrm>
          <a:off x="948042" y="871993"/>
          <a:ext cx="1645920" cy="548640"/>
        </a:xfrm>
        <a:prstGeom prst="rect">
          <a:avLst/>
        </a:prstGeom>
        <a:solidFill>
          <a:schemeClr val="accent1">
            <a:lumMod val="20000"/>
            <a:lumOff val="80000"/>
          </a:schemeClr>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FLOOR PLAN</a:t>
          </a:r>
        </a:p>
      </xdr:txBody>
    </xdr:sp>
    <xdr:clientData/>
  </xdr:twoCellAnchor>
  <xdr:twoCellAnchor>
    <xdr:from>
      <xdr:col>1</xdr:col>
      <xdr:colOff>400639</xdr:colOff>
      <xdr:row>0</xdr:row>
      <xdr:rowOff>87402</xdr:rowOff>
    </xdr:from>
    <xdr:to>
      <xdr:col>4</xdr:col>
      <xdr:colOff>160589</xdr:colOff>
      <xdr:row>2</xdr:row>
      <xdr:rowOff>128017</xdr:rowOff>
    </xdr:to>
    <xdr:sp macro="[0]!GOTOTABLEINFO" textlink="">
      <xdr:nvSpPr>
        <xdr:cNvPr id="8" name="Rectangle 16">
          <a:extLst>
            <a:ext uri="{FF2B5EF4-FFF2-40B4-BE49-F238E27FC236}">
              <a16:creationId xmlns:a16="http://schemas.microsoft.com/office/drawing/2014/main" id="{CE9F5567-1865-3DFA-DBD0-B5C44F6228C7}"/>
            </a:ext>
          </a:extLst>
        </xdr:cNvPr>
        <xdr:cNvSpPr>
          <a:spLocks noChangeArrowheads="1"/>
        </xdr:cNvSpPr>
      </xdr:nvSpPr>
      <xdr:spPr bwMode="auto">
        <a:xfrm>
          <a:off x="950186" y="174080"/>
          <a:ext cx="1645920" cy="548640"/>
        </a:xfrm>
        <a:prstGeom prst="rect">
          <a:avLst/>
        </a:prstGeom>
        <a:solidFill>
          <a:schemeClr val="accent1">
            <a:lumMod val="20000"/>
            <a:lumOff val="80000"/>
          </a:schemeClr>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TABLE</a:t>
          </a:r>
        </a:p>
        <a:p>
          <a:pPr algn="ctr" rtl="0">
            <a:lnSpc>
              <a:spcPts val="1200"/>
            </a:lnSpc>
            <a:defRPr sz="1000"/>
          </a:pPr>
          <a:r>
            <a:rPr lang="en-US" sz="1100" b="0" i="0" u="none" strike="noStrike" baseline="0">
              <a:solidFill>
                <a:srgbClr val="000000"/>
              </a:solidFill>
              <a:latin typeface="Century Gothic"/>
            </a:rPr>
            <a:t>INFORMATION</a:t>
          </a:r>
        </a:p>
      </xdr:txBody>
    </xdr:sp>
    <xdr:clientData/>
  </xdr:twoCellAnchor>
  <xdr:twoCellAnchor>
    <xdr:from>
      <xdr:col>4</xdr:col>
      <xdr:colOff>221702</xdr:colOff>
      <xdr:row>3</xdr:row>
      <xdr:rowOff>7574</xdr:rowOff>
    </xdr:from>
    <xdr:to>
      <xdr:col>6</xdr:col>
      <xdr:colOff>505261</xdr:colOff>
      <xdr:row>5</xdr:row>
      <xdr:rowOff>30071</xdr:rowOff>
    </xdr:to>
    <xdr:sp macro="[0]!Chairs" textlink="">
      <xdr:nvSpPr>
        <xdr:cNvPr id="9" name="Rectangle 8">
          <a:extLst>
            <a:ext uri="{FF2B5EF4-FFF2-40B4-BE49-F238E27FC236}">
              <a16:creationId xmlns:a16="http://schemas.microsoft.com/office/drawing/2014/main" id="{A1B7F074-5638-588F-8A8E-42D5D74C5B04}"/>
            </a:ext>
          </a:extLst>
        </xdr:cNvPr>
        <xdr:cNvSpPr>
          <a:spLocks noChangeArrowheads="1"/>
        </xdr:cNvSpPr>
      </xdr:nvSpPr>
      <xdr:spPr bwMode="auto">
        <a:xfrm>
          <a:off x="2695300" y="882196"/>
          <a:ext cx="1645920" cy="548640"/>
        </a:xfrm>
        <a:prstGeom prst="rect">
          <a:avLst/>
        </a:prstGeom>
        <a:solidFill>
          <a:schemeClr val="accent1">
            <a:lumMod val="20000"/>
            <a:lumOff val="80000"/>
          </a:schemeClr>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CHAIRS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47307</xdr:colOff>
      <xdr:row>1</xdr:row>
      <xdr:rowOff>58057</xdr:rowOff>
    </xdr:from>
    <xdr:to>
      <xdr:col>8</xdr:col>
      <xdr:colOff>1648</xdr:colOff>
      <xdr:row>3</xdr:row>
      <xdr:rowOff>20872</xdr:rowOff>
    </xdr:to>
    <xdr:sp macro="[0]!View_Tables" textlink="">
      <xdr:nvSpPr>
        <xdr:cNvPr id="123905" name="Rectangle 1">
          <a:extLst>
            <a:ext uri="{FF2B5EF4-FFF2-40B4-BE49-F238E27FC236}">
              <a16:creationId xmlns:a16="http://schemas.microsoft.com/office/drawing/2014/main" id="{701BEE0E-9CFC-E0D4-9D7C-7EAB4F3B92AE}"/>
            </a:ext>
          </a:extLst>
        </xdr:cNvPr>
        <xdr:cNvSpPr>
          <a:spLocks noChangeArrowheads="1"/>
        </xdr:cNvSpPr>
      </xdr:nvSpPr>
      <xdr:spPr bwMode="auto">
        <a:xfrm>
          <a:off x="7105650" y="21907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Tables</a:t>
          </a:r>
        </a:p>
      </xdr:txBody>
    </xdr:sp>
    <xdr:clientData/>
  </xdr:twoCellAnchor>
  <xdr:twoCellAnchor>
    <xdr:from>
      <xdr:col>22</xdr:col>
      <xdr:colOff>105183</xdr:colOff>
      <xdr:row>4</xdr:row>
      <xdr:rowOff>20002</xdr:rowOff>
    </xdr:from>
    <xdr:to>
      <xdr:col>23</xdr:col>
      <xdr:colOff>10884</xdr:colOff>
      <xdr:row>6</xdr:row>
      <xdr:rowOff>95765</xdr:rowOff>
    </xdr:to>
    <xdr:sp macro="[0]!View_Slots" textlink="">
      <xdr:nvSpPr>
        <xdr:cNvPr id="123906" name="Rectangle 2">
          <a:extLst>
            <a:ext uri="{FF2B5EF4-FFF2-40B4-BE49-F238E27FC236}">
              <a16:creationId xmlns:a16="http://schemas.microsoft.com/office/drawing/2014/main" id="{C79155E4-5340-091C-EAFA-1F153A20F852}"/>
            </a:ext>
          </a:extLst>
        </xdr:cNvPr>
        <xdr:cNvSpPr>
          <a:spLocks noChangeArrowheads="1"/>
        </xdr:cNvSpPr>
      </xdr:nvSpPr>
      <xdr:spPr bwMode="auto">
        <a:xfrm>
          <a:off x="27708225" y="103822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Slots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59055</xdr:colOff>
      <xdr:row>1</xdr:row>
      <xdr:rowOff>49484</xdr:rowOff>
    </xdr:from>
    <xdr:to>
      <xdr:col>8</xdr:col>
      <xdr:colOff>1009</xdr:colOff>
      <xdr:row>2</xdr:row>
      <xdr:rowOff>112760</xdr:rowOff>
    </xdr:to>
    <xdr:sp macro="[0]!View_Tables" textlink="">
      <xdr:nvSpPr>
        <xdr:cNvPr id="89089" name="Rectangle 1">
          <a:extLst>
            <a:ext uri="{FF2B5EF4-FFF2-40B4-BE49-F238E27FC236}">
              <a16:creationId xmlns:a16="http://schemas.microsoft.com/office/drawing/2014/main" id="{416870DC-A580-5DF9-FADC-0F95752CAB20}"/>
            </a:ext>
          </a:extLst>
        </xdr:cNvPr>
        <xdr:cNvSpPr>
          <a:spLocks noChangeArrowheads="1"/>
        </xdr:cNvSpPr>
      </xdr:nvSpPr>
      <xdr:spPr bwMode="auto">
        <a:xfrm>
          <a:off x="7105650" y="21907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Tables</a:t>
          </a:r>
        </a:p>
      </xdr:txBody>
    </xdr:sp>
    <xdr:clientData/>
  </xdr:twoCellAnchor>
  <xdr:twoCellAnchor>
    <xdr:from>
      <xdr:col>22</xdr:col>
      <xdr:colOff>84546</xdr:colOff>
      <xdr:row>4</xdr:row>
      <xdr:rowOff>272</xdr:rowOff>
    </xdr:from>
    <xdr:to>
      <xdr:col>23</xdr:col>
      <xdr:colOff>16927</xdr:colOff>
      <xdr:row>6</xdr:row>
      <xdr:rowOff>82415</xdr:rowOff>
    </xdr:to>
    <xdr:sp macro="[0]!View_Slots" textlink="">
      <xdr:nvSpPr>
        <xdr:cNvPr id="89090" name="Rectangle 2">
          <a:extLst>
            <a:ext uri="{FF2B5EF4-FFF2-40B4-BE49-F238E27FC236}">
              <a16:creationId xmlns:a16="http://schemas.microsoft.com/office/drawing/2014/main" id="{03FF15FF-CB43-FEAD-107E-C43CFF0484E0}"/>
            </a:ext>
          </a:extLst>
        </xdr:cNvPr>
        <xdr:cNvSpPr>
          <a:spLocks noChangeArrowheads="1"/>
        </xdr:cNvSpPr>
      </xdr:nvSpPr>
      <xdr:spPr bwMode="auto">
        <a:xfrm>
          <a:off x="27708225" y="103822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Slots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66720</xdr:colOff>
      <xdr:row>1</xdr:row>
      <xdr:rowOff>57785</xdr:rowOff>
    </xdr:from>
    <xdr:to>
      <xdr:col>7</xdr:col>
      <xdr:colOff>471467</xdr:colOff>
      <xdr:row>3</xdr:row>
      <xdr:rowOff>11770</xdr:rowOff>
    </xdr:to>
    <xdr:sp macro="[0]!View_Tables" textlink="">
      <xdr:nvSpPr>
        <xdr:cNvPr id="7173" name="Rectangle 5">
          <a:extLst>
            <a:ext uri="{FF2B5EF4-FFF2-40B4-BE49-F238E27FC236}">
              <a16:creationId xmlns:a16="http://schemas.microsoft.com/office/drawing/2014/main" id="{3096BCBA-4E45-6100-1DE5-F0629A49565F}"/>
            </a:ext>
          </a:extLst>
        </xdr:cNvPr>
        <xdr:cNvSpPr>
          <a:spLocks noChangeArrowheads="1"/>
        </xdr:cNvSpPr>
      </xdr:nvSpPr>
      <xdr:spPr bwMode="auto">
        <a:xfrm>
          <a:off x="7105650" y="21907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lnSpc>
              <a:spcPts val="1300"/>
            </a:lnSpc>
            <a:defRPr sz="1000"/>
          </a:pPr>
          <a:r>
            <a:rPr lang="en-US" sz="1400" b="0" i="0" u="none" strike="noStrike" baseline="0">
              <a:solidFill>
                <a:srgbClr val="000000"/>
              </a:solidFill>
              <a:latin typeface="Arial"/>
              <a:cs typeface="Arial"/>
            </a:rPr>
            <a:t>View Tables</a:t>
          </a:r>
        </a:p>
      </xdr:txBody>
    </xdr:sp>
    <xdr:clientData/>
  </xdr:twoCellAnchor>
  <xdr:twoCellAnchor>
    <xdr:from>
      <xdr:col>22</xdr:col>
      <xdr:colOff>78150</xdr:colOff>
      <xdr:row>4</xdr:row>
      <xdr:rowOff>20002</xdr:rowOff>
    </xdr:from>
    <xdr:to>
      <xdr:col>23</xdr:col>
      <xdr:colOff>19153</xdr:colOff>
      <xdr:row>6</xdr:row>
      <xdr:rowOff>75002</xdr:rowOff>
    </xdr:to>
    <xdr:sp macro="[0]!View_Slots" textlink="">
      <xdr:nvSpPr>
        <xdr:cNvPr id="7174" name="Rectangle 6">
          <a:extLst>
            <a:ext uri="{FF2B5EF4-FFF2-40B4-BE49-F238E27FC236}">
              <a16:creationId xmlns:a16="http://schemas.microsoft.com/office/drawing/2014/main" id="{35CE60A6-C86F-B39A-66E7-A1C447F97FC5}"/>
            </a:ext>
          </a:extLst>
        </xdr:cNvPr>
        <xdr:cNvSpPr>
          <a:spLocks noChangeArrowheads="1"/>
        </xdr:cNvSpPr>
      </xdr:nvSpPr>
      <xdr:spPr bwMode="auto">
        <a:xfrm>
          <a:off x="27708225" y="103822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Slots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54655</xdr:colOff>
      <xdr:row>0</xdr:row>
      <xdr:rowOff>30253</xdr:rowOff>
    </xdr:from>
    <xdr:to>
      <xdr:col>3</xdr:col>
      <xdr:colOff>17144</xdr:colOff>
      <xdr:row>1</xdr:row>
      <xdr:rowOff>102810</xdr:rowOff>
    </xdr:to>
    <xdr:sp macro="[0]!GOTOHOME" textlink="">
      <xdr:nvSpPr>
        <xdr:cNvPr id="3073" name="Rectangle 1">
          <a:extLst>
            <a:ext uri="{FF2B5EF4-FFF2-40B4-BE49-F238E27FC236}">
              <a16:creationId xmlns:a16="http://schemas.microsoft.com/office/drawing/2014/main" id="{507A6EC1-56B3-F846-85E6-726D410BA256}"/>
            </a:ext>
          </a:extLst>
        </xdr:cNvPr>
        <xdr:cNvSpPr>
          <a:spLocks noChangeArrowheads="1"/>
        </xdr:cNvSpPr>
      </xdr:nvSpPr>
      <xdr:spPr bwMode="auto">
        <a:xfrm>
          <a:off x="1952625" y="68036"/>
          <a:ext cx="738522" cy="32385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HOME</a:t>
          </a:r>
        </a:p>
      </xdr:txBody>
    </xdr:sp>
    <xdr:clientData/>
  </xdr:twoCellAnchor>
  <xdr:twoCellAnchor>
    <xdr:from>
      <xdr:col>2</xdr:col>
      <xdr:colOff>54655</xdr:colOff>
      <xdr:row>1</xdr:row>
      <xdr:rowOff>153897</xdr:rowOff>
    </xdr:from>
    <xdr:to>
      <xdr:col>3</xdr:col>
      <xdr:colOff>1591</xdr:colOff>
      <xdr:row>2</xdr:row>
      <xdr:rowOff>140864</xdr:rowOff>
    </xdr:to>
    <xdr:sp macro="[0]!GOTOMACHINEINFO" textlink="">
      <xdr:nvSpPr>
        <xdr:cNvPr id="3075" name="Rectangle 3">
          <a:extLst>
            <a:ext uri="{FF2B5EF4-FFF2-40B4-BE49-F238E27FC236}">
              <a16:creationId xmlns:a16="http://schemas.microsoft.com/office/drawing/2014/main" id="{3E1666F6-8E0E-111B-9EB3-D230A76AFFA6}"/>
            </a:ext>
          </a:extLst>
        </xdr:cNvPr>
        <xdr:cNvSpPr>
          <a:spLocks noChangeArrowheads="1"/>
        </xdr:cNvSpPr>
      </xdr:nvSpPr>
      <xdr:spPr bwMode="auto">
        <a:xfrm>
          <a:off x="1952625" y="549729"/>
          <a:ext cx="728931" cy="330654"/>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MC INFO</a:t>
          </a:r>
        </a:p>
      </xdr:txBody>
    </xdr:sp>
    <xdr:clientData/>
  </xdr:twoCellAnchor>
  <xdr:twoCellAnchor>
    <xdr:from>
      <xdr:col>3</xdr:col>
      <xdr:colOff>102552</xdr:colOff>
      <xdr:row>0</xdr:row>
      <xdr:rowOff>30253</xdr:rowOff>
    </xdr:from>
    <xdr:to>
      <xdr:col>4</xdr:col>
      <xdr:colOff>137946</xdr:colOff>
      <xdr:row>1</xdr:row>
      <xdr:rowOff>102810</xdr:rowOff>
    </xdr:to>
    <xdr:sp macro="[0]!GOTOREPORTS" textlink="">
      <xdr:nvSpPr>
        <xdr:cNvPr id="3076" name="Rectangle 4">
          <a:extLst>
            <a:ext uri="{FF2B5EF4-FFF2-40B4-BE49-F238E27FC236}">
              <a16:creationId xmlns:a16="http://schemas.microsoft.com/office/drawing/2014/main" id="{09A450B6-DF1C-3F8E-42CB-1FFD59EFFF15}"/>
            </a:ext>
          </a:extLst>
        </xdr:cNvPr>
        <xdr:cNvSpPr>
          <a:spLocks noChangeArrowheads="1"/>
        </xdr:cNvSpPr>
      </xdr:nvSpPr>
      <xdr:spPr bwMode="auto">
        <a:xfrm>
          <a:off x="2801711" y="68036"/>
          <a:ext cx="821795" cy="32385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REPORTS</a:t>
          </a:r>
        </a:p>
      </xdr:txBody>
    </xdr:sp>
    <xdr:clientData/>
  </xdr:twoCellAnchor>
  <xdr:twoCellAnchor>
    <xdr:from>
      <xdr:col>3</xdr:col>
      <xdr:colOff>102552</xdr:colOff>
      <xdr:row>1</xdr:row>
      <xdr:rowOff>153897</xdr:rowOff>
    </xdr:from>
    <xdr:to>
      <xdr:col>4</xdr:col>
      <xdr:colOff>137946</xdr:colOff>
      <xdr:row>2</xdr:row>
      <xdr:rowOff>140864</xdr:rowOff>
    </xdr:to>
    <xdr:sp macro="[0]!GOTOFLOORPLAN" textlink="">
      <xdr:nvSpPr>
        <xdr:cNvPr id="3081" name="Rectangle 9">
          <a:extLst>
            <a:ext uri="{FF2B5EF4-FFF2-40B4-BE49-F238E27FC236}">
              <a16:creationId xmlns:a16="http://schemas.microsoft.com/office/drawing/2014/main" id="{EBFAE001-C9FF-DF8A-617C-00131C2A52DF}"/>
            </a:ext>
          </a:extLst>
        </xdr:cNvPr>
        <xdr:cNvSpPr>
          <a:spLocks noChangeArrowheads="1"/>
        </xdr:cNvSpPr>
      </xdr:nvSpPr>
      <xdr:spPr bwMode="auto">
        <a:xfrm>
          <a:off x="2801711" y="549729"/>
          <a:ext cx="821795" cy="330654"/>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FLOOR PLAN</a:t>
          </a:r>
        </a:p>
      </xdr:txBody>
    </xdr:sp>
    <xdr:clientData/>
  </xdr:twoCellAnchor>
  <xdr:twoCellAnchor>
    <xdr:from>
      <xdr:col>8</xdr:col>
      <xdr:colOff>398508</xdr:colOff>
      <xdr:row>1</xdr:row>
      <xdr:rowOff>20048</xdr:rowOff>
    </xdr:from>
    <xdr:to>
      <xdr:col>9</xdr:col>
      <xdr:colOff>276868</xdr:colOff>
      <xdr:row>2</xdr:row>
      <xdr:rowOff>92453</xdr:rowOff>
    </xdr:to>
    <xdr:sp macro="[0]!View_Tables_Reports" textlink="">
      <xdr:nvSpPr>
        <xdr:cNvPr id="3082" name="Rectangle 10">
          <a:extLst>
            <a:ext uri="{FF2B5EF4-FFF2-40B4-BE49-F238E27FC236}">
              <a16:creationId xmlns:a16="http://schemas.microsoft.com/office/drawing/2014/main" id="{95AA3E6B-D7D9-531D-156C-A8E42F85E035}"/>
            </a:ext>
          </a:extLst>
        </xdr:cNvPr>
        <xdr:cNvSpPr>
          <a:spLocks noChangeArrowheads="1"/>
        </xdr:cNvSpPr>
      </xdr:nvSpPr>
      <xdr:spPr bwMode="auto">
        <a:xfrm>
          <a:off x="9334500" y="266700"/>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Tables</a:t>
          </a:r>
        </a:p>
      </xdr:txBody>
    </xdr:sp>
    <xdr:clientData/>
  </xdr:twoCellAnchor>
  <xdr:twoCellAnchor>
    <xdr:from>
      <xdr:col>36</xdr:col>
      <xdr:colOff>18778</xdr:colOff>
      <xdr:row>1</xdr:row>
      <xdr:rowOff>153352</xdr:rowOff>
    </xdr:from>
    <xdr:to>
      <xdr:col>36</xdr:col>
      <xdr:colOff>464757</xdr:colOff>
      <xdr:row>3</xdr:row>
      <xdr:rowOff>68133</xdr:rowOff>
    </xdr:to>
    <xdr:sp macro="[0]!View_Slots_Reports" textlink="">
      <xdr:nvSpPr>
        <xdr:cNvPr id="3084" name="Rectangle 12">
          <a:extLst>
            <a:ext uri="{FF2B5EF4-FFF2-40B4-BE49-F238E27FC236}">
              <a16:creationId xmlns:a16="http://schemas.microsoft.com/office/drawing/2014/main" id="{45BF3341-ADE8-516A-D0A3-62839FD8FFCC}"/>
            </a:ext>
          </a:extLst>
        </xdr:cNvPr>
        <xdr:cNvSpPr>
          <a:spLocks noChangeArrowheads="1"/>
        </xdr:cNvSpPr>
      </xdr:nvSpPr>
      <xdr:spPr bwMode="auto">
        <a:xfrm>
          <a:off x="37014150" y="52387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lnSpc>
              <a:spcPts val="1300"/>
            </a:lnSpc>
            <a:defRPr sz="1000"/>
          </a:pPr>
          <a:r>
            <a:rPr lang="en-US" sz="1400" b="0" i="0" u="none" strike="noStrike" baseline="0">
              <a:solidFill>
                <a:srgbClr val="000000"/>
              </a:solidFill>
              <a:latin typeface="Arial"/>
              <a:cs typeface="Arial"/>
            </a:rPr>
            <a:t>View Slots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76200</xdr:colOff>
      <xdr:row>0</xdr:row>
      <xdr:rowOff>0</xdr:rowOff>
    </xdr:to>
    <xdr:graphicFrame macro="">
      <xdr:nvGraphicFramePr>
        <xdr:cNvPr id="6235227" name="Chart 1">
          <a:extLst>
            <a:ext uri="{FF2B5EF4-FFF2-40B4-BE49-F238E27FC236}">
              <a16:creationId xmlns:a16="http://schemas.microsoft.com/office/drawing/2014/main" id="{6D421B67-A94A-F1B8-0EF3-CD12C286AE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513328</xdr:colOff>
      <xdr:row>2</xdr:row>
      <xdr:rowOff>116180</xdr:rowOff>
    </xdr:from>
    <xdr:to>
      <xdr:col>6</xdr:col>
      <xdr:colOff>28855</xdr:colOff>
      <xdr:row>4</xdr:row>
      <xdr:rowOff>70721</xdr:rowOff>
    </xdr:to>
    <xdr:sp macro="[0]!CLEARREPORTS" textlink="">
      <xdr:nvSpPr>
        <xdr:cNvPr id="6147" name="Rectangle 3">
          <a:extLst>
            <a:ext uri="{FF2B5EF4-FFF2-40B4-BE49-F238E27FC236}">
              <a16:creationId xmlns:a16="http://schemas.microsoft.com/office/drawing/2014/main" id="{996CF028-8733-1FCD-2AAE-4929988ED193}"/>
            </a:ext>
          </a:extLst>
        </xdr:cNvPr>
        <xdr:cNvSpPr>
          <a:spLocks noChangeArrowheads="1"/>
        </xdr:cNvSpPr>
      </xdr:nvSpPr>
      <xdr:spPr bwMode="auto">
        <a:xfrm>
          <a:off x="5766547" y="810825"/>
          <a:ext cx="1094679" cy="473384"/>
        </a:xfrm>
        <a:prstGeom prst="rect">
          <a:avLst/>
        </a:prstGeom>
        <a:solidFill>
          <a:srgbClr val="FF0066"/>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CLEAR</a:t>
          </a:r>
        </a:p>
        <a:p>
          <a:pPr algn="ctr" rtl="0">
            <a:defRPr sz="1000"/>
          </a:pPr>
          <a:r>
            <a:rPr lang="en-US" sz="1100" b="0" i="0" u="none" strike="noStrike" baseline="0">
              <a:solidFill>
                <a:srgbClr val="000000"/>
              </a:solidFill>
              <a:latin typeface="Century Gothic"/>
            </a:rPr>
            <a:t>REPORT</a:t>
          </a:r>
        </a:p>
      </xdr:txBody>
    </xdr:sp>
    <xdr:clientData/>
  </xdr:twoCellAnchor>
  <xdr:twoCellAnchor>
    <xdr:from>
      <xdr:col>0</xdr:col>
      <xdr:colOff>64726</xdr:colOff>
      <xdr:row>1</xdr:row>
      <xdr:rowOff>8981</xdr:rowOff>
    </xdr:from>
    <xdr:to>
      <xdr:col>1</xdr:col>
      <xdr:colOff>68170</xdr:colOff>
      <xdr:row>2</xdr:row>
      <xdr:rowOff>1274</xdr:rowOff>
    </xdr:to>
    <xdr:sp macro="[0]!GOTOHOME" textlink="">
      <xdr:nvSpPr>
        <xdr:cNvPr id="6171" name="Rectangle 27">
          <a:extLst>
            <a:ext uri="{FF2B5EF4-FFF2-40B4-BE49-F238E27FC236}">
              <a16:creationId xmlns:a16="http://schemas.microsoft.com/office/drawing/2014/main" id="{0992791D-D3AD-A9AE-F4AD-5CDA606423D2}"/>
            </a:ext>
          </a:extLst>
        </xdr:cNvPr>
        <xdr:cNvSpPr>
          <a:spLocks noChangeArrowheads="1"/>
        </xdr:cNvSpPr>
      </xdr:nvSpPr>
      <xdr:spPr bwMode="auto">
        <a:xfrm>
          <a:off x="112941" y="180975"/>
          <a:ext cx="914400" cy="36576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HOME</a:t>
          </a:r>
        </a:p>
      </xdr:txBody>
    </xdr:sp>
    <xdr:clientData/>
  </xdr:twoCellAnchor>
  <xdr:twoCellAnchor>
    <xdr:from>
      <xdr:col>0</xdr:col>
      <xdr:colOff>64726</xdr:colOff>
      <xdr:row>2</xdr:row>
      <xdr:rowOff>19050</xdr:rowOff>
    </xdr:from>
    <xdr:to>
      <xdr:col>1</xdr:col>
      <xdr:colOff>68170</xdr:colOff>
      <xdr:row>3</xdr:row>
      <xdr:rowOff>41137</xdr:rowOff>
    </xdr:to>
    <xdr:sp macro="[0]!GOTOMACHINEINFO" textlink="">
      <xdr:nvSpPr>
        <xdr:cNvPr id="6172" name="Rectangle 28">
          <a:extLst>
            <a:ext uri="{FF2B5EF4-FFF2-40B4-BE49-F238E27FC236}">
              <a16:creationId xmlns:a16="http://schemas.microsoft.com/office/drawing/2014/main" id="{4C6C93A5-7528-E68B-AB05-D0C888062DE0}"/>
            </a:ext>
          </a:extLst>
        </xdr:cNvPr>
        <xdr:cNvSpPr>
          <a:spLocks noChangeArrowheads="1"/>
        </xdr:cNvSpPr>
      </xdr:nvSpPr>
      <xdr:spPr bwMode="auto">
        <a:xfrm>
          <a:off x="112941" y="623207"/>
          <a:ext cx="914400" cy="36576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MC INFO</a:t>
          </a:r>
        </a:p>
      </xdr:txBody>
    </xdr:sp>
    <xdr:clientData/>
  </xdr:twoCellAnchor>
  <xdr:twoCellAnchor>
    <xdr:from>
      <xdr:col>1</xdr:col>
      <xdr:colOff>165688</xdr:colOff>
      <xdr:row>1</xdr:row>
      <xdr:rowOff>8981</xdr:rowOff>
    </xdr:from>
    <xdr:to>
      <xdr:col>3</xdr:col>
      <xdr:colOff>59917</xdr:colOff>
      <xdr:row>2</xdr:row>
      <xdr:rowOff>1274</xdr:rowOff>
    </xdr:to>
    <xdr:sp macro="[0]!GOTOTOTALS" textlink="">
      <xdr:nvSpPr>
        <xdr:cNvPr id="6173" name="Rectangle 29">
          <a:extLst>
            <a:ext uri="{FF2B5EF4-FFF2-40B4-BE49-F238E27FC236}">
              <a16:creationId xmlns:a16="http://schemas.microsoft.com/office/drawing/2014/main" id="{81F22536-9C20-77EB-8BE4-E1ACD109C6DC}"/>
            </a:ext>
          </a:extLst>
        </xdr:cNvPr>
        <xdr:cNvSpPr>
          <a:spLocks noChangeArrowheads="1"/>
        </xdr:cNvSpPr>
      </xdr:nvSpPr>
      <xdr:spPr bwMode="auto">
        <a:xfrm>
          <a:off x="1243329" y="220980"/>
          <a:ext cx="1056278" cy="365434"/>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TOTALS</a:t>
          </a:r>
        </a:p>
      </xdr:txBody>
    </xdr:sp>
    <xdr:clientData/>
  </xdr:twoCellAnchor>
  <xdr:twoCellAnchor>
    <xdr:from>
      <xdr:col>1</xdr:col>
      <xdr:colOff>24411</xdr:colOff>
      <xdr:row>6</xdr:row>
      <xdr:rowOff>90260</xdr:rowOff>
    </xdr:from>
    <xdr:to>
      <xdr:col>3</xdr:col>
      <xdr:colOff>9162</xdr:colOff>
      <xdr:row>7</xdr:row>
      <xdr:rowOff>57316</xdr:rowOff>
    </xdr:to>
    <xdr:sp macro="[0]!BYPOS" textlink="">
      <xdr:nvSpPr>
        <xdr:cNvPr id="6189" name="Rectangle 45">
          <a:extLst>
            <a:ext uri="{FF2B5EF4-FFF2-40B4-BE49-F238E27FC236}">
              <a16:creationId xmlns:a16="http://schemas.microsoft.com/office/drawing/2014/main" id="{209261F1-28AD-EFFC-5F33-FAE605518DC8}"/>
            </a:ext>
          </a:extLst>
        </xdr:cNvPr>
        <xdr:cNvSpPr>
          <a:spLocks noChangeArrowheads="1"/>
        </xdr:cNvSpPr>
      </xdr:nvSpPr>
      <xdr:spPr bwMode="auto">
        <a:xfrm>
          <a:off x="972830" y="1823357"/>
          <a:ext cx="1217920" cy="371063"/>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Position</a:t>
          </a:r>
        </a:p>
      </xdr:txBody>
    </xdr:sp>
    <xdr:clientData/>
  </xdr:twoCellAnchor>
  <xdr:twoCellAnchor>
    <xdr:from>
      <xdr:col>6</xdr:col>
      <xdr:colOff>104646</xdr:colOff>
      <xdr:row>2</xdr:row>
      <xdr:rowOff>116180</xdr:rowOff>
    </xdr:from>
    <xdr:to>
      <xdr:col>6</xdr:col>
      <xdr:colOff>707596</xdr:colOff>
      <xdr:row>4</xdr:row>
      <xdr:rowOff>70721</xdr:rowOff>
    </xdr:to>
    <xdr:sp macro="[0]!PRINTREPORT" textlink="">
      <xdr:nvSpPr>
        <xdr:cNvPr id="6190" name="Rectangle 46">
          <a:extLst>
            <a:ext uri="{FF2B5EF4-FFF2-40B4-BE49-F238E27FC236}">
              <a16:creationId xmlns:a16="http://schemas.microsoft.com/office/drawing/2014/main" id="{5D0E57E2-8336-F2E8-F8E9-920965493AEA}"/>
            </a:ext>
          </a:extLst>
        </xdr:cNvPr>
        <xdr:cNvSpPr>
          <a:spLocks noChangeArrowheads="1"/>
        </xdr:cNvSpPr>
      </xdr:nvSpPr>
      <xdr:spPr bwMode="auto">
        <a:xfrm>
          <a:off x="7024967" y="810825"/>
          <a:ext cx="1094913" cy="473384"/>
        </a:xfrm>
        <a:prstGeom prst="rect">
          <a:avLst/>
        </a:prstGeom>
        <a:solidFill>
          <a:srgbClr val="FF0066"/>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PRINT</a:t>
          </a:r>
        </a:p>
        <a:p>
          <a:pPr algn="ctr" rtl="0">
            <a:defRPr sz="1000"/>
          </a:pPr>
          <a:r>
            <a:rPr lang="en-US" sz="1100" b="0" i="0" u="none" strike="noStrike" baseline="0">
              <a:solidFill>
                <a:srgbClr val="000000"/>
              </a:solidFill>
              <a:latin typeface="Century Gothic"/>
            </a:rPr>
            <a:t>REPORT</a:t>
          </a:r>
        </a:p>
      </xdr:txBody>
    </xdr:sp>
    <xdr:clientData/>
  </xdr:twoCellAnchor>
  <xdr:twoCellAnchor>
    <xdr:from>
      <xdr:col>12</xdr:col>
      <xdr:colOff>64740</xdr:colOff>
      <xdr:row>6</xdr:row>
      <xdr:rowOff>2182</xdr:rowOff>
    </xdr:from>
    <xdr:to>
      <xdr:col>12</xdr:col>
      <xdr:colOff>585142</xdr:colOff>
      <xdr:row>7</xdr:row>
      <xdr:rowOff>59380</xdr:rowOff>
    </xdr:to>
    <xdr:sp macro="[0]!BYDAILYCOININ" textlink="">
      <xdr:nvSpPr>
        <xdr:cNvPr id="6195" name="Rectangle 51">
          <a:extLst>
            <a:ext uri="{FF2B5EF4-FFF2-40B4-BE49-F238E27FC236}">
              <a16:creationId xmlns:a16="http://schemas.microsoft.com/office/drawing/2014/main" id="{49B4E56B-428D-19AB-2945-0AD14D5AA82A}"/>
            </a:ext>
          </a:extLst>
        </xdr:cNvPr>
        <xdr:cNvSpPr>
          <a:spLocks noChangeArrowheads="1"/>
        </xdr:cNvSpPr>
      </xdr:nvSpPr>
      <xdr:spPr bwMode="auto">
        <a:xfrm>
          <a:off x="17967522" y="1683843"/>
          <a:ext cx="987228" cy="491319"/>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Daily</a:t>
          </a:r>
        </a:p>
        <a:p>
          <a:pPr algn="ctr" rtl="0">
            <a:lnSpc>
              <a:spcPts val="1200"/>
            </a:lnSpc>
            <a:defRPr sz="1000"/>
          </a:pPr>
          <a:r>
            <a:rPr lang="en-US" sz="1100" b="0" i="0" u="none" strike="noStrike" baseline="0">
              <a:solidFill>
                <a:srgbClr val="000000"/>
              </a:solidFill>
              <a:latin typeface="Century Gothic"/>
            </a:rPr>
            <a:t>Coin In</a:t>
          </a:r>
        </a:p>
      </xdr:txBody>
    </xdr:sp>
    <xdr:clientData/>
  </xdr:twoCellAnchor>
  <xdr:twoCellAnchor>
    <xdr:from>
      <xdr:col>22</xdr:col>
      <xdr:colOff>53289</xdr:colOff>
      <xdr:row>6</xdr:row>
      <xdr:rowOff>33295</xdr:rowOff>
    </xdr:from>
    <xdr:to>
      <xdr:col>23</xdr:col>
      <xdr:colOff>8109</xdr:colOff>
      <xdr:row>7</xdr:row>
      <xdr:rowOff>58450</xdr:rowOff>
    </xdr:to>
    <xdr:sp macro="[0]!BYTOTALNETWIN" textlink="">
      <xdr:nvSpPr>
        <xdr:cNvPr id="6198" name="Rectangle 54">
          <a:extLst>
            <a:ext uri="{FF2B5EF4-FFF2-40B4-BE49-F238E27FC236}">
              <a16:creationId xmlns:a16="http://schemas.microsoft.com/office/drawing/2014/main" id="{CF6DF97E-68BB-D594-DD56-24F77504B103}"/>
            </a:ext>
          </a:extLst>
        </xdr:cNvPr>
        <xdr:cNvSpPr>
          <a:spLocks noChangeArrowheads="1"/>
        </xdr:cNvSpPr>
      </xdr:nvSpPr>
      <xdr:spPr bwMode="auto">
        <a:xfrm>
          <a:off x="19042330" y="1720037"/>
          <a:ext cx="1031701" cy="457232"/>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Total</a:t>
          </a:r>
        </a:p>
        <a:p>
          <a:pPr algn="ctr" rtl="0">
            <a:lnSpc>
              <a:spcPts val="1200"/>
            </a:lnSpc>
            <a:defRPr sz="1000"/>
          </a:pPr>
          <a:r>
            <a:rPr lang="en-US" sz="1100" b="0" i="0" u="none" strike="noStrike" baseline="0">
              <a:solidFill>
                <a:srgbClr val="000000"/>
              </a:solidFill>
              <a:latin typeface="Century Gothic"/>
            </a:rPr>
            <a:t>Net Win</a:t>
          </a:r>
        </a:p>
      </xdr:txBody>
    </xdr:sp>
    <xdr:clientData/>
  </xdr:twoCellAnchor>
  <xdr:twoCellAnchor>
    <xdr:from>
      <xdr:col>23</xdr:col>
      <xdr:colOff>57963</xdr:colOff>
      <xdr:row>6</xdr:row>
      <xdr:rowOff>20373</xdr:rowOff>
    </xdr:from>
    <xdr:to>
      <xdr:col>24</xdr:col>
      <xdr:colOff>7779</xdr:colOff>
      <xdr:row>7</xdr:row>
      <xdr:rowOff>58626</xdr:rowOff>
    </xdr:to>
    <xdr:sp macro="[0]!BYDAILYNETWIN" textlink="">
      <xdr:nvSpPr>
        <xdr:cNvPr id="6199" name="Rectangle 55">
          <a:extLst>
            <a:ext uri="{FF2B5EF4-FFF2-40B4-BE49-F238E27FC236}">
              <a16:creationId xmlns:a16="http://schemas.microsoft.com/office/drawing/2014/main" id="{3A8A2B22-4808-DD3A-0733-D652CE279EE0}"/>
            </a:ext>
          </a:extLst>
        </xdr:cNvPr>
        <xdr:cNvSpPr>
          <a:spLocks noChangeArrowheads="1"/>
        </xdr:cNvSpPr>
      </xdr:nvSpPr>
      <xdr:spPr bwMode="auto">
        <a:xfrm>
          <a:off x="20155487" y="1705844"/>
          <a:ext cx="1034182" cy="464855"/>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Daily</a:t>
          </a:r>
        </a:p>
        <a:p>
          <a:pPr algn="ctr" rtl="0">
            <a:defRPr sz="1000"/>
          </a:pPr>
          <a:r>
            <a:rPr lang="en-US" sz="1100" b="0" i="0" u="none" strike="noStrike" baseline="0">
              <a:solidFill>
                <a:srgbClr val="000000"/>
              </a:solidFill>
              <a:latin typeface="Century Gothic"/>
            </a:rPr>
            <a:t>Net Win</a:t>
          </a:r>
        </a:p>
      </xdr:txBody>
    </xdr:sp>
    <xdr:clientData/>
  </xdr:twoCellAnchor>
  <xdr:twoCellAnchor>
    <xdr:from>
      <xdr:col>5</xdr:col>
      <xdr:colOff>278910</xdr:colOff>
      <xdr:row>6</xdr:row>
      <xdr:rowOff>58384</xdr:rowOff>
    </xdr:from>
    <xdr:to>
      <xdr:col>5</xdr:col>
      <xdr:colOff>882239</xdr:colOff>
      <xdr:row>7</xdr:row>
      <xdr:rowOff>56964</xdr:rowOff>
    </xdr:to>
    <xdr:sp macro="[0]!BYDENOM" textlink="">
      <xdr:nvSpPr>
        <xdr:cNvPr id="6200" name="Rectangle 56">
          <a:extLst>
            <a:ext uri="{FF2B5EF4-FFF2-40B4-BE49-F238E27FC236}">
              <a16:creationId xmlns:a16="http://schemas.microsoft.com/office/drawing/2014/main" id="{87653AB6-5AB9-3DFA-3AF7-95203EF8F854}"/>
            </a:ext>
          </a:extLst>
        </xdr:cNvPr>
        <xdr:cNvSpPr>
          <a:spLocks noChangeArrowheads="1"/>
        </xdr:cNvSpPr>
      </xdr:nvSpPr>
      <xdr:spPr bwMode="auto">
        <a:xfrm>
          <a:off x="4906156" y="1781955"/>
          <a:ext cx="1121807" cy="399255"/>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Denom</a:t>
          </a:r>
        </a:p>
      </xdr:txBody>
    </xdr:sp>
    <xdr:clientData/>
  </xdr:twoCellAnchor>
  <xdr:twoCellAnchor>
    <xdr:from>
      <xdr:col>7</xdr:col>
      <xdr:colOff>132715</xdr:colOff>
      <xdr:row>6</xdr:row>
      <xdr:rowOff>38692</xdr:rowOff>
    </xdr:from>
    <xdr:to>
      <xdr:col>7</xdr:col>
      <xdr:colOff>2008677</xdr:colOff>
      <xdr:row>7</xdr:row>
      <xdr:rowOff>58922</xdr:rowOff>
    </xdr:to>
    <xdr:sp macro="[0]!BYGAME" textlink="">
      <xdr:nvSpPr>
        <xdr:cNvPr id="6201" name="Rectangle 57">
          <a:extLst>
            <a:ext uri="{FF2B5EF4-FFF2-40B4-BE49-F238E27FC236}">
              <a16:creationId xmlns:a16="http://schemas.microsoft.com/office/drawing/2014/main" id="{F139F88E-DDD9-CAC3-1B09-6497379AC61D}"/>
            </a:ext>
          </a:extLst>
        </xdr:cNvPr>
        <xdr:cNvSpPr>
          <a:spLocks noChangeArrowheads="1"/>
        </xdr:cNvSpPr>
      </xdr:nvSpPr>
      <xdr:spPr bwMode="auto">
        <a:xfrm>
          <a:off x="8659314" y="1743213"/>
          <a:ext cx="3524277" cy="435367"/>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Game Description</a:t>
          </a:r>
        </a:p>
      </xdr:txBody>
    </xdr:sp>
    <xdr:clientData/>
  </xdr:twoCellAnchor>
  <xdr:twoCellAnchor>
    <xdr:from>
      <xdr:col>6</xdr:col>
      <xdr:colOff>149869</xdr:colOff>
      <xdr:row>6</xdr:row>
      <xdr:rowOff>38294</xdr:rowOff>
    </xdr:from>
    <xdr:to>
      <xdr:col>6</xdr:col>
      <xdr:colOff>1040884</xdr:colOff>
      <xdr:row>7</xdr:row>
      <xdr:rowOff>59188</xdr:rowOff>
    </xdr:to>
    <xdr:sp macro="[0]!BYMANUF" textlink="">
      <xdr:nvSpPr>
        <xdr:cNvPr id="6202" name="Rectangle 58">
          <a:extLst>
            <a:ext uri="{FF2B5EF4-FFF2-40B4-BE49-F238E27FC236}">
              <a16:creationId xmlns:a16="http://schemas.microsoft.com/office/drawing/2014/main" id="{2704BE58-6888-B366-C04D-82AD72324421}"/>
            </a:ext>
          </a:extLst>
        </xdr:cNvPr>
        <xdr:cNvSpPr>
          <a:spLocks noChangeArrowheads="1"/>
        </xdr:cNvSpPr>
      </xdr:nvSpPr>
      <xdr:spPr bwMode="auto">
        <a:xfrm>
          <a:off x="6685834" y="1742815"/>
          <a:ext cx="1644864" cy="441064"/>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Manufacturer</a:t>
          </a:r>
        </a:p>
      </xdr:txBody>
    </xdr:sp>
    <xdr:clientData/>
  </xdr:twoCellAnchor>
  <xdr:twoCellAnchor>
    <xdr:from>
      <xdr:col>8</xdr:col>
      <xdr:colOff>7892</xdr:colOff>
      <xdr:row>1</xdr:row>
      <xdr:rowOff>26261</xdr:rowOff>
    </xdr:from>
    <xdr:to>
      <xdr:col>8</xdr:col>
      <xdr:colOff>504846</xdr:colOff>
      <xdr:row>2</xdr:row>
      <xdr:rowOff>65091</xdr:rowOff>
    </xdr:to>
    <xdr:sp macro="[0]!GOSORT" textlink="">
      <xdr:nvSpPr>
        <xdr:cNvPr id="6203" name="Rectangle 59">
          <a:extLst>
            <a:ext uri="{FF2B5EF4-FFF2-40B4-BE49-F238E27FC236}">
              <a16:creationId xmlns:a16="http://schemas.microsoft.com/office/drawing/2014/main" id="{80F558CC-CD88-994E-0277-9703A18D1DA9}"/>
            </a:ext>
          </a:extLst>
        </xdr:cNvPr>
        <xdr:cNvSpPr>
          <a:spLocks noChangeArrowheads="1"/>
        </xdr:cNvSpPr>
      </xdr:nvSpPr>
      <xdr:spPr bwMode="auto">
        <a:xfrm>
          <a:off x="12831536" y="244928"/>
          <a:ext cx="960337" cy="458582"/>
        </a:xfrm>
        <a:prstGeom prst="rect">
          <a:avLst/>
        </a:prstGeom>
        <a:solidFill>
          <a:srgbClr val="FF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SORT</a:t>
          </a:r>
        </a:p>
        <a:p>
          <a:pPr algn="ctr" rtl="0">
            <a:defRPr sz="1000"/>
          </a:pPr>
          <a:r>
            <a:rPr lang="en-US" sz="1100" b="0" i="0" u="none" strike="noStrike" baseline="0">
              <a:solidFill>
                <a:srgbClr val="000000"/>
              </a:solidFill>
              <a:latin typeface="Century Gothic"/>
            </a:rPr>
            <a:t>(Questions)</a:t>
          </a:r>
        </a:p>
      </xdr:txBody>
    </xdr:sp>
    <xdr:clientData/>
  </xdr:twoCellAnchor>
  <xdr:twoCellAnchor>
    <xdr:from>
      <xdr:col>1</xdr:col>
      <xdr:colOff>150268</xdr:colOff>
      <xdr:row>356</xdr:row>
      <xdr:rowOff>13335</xdr:rowOff>
    </xdr:from>
    <xdr:to>
      <xdr:col>7</xdr:col>
      <xdr:colOff>420794</xdr:colOff>
      <xdr:row>369</xdr:row>
      <xdr:rowOff>47152</xdr:rowOff>
    </xdr:to>
    <xdr:sp macro="" textlink="">
      <xdr:nvSpPr>
        <xdr:cNvPr id="6204" name="Rectangle 60">
          <a:extLst>
            <a:ext uri="{FF2B5EF4-FFF2-40B4-BE49-F238E27FC236}">
              <a16:creationId xmlns:a16="http://schemas.microsoft.com/office/drawing/2014/main" id="{0F4A5F67-D152-D9BC-6223-D3678DCCCFAD}"/>
            </a:ext>
          </a:extLst>
        </xdr:cNvPr>
        <xdr:cNvSpPr>
          <a:spLocks noChangeArrowheads="1"/>
        </xdr:cNvSpPr>
      </xdr:nvSpPr>
      <xdr:spPr bwMode="auto">
        <a:xfrm>
          <a:off x="1238250" y="57788175"/>
          <a:ext cx="8181975" cy="2305050"/>
        </a:xfrm>
        <a:prstGeom prst="rect">
          <a:avLst/>
        </a:prstGeom>
        <a:solidFill>
          <a:srgbClr val="CCFFFF"/>
        </a:solidFill>
        <a:ln w="38100">
          <a:solidFill>
            <a:srgbClr val="000000"/>
          </a:solidFill>
          <a:miter lim="800000"/>
          <a:headEnd/>
          <a:tailEnd/>
        </a:ln>
        <a:effectLst>
          <a:outerShdw dist="107763" dir="2700000" algn="ctr" rotWithShape="0">
            <a:srgbClr val="808080"/>
          </a:outerShdw>
        </a:effectLst>
      </xdr:spPr>
      <xdr:txBody>
        <a:bodyPr vertOverflow="clip" wrap="square" lIns="36576" tIns="27432" rIns="36576" bIns="27432" anchor="ctr" upright="1"/>
        <a:lstStyle/>
        <a:p>
          <a:pPr algn="ctr" rtl="0">
            <a:defRPr sz="1000"/>
          </a:pPr>
          <a:r>
            <a:rPr lang="en-US" sz="1600" b="0" i="0" u="none" strike="noStrike" baseline="0">
              <a:solidFill>
                <a:srgbClr val="000000"/>
              </a:solidFill>
              <a:latin typeface="Century Gothic"/>
            </a:rPr>
            <a:t>USE THE LIGHT BLUE BUTTONS TO SORT THE REPORT IN THE ORDER YOU WISH. USING THESE BUTTONS YOU WILL BE ABLE TO SORT &amp; PRINT DIFFERENT REPORTS TO ANALYZE YOUR SLOT FLOOR.</a:t>
          </a:r>
          <a:endParaRPr lang="en-US" sz="1800" b="0" i="0" u="none" strike="noStrike" baseline="0">
            <a:solidFill>
              <a:srgbClr val="000000"/>
            </a:solidFill>
            <a:latin typeface="Century Gothic"/>
          </a:endParaRPr>
        </a:p>
        <a:p>
          <a:pPr algn="ctr" rtl="0">
            <a:defRPr sz="1000"/>
          </a:pPr>
          <a:r>
            <a:rPr lang="en-US" sz="1200" b="0" i="0" u="none" strike="noStrike" baseline="0">
              <a:solidFill>
                <a:srgbClr val="000000"/>
              </a:solidFill>
              <a:latin typeface="Century Gothic"/>
            </a:rPr>
            <a:t>(Always use the Run Report Button, before using the light blue Sort Buttons).</a:t>
          </a:r>
        </a:p>
      </xdr:txBody>
    </xdr:sp>
    <xdr:clientData/>
  </xdr:twoCellAnchor>
  <xdr:twoCellAnchor>
    <xdr:from>
      <xdr:col>7</xdr:col>
      <xdr:colOff>0</xdr:colOff>
      <xdr:row>371</xdr:row>
      <xdr:rowOff>0</xdr:rowOff>
    </xdr:from>
    <xdr:to>
      <xdr:col>7</xdr:col>
      <xdr:colOff>608608</xdr:colOff>
      <xdr:row>373</xdr:row>
      <xdr:rowOff>66340</xdr:rowOff>
    </xdr:to>
    <xdr:sp macro="[0]!GOBACKTOREPORT" textlink="">
      <xdr:nvSpPr>
        <xdr:cNvPr id="6206" name="Rectangle 62">
          <a:extLst>
            <a:ext uri="{FF2B5EF4-FFF2-40B4-BE49-F238E27FC236}">
              <a16:creationId xmlns:a16="http://schemas.microsoft.com/office/drawing/2014/main" id="{550A6D43-748F-5E38-6FE4-69E6C4B1CAC8}"/>
            </a:ext>
          </a:extLst>
        </xdr:cNvPr>
        <xdr:cNvSpPr>
          <a:spLocks noChangeArrowheads="1"/>
        </xdr:cNvSpPr>
      </xdr:nvSpPr>
      <xdr:spPr bwMode="auto">
        <a:xfrm>
          <a:off x="8648700" y="60350400"/>
          <a:ext cx="1095375" cy="447675"/>
        </a:xfrm>
        <a:prstGeom prst="rect">
          <a:avLst/>
        </a:prstGeom>
        <a:solidFill>
          <a:srgbClr val="FFFFFF"/>
        </a:solidFill>
        <a:ln w="28575">
          <a:solidFill>
            <a:srgbClr val="000000"/>
          </a:solidFill>
          <a:miter lim="800000"/>
          <a:headEnd/>
          <a:tailEnd/>
        </a:ln>
        <a:effectLst>
          <a:outerShdw dist="107763"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GO BACK TO REPORTS</a:t>
          </a:r>
        </a:p>
        <a:p>
          <a:pPr algn="ctr" rtl="0">
            <a:defRPr sz="1000"/>
          </a:pPr>
          <a:endParaRPr lang="en-US" sz="1100" b="0" i="0" u="none" strike="noStrike" baseline="0">
            <a:solidFill>
              <a:srgbClr val="000000"/>
            </a:solidFill>
            <a:latin typeface="Century Gothic"/>
          </a:endParaRPr>
        </a:p>
      </xdr:txBody>
    </xdr:sp>
    <xdr:clientData/>
  </xdr:twoCellAnchor>
  <xdr:twoCellAnchor>
    <xdr:from>
      <xdr:col>1</xdr:col>
      <xdr:colOff>165688</xdr:colOff>
      <xdr:row>2</xdr:row>
      <xdr:rowOff>19050</xdr:rowOff>
    </xdr:from>
    <xdr:to>
      <xdr:col>3</xdr:col>
      <xdr:colOff>58703</xdr:colOff>
      <xdr:row>3</xdr:row>
      <xdr:rowOff>41137</xdr:rowOff>
    </xdr:to>
    <xdr:sp macro="[0]!GOTOFLOORPLAN" textlink="">
      <xdr:nvSpPr>
        <xdr:cNvPr id="6208" name="Rectangle 64">
          <a:extLst>
            <a:ext uri="{FF2B5EF4-FFF2-40B4-BE49-F238E27FC236}">
              <a16:creationId xmlns:a16="http://schemas.microsoft.com/office/drawing/2014/main" id="{E5DEFCAF-BB38-453F-9A2B-64DC95DC24B7}"/>
            </a:ext>
          </a:extLst>
        </xdr:cNvPr>
        <xdr:cNvSpPr>
          <a:spLocks noChangeArrowheads="1"/>
        </xdr:cNvSpPr>
      </xdr:nvSpPr>
      <xdr:spPr bwMode="auto">
        <a:xfrm>
          <a:off x="1238249" y="623207"/>
          <a:ext cx="1023626" cy="36576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FLOOR PLAN</a:t>
          </a:r>
        </a:p>
      </xdr:txBody>
    </xdr:sp>
    <xdr:clientData/>
  </xdr:twoCellAnchor>
  <xdr:twoCellAnchor>
    <xdr:from>
      <xdr:col>8</xdr:col>
      <xdr:colOff>0</xdr:colOff>
      <xdr:row>2</xdr:row>
      <xdr:rowOff>133078</xdr:rowOff>
    </xdr:from>
    <xdr:to>
      <xdr:col>8</xdr:col>
      <xdr:colOff>534489</xdr:colOff>
      <xdr:row>4</xdr:row>
      <xdr:rowOff>94700</xdr:rowOff>
    </xdr:to>
    <xdr:sp macro="[0]!View_Tables_Reports" textlink="">
      <xdr:nvSpPr>
        <xdr:cNvPr id="6209" name="Rectangle 65">
          <a:extLst>
            <a:ext uri="{FF2B5EF4-FFF2-40B4-BE49-F238E27FC236}">
              <a16:creationId xmlns:a16="http://schemas.microsoft.com/office/drawing/2014/main" id="{4AB556E1-6AF2-1B70-9D9F-3561C305298B}"/>
            </a:ext>
          </a:extLst>
        </xdr:cNvPr>
        <xdr:cNvSpPr>
          <a:spLocks noChangeArrowheads="1"/>
        </xdr:cNvSpPr>
      </xdr:nvSpPr>
      <xdr:spPr bwMode="auto">
        <a:xfrm>
          <a:off x="9763125" y="904875"/>
          <a:ext cx="1095375" cy="45720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Tables</a:t>
          </a:r>
        </a:p>
      </xdr:txBody>
    </xdr:sp>
    <xdr:clientData/>
  </xdr:twoCellAnchor>
  <xdr:twoCellAnchor>
    <xdr:from>
      <xdr:col>37</xdr:col>
      <xdr:colOff>37162</xdr:colOff>
      <xdr:row>4</xdr:row>
      <xdr:rowOff>77379</xdr:rowOff>
    </xdr:from>
    <xdr:to>
      <xdr:col>38</xdr:col>
      <xdr:colOff>135267</xdr:colOff>
      <xdr:row>6</xdr:row>
      <xdr:rowOff>75370</xdr:rowOff>
    </xdr:to>
    <xdr:sp macro="[0]!View_Slots_Reports" textlink="">
      <xdr:nvSpPr>
        <xdr:cNvPr id="6217" name="Rectangle 73">
          <a:extLst>
            <a:ext uri="{FF2B5EF4-FFF2-40B4-BE49-F238E27FC236}">
              <a16:creationId xmlns:a16="http://schemas.microsoft.com/office/drawing/2014/main" id="{2CBE9C40-4794-9AA7-130A-35FD0CCB25D7}"/>
            </a:ext>
          </a:extLst>
        </xdr:cNvPr>
        <xdr:cNvSpPr>
          <a:spLocks noChangeArrowheads="1"/>
        </xdr:cNvSpPr>
      </xdr:nvSpPr>
      <xdr:spPr bwMode="auto">
        <a:xfrm>
          <a:off x="29967887" y="1311728"/>
          <a:ext cx="1083613" cy="511629"/>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Slots</a:t>
          </a:r>
        </a:p>
      </xdr:txBody>
    </xdr:sp>
    <xdr:clientData fPrintsWithSheet="0"/>
  </xdr:twoCellAnchor>
  <xdr:twoCellAnchor>
    <xdr:from>
      <xdr:col>30</xdr:col>
      <xdr:colOff>47347</xdr:colOff>
      <xdr:row>5</xdr:row>
      <xdr:rowOff>38100</xdr:rowOff>
    </xdr:from>
    <xdr:to>
      <xdr:col>30</xdr:col>
      <xdr:colOff>466259</xdr:colOff>
      <xdr:row>6</xdr:row>
      <xdr:rowOff>94895</xdr:rowOff>
    </xdr:to>
    <xdr:sp macro="[0]!Sort_by_table" textlink="">
      <xdr:nvSpPr>
        <xdr:cNvPr id="6218" name="Rectangle 74">
          <a:extLst>
            <a:ext uri="{FF2B5EF4-FFF2-40B4-BE49-F238E27FC236}">
              <a16:creationId xmlns:a16="http://schemas.microsoft.com/office/drawing/2014/main" id="{BF0E65B9-3C52-A04C-A92C-136DB13A696B}"/>
            </a:ext>
          </a:extLst>
        </xdr:cNvPr>
        <xdr:cNvSpPr>
          <a:spLocks noChangeArrowheads="1"/>
        </xdr:cNvSpPr>
      </xdr:nvSpPr>
      <xdr:spPr bwMode="auto">
        <a:xfrm>
          <a:off x="23100115" y="1491343"/>
          <a:ext cx="762000" cy="359228"/>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22860" anchor="ctr" upright="1"/>
        <a:lstStyle/>
        <a:p>
          <a:pPr algn="ctr" rtl="0">
            <a:lnSpc>
              <a:spcPts val="900"/>
            </a:lnSpc>
            <a:defRPr sz="1000"/>
          </a:pPr>
          <a:r>
            <a:rPr lang="en-US" sz="1000" b="0" i="0" u="none" strike="noStrike" baseline="0">
              <a:solidFill>
                <a:srgbClr val="000000"/>
              </a:solidFill>
              <a:latin typeface="Arial"/>
              <a:cs typeface="Arial"/>
            </a:rPr>
            <a:t>Sort By Table</a:t>
          </a:r>
        </a:p>
      </xdr:txBody>
    </xdr:sp>
    <xdr:clientData fPrintsWithSheet="0"/>
  </xdr:twoCellAnchor>
  <xdr:twoCellAnchor>
    <xdr:from>
      <xdr:col>32</xdr:col>
      <xdr:colOff>66353</xdr:colOff>
      <xdr:row>5</xdr:row>
      <xdr:rowOff>39324</xdr:rowOff>
    </xdr:from>
    <xdr:to>
      <xdr:col>32</xdr:col>
      <xdr:colOff>452124</xdr:colOff>
      <xdr:row>6</xdr:row>
      <xdr:rowOff>97774</xdr:rowOff>
    </xdr:to>
    <xdr:sp macro="[0]!Sort_by_daily_tabledrop" textlink="">
      <xdr:nvSpPr>
        <xdr:cNvPr id="6219" name="Rectangle 75">
          <a:extLst>
            <a:ext uri="{FF2B5EF4-FFF2-40B4-BE49-F238E27FC236}">
              <a16:creationId xmlns:a16="http://schemas.microsoft.com/office/drawing/2014/main" id="{5A20BE31-68EF-A851-6DB3-5A256954998E}"/>
            </a:ext>
          </a:extLst>
        </xdr:cNvPr>
        <xdr:cNvSpPr>
          <a:spLocks noChangeArrowheads="1"/>
        </xdr:cNvSpPr>
      </xdr:nvSpPr>
      <xdr:spPr bwMode="auto">
        <a:xfrm>
          <a:off x="25331688" y="1481818"/>
          <a:ext cx="723900" cy="378278"/>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By Daily Drop</a:t>
          </a:r>
        </a:p>
      </xdr:txBody>
    </xdr:sp>
    <xdr:clientData fPrintsWithSheet="0"/>
  </xdr:twoCellAnchor>
  <xdr:twoCellAnchor>
    <xdr:from>
      <xdr:col>33</xdr:col>
      <xdr:colOff>46032</xdr:colOff>
      <xdr:row>5</xdr:row>
      <xdr:rowOff>39324</xdr:rowOff>
    </xdr:from>
    <xdr:to>
      <xdr:col>33</xdr:col>
      <xdr:colOff>427054</xdr:colOff>
      <xdr:row>6</xdr:row>
      <xdr:rowOff>97774</xdr:rowOff>
    </xdr:to>
    <xdr:sp macro="[0]!Sort_by_total_tablewin" textlink="">
      <xdr:nvSpPr>
        <xdr:cNvPr id="6220" name="Rectangle 76">
          <a:extLst>
            <a:ext uri="{FF2B5EF4-FFF2-40B4-BE49-F238E27FC236}">
              <a16:creationId xmlns:a16="http://schemas.microsoft.com/office/drawing/2014/main" id="{4052E450-B66B-BC72-728A-A022AE580DD6}"/>
            </a:ext>
          </a:extLst>
        </xdr:cNvPr>
        <xdr:cNvSpPr>
          <a:spLocks noChangeArrowheads="1"/>
        </xdr:cNvSpPr>
      </xdr:nvSpPr>
      <xdr:spPr bwMode="auto">
        <a:xfrm>
          <a:off x="26383519" y="1481818"/>
          <a:ext cx="723900" cy="378278"/>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By Total Win</a:t>
          </a:r>
        </a:p>
      </xdr:txBody>
    </xdr:sp>
    <xdr:clientData fPrintsWithSheet="0"/>
  </xdr:twoCellAnchor>
  <xdr:twoCellAnchor>
    <xdr:from>
      <xdr:col>34</xdr:col>
      <xdr:colOff>19502</xdr:colOff>
      <xdr:row>5</xdr:row>
      <xdr:rowOff>39324</xdr:rowOff>
    </xdr:from>
    <xdr:to>
      <xdr:col>34</xdr:col>
      <xdr:colOff>421951</xdr:colOff>
      <xdr:row>6</xdr:row>
      <xdr:rowOff>97774</xdr:rowOff>
    </xdr:to>
    <xdr:sp macro="[0]!Sort_by_daily_tablewin" textlink="">
      <xdr:nvSpPr>
        <xdr:cNvPr id="6221" name="Rectangle 77">
          <a:extLst>
            <a:ext uri="{FF2B5EF4-FFF2-40B4-BE49-F238E27FC236}">
              <a16:creationId xmlns:a16="http://schemas.microsoft.com/office/drawing/2014/main" id="{4CE5A164-B9DE-23DD-B670-04AF2C9EFB94}"/>
            </a:ext>
          </a:extLst>
        </xdr:cNvPr>
        <xdr:cNvSpPr>
          <a:spLocks noChangeArrowheads="1"/>
        </xdr:cNvSpPr>
      </xdr:nvSpPr>
      <xdr:spPr bwMode="auto">
        <a:xfrm>
          <a:off x="27262544" y="1481818"/>
          <a:ext cx="723900" cy="378278"/>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By Daily Win</a:t>
          </a:r>
        </a:p>
      </xdr:txBody>
    </xdr:sp>
    <xdr:clientData fPrintsWithSheet="0"/>
  </xdr:twoCellAnchor>
  <xdr:twoCellAnchor>
    <xdr:from>
      <xdr:col>31</xdr:col>
      <xdr:colOff>87444</xdr:colOff>
      <xdr:row>5</xdr:row>
      <xdr:rowOff>38100</xdr:rowOff>
    </xdr:from>
    <xdr:to>
      <xdr:col>31</xdr:col>
      <xdr:colOff>504686</xdr:colOff>
      <xdr:row>6</xdr:row>
      <xdr:rowOff>94895</xdr:rowOff>
    </xdr:to>
    <xdr:sp macro="[0]!Sort_by_Table_Total_Drop" textlink="">
      <xdr:nvSpPr>
        <xdr:cNvPr id="6222" name="Rectangle 78">
          <a:extLst>
            <a:ext uri="{FF2B5EF4-FFF2-40B4-BE49-F238E27FC236}">
              <a16:creationId xmlns:a16="http://schemas.microsoft.com/office/drawing/2014/main" id="{90B170EC-1E8F-E9ED-196C-0B6A29B33CFD}"/>
            </a:ext>
          </a:extLst>
        </xdr:cNvPr>
        <xdr:cNvSpPr>
          <a:spLocks noChangeArrowheads="1"/>
        </xdr:cNvSpPr>
      </xdr:nvSpPr>
      <xdr:spPr bwMode="auto">
        <a:xfrm>
          <a:off x="24274412" y="1491343"/>
          <a:ext cx="762000" cy="359228"/>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By</a:t>
          </a:r>
        </a:p>
        <a:p>
          <a:pPr algn="ctr" rtl="0">
            <a:defRPr sz="1000"/>
          </a:pPr>
          <a:r>
            <a:rPr lang="en-US" sz="1000" b="0" i="0" u="none" strike="noStrike" baseline="0">
              <a:solidFill>
                <a:srgbClr val="000000"/>
              </a:solidFill>
              <a:latin typeface="Arial"/>
              <a:cs typeface="Arial"/>
            </a:rPr>
            <a:t>Total Drop</a:t>
          </a:r>
        </a:p>
      </xdr:txBody>
    </xdr:sp>
    <xdr:clientData fPrintsWithSheet="0"/>
  </xdr:twoCellAnchor>
  <xdr:twoCellAnchor>
    <xdr:from>
      <xdr:col>35</xdr:col>
      <xdr:colOff>68958</xdr:colOff>
      <xdr:row>4</xdr:row>
      <xdr:rowOff>38100</xdr:rowOff>
    </xdr:from>
    <xdr:to>
      <xdr:col>36</xdr:col>
      <xdr:colOff>87489</xdr:colOff>
      <xdr:row>6</xdr:row>
      <xdr:rowOff>58847</xdr:rowOff>
    </xdr:to>
    <xdr:sp macro="[0]!Print_table_report" textlink="">
      <xdr:nvSpPr>
        <xdr:cNvPr id="6223" name="Rectangle 79">
          <a:extLst>
            <a:ext uri="{FF2B5EF4-FFF2-40B4-BE49-F238E27FC236}">
              <a16:creationId xmlns:a16="http://schemas.microsoft.com/office/drawing/2014/main" id="{A1682B45-1F7C-21B2-9D8C-7DEC6B17EC6B}"/>
            </a:ext>
          </a:extLst>
        </xdr:cNvPr>
        <xdr:cNvSpPr>
          <a:spLocks noChangeArrowheads="1"/>
        </xdr:cNvSpPr>
      </xdr:nvSpPr>
      <xdr:spPr bwMode="auto">
        <a:xfrm>
          <a:off x="28284684" y="1274989"/>
          <a:ext cx="985958" cy="518432"/>
        </a:xfrm>
        <a:prstGeom prst="rect">
          <a:avLst/>
        </a:prstGeom>
        <a:solidFill>
          <a:srgbClr val="FF0066"/>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Print Table Report</a:t>
          </a:r>
        </a:p>
      </xdr:txBody>
    </xdr:sp>
    <xdr:clientData fPrintsWithSheet="0"/>
  </xdr:twoCellAnchor>
  <xdr:twoCellAnchor>
    <xdr:from>
      <xdr:col>26</xdr:col>
      <xdr:colOff>47717</xdr:colOff>
      <xdr:row>6</xdr:row>
      <xdr:rowOff>20920</xdr:rowOff>
    </xdr:from>
    <xdr:to>
      <xdr:col>26</xdr:col>
      <xdr:colOff>543936</xdr:colOff>
      <xdr:row>7</xdr:row>
      <xdr:rowOff>55511</xdr:rowOff>
    </xdr:to>
    <xdr:sp macro="[0]!BYMCPAYVARIANCE" textlink="">
      <xdr:nvSpPr>
        <xdr:cNvPr id="6224" name="Rectangle 80">
          <a:extLst>
            <a:ext uri="{FF2B5EF4-FFF2-40B4-BE49-F238E27FC236}">
              <a16:creationId xmlns:a16="http://schemas.microsoft.com/office/drawing/2014/main" id="{5F469206-BF1B-D144-E379-3367495C4C18}"/>
            </a:ext>
          </a:extLst>
        </xdr:cNvPr>
        <xdr:cNvSpPr>
          <a:spLocks noChangeArrowheads="1"/>
        </xdr:cNvSpPr>
      </xdr:nvSpPr>
      <xdr:spPr bwMode="auto">
        <a:xfrm>
          <a:off x="22996391" y="1695279"/>
          <a:ext cx="943239" cy="484835"/>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MC PAY% VAR</a:t>
          </a:r>
        </a:p>
      </xdr:txBody>
    </xdr:sp>
    <xdr:clientData/>
  </xdr:twoCellAnchor>
  <xdr:twoCellAnchor>
    <xdr:from>
      <xdr:col>25</xdr:col>
      <xdr:colOff>367755</xdr:colOff>
      <xdr:row>3</xdr:row>
      <xdr:rowOff>27259</xdr:rowOff>
    </xdr:from>
    <xdr:to>
      <xdr:col>27</xdr:col>
      <xdr:colOff>2476</xdr:colOff>
      <xdr:row>5</xdr:row>
      <xdr:rowOff>14505</xdr:rowOff>
    </xdr:to>
    <xdr:sp macro="[0]!GOMCPAYCOMMENTS" textlink="">
      <xdr:nvSpPr>
        <xdr:cNvPr id="26682" name="Rectangle 81">
          <a:extLst>
            <a:ext uri="{FF2B5EF4-FFF2-40B4-BE49-F238E27FC236}">
              <a16:creationId xmlns:a16="http://schemas.microsoft.com/office/drawing/2014/main" id="{F9B0B3C3-A033-63E5-7674-C3D1457CAC8E}"/>
            </a:ext>
          </a:extLst>
        </xdr:cNvPr>
        <xdr:cNvSpPr>
          <a:spLocks noChangeArrowheads="1"/>
        </xdr:cNvSpPr>
      </xdr:nvSpPr>
      <xdr:spPr bwMode="auto">
        <a:xfrm>
          <a:off x="19611975" y="981075"/>
          <a:ext cx="1152525" cy="457200"/>
        </a:xfrm>
        <a:prstGeom prst="rect">
          <a:avLst/>
        </a:prstGeom>
        <a:solidFill>
          <a:srgbClr val="FF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27432" rIns="27432" bIns="27432" anchor="ctr" upright="1"/>
        <a:lstStyle/>
        <a:p>
          <a:pPr algn="ctr" rtl="1">
            <a:lnSpc>
              <a:spcPts val="1100"/>
            </a:lnSpc>
            <a:defRPr sz="1000"/>
          </a:pPr>
          <a:r>
            <a:rPr lang="en-US" sz="1000" b="0" i="0" strike="noStrike">
              <a:solidFill>
                <a:srgbClr val="000000"/>
              </a:solidFill>
              <a:latin typeface="Century Gothic"/>
            </a:rPr>
            <a:t>SEE MC PAY% VAR COMMENTS</a:t>
          </a:r>
        </a:p>
      </xdr:txBody>
    </xdr:sp>
    <xdr:clientData/>
  </xdr:twoCellAnchor>
  <xdr:twoCellAnchor>
    <xdr:from>
      <xdr:col>10</xdr:col>
      <xdr:colOff>29255</xdr:colOff>
      <xdr:row>335</xdr:row>
      <xdr:rowOff>20592</xdr:rowOff>
    </xdr:from>
    <xdr:to>
      <xdr:col>11</xdr:col>
      <xdr:colOff>64323</xdr:colOff>
      <xdr:row>338</xdr:row>
      <xdr:rowOff>554</xdr:rowOff>
    </xdr:to>
    <xdr:sp macro="[0]!CLEARCOMMENTS" textlink="">
      <xdr:nvSpPr>
        <xdr:cNvPr id="6226" name="Rectangle 82">
          <a:extLst>
            <a:ext uri="{FF2B5EF4-FFF2-40B4-BE49-F238E27FC236}">
              <a16:creationId xmlns:a16="http://schemas.microsoft.com/office/drawing/2014/main" id="{16987981-05D4-F999-F582-8E3791290632}"/>
            </a:ext>
          </a:extLst>
        </xdr:cNvPr>
        <xdr:cNvSpPr>
          <a:spLocks noChangeArrowheads="1"/>
        </xdr:cNvSpPr>
      </xdr:nvSpPr>
      <xdr:spPr bwMode="auto">
        <a:xfrm>
          <a:off x="12115800" y="54206775"/>
          <a:ext cx="1095375" cy="457200"/>
        </a:xfrm>
        <a:prstGeom prst="rect">
          <a:avLst/>
        </a:prstGeom>
        <a:solidFill>
          <a:srgbClr val="FF0066"/>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CLEAR</a:t>
          </a:r>
        </a:p>
        <a:p>
          <a:pPr algn="ctr" rtl="0">
            <a:defRPr sz="1000"/>
          </a:pPr>
          <a:r>
            <a:rPr lang="en-US" sz="1100" b="0" i="0" u="none" strike="noStrike" baseline="0">
              <a:solidFill>
                <a:srgbClr val="000000"/>
              </a:solidFill>
              <a:latin typeface="Century Gothic"/>
            </a:rPr>
            <a:t>COMMENTS</a:t>
          </a:r>
        </a:p>
      </xdr:txBody>
    </xdr:sp>
    <xdr:clientData/>
  </xdr:twoCellAnchor>
  <xdr:twoCellAnchor>
    <xdr:from>
      <xdr:col>10</xdr:col>
      <xdr:colOff>66403</xdr:colOff>
      <xdr:row>320</xdr:row>
      <xdr:rowOff>77152</xdr:rowOff>
    </xdr:from>
    <xdr:to>
      <xdr:col>10</xdr:col>
      <xdr:colOff>495297</xdr:colOff>
      <xdr:row>323</xdr:row>
      <xdr:rowOff>18897</xdr:rowOff>
    </xdr:to>
    <xdr:sp macro="[0]!GOBACKTOREPORT" textlink="">
      <xdr:nvSpPr>
        <xdr:cNvPr id="6227" name="AutoShape 83">
          <a:extLst>
            <a:ext uri="{FF2B5EF4-FFF2-40B4-BE49-F238E27FC236}">
              <a16:creationId xmlns:a16="http://schemas.microsoft.com/office/drawing/2014/main" id="{17FD52D1-8418-8102-A0A3-E1D1562954CF}"/>
            </a:ext>
          </a:extLst>
        </xdr:cNvPr>
        <xdr:cNvSpPr>
          <a:spLocks noChangeArrowheads="1"/>
        </xdr:cNvSpPr>
      </xdr:nvSpPr>
      <xdr:spPr bwMode="auto">
        <a:xfrm>
          <a:off x="12172950" y="51387375"/>
          <a:ext cx="809625" cy="685800"/>
        </a:xfrm>
        <a:prstGeom prst="upArrow">
          <a:avLst>
            <a:gd name="adj1" fmla="val 50000"/>
            <a:gd name="adj2" fmla="val 25000"/>
          </a:avLst>
        </a:prstGeom>
        <a:solidFill>
          <a:srgbClr val="FFFFCC"/>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2860" rIns="36576" bIns="22860" anchor="ctr" upright="1"/>
        <a:lstStyle/>
        <a:p>
          <a:pPr algn="ctr" rtl="0">
            <a:lnSpc>
              <a:spcPts val="1200"/>
            </a:lnSpc>
            <a:defRPr sz="1000"/>
          </a:pPr>
          <a:r>
            <a:rPr lang="en-US" sz="1200" b="0" i="0" u="none" strike="noStrike" baseline="0">
              <a:solidFill>
                <a:srgbClr val="000000"/>
              </a:solidFill>
              <a:latin typeface="Arial"/>
              <a:cs typeface="Arial"/>
            </a:rPr>
            <a:t>GO UP</a:t>
          </a:r>
        </a:p>
      </xdr:txBody>
    </xdr:sp>
    <xdr:clientData/>
  </xdr:twoCellAnchor>
  <xdr:twoCellAnchor>
    <xdr:from>
      <xdr:col>6</xdr:col>
      <xdr:colOff>104646</xdr:colOff>
      <xdr:row>1</xdr:row>
      <xdr:rowOff>32</xdr:rowOff>
    </xdr:from>
    <xdr:to>
      <xdr:col>6</xdr:col>
      <xdr:colOff>707596</xdr:colOff>
      <xdr:row>2</xdr:row>
      <xdr:rowOff>20569</xdr:rowOff>
    </xdr:to>
    <xdr:sp macro="[0]!REPORTS" textlink="">
      <xdr:nvSpPr>
        <xdr:cNvPr id="6228" name="Rectangle 84">
          <a:extLst>
            <a:ext uri="{FF2B5EF4-FFF2-40B4-BE49-F238E27FC236}">
              <a16:creationId xmlns:a16="http://schemas.microsoft.com/office/drawing/2014/main" id="{54396504-4906-498B-1196-4CC1CB689407}"/>
            </a:ext>
          </a:extLst>
        </xdr:cNvPr>
        <xdr:cNvSpPr>
          <a:spLocks noChangeArrowheads="1"/>
        </xdr:cNvSpPr>
      </xdr:nvSpPr>
      <xdr:spPr bwMode="auto">
        <a:xfrm>
          <a:off x="7024967" y="212031"/>
          <a:ext cx="1094913" cy="443678"/>
        </a:xfrm>
        <a:prstGeom prst="rect">
          <a:avLst/>
        </a:prstGeom>
        <a:solidFill>
          <a:srgbClr val="FF0066"/>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FFFF00"/>
              </a:solidFill>
              <a:latin typeface="Century Gothic"/>
            </a:rPr>
            <a:t>RUN LTD</a:t>
          </a:r>
        </a:p>
        <a:p>
          <a:pPr algn="ctr" rtl="0">
            <a:defRPr sz="1000"/>
          </a:pPr>
          <a:r>
            <a:rPr lang="en-US" sz="1100" b="0" i="0" u="none" strike="noStrike" baseline="0">
              <a:solidFill>
                <a:srgbClr val="FFFF00"/>
              </a:solidFill>
              <a:latin typeface="Century Gothic"/>
            </a:rPr>
            <a:t>REPORT</a:t>
          </a:r>
        </a:p>
      </xdr:txBody>
    </xdr:sp>
    <xdr:clientData/>
  </xdr:twoCellAnchor>
  <xdr:twoCellAnchor>
    <xdr:from>
      <xdr:col>5</xdr:col>
      <xdr:colOff>543536</xdr:colOff>
      <xdr:row>1</xdr:row>
      <xdr:rowOff>32</xdr:rowOff>
    </xdr:from>
    <xdr:to>
      <xdr:col>6</xdr:col>
      <xdr:colOff>31895</xdr:colOff>
      <xdr:row>2</xdr:row>
      <xdr:rowOff>20569</xdr:rowOff>
    </xdr:to>
    <xdr:sp macro="[0]!YTDREPORTS" textlink="">
      <xdr:nvSpPr>
        <xdr:cNvPr id="6229" name="Rectangle 85">
          <a:extLst>
            <a:ext uri="{FF2B5EF4-FFF2-40B4-BE49-F238E27FC236}">
              <a16:creationId xmlns:a16="http://schemas.microsoft.com/office/drawing/2014/main" id="{B6923C69-C6E4-F3B4-D865-87FBB1AAF327}"/>
            </a:ext>
          </a:extLst>
        </xdr:cNvPr>
        <xdr:cNvSpPr>
          <a:spLocks noChangeArrowheads="1"/>
        </xdr:cNvSpPr>
      </xdr:nvSpPr>
      <xdr:spPr bwMode="auto">
        <a:xfrm>
          <a:off x="5791040" y="212031"/>
          <a:ext cx="1094129" cy="443678"/>
        </a:xfrm>
        <a:prstGeom prst="rect">
          <a:avLst/>
        </a:prstGeom>
        <a:solidFill>
          <a:srgbClr val="FF0066"/>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FF"/>
              </a:solidFill>
              <a:latin typeface="Century Gothic"/>
            </a:rPr>
            <a:t>Run YTD</a:t>
          </a:r>
        </a:p>
        <a:p>
          <a:pPr algn="ctr" rtl="0">
            <a:defRPr sz="1000"/>
          </a:pPr>
          <a:r>
            <a:rPr lang="en-US" sz="1100" b="0" i="0" u="none" strike="noStrike" baseline="0">
              <a:solidFill>
                <a:srgbClr val="0000FF"/>
              </a:solidFill>
              <a:latin typeface="Century Gothic"/>
            </a:rPr>
            <a:t>REPORT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30616</xdr:colOff>
      <xdr:row>1</xdr:row>
      <xdr:rowOff>61230</xdr:rowOff>
    </xdr:from>
    <xdr:to>
      <xdr:col>6</xdr:col>
      <xdr:colOff>342212</xdr:colOff>
      <xdr:row>3</xdr:row>
      <xdr:rowOff>973</xdr:rowOff>
    </xdr:to>
    <xdr:sp macro="[0]!Chairs" textlink="">
      <xdr:nvSpPr>
        <xdr:cNvPr id="2" name="Rectangle 1">
          <a:extLst>
            <a:ext uri="{FF2B5EF4-FFF2-40B4-BE49-F238E27FC236}">
              <a16:creationId xmlns:a16="http://schemas.microsoft.com/office/drawing/2014/main" id="{834F3413-74FA-ED21-E763-04277161E790}"/>
            </a:ext>
          </a:extLst>
        </xdr:cNvPr>
        <xdr:cNvSpPr>
          <a:spLocks noChangeArrowheads="1"/>
        </xdr:cNvSpPr>
      </xdr:nvSpPr>
      <xdr:spPr bwMode="auto">
        <a:xfrm>
          <a:off x="4942115" y="272142"/>
          <a:ext cx="1645920" cy="575854"/>
        </a:xfrm>
        <a:prstGeom prst="rect">
          <a:avLst/>
        </a:prstGeom>
        <a:solidFill>
          <a:schemeClr val="accent1">
            <a:lumMod val="20000"/>
            <a:lumOff val="80000"/>
          </a:schemeClr>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CHAIRS</a:t>
          </a:r>
        </a:p>
      </xdr:txBody>
    </xdr:sp>
    <xdr:clientData/>
  </xdr:twoCellAnchor>
  <xdr:twoCellAnchor>
    <xdr:from>
      <xdr:col>5</xdr:col>
      <xdr:colOff>30616</xdr:colOff>
      <xdr:row>3</xdr:row>
      <xdr:rowOff>61230</xdr:rowOff>
    </xdr:from>
    <xdr:to>
      <xdr:col>6</xdr:col>
      <xdr:colOff>342212</xdr:colOff>
      <xdr:row>6</xdr:row>
      <xdr:rowOff>40077</xdr:rowOff>
    </xdr:to>
    <xdr:sp macro="[0]!GOTOMACHINEINFO" textlink="">
      <xdr:nvSpPr>
        <xdr:cNvPr id="6" name="Rectangle 4">
          <a:extLst>
            <a:ext uri="{FF2B5EF4-FFF2-40B4-BE49-F238E27FC236}">
              <a16:creationId xmlns:a16="http://schemas.microsoft.com/office/drawing/2014/main" id="{E94625E1-0D67-D507-9538-85222B9AE283}"/>
            </a:ext>
          </a:extLst>
        </xdr:cNvPr>
        <xdr:cNvSpPr>
          <a:spLocks noChangeArrowheads="1"/>
        </xdr:cNvSpPr>
      </xdr:nvSpPr>
      <xdr:spPr bwMode="auto">
        <a:xfrm>
          <a:off x="4942115" y="936170"/>
          <a:ext cx="1645920" cy="566783"/>
        </a:xfrm>
        <a:prstGeom prst="rect">
          <a:avLst/>
        </a:prstGeom>
        <a:solidFill>
          <a:schemeClr val="accent1">
            <a:lumMod val="20000"/>
            <a:lumOff val="80000"/>
          </a:schemeClr>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lnSpc>
              <a:spcPts val="1200"/>
            </a:lnSpc>
            <a:defRPr sz="1000"/>
          </a:pPr>
          <a:r>
            <a:rPr lang="en-US" sz="1100" b="0" i="0" u="none" strike="noStrike" baseline="0">
              <a:solidFill>
                <a:srgbClr val="000000"/>
              </a:solidFill>
              <a:latin typeface="Century Gothic"/>
            </a:rPr>
            <a:t>MACHINE</a:t>
          </a:r>
        </a:p>
        <a:p>
          <a:pPr algn="ctr" rtl="0">
            <a:lnSpc>
              <a:spcPts val="1200"/>
            </a:lnSpc>
            <a:defRPr sz="1000"/>
          </a:pPr>
          <a:r>
            <a:rPr lang="en-US" sz="1100" b="0" i="0" u="none" strike="noStrike" baseline="0">
              <a:solidFill>
                <a:srgbClr val="000000"/>
              </a:solidFill>
              <a:latin typeface="Century Gothic"/>
            </a:rPr>
            <a:t>INFORMATION</a:t>
          </a:r>
        </a:p>
      </xdr:txBody>
    </xdr:sp>
    <xdr:clientData/>
  </xdr:twoCellAnchor>
  <xdr:twoCellAnchor>
    <xdr:from>
      <xdr:col>1</xdr:col>
      <xdr:colOff>329973</xdr:colOff>
      <xdr:row>1</xdr:row>
      <xdr:rowOff>48985</xdr:rowOff>
    </xdr:from>
    <xdr:to>
      <xdr:col>2</xdr:col>
      <xdr:colOff>379248</xdr:colOff>
      <xdr:row>3</xdr:row>
      <xdr:rowOff>1938</xdr:rowOff>
    </xdr:to>
    <xdr:sp macro="[0]!GOTOFLOORPLAN" textlink="">
      <xdr:nvSpPr>
        <xdr:cNvPr id="8" name="Rectangle 8">
          <a:extLst>
            <a:ext uri="{FF2B5EF4-FFF2-40B4-BE49-F238E27FC236}">
              <a16:creationId xmlns:a16="http://schemas.microsoft.com/office/drawing/2014/main" id="{E165860D-989F-D952-D0AD-1BC217850BE8}"/>
            </a:ext>
          </a:extLst>
        </xdr:cNvPr>
        <xdr:cNvSpPr>
          <a:spLocks noChangeArrowheads="1"/>
        </xdr:cNvSpPr>
      </xdr:nvSpPr>
      <xdr:spPr bwMode="auto">
        <a:xfrm>
          <a:off x="740229" y="250371"/>
          <a:ext cx="1642745" cy="578802"/>
        </a:xfrm>
        <a:prstGeom prst="rect">
          <a:avLst/>
        </a:prstGeom>
        <a:solidFill>
          <a:schemeClr val="accent1">
            <a:lumMod val="20000"/>
            <a:lumOff val="80000"/>
          </a:schemeClr>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FLOOR PLAN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23</xdr:col>
      <xdr:colOff>18554</xdr:colOff>
      <xdr:row>7</xdr:row>
      <xdr:rowOff>32613</xdr:rowOff>
    </xdr:from>
    <xdr:to>
      <xdr:col>38</xdr:col>
      <xdr:colOff>26810</xdr:colOff>
      <xdr:row>9</xdr:row>
      <xdr:rowOff>45583</xdr:rowOff>
    </xdr:to>
    <xdr:sp macro="[0]!UPDATECOMMENTS" textlink="">
      <xdr:nvSpPr>
        <xdr:cNvPr id="53094" name="Rectangle 870">
          <a:extLst>
            <a:ext uri="{FF2B5EF4-FFF2-40B4-BE49-F238E27FC236}">
              <a16:creationId xmlns:a16="http://schemas.microsoft.com/office/drawing/2014/main" id="{F7CFB80B-A9D8-62A4-BB2A-6D41CFB7DFAA}"/>
            </a:ext>
          </a:extLst>
        </xdr:cNvPr>
        <xdr:cNvSpPr>
          <a:spLocks noChangeArrowheads="1"/>
        </xdr:cNvSpPr>
      </xdr:nvSpPr>
      <xdr:spPr bwMode="auto">
        <a:xfrm>
          <a:off x="2531793" y="1889308"/>
          <a:ext cx="1645920" cy="548640"/>
        </a:xfrm>
        <a:prstGeom prst="rect">
          <a:avLst/>
        </a:prstGeom>
        <a:solidFill>
          <a:schemeClr val="accent1">
            <a:lumMod val="20000"/>
            <a:lumOff val="80000"/>
          </a:schemeClr>
        </a:solidFill>
        <a:ln w="9525">
          <a:solidFill>
            <a:srgbClr val="000000"/>
          </a:solidFill>
          <a:miter lim="800000"/>
          <a:headEnd/>
          <a:tailEnd/>
        </a:ln>
        <a:effectLst>
          <a:outerShdw dist="35921" dir="2700000" algn="ctr" rotWithShape="0">
            <a:srgbClr val="808080"/>
          </a:outerShdw>
        </a:effectLst>
      </xdr:spPr>
      <xdr:txBody>
        <a:bodyPr vertOverflow="clip" wrap="square" lIns="36576" tIns="27432" rIns="36576" bIns="27432" anchor="ctr" upright="1"/>
        <a:lstStyle/>
        <a:p>
          <a:pPr algn="ctr" rtl="0">
            <a:lnSpc>
              <a:spcPts val="1800"/>
            </a:lnSpc>
            <a:defRPr sz="1000"/>
          </a:pPr>
          <a:r>
            <a:rPr lang="en-US" sz="1400" b="0" i="0" u="none" strike="noStrike" baseline="0">
              <a:solidFill>
                <a:srgbClr val="000000"/>
              </a:solidFill>
              <a:latin typeface="Century Gothic"/>
            </a:rPr>
            <a:t>Update Comments</a:t>
          </a:r>
        </a:p>
      </xdr:txBody>
    </xdr:sp>
    <xdr:clientData/>
  </xdr:twoCellAnchor>
  <xdr:twoCellAnchor editAs="oneCell">
    <xdr:from>
      <xdr:col>205</xdr:col>
      <xdr:colOff>38100</xdr:colOff>
      <xdr:row>104</xdr:row>
      <xdr:rowOff>52388</xdr:rowOff>
    </xdr:from>
    <xdr:to>
      <xdr:col>206</xdr:col>
      <xdr:colOff>47625</xdr:colOff>
      <xdr:row>109</xdr:row>
      <xdr:rowOff>0</xdr:rowOff>
    </xdr:to>
    <xdr:sp macro="" textlink="">
      <xdr:nvSpPr>
        <xdr:cNvPr id="6237372" name="Text Box 277">
          <a:extLst>
            <a:ext uri="{FF2B5EF4-FFF2-40B4-BE49-F238E27FC236}">
              <a16:creationId xmlns:a16="http://schemas.microsoft.com/office/drawing/2014/main" id="{37599EB9-3497-2A80-2C8A-49B92195C67B}"/>
            </a:ext>
          </a:extLst>
        </xdr:cNvPr>
        <xdr:cNvSpPr txBox="1">
          <a:spLocks noChangeArrowheads="1"/>
        </xdr:cNvSpPr>
      </xdr:nvSpPr>
      <xdr:spPr bwMode="auto">
        <a:xfrm>
          <a:off x="22493288" y="13411200"/>
          <a:ext cx="119062" cy="423863"/>
        </a:xfrm>
        <a:prstGeom prst="rect">
          <a:avLst/>
        </a:prstGeom>
        <a:noFill/>
        <a:ln>
          <a:noFill/>
        </a:ln>
        <a:effectLst>
          <a:outerShdw dist="35921" dir="2700000" algn="ctr" rotWithShape="0">
            <a:srgbClr val="000000"/>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val="000000"/>
              </a:solidFill>
              <a:miter lim="800000"/>
              <a:headEnd/>
              <a:tailEnd/>
            </a14:hiddenLine>
          </a:ext>
        </a:extLst>
      </xdr:spPr>
    </xdr:sp>
    <xdr:clientData/>
  </xdr:twoCellAnchor>
  <xdr:twoCellAnchor>
    <xdr:from>
      <xdr:col>188</xdr:col>
      <xdr:colOff>1794</xdr:colOff>
      <xdr:row>20</xdr:row>
      <xdr:rowOff>8499</xdr:rowOff>
    </xdr:from>
    <xdr:to>
      <xdr:col>195</xdr:col>
      <xdr:colOff>19314</xdr:colOff>
      <xdr:row>20</xdr:row>
      <xdr:rowOff>8499</xdr:rowOff>
    </xdr:to>
    <xdr:sp macro="" textlink="">
      <xdr:nvSpPr>
        <xdr:cNvPr id="812" name="TextBox 811">
          <a:extLst>
            <a:ext uri="{FF2B5EF4-FFF2-40B4-BE49-F238E27FC236}">
              <a16:creationId xmlns:a16="http://schemas.microsoft.com/office/drawing/2014/main" id="{5D198A55-4354-424C-8D42-D73FCD625A8D}"/>
            </a:ext>
          </a:extLst>
        </xdr:cNvPr>
        <xdr:cNvSpPr txBox="1"/>
      </xdr:nvSpPr>
      <xdr:spPr>
        <a:xfrm>
          <a:off x="21474954" y="19603012"/>
          <a:ext cx="835957" cy="3361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800" b="1">
              <a:latin typeface="Century Gothic" pitchFamily="34" charset="0"/>
            </a:rPr>
            <a:t>FB-01</a:t>
          </a:r>
        </a:p>
      </xdr:txBody>
    </xdr:sp>
    <xdr:clientData/>
  </xdr:twoCellAnchor>
  <xdr:twoCellAnchor>
    <xdr:from>
      <xdr:col>187</xdr:col>
      <xdr:colOff>45466</xdr:colOff>
      <xdr:row>20</xdr:row>
      <xdr:rowOff>1867</xdr:rowOff>
    </xdr:from>
    <xdr:to>
      <xdr:col>195</xdr:col>
      <xdr:colOff>1109</xdr:colOff>
      <xdr:row>20</xdr:row>
      <xdr:rowOff>1867</xdr:rowOff>
    </xdr:to>
    <xdr:sp macro="" textlink="">
      <xdr:nvSpPr>
        <xdr:cNvPr id="813" name="TextBox 812">
          <a:extLst>
            <a:ext uri="{FF2B5EF4-FFF2-40B4-BE49-F238E27FC236}">
              <a16:creationId xmlns:a16="http://schemas.microsoft.com/office/drawing/2014/main" id="{849BB53B-2186-58B7-6770-324A34D16074}"/>
            </a:ext>
          </a:extLst>
        </xdr:cNvPr>
        <xdr:cNvSpPr txBox="1"/>
      </xdr:nvSpPr>
      <xdr:spPr>
        <a:xfrm>
          <a:off x="21452541" y="16616642"/>
          <a:ext cx="833716" cy="3417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800" b="1">
              <a:latin typeface="Century Gothic" pitchFamily="34" charset="0"/>
            </a:rPr>
            <a:t>FN-01</a:t>
          </a:r>
        </a:p>
      </xdr:txBody>
    </xdr:sp>
    <xdr:clientData/>
  </xdr:twoCellAnchor>
  <xdr:twoCellAnchor>
    <xdr:from>
      <xdr:col>177</xdr:col>
      <xdr:colOff>7169</xdr:colOff>
      <xdr:row>20</xdr:row>
      <xdr:rowOff>7937</xdr:rowOff>
    </xdr:from>
    <xdr:to>
      <xdr:col>184</xdr:col>
      <xdr:colOff>27845</xdr:colOff>
      <xdr:row>20</xdr:row>
      <xdr:rowOff>7937</xdr:rowOff>
    </xdr:to>
    <xdr:sp macro="" textlink="">
      <xdr:nvSpPr>
        <xdr:cNvPr id="814" name="TextBox 813">
          <a:extLst>
            <a:ext uri="{FF2B5EF4-FFF2-40B4-BE49-F238E27FC236}">
              <a16:creationId xmlns:a16="http://schemas.microsoft.com/office/drawing/2014/main" id="{3A15CA90-4C96-23F8-3D5F-0042824DBD3D}"/>
            </a:ext>
          </a:extLst>
        </xdr:cNvPr>
        <xdr:cNvSpPr txBox="1"/>
      </xdr:nvSpPr>
      <xdr:spPr>
        <a:xfrm>
          <a:off x="20242306" y="15249525"/>
          <a:ext cx="833716" cy="3417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800" b="1">
              <a:latin typeface="Century Gothic" pitchFamily="34" charset="0"/>
            </a:rPr>
            <a:t>FN-02</a:t>
          </a:r>
        </a:p>
      </xdr:txBody>
    </xdr:sp>
    <xdr:clientData/>
  </xdr:twoCellAnchor>
  <xdr:twoCellAnchor>
    <xdr:from>
      <xdr:col>160</xdr:col>
      <xdr:colOff>0</xdr:colOff>
      <xdr:row>20</xdr:row>
      <xdr:rowOff>7937</xdr:rowOff>
    </xdr:from>
    <xdr:to>
      <xdr:col>167</xdr:col>
      <xdr:colOff>20383</xdr:colOff>
      <xdr:row>20</xdr:row>
      <xdr:rowOff>7937</xdr:rowOff>
    </xdr:to>
    <xdr:sp macro="" textlink="">
      <xdr:nvSpPr>
        <xdr:cNvPr id="815" name="TextBox 814">
          <a:extLst>
            <a:ext uri="{FF2B5EF4-FFF2-40B4-BE49-F238E27FC236}">
              <a16:creationId xmlns:a16="http://schemas.microsoft.com/office/drawing/2014/main" id="{B3F3161B-C455-4453-6698-DF9D9DA49B37}"/>
            </a:ext>
          </a:extLst>
        </xdr:cNvPr>
        <xdr:cNvSpPr txBox="1"/>
      </xdr:nvSpPr>
      <xdr:spPr>
        <a:xfrm>
          <a:off x="18288000" y="13820775"/>
          <a:ext cx="833716" cy="3417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800" b="1">
              <a:latin typeface="Century Gothic" pitchFamily="34" charset="0"/>
            </a:rPr>
            <a:t>BJ-01</a:t>
          </a:r>
        </a:p>
      </xdr:txBody>
    </xdr:sp>
    <xdr:clientData/>
  </xdr:twoCellAnchor>
  <xdr:twoCellAnchor>
    <xdr:from>
      <xdr:col>129</xdr:col>
      <xdr:colOff>0</xdr:colOff>
      <xdr:row>20</xdr:row>
      <xdr:rowOff>3175</xdr:rowOff>
    </xdr:from>
    <xdr:to>
      <xdr:col>136</xdr:col>
      <xdr:colOff>2119</xdr:colOff>
      <xdr:row>20</xdr:row>
      <xdr:rowOff>3175</xdr:rowOff>
    </xdr:to>
    <xdr:sp macro="" textlink="">
      <xdr:nvSpPr>
        <xdr:cNvPr id="816" name="TextBox 815">
          <a:extLst>
            <a:ext uri="{FF2B5EF4-FFF2-40B4-BE49-F238E27FC236}">
              <a16:creationId xmlns:a16="http://schemas.microsoft.com/office/drawing/2014/main" id="{DB713577-6A70-AD91-48F2-F5AFF4F97F74}"/>
            </a:ext>
          </a:extLst>
        </xdr:cNvPr>
        <xdr:cNvSpPr txBox="1"/>
      </xdr:nvSpPr>
      <xdr:spPr>
        <a:xfrm>
          <a:off x="14744700" y="12677775"/>
          <a:ext cx="833716" cy="3417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800" b="1">
              <a:latin typeface="Century Gothic" pitchFamily="34" charset="0"/>
            </a:rPr>
            <a:t>BJ-02</a:t>
          </a:r>
        </a:p>
      </xdr:txBody>
    </xdr:sp>
    <xdr:clientData/>
  </xdr:twoCellAnchor>
  <xdr:twoCellAnchor>
    <xdr:from>
      <xdr:col>109</xdr:col>
      <xdr:colOff>0</xdr:colOff>
      <xdr:row>20</xdr:row>
      <xdr:rowOff>0</xdr:rowOff>
    </xdr:from>
    <xdr:to>
      <xdr:col>117</xdr:col>
      <xdr:colOff>0</xdr:colOff>
      <xdr:row>20</xdr:row>
      <xdr:rowOff>0</xdr:rowOff>
    </xdr:to>
    <xdr:sp macro="" textlink="">
      <xdr:nvSpPr>
        <xdr:cNvPr id="817" name="TextBox 816">
          <a:extLst>
            <a:ext uri="{FF2B5EF4-FFF2-40B4-BE49-F238E27FC236}">
              <a16:creationId xmlns:a16="http://schemas.microsoft.com/office/drawing/2014/main" id="{53223A59-085A-522D-FBCD-209F353D6E98}"/>
            </a:ext>
          </a:extLst>
        </xdr:cNvPr>
        <xdr:cNvSpPr txBox="1"/>
      </xdr:nvSpPr>
      <xdr:spPr>
        <a:xfrm>
          <a:off x="12458700" y="12773025"/>
          <a:ext cx="914400" cy="3417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800" b="1">
              <a:latin typeface="Century Gothic" pitchFamily="34" charset="0"/>
            </a:rPr>
            <a:t>RW-01</a:t>
          </a:r>
        </a:p>
      </xdr:txBody>
    </xdr:sp>
    <xdr:clientData/>
  </xdr:twoCellAnchor>
  <xdr:twoCellAnchor>
    <xdr:from>
      <xdr:col>109</xdr:col>
      <xdr:colOff>0</xdr:colOff>
      <xdr:row>20</xdr:row>
      <xdr:rowOff>0</xdr:rowOff>
    </xdr:from>
    <xdr:to>
      <xdr:col>117</xdr:col>
      <xdr:colOff>0</xdr:colOff>
      <xdr:row>20</xdr:row>
      <xdr:rowOff>0</xdr:rowOff>
    </xdr:to>
    <xdr:sp macro="" textlink="">
      <xdr:nvSpPr>
        <xdr:cNvPr id="818" name="TextBox 817">
          <a:extLst>
            <a:ext uri="{FF2B5EF4-FFF2-40B4-BE49-F238E27FC236}">
              <a16:creationId xmlns:a16="http://schemas.microsoft.com/office/drawing/2014/main" id="{DEEF9933-17AD-FE4F-D41C-379AD16D243E}"/>
            </a:ext>
          </a:extLst>
        </xdr:cNvPr>
        <xdr:cNvSpPr txBox="1"/>
      </xdr:nvSpPr>
      <xdr:spPr>
        <a:xfrm>
          <a:off x="12458700" y="17345025"/>
          <a:ext cx="914400" cy="3417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800" b="1">
              <a:latin typeface="Century Gothic" pitchFamily="34" charset="0"/>
            </a:rPr>
            <a:t>RW-02</a:t>
          </a:r>
        </a:p>
      </xdr:txBody>
    </xdr:sp>
    <xdr:clientData/>
  </xdr:twoCellAnchor>
  <xdr:twoCellAnchor>
    <xdr:from>
      <xdr:col>89</xdr:col>
      <xdr:colOff>0</xdr:colOff>
      <xdr:row>20</xdr:row>
      <xdr:rowOff>7937</xdr:rowOff>
    </xdr:from>
    <xdr:to>
      <xdr:col>96</xdr:col>
      <xdr:colOff>21261</xdr:colOff>
      <xdr:row>20</xdr:row>
      <xdr:rowOff>7937</xdr:rowOff>
    </xdr:to>
    <xdr:sp macro="" textlink="">
      <xdr:nvSpPr>
        <xdr:cNvPr id="819" name="TextBox 818">
          <a:extLst>
            <a:ext uri="{FF2B5EF4-FFF2-40B4-BE49-F238E27FC236}">
              <a16:creationId xmlns:a16="http://schemas.microsoft.com/office/drawing/2014/main" id="{5E9CAE82-0F3F-239E-027E-093CC2F3521B}"/>
            </a:ext>
          </a:extLst>
        </xdr:cNvPr>
        <xdr:cNvSpPr txBox="1"/>
      </xdr:nvSpPr>
      <xdr:spPr>
        <a:xfrm>
          <a:off x="10172700" y="12963525"/>
          <a:ext cx="833716" cy="3417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800" b="1">
              <a:latin typeface="Century Gothic" pitchFamily="34" charset="0"/>
            </a:rPr>
            <a:t>DI-01</a:t>
          </a:r>
        </a:p>
      </xdr:txBody>
    </xdr:sp>
    <xdr:clientData/>
  </xdr:twoCellAnchor>
  <xdr:twoCellAnchor>
    <xdr:from>
      <xdr:col>78</xdr:col>
      <xdr:colOff>0</xdr:colOff>
      <xdr:row>20</xdr:row>
      <xdr:rowOff>0</xdr:rowOff>
    </xdr:from>
    <xdr:to>
      <xdr:col>85</xdr:col>
      <xdr:colOff>19886</xdr:colOff>
      <xdr:row>20</xdr:row>
      <xdr:rowOff>0</xdr:rowOff>
    </xdr:to>
    <xdr:sp macro="" textlink="">
      <xdr:nvSpPr>
        <xdr:cNvPr id="820" name="TextBox 819">
          <a:extLst>
            <a:ext uri="{FF2B5EF4-FFF2-40B4-BE49-F238E27FC236}">
              <a16:creationId xmlns:a16="http://schemas.microsoft.com/office/drawing/2014/main" id="{1A2DCC5D-A03B-B8BD-29AE-44271E40895A}"/>
            </a:ext>
          </a:extLst>
        </xdr:cNvPr>
        <xdr:cNvSpPr txBox="1"/>
      </xdr:nvSpPr>
      <xdr:spPr>
        <a:xfrm>
          <a:off x="8915400" y="10201275"/>
          <a:ext cx="833716" cy="3417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800" b="1">
              <a:latin typeface="Century Gothic" pitchFamily="34" charset="0"/>
            </a:rPr>
            <a:t>BJ-03</a:t>
          </a:r>
        </a:p>
      </xdr:txBody>
    </xdr:sp>
    <xdr:clientData/>
  </xdr:twoCellAnchor>
  <xdr:twoCellAnchor>
    <xdr:from>
      <xdr:col>200</xdr:col>
      <xdr:colOff>46878</xdr:colOff>
      <xdr:row>20</xdr:row>
      <xdr:rowOff>2054</xdr:rowOff>
    </xdr:from>
    <xdr:to>
      <xdr:col>209</xdr:col>
      <xdr:colOff>47728</xdr:colOff>
      <xdr:row>20</xdr:row>
      <xdr:rowOff>2054</xdr:rowOff>
    </xdr:to>
    <xdr:sp macro="" textlink="">
      <xdr:nvSpPr>
        <xdr:cNvPr id="824" name="TextBox 823">
          <a:extLst>
            <a:ext uri="{FF2B5EF4-FFF2-40B4-BE49-F238E27FC236}">
              <a16:creationId xmlns:a16="http://schemas.microsoft.com/office/drawing/2014/main" id="{05AA6E8E-BF6F-7B70-D2E5-35504EC789A3}"/>
            </a:ext>
          </a:extLst>
        </xdr:cNvPr>
        <xdr:cNvSpPr txBox="1"/>
      </xdr:nvSpPr>
      <xdr:spPr>
        <a:xfrm>
          <a:off x="22960853" y="17020054"/>
          <a:ext cx="1042147" cy="3361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800" b="1">
              <a:latin typeface="Century Gothic" pitchFamily="34" charset="0"/>
            </a:rPr>
            <a:t>POKER</a:t>
          </a:r>
        </a:p>
      </xdr:txBody>
    </xdr:sp>
    <xdr:clientData/>
  </xdr:twoCellAnchor>
  <xdr:twoCellAnchor>
    <xdr:from>
      <xdr:col>142</xdr:col>
      <xdr:colOff>0</xdr:colOff>
      <xdr:row>20</xdr:row>
      <xdr:rowOff>560</xdr:rowOff>
    </xdr:from>
    <xdr:to>
      <xdr:col>149</xdr:col>
      <xdr:colOff>17174</xdr:colOff>
      <xdr:row>20</xdr:row>
      <xdr:rowOff>560</xdr:rowOff>
    </xdr:to>
    <xdr:sp macro="" textlink="">
      <xdr:nvSpPr>
        <xdr:cNvPr id="826" name="TextBox 825">
          <a:extLst>
            <a:ext uri="{FF2B5EF4-FFF2-40B4-BE49-F238E27FC236}">
              <a16:creationId xmlns:a16="http://schemas.microsoft.com/office/drawing/2014/main" id="{BFB54C34-A5F8-FFE4-555C-FBDCBE8A386C}"/>
            </a:ext>
          </a:extLst>
        </xdr:cNvPr>
        <xdr:cNvSpPr txBox="1"/>
      </xdr:nvSpPr>
      <xdr:spPr>
        <a:xfrm>
          <a:off x="16230600" y="18841010"/>
          <a:ext cx="833716" cy="3361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800" b="1">
              <a:latin typeface="Century Gothic" pitchFamily="34" charset="0"/>
            </a:rPr>
            <a:t>SP-01</a:t>
          </a:r>
        </a:p>
      </xdr:txBody>
    </xdr:sp>
    <xdr:clientData/>
  </xdr:twoCellAnchor>
  <xdr:twoCellAnchor>
    <xdr:from>
      <xdr:col>131</xdr:col>
      <xdr:colOff>0</xdr:colOff>
      <xdr:row>20</xdr:row>
      <xdr:rowOff>2054</xdr:rowOff>
    </xdr:from>
    <xdr:to>
      <xdr:col>138</xdr:col>
      <xdr:colOff>21261</xdr:colOff>
      <xdr:row>20</xdr:row>
      <xdr:rowOff>2054</xdr:rowOff>
    </xdr:to>
    <xdr:sp macro="" textlink="">
      <xdr:nvSpPr>
        <xdr:cNvPr id="827" name="TextBox 826">
          <a:extLst>
            <a:ext uri="{FF2B5EF4-FFF2-40B4-BE49-F238E27FC236}">
              <a16:creationId xmlns:a16="http://schemas.microsoft.com/office/drawing/2014/main" id="{CCD6A75E-7DB0-ED10-A304-1B3924584F6D}"/>
            </a:ext>
          </a:extLst>
        </xdr:cNvPr>
        <xdr:cNvSpPr txBox="1"/>
      </xdr:nvSpPr>
      <xdr:spPr>
        <a:xfrm>
          <a:off x="14973300" y="17591554"/>
          <a:ext cx="833716" cy="3361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800" b="1">
              <a:latin typeface="Century Gothic" pitchFamily="34" charset="0"/>
            </a:rPr>
            <a:t>LR-01</a:t>
          </a:r>
        </a:p>
      </xdr:txBody>
    </xdr:sp>
    <xdr:clientData/>
  </xdr:twoCellAnchor>
  <xdr:twoCellAnchor>
    <xdr:from>
      <xdr:col>35</xdr:col>
      <xdr:colOff>19162</xdr:colOff>
      <xdr:row>20</xdr:row>
      <xdr:rowOff>1868</xdr:rowOff>
    </xdr:from>
    <xdr:to>
      <xdr:col>42</xdr:col>
      <xdr:colOff>46432</xdr:colOff>
      <xdr:row>20</xdr:row>
      <xdr:rowOff>1868</xdr:rowOff>
    </xdr:to>
    <xdr:sp macro="" textlink="">
      <xdr:nvSpPr>
        <xdr:cNvPr id="828" name="TextBox 827">
          <a:extLst>
            <a:ext uri="{FF2B5EF4-FFF2-40B4-BE49-F238E27FC236}">
              <a16:creationId xmlns:a16="http://schemas.microsoft.com/office/drawing/2014/main" id="{0398201C-026A-85AB-392B-73DD92E9A0D8}"/>
            </a:ext>
          </a:extLst>
        </xdr:cNvPr>
        <xdr:cNvSpPr txBox="1"/>
      </xdr:nvSpPr>
      <xdr:spPr>
        <a:xfrm>
          <a:off x="4026647" y="8939493"/>
          <a:ext cx="835957" cy="33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800" b="1">
              <a:latin typeface="Century Gothic" pitchFamily="34" charset="0"/>
            </a:rPr>
            <a:t>BJ-06</a:t>
          </a:r>
        </a:p>
      </xdr:txBody>
    </xdr:sp>
    <xdr:clientData/>
  </xdr:twoCellAnchor>
  <xdr:twoCellAnchor editAs="oneCell">
    <xdr:from>
      <xdr:col>65</xdr:col>
      <xdr:colOff>38100</xdr:colOff>
      <xdr:row>26</xdr:row>
      <xdr:rowOff>28575</xdr:rowOff>
    </xdr:from>
    <xdr:to>
      <xdr:col>77</xdr:col>
      <xdr:colOff>9525</xdr:colOff>
      <xdr:row>35</xdr:row>
      <xdr:rowOff>38100</xdr:rowOff>
    </xdr:to>
    <xdr:pic>
      <xdr:nvPicPr>
        <xdr:cNvPr id="6237386" name="Picture 2841" descr="redtable">
          <a:extLst>
            <a:ext uri="{FF2B5EF4-FFF2-40B4-BE49-F238E27FC236}">
              <a16:creationId xmlns:a16="http://schemas.microsoft.com/office/drawing/2014/main" id="{A32FF482-C653-7CC4-1D57-2CC2040E80E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158038" y="5957888"/>
          <a:ext cx="12858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65</xdr:col>
      <xdr:colOff>42863</xdr:colOff>
      <xdr:row>41</xdr:row>
      <xdr:rowOff>9525</xdr:rowOff>
    </xdr:from>
    <xdr:to>
      <xdr:col>77</xdr:col>
      <xdr:colOff>9525</xdr:colOff>
      <xdr:row>50</xdr:row>
      <xdr:rowOff>0</xdr:rowOff>
    </xdr:to>
    <xdr:pic>
      <xdr:nvPicPr>
        <xdr:cNvPr id="6237387" name="Picture 2841" descr="redtable">
          <a:extLst>
            <a:ext uri="{FF2B5EF4-FFF2-40B4-BE49-F238E27FC236}">
              <a16:creationId xmlns:a16="http://schemas.microsoft.com/office/drawing/2014/main" id="{28779F01-59AC-E427-3266-3561919F3369}"/>
            </a:ext>
          </a:extLst>
        </xdr:cNvPr>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162800" y="7367588"/>
          <a:ext cx="1281113"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78</xdr:col>
      <xdr:colOff>38100</xdr:colOff>
      <xdr:row>26</xdr:row>
      <xdr:rowOff>42863</xdr:rowOff>
    </xdr:from>
    <xdr:to>
      <xdr:col>90</xdr:col>
      <xdr:colOff>14288</xdr:colOff>
      <xdr:row>36</xdr:row>
      <xdr:rowOff>0</xdr:rowOff>
    </xdr:to>
    <xdr:pic>
      <xdr:nvPicPr>
        <xdr:cNvPr id="6237388" name="Picture 2841" descr="redtable">
          <a:extLst>
            <a:ext uri="{FF2B5EF4-FFF2-40B4-BE49-F238E27FC236}">
              <a16:creationId xmlns:a16="http://schemas.microsoft.com/office/drawing/2014/main" id="{5B2020E7-0211-9228-FEEC-138438E37894}"/>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8582025" y="5972175"/>
          <a:ext cx="1290638" cy="9096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78</xdr:col>
      <xdr:colOff>38100</xdr:colOff>
      <xdr:row>41</xdr:row>
      <xdr:rowOff>9525</xdr:rowOff>
    </xdr:from>
    <xdr:to>
      <xdr:col>90</xdr:col>
      <xdr:colOff>14288</xdr:colOff>
      <xdr:row>50</xdr:row>
      <xdr:rowOff>0</xdr:rowOff>
    </xdr:to>
    <xdr:pic>
      <xdr:nvPicPr>
        <xdr:cNvPr id="6237389" name="Picture 2841" descr="redtable">
          <a:extLst>
            <a:ext uri="{FF2B5EF4-FFF2-40B4-BE49-F238E27FC236}">
              <a16:creationId xmlns:a16="http://schemas.microsoft.com/office/drawing/2014/main" id="{4D844FF9-8619-83DE-439B-FF088689EA70}"/>
            </a:ext>
          </a:extLst>
        </xdr:cNvPr>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8582025" y="7367588"/>
          <a:ext cx="1290638"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92</xdr:col>
      <xdr:colOff>9525</xdr:colOff>
      <xdr:row>26</xdr:row>
      <xdr:rowOff>42863</xdr:rowOff>
    </xdr:from>
    <xdr:to>
      <xdr:col>103</xdr:col>
      <xdr:colOff>47625</xdr:colOff>
      <xdr:row>36</xdr:row>
      <xdr:rowOff>0</xdr:rowOff>
    </xdr:to>
    <xdr:pic>
      <xdr:nvPicPr>
        <xdr:cNvPr id="6237390" name="Picture 2841" descr="redtable">
          <a:extLst>
            <a:ext uri="{FF2B5EF4-FFF2-40B4-BE49-F238E27FC236}">
              <a16:creationId xmlns:a16="http://schemas.microsoft.com/office/drawing/2014/main" id="{122EDB7B-7E1E-2180-AA90-2739C9174EEA}"/>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086975" y="5972175"/>
          <a:ext cx="1243013" cy="9096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92</xdr:col>
      <xdr:colOff>19050</xdr:colOff>
      <xdr:row>41</xdr:row>
      <xdr:rowOff>9525</xdr:rowOff>
    </xdr:from>
    <xdr:to>
      <xdr:col>103</xdr:col>
      <xdr:colOff>47625</xdr:colOff>
      <xdr:row>50</xdr:row>
      <xdr:rowOff>0</xdr:rowOff>
    </xdr:to>
    <xdr:pic>
      <xdr:nvPicPr>
        <xdr:cNvPr id="6237391" name="Picture 2841" descr="redtable">
          <a:extLst>
            <a:ext uri="{FF2B5EF4-FFF2-40B4-BE49-F238E27FC236}">
              <a16:creationId xmlns:a16="http://schemas.microsoft.com/office/drawing/2014/main" id="{7BA06F0A-67C2-E9C7-B90E-90DE754C9817}"/>
            </a:ext>
          </a:extLst>
        </xdr:cNvPr>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096500" y="7367588"/>
          <a:ext cx="1233488"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106</xdr:col>
      <xdr:colOff>9525</xdr:colOff>
      <xdr:row>26</xdr:row>
      <xdr:rowOff>28575</xdr:rowOff>
    </xdr:from>
    <xdr:to>
      <xdr:col>117</xdr:col>
      <xdr:colOff>28575</xdr:colOff>
      <xdr:row>35</xdr:row>
      <xdr:rowOff>28575</xdr:rowOff>
    </xdr:to>
    <xdr:pic>
      <xdr:nvPicPr>
        <xdr:cNvPr id="6237392" name="Picture 2841" descr="redtable">
          <a:extLst>
            <a:ext uri="{FF2B5EF4-FFF2-40B4-BE49-F238E27FC236}">
              <a16:creationId xmlns:a16="http://schemas.microsoft.com/office/drawing/2014/main" id="{09C4B860-AA16-7A08-607A-7AD170FE43E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1620500" y="5957888"/>
          <a:ext cx="1223963" cy="857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106</xdr:col>
      <xdr:colOff>0</xdr:colOff>
      <xdr:row>41</xdr:row>
      <xdr:rowOff>9525</xdr:rowOff>
    </xdr:from>
    <xdr:to>
      <xdr:col>117</xdr:col>
      <xdr:colOff>28575</xdr:colOff>
      <xdr:row>50</xdr:row>
      <xdr:rowOff>14288</xdr:rowOff>
    </xdr:to>
    <xdr:pic>
      <xdr:nvPicPr>
        <xdr:cNvPr id="6237393" name="Picture 2841" descr="redtable">
          <a:extLst>
            <a:ext uri="{FF2B5EF4-FFF2-40B4-BE49-F238E27FC236}">
              <a16:creationId xmlns:a16="http://schemas.microsoft.com/office/drawing/2014/main" id="{89D43B74-02EE-61CC-6DF9-C0337CF61065}"/>
            </a:ext>
          </a:extLst>
        </xdr:cNvPr>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1610975" y="7367588"/>
          <a:ext cx="1233488" cy="8620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119</xdr:col>
      <xdr:colOff>28575</xdr:colOff>
      <xdr:row>26</xdr:row>
      <xdr:rowOff>33338</xdr:rowOff>
    </xdr:from>
    <xdr:to>
      <xdr:col>128</xdr:col>
      <xdr:colOff>38100</xdr:colOff>
      <xdr:row>50</xdr:row>
      <xdr:rowOff>33338</xdr:rowOff>
    </xdr:to>
    <xdr:pic>
      <xdr:nvPicPr>
        <xdr:cNvPr id="6237394" name="Picture 2843" descr="crapsred">
          <a:extLst>
            <a:ext uri="{FF2B5EF4-FFF2-40B4-BE49-F238E27FC236}">
              <a16:creationId xmlns:a16="http://schemas.microsoft.com/office/drawing/2014/main" id="{B0DF2457-E286-FC97-F9AE-CC72BDB0170F}"/>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3063538" y="5962650"/>
          <a:ext cx="995362" cy="2286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77</xdr:col>
      <xdr:colOff>18777</xdr:colOff>
      <xdr:row>36</xdr:row>
      <xdr:rowOff>29632</xdr:rowOff>
    </xdr:from>
    <xdr:to>
      <xdr:col>79</xdr:col>
      <xdr:colOff>8146</xdr:colOff>
      <xdr:row>39</xdr:row>
      <xdr:rowOff>21357</xdr:rowOff>
    </xdr:to>
    <xdr:sp macro="" textlink="">
      <xdr:nvSpPr>
        <xdr:cNvPr id="2" name="Rounded Rectangle 1">
          <a:extLst>
            <a:ext uri="{FF2B5EF4-FFF2-40B4-BE49-F238E27FC236}">
              <a16:creationId xmlns:a16="http://schemas.microsoft.com/office/drawing/2014/main" id="{4895F4AB-21B2-4A38-8B92-9E1234E271C6}"/>
            </a:ext>
          </a:extLst>
        </xdr:cNvPr>
        <xdr:cNvSpPr/>
      </xdr:nvSpPr>
      <xdr:spPr bwMode="auto">
        <a:xfrm>
          <a:off x="4908776" y="7788652"/>
          <a:ext cx="210389" cy="285750"/>
        </a:xfrm>
        <a:prstGeom prst="roundRect">
          <a:avLst/>
        </a:prstGeom>
        <a:solidFill>
          <a:srgbClr val="CC330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lstStyle/>
        <a:p>
          <a:pPr algn="l"/>
          <a:r>
            <a:rPr lang="en-US" sz="1100"/>
            <a:t>PIT</a:t>
          </a:r>
        </a:p>
      </xdr:txBody>
    </xdr:sp>
    <xdr:clientData/>
  </xdr:twoCellAnchor>
  <xdr:twoCellAnchor>
    <xdr:from>
      <xdr:col>103</xdr:col>
      <xdr:colOff>21139</xdr:colOff>
      <xdr:row>36</xdr:row>
      <xdr:rowOff>17795</xdr:rowOff>
    </xdr:from>
    <xdr:to>
      <xdr:col>105</xdr:col>
      <xdr:colOff>21123</xdr:colOff>
      <xdr:row>39</xdr:row>
      <xdr:rowOff>17795</xdr:rowOff>
    </xdr:to>
    <xdr:sp macro="" textlink="">
      <xdr:nvSpPr>
        <xdr:cNvPr id="108" name="Rounded Rectangle 107">
          <a:extLst>
            <a:ext uri="{FF2B5EF4-FFF2-40B4-BE49-F238E27FC236}">
              <a16:creationId xmlns:a16="http://schemas.microsoft.com/office/drawing/2014/main" id="{C3581E5F-56E0-8625-3CB9-A7279CE3C315}"/>
            </a:ext>
          </a:extLst>
        </xdr:cNvPr>
        <xdr:cNvSpPr/>
      </xdr:nvSpPr>
      <xdr:spPr bwMode="auto">
        <a:xfrm>
          <a:off x="7748091" y="8072044"/>
          <a:ext cx="210387" cy="285750"/>
        </a:xfrm>
        <a:prstGeom prst="roundRect">
          <a:avLst/>
        </a:prstGeom>
        <a:solidFill>
          <a:srgbClr val="CC330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lstStyle/>
        <a:p>
          <a:pPr algn="l"/>
          <a:r>
            <a:rPr lang="en-US" sz="1100"/>
            <a:t>PIT</a:t>
          </a:r>
        </a:p>
      </xdr:txBody>
    </xdr:sp>
    <xdr:clientData/>
  </xdr:twoCellAnchor>
  <xdr:oneCellAnchor>
    <xdr:from>
      <xdr:col>33</xdr:col>
      <xdr:colOff>27487</xdr:colOff>
      <xdr:row>31</xdr:row>
      <xdr:rowOff>47671</xdr:rowOff>
    </xdr:from>
    <xdr:ext cx="1381981" cy="248851"/>
    <xdr:sp macro="" textlink="">
      <xdr:nvSpPr>
        <xdr:cNvPr id="4" name="TextBox 3">
          <a:extLst>
            <a:ext uri="{FF2B5EF4-FFF2-40B4-BE49-F238E27FC236}">
              <a16:creationId xmlns:a16="http://schemas.microsoft.com/office/drawing/2014/main" id="{B20D396B-03B3-2C5D-632A-50EE9BD2560D}"/>
            </a:ext>
          </a:extLst>
        </xdr:cNvPr>
        <xdr:cNvSpPr txBox="1"/>
      </xdr:nvSpPr>
      <xdr:spPr>
        <a:xfrm>
          <a:off x="3619773" y="6524671"/>
          <a:ext cx="1381981"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b="1" baseline="0"/>
            <a:t>OFFICE/COUNT ROOM</a:t>
          </a:r>
          <a:endParaRPr lang="en-US" sz="1000" b="1"/>
        </a:p>
      </xdr:txBody>
    </xdr:sp>
    <xdr:clientData/>
  </xdr:oneCellAnchor>
  <xdr:twoCellAnchor>
    <xdr:from>
      <xdr:col>112</xdr:col>
      <xdr:colOff>26396</xdr:colOff>
      <xdr:row>62</xdr:row>
      <xdr:rowOff>21213</xdr:rowOff>
    </xdr:from>
    <xdr:to>
      <xdr:col>143</xdr:col>
      <xdr:colOff>27973</xdr:colOff>
      <xdr:row>97</xdr:row>
      <xdr:rowOff>38928</xdr:rowOff>
    </xdr:to>
    <xdr:sp macro="" textlink="">
      <xdr:nvSpPr>
        <xdr:cNvPr id="122" name="Oval 121">
          <a:extLst>
            <a:ext uri="{FF2B5EF4-FFF2-40B4-BE49-F238E27FC236}">
              <a16:creationId xmlns:a16="http://schemas.microsoft.com/office/drawing/2014/main" id="{D9920C48-A2FD-6164-2639-44D53B2B500D}"/>
            </a:ext>
          </a:extLst>
        </xdr:cNvPr>
        <xdr:cNvSpPr/>
      </xdr:nvSpPr>
      <xdr:spPr>
        <a:xfrm>
          <a:off x="13248684" y="10629478"/>
          <a:ext cx="3723624" cy="3534019"/>
        </a:xfrm>
        <a:prstGeom prst="ellipse">
          <a:avLst/>
        </a:prstGeom>
        <a:solidFill>
          <a:schemeClr val="accent3">
            <a:lumMod val="20000"/>
            <a:lumOff val="8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ysClr val="windowText" lastClr="000000"/>
              </a:solidFill>
            </a:rPr>
            <a:t>STAIRWAY</a:t>
          </a:r>
        </a:p>
      </xdr:txBody>
    </xdr:sp>
    <xdr:clientData/>
  </xdr:twoCellAnchor>
  <xdr:twoCellAnchor>
    <xdr:from>
      <xdr:col>143</xdr:col>
      <xdr:colOff>11588</xdr:colOff>
      <xdr:row>58</xdr:row>
      <xdr:rowOff>477</xdr:rowOff>
    </xdr:from>
    <xdr:to>
      <xdr:col>146</xdr:col>
      <xdr:colOff>1383</xdr:colOff>
      <xdr:row>61</xdr:row>
      <xdr:rowOff>7745</xdr:rowOff>
    </xdr:to>
    <xdr:cxnSp macro="">
      <xdr:nvCxnSpPr>
        <xdr:cNvPr id="124" name="Straight Connector 123">
          <a:extLst>
            <a:ext uri="{FF2B5EF4-FFF2-40B4-BE49-F238E27FC236}">
              <a16:creationId xmlns:a16="http://schemas.microsoft.com/office/drawing/2014/main" id="{D9AF1F4E-FB24-76F9-AEE6-7B8F8326174E}"/>
            </a:ext>
          </a:extLst>
        </xdr:cNvPr>
        <xdr:cNvCxnSpPr/>
      </xdr:nvCxnSpPr>
      <xdr:spPr>
        <a:xfrm flipH="1" flipV="1">
          <a:off x="13227844" y="12215813"/>
          <a:ext cx="333376" cy="261938"/>
        </a:xfrm>
        <a:prstGeom prst="line">
          <a:avLst/>
        </a:prstGeom>
        <a:ln w="12700">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134</xdr:col>
      <xdr:colOff>19050</xdr:colOff>
      <xdr:row>124</xdr:row>
      <xdr:rowOff>9525</xdr:rowOff>
    </xdr:from>
    <xdr:to>
      <xdr:col>149</xdr:col>
      <xdr:colOff>47625</xdr:colOff>
      <xdr:row>142</xdr:row>
      <xdr:rowOff>28575</xdr:rowOff>
    </xdr:to>
    <xdr:sp macro="" textlink="">
      <xdr:nvSpPr>
        <xdr:cNvPr id="6237400" name="Flowchart: Delay 6">
          <a:extLst>
            <a:ext uri="{FF2B5EF4-FFF2-40B4-BE49-F238E27FC236}">
              <a16:creationId xmlns:a16="http://schemas.microsoft.com/office/drawing/2014/main" id="{C29A7379-F07E-7178-F1EB-0BD1C7D8A8C7}"/>
            </a:ext>
          </a:extLst>
        </xdr:cNvPr>
        <xdr:cNvSpPr>
          <a:spLocks noChangeArrowheads="1"/>
        </xdr:cNvSpPr>
      </xdr:nvSpPr>
      <xdr:spPr bwMode="auto">
        <a:xfrm rot="-9040241">
          <a:off x="14697075" y="15273338"/>
          <a:ext cx="1671638" cy="1733550"/>
        </a:xfrm>
        <a:prstGeom prst="flowChartDelay">
          <a:avLst/>
        </a:prstGeom>
        <a:solidFill>
          <a:srgbClr val="FFFFE1"/>
        </a:solidFill>
        <a:ln w="9525" algn="ctr">
          <a:solidFill>
            <a:srgbClr val="000000"/>
          </a:solidFill>
          <a:round/>
          <a:headEnd/>
          <a:tailEnd/>
        </a:ln>
        <a:effectLst>
          <a:outerShdw dist="35921" dir="2700000" algn="ctr" rotWithShape="0">
            <a:srgbClr val="000000"/>
          </a:outerShdw>
        </a:effectLst>
      </xdr:spPr>
    </xdr:sp>
    <xdr:clientData/>
  </xdr:twoCellAnchor>
  <xdr:twoCellAnchor>
    <xdr:from>
      <xdr:col>142</xdr:col>
      <xdr:colOff>2381</xdr:colOff>
      <xdr:row>115</xdr:row>
      <xdr:rowOff>29369</xdr:rowOff>
    </xdr:from>
    <xdr:to>
      <xdr:col>146</xdr:col>
      <xdr:colOff>18187</xdr:colOff>
      <xdr:row>124</xdr:row>
      <xdr:rowOff>8158</xdr:rowOff>
    </xdr:to>
    <xdr:cxnSp macro="">
      <xdr:nvCxnSpPr>
        <xdr:cNvPr id="128" name="Straight Connector 127">
          <a:extLst>
            <a:ext uri="{FF2B5EF4-FFF2-40B4-BE49-F238E27FC236}">
              <a16:creationId xmlns:a16="http://schemas.microsoft.com/office/drawing/2014/main" id="{8230F852-9040-5965-AB69-F75F36133170}"/>
            </a:ext>
          </a:extLst>
        </xdr:cNvPr>
        <xdr:cNvCxnSpPr/>
      </xdr:nvCxnSpPr>
      <xdr:spPr>
        <a:xfrm flipH="1">
          <a:off x="13084969" y="17692688"/>
          <a:ext cx="488156" cy="797718"/>
        </a:xfrm>
        <a:prstGeom prst="line">
          <a:avLst/>
        </a:prstGeom>
        <a:ln w="12700">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136</xdr:col>
      <xdr:colOff>35332</xdr:colOff>
      <xdr:row>132</xdr:row>
      <xdr:rowOff>8435</xdr:rowOff>
    </xdr:from>
    <xdr:ext cx="1293299" cy="279763"/>
    <xdr:sp macro="" textlink="">
      <xdr:nvSpPr>
        <xdr:cNvPr id="88" name="TextBox 87">
          <a:extLst>
            <a:ext uri="{FF2B5EF4-FFF2-40B4-BE49-F238E27FC236}">
              <a16:creationId xmlns:a16="http://schemas.microsoft.com/office/drawing/2014/main" id="{EED097AC-4262-3E33-CCF4-F150FDEE08F1}"/>
            </a:ext>
          </a:extLst>
        </xdr:cNvPr>
        <xdr:cNvSpPr txBox="1"/>
      </xdr:nvSpPr>
      <xdr:spPr>
        <a:xfrm>
          <a:off x="11389178" y="17498784"/>
          <a:ext cx="126546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200" b="1" baseline="0"/>
            <a:t>CASINO BAR</a:t>
          </a:r>
          <a:endParaRPr lang="en-US" sz="1000" b="1"/>
        </a:p>
      </xdr:txBody>
    </xdr:sp>
    <xdr:clientData/>
  </xdr:oneCellAnchor>
  <xdr:twoCellAnchor>
    <xdr:from>
      <xdr:col>35</xdr:col>
      <xdr:colOff>9525</xdr:colOff>
      <xdr:row>89</xdr:row>
      <xdr:rowOff>9525</xdr:rowOff>
    </xdr:from>
    <xdr:to>
      <xdr:col>36</xdr:col>
      <xdr:colOff>47625</xdr:colOff>
      <xdr:row>92</xdr:row>
      <xdr:rowOff>28575</xdr:rowOff>
    </xdr:to>
    <xdr:cxnSp macro="">
      <xdr:nvCxnSpPr>
        <xdr:cNvPr id="6237403" name="Straight Connector 5">
          <a:extLst>
            <a:ext uri="{FF2B5EF4-FFF2-40B4-BE49-F238E27FC236}">
              <a16:creationId xmlns:a16="http://schemas.microsoft.com/office/drawing/2014/main" id="{6CEE1FAD-E4E0-B1D8-AE09-5606FA0E9A94}"/>
            </a:ext>
          </a:extLst>
        </xdr:cNvPr>
        <xdr:cNvCxnSpPr>
          <a:cxnSpLocks noChangeShapeType="1"/>
        </xdr:cNvCxnSpPr>
      </xdr:nvCxnSpPr>
      <xdr:spPr bwMode="auto">
        <a:xfrm flipH="1">
          <a:off x="3843338" y="11939588"/>
          <a:ext cx="147637" cy="304800"/>
        </a:xfrm>
        <a:prstGeom prst="line">
          <a:avLst/>
        </a:prstGeom>
        <a:noFill/>
        <a:ln w="9525" algn="ctr">
          <a:solidFill>
            <a:srgbClr val="000000"/>
          </a:solidFill>
          <a:round/>
          <a:headEnd/>
          <a:tailEnd/>
        </a:ln>
        <a:effectLst>
          <a:outerShdw dist="35921" dir="2700000" algn="ctr" rotWithShape="0">
            <a:srgbClr val="000000"/>
          </a:outerShdw>
        </a:effectLst>
        <a:extLst>
          <a:ext uri="{909E8E84-426E-40DD-AFC4-6F175D3DCCD1}">
            <a14:hiddenFill xmlns:a14="http://schemas.microsoft.com/office/drawing/2010/main">
              <a:noFill/>
            </a14:hiddenFill>
          </a:ext>
        </a:extLst>
      </xdr:spPr>
    </xdr:cxnSp>
    <xdr:clientData/>
  </xdr:twoCellAnchor>
  <xdr:twoCellAnchor>
    <xdr:from>
      <xdr:col>6</xdr:col>
      <xdr:colOff>48754</xdr:colOff>
      <xdr:row>7</xdr:row>
      <xdr:rowOff>30162</xdr:rowOff>
    </xdr:from>
    <xdr:to>
      <xdr:col>21</xdr:col>
      <xdr:colOff>47541</xdr:colOff>
      <xdr:row>9</xdr:row>
      <xdr:rowOff>52660</xdr:rowOff>
    </xdr:to>
    <xdr:sp macro="[0]!GOTOMACHINEINFO" textlink="">
      <xdr:nvSpPr>
        <xdr:cNvPr id="3" name="Rectangle 4">
          <a:extLst>
            <a:ext uri="{FF2B5EF4-FFF2-40B4-BE49-F238E27FC236}">
              <a16:creationId xmlns:a16="http://schemas.microsoft.com/office/drawing/2014/main" id="{479298F6-2427-E349-D03A-888B27E6FE54}"/>
            </a:ext>
          </a:extLst>
        </xdr:cNvPr>
        <xdr:cNvSpPr>
          <a:spLocks noChangeArrowheads="1"/>
        </xdr:cNvSpPr>
      </xdr:nvSpPr>
      <xdr:spPr bwMode="auto">
        <a:xfrm>
          <a:off x="725710" y="1886857"/>
          <a:ext cx="1645920" cy="548640"/>
        </a:xfrm>
        <a:prstGeom prst="rect">
          <a:avLst/>
        </a:prstGeom>
        <a:solidFill>
          <a:schemeClr val="accent1">
            <a:lumMod val="20000"/>
            <a:lumOff val="80000"/>
          </a:schemeClr>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MACHINE</a:t>
          </a:r>
        </a:p>
        <a:p>
          <a:pPr algn="ctr" rtl="0">
            <a:defRPr sz="1000"/>
          </a:pPr>
          <a:r>
            <a:rPr lang="en-US" sz="1100" b="0" i="0" u="none" strike="noStrike" baseline="0">
              <a:solidFill>
                <a:srgbClr val="000000"/>
              </a:solidFill>
              <a:latin typeface="Century Gothic"/>
            </a:rPr>
            <a:t>INFORMATION</a:t>
          </a:r>
        </a:p>
      </xdr:txBody>
    </xdr:sp>
    <xdr:clientData/>
  </xdr:twoCellAnchor>
  <xdr:twoCellAnchor>
    <xdr:from>
      <xdr:col>6</xdr:col>
      <xdr:colOff>39687</xdr:colOff>
      <xdr:row>9</xdr:row>
      <xdr:rowOff>125869</xdr:rowOff>
    </xdr:from>
    <xdr:to>
      <xdr:col>21</xdr:col>
      <xdr:colOff>47297</xdr:colOff>
      <xdr:row>11</xdr:row>
      <xdr:rowOff>124726</xdr:rowOff>
    </xdr:to>
    <xdr:sp macro="[0]!GOTOTABLEINFO" textlink="">
      <xdr:nvSpPr>
        <xdr:cNvPr id="5" name="Rectangle 16">
          <a:extLst>
            <a:ext uri="{FF2B5EF4-FFF2-40B4-BE49-F238E27FC236}">
              <a16:creationId xmlns:a16="http://schemas.microsoft.com/office/drawing/2014/main" id="{A82C278E-7BC1-A4D0-322E-EECC46252212}"/>
            </a:ext>
          </a:extLst>
        </xdr:cNvPr>
        <xdr:cNvSpPr>
          <a:spLocks noChangeArrowheads="1"/>
        </xdr:cNvSpPr>
      </xdr:nvSpPr>
      <xdr:spPr bwMode="auto">
        <a:xfrm>
          <a:off x="716643" y="2594432"/>
          <a:ext cx="1654739" cy="534529"/>
        </a:xfrm>
        <a:prstGeom prst="rect">
          <a:avLst/>
        </a:prstGeom>
        <a:solidFill>
          <a:schemeClr val="accent1">
            <a:lumMod val="20000"/>
            <a:lumOff val="80000"/>
          </a:schemeClr>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TABLE</a:t>
          </a:r>
        </a:p>
        <a:p>
          <a:pPr algn="ctr" rtl="0">
            <a:lnSpc>
              <a:spcPts val="1200"/>
            </a:lnSpc>
            <a:defRPr sz="1000"/>
          </a:pPr>
          <a:r>
            <a:rPr lang="en-US" sz="1100" b="0" i="0" u="none" strike="noStrike" baseline="0">
              <a:solidFill>
                <a:srgbClr val="000000"/>
              </a:solidFill>
              <a:latin typeface="Century Gothic"/>
            </a:rPr>
            <a:t>INFORMATION</a:t>
          </a:r>
        </a:p>
      </xdr:txBody>
    </xdr:sp>
    <xdr:clientData/>
  </xdr:twoCellAnchor>
  <xdr:twoCellAnchor>
    <xdr:from>
      <xdr:col>23</xdr:col>
      <xdr:colOff>17689</xdr:colOff>
      <xdr:row>9</xdr:row>
      <xdr:rowOff>125866</xdr:rowOff>
    </xdr:from>
    <xdr:to>
      <xdr:col>38</xdr:col>
      <xdr:colOff>21210</xdr:colOff>
      <xdr:row>12</xdr:row>
      <xdr:rowOff>9029</xdr:rowOff>
    </xdr:to>
    <xdr:sp macro="[0]!Chairs" textlink="">
      <xdr:nvSpPr>
        <xdr:cNvPr id="6" name="Rectangle 5">
          <a:extLst>
            <a:ext uri="{FF2B5EF4-FFF2-40B4-BE49-F238E27FC236}">
              <a16:creationId xmlns:a16="http://schemas.microsoft.com/office/drawing/2014/main" id="{F1773F2B-7FD6-C279-8334-281043859607}"/>
            </a:ext>
          </a:extLst>
        </xdr:cNvPr>
        <xdr:cNvSpPr>
          <a:spLocks noChangeArrowheads="1"/>
        </xdr:cNvSpPr>
      </xdr:nvSpPr>
      <xdr:spPr bwMode="auto">
        <a:xfrm>
          <a:off x="2530928" y="2594429"/>
          <a:ext cx="1645920" cy="548640"/>
        </a:xfrm>
        <a:prstGeom prst="rect">
          <a:avLst/>
        </a:prstGeom>
        <a:solidFill>
          <a:schemeClr val="accent1">
            <a:lumMod val="20000"/>
            <a:lumOff val="80000"/>
          </a:schemeClr>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CHAIRS</a:t>
          </a:r>
        </a:p>
      </xdr:txBody>
    </xdr:sp>
    <xdr:clientData/>
  </xdr:twoCellAnchor>
  <xdr:twoCellAnchor>
    <xdr:from>
      <xdr:col>54</xdr:col>
      <xdr:colOff>47625</xdr:colOff>
      <xdr:row>26</xdr:row>
      <xdr:rowOff>28575</xdr:rowOff>
    </xdr:from>
    <xdr:to>
      <xdr:col>64</xdr:col>
      <xdr:colOff>0</xdr:colOff>
      <xdr:row>48</xdr:row>
      <xdr:rowOff>38100</xdr:rowOff>
    </xdr:to>
    <xdr:grpSp>
      <xdr:nvGrpSpPr>
        <xdr:cNvPr id="6237407" name="Group 897">
          <a:extLst>
            <a:ext uri="{FF2B5EF4-FFF2-40B4-BE49-F238E27FC236}">
              <a16:creationId xmlns:a16="http://schemas.microsoft.com/office/drawing/2014/main" id="{A5C570AA-B295-0BCF-86F2-778798AC1B69}"/>
            </a:ext>
          </a:extLst>
        </xdr:cNvPr>
        <xdr:cNvGrpSpPr>
          <a:grpSpLocks/>
        </xdr:cNvGrpSpPr>
      </xdr:nvGrpSpPr>
      <xdr:grpSpPr bwMode="auto">
        <a:xfrm rot="10800000" flipH="1">
          <a:off x="5925911" y="6029325"/>
          <a:ext cx="1040946" cy="2105025"/>
          <a:chOff x="7923159" y="19403539"/>
          <a:chExt cx="902615" cy="1681126"/>
        </a:xfrm>
      </xdr:grpSpPr>
      <xdr:grpSp>
        <xdr:nvGrpSpPr>
          <xdr:cNvPr id="6237408" name="Group 918">
            <a:extLst>
              <a:ext uri="{FF2B5EF4-FFF2-40B4-BE49-F238E27FC236}">
                <a16:creationId xmlns:a16="http://schemas.microsoft.com/office/drawing/2014/main" id="{0E5E7C37-7D64-1D27-0439-C2E99260B18E}"/>
              </a:ext>
            </a:extLst>
          </xdr:cNvPr>
          <xdr:cNvGrpSpPr>
            <a:grpSpLocks noChangeAspect="1"/>
          </xdr:cNvGrpSpPr>
        </xdr:nvGrpSpPr>
        <xdr:grpSpPr bwMode="auto">
          <a:xfrm rot="10800000">
            <a:off x="8443216" y="20774261"/>
            <a:ext cx="215903" cy="310404"/>
            <a:chOff x="4500" y="720"/>
            <a:chExt cx="518" cy="662"/>
          </a:xfrm>
        </xdr:grpSpPr>
        <xdr:sp macro="" textlink="">
          <xdr:nvSpPr>
            <xdr:cNvPr id="6237483" name="Rectangle 919">
              <a:extLst>
                <a:ext uri="{FF2B5EF4-FFF2-40B4-BE49-F238E27FC236}">
                  <a16:creationId xmlns:a16="http://schemas.microsoft.com/office/drawing/2014/main" id="{132A2FF1-C09B-8445-2223-1D9428DF2A01}"/>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6237484" name="AutoShape 920">
              <a:extLst>
                <a:ext uri="{FF2B5EF4-FFF2-40B4-BE49-F238E27FC236}">
                  <a16:creationId xmlns:a16="http://schemas.microsoft.com/office/drawing/2014/main" id="{67CE5700-EE88-7AA3-65A8-44E9C0EDAF9A}"/>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6237485" name="AutoShape 921">
              <a:extLst>
                <a:ext uri="{FF2B5EF4-FFF2-40B4-BE49-F238E27FC236}">
                  <a16:creationId xmlns:a16="http://schemas.microsoft.com/office/drawing/2014/main" id="{D5CC1646-EE90-E3E3-2186-DF85F3F9F80F}"/>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6237409" name="AutoShape 922">
            <a:extLst>
              <a:ext uri="{FF2B5EF4-FFF2-40B4-BE49-F238E27FC236}">
                <a16:creationId xmlns:a16="http://schemas.microsoft.com/office/drawing/2014/main" id="{3AF601B0-F64D-BB35-B861-54868725BFB4}"/>
              </a:ext>
            </a:extLst>
          </xdr:cNvPr>
          <xdr:cNvSpPr>
            <a:spLocks noChangeAspect="1" noChangeArrowheads="1"/>
          </xdr:cNvSpPr>
        </xdr:nvSpPr>
        <xdr:spPr bwMode="auto">
          <a:xfrm rot="-5400000">
            <a:off x="8622665" y="20663649"/>
            <a:ext cx="161950" cy="70523"/>
          </a:xfrm>
          <a:prstGeom prst="roundRect">
            <a:avLst>
              <a:gd name="adj" fmla="val 50000"/>
            </a:avLst>
          </a:prstGeom>
          <a:solidFill>
            <a:srgbClr val="000000"/>
          </a:solidFill>
          <a:ln w="9525">
            <a:solidFill>
              <a:srgbClr val="000000"/>
            </a:solidFill>
            <a:round/>
            <a:headEnd/>
            <a:tailEnd/>
          </a:ln>
        </xdr:spPr>
      </xdr:sp>
      <xdr:sp macro="" textlink="">
        <xdr:nvSpPr>
          <xdr:cNvPr id="6237410" name="AutoShape 923">
            <a:extLst>
              <a:ext uri="{FF2B5EF4-FFF2-40B4-BE49-F238E27FC236}">
                <a16:creationId xmlns:a16="http://schemas.microsoft.com/office/drawing/2014/main" id="{0E41DBED-2302-6B97-FA8B-A12F3BDE7B54}"/>
              </a:ext>
            </a:extLst>
          </xdr:cNvPr>
          <xdr:cNvSpPr>
            <a:spLocks noChangeAspect="1" noChangeArrowheads="1"/>
          </xdr:cNvSpPr>
        </xdr:nvSpPr>
        <xdr:spPr bwMode="auto">
          <a:xfrm>
            <a:off x="8455430" y="20618161"/>
            <a:ext cx="283668" cy="215933"/>
          </a:xfrm>
          <a:prstGeom prst="roundRect">
            <a:avLst>
              <a:gd name="adj" fmla="val 50000"/>
            </a:avLst>
          </a:prstGeom>
          <a:solidFill>
            <a:srgbClr val="000000"/>
          </a:solidFill>
          <a:ln w="9525">
            <a:solidFill>
              <a:srgbClr val="000000"/>
            </a:solidFill>
            <a:round/>
            <a:headEnd/>
            <a:tailEnd/>
          </a:ln>
        </xdr:spPr>
      </xdr:sp>
      <xdr:grpSp>
        <xdr:nvGrpSpPr>
          <xdr:cNvPr id="6237411" name="Group 924">
            <a:extLst>
              <a:ext uri="{FF2B5EF4-FFF2-40B4-BE49-F238E27FC236}">
                <a16:creationId xmlns:a16="http://schemas.microsoft.com/office/drawing/2014/main" id="{A2377483-5100-59B3-04B7-D5A6C1FA9903}"/>
              </a:ext>
            </a:extLst>
          </xdr:cNvPr>
          <xdr:cNvGrpSpPr>
            <a:grpSpLocks noChangeAspect="1"/>
          </xdr:cNvGrpSpPr>
        </xdr:nvGrpSpPr>
        <xdr:grpSpPr bwMode="auto">
          <a:xfrm rot="-5400000">
            <a:off x="7942914" y="19886181"/>
            <a:ext cx="246522" cy="271850"/>
            <a:chOff x="4500" y="720"/>
            <a:chExt cx="518" cy="662"/>
          </a:xfrm>
        </xdr:grpSpPr>
        <xdr:sp macro="" textlink="">
          <xdr:nvSpPr>
            <xdr:cNvPr id="6237480" name="Rectangle 925">
              <a:extLst>
                <a:ext uri="{FF2B5EF4-FFF2-40B4-BE49-F238E27FC236}">
                  <a16:creationId xmlns:a16="http://schemas.microsoft.com/office/drawing/2014/main" id="{12E1D430-FE60-A2F9-CB36-3B960C17D06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6237481" name="AutoShape 926">
              <a:extLst>
                <a:ext uri="{FF2B5EF4-FFF2-40B4-BE49-F238E27FC236}">
                  <a16:creationId xmlns:a16="http://schemas.microsoft.com/office/drawing/2014/main" id="{452F3510-3DCC-55F7-F05A-9247B3017479}"/>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6237482" name="AutoShape 927">
              <a:extLst>
                <a:ext uri="{FF2B5EF4-FFF2-40B4-BE49-F238E27FC236}">
                  <a16:creationId xmlns:a16="http://schemas.microsoft.com/office/drawing/2014/main" id="{EA71DCD1-FF77-E3E1-0248-B824D2BBE561}"/>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237412" name="Group 928">
            <a:extLst>
              <a:ext uri="{FF2B5EF4-FFF2-40B4-BE49-F238E27FC236}">
                <a16:creationId xmlns:a16="http://schemas.microsoft.com/office/drawing/2014/main" id="{65422B38-4264-2F47-4A17-3BB815968677}"/>
              </a:ext>
            </a:extLst>
          </xdr:cNvPr>
          <xdr:cNvGrpSpPr>
            <a:grpSpLocks noChangeAspect="1"/>
          </xdr:cNvGrpSpPr>
        </xdr:nvGrpSpPr>
        <xdr:grpSpPr bwMode="auto">
          <a:xfrm rot="-5400000">
            <a:off x="7941732" y="20162845"/>
            <a:ext cx="246522" cy="271850"/>
            <a:chOff x="4500" y="720"/>
            <a:chExt cx="518" cy="662"/>
          </a:xfrm>
        </xdr:grpSpPr>
        <xdr:sp macro="" textlink="">
          <xdr:nvSpPr>
            <xdr:cNvPr id="6237477" name="Rectangle 929">
              <a:extLst>
                <a:ext uri="{FF2B5EF4-FFF2-40B4-BE49-F238E27FC236}">
                  <a16:creationId xmlns:a16="http://schemas.microsoft.com/office/drawing/2014/main" id="{1612C459-EF72-2CAE-BF30-3EAE277E885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6237478" name="AutoShape 930">
              <a:extLst>
                <a:ext uri="{FF2B5EF4-FFF2-40B4-BE49-F238E27FC236}">
                  <a16:creationId xmlns:a16="http://schemas.microsoft.com/office/drawing/2014/main" id="{C9175224-7D00-47F7-7B59-6104658526DF}"/>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6237479" name="AutoShape 931">
              <a:extLst>
                <a:ext uri="{FF2B5EF4-FFF2-40B4-BE49-F238E27FC236}">
                  <a16:creationId xmlns:a16="http://schemas.microsoft.com/office/drawing/2014/main" id="{D449F737-F101-8613-DFD8-CE27A6E971D6}"/>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237413" name="Group 932">
            <a:extLst>
              <a:ext uri="{FF2B5EF4-FFF2-40B4-BE49-F238E27FC236}">
                <a16:creationId xmlns:a16="http://schemas.microsoft.com/office/drawing/2014/main" id="{AB4FE5C0-09DD-37EB-C952-6A78D77BEE7C}"/>
              </a:ext>
            </a:extLst>
          </xdr:cNvPr>
          <xdr:cNvGrpSpPr>
            <a:grpSpLocks noChangeAspect="1"/>
          </xdr:cNvGrpSpPr>
        </xdr:nvGrpSpPr>
        <xdr:grpSpPr bwMode="auto">
          <a:xfrm rot="-5400000">
            <a:off x="7935823" y="20446257"/>
            <a:ext cx="246522" cy="271850"/>
            <a:chOff x="4500" y="720"/>
            <a:chExt cx="518" cy="662"/>
          </a:xfrm>
        </xdr:grpSpPr>
        <xdr:sp macro="" textlink="">
          <xdr:nvSpPr>
            <xdr:cNvPr id="6237474" name="Rectangle 933">
              <a:extLst>
                <a:ext uri="{FF2B5EF4-FFF2-40B4-BE49-F238E27FC236}">
                  <a16:creationId xmlns:a16="http://schemas.microsoft.com/office/drawing/2014/main" id="{7C451737-F9E0-1D9B-7004-96CF9B144B07}"/>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6237475" name="AutoShape 934">
              <a:extLst>
                <a:ext uri="{FF2B5EF4-FFF2-40B4-BE49-F238E27FC236}">
                  <a16:creationId xmlns:a16="http://schemas.microsoft.com/office/drawing/2014/main" id="{A0BA033B-D4D2-3576-4A7B-B61DA5445D0E}"/>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6237476" name="AutoShape 935">
              <a:extLst>
                <a:ext uri="{FF2B5EF4-FFF2-40B4-BE49-F238E27FC236}">
                  <a16:creationId xmlns:a16="http://schemas.microsoft.com/office/drawing/2014/main" id="{4C6453C4-128B-493B-BFBC-6BFDA0358DB7}"/>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237414" name="Group 936">
            <a:extLst>
              <a:ext uri="{FF2B5EF4-FFF2-40B4-BE49-F238E27FC236}">
                <a16:creationId xmlns:a16="http://schemas.microsoft.com/office/drawing/2014/main" id="{46F40B9A-AFDA-A2D0-0187-F323A1190651}"/>
              </a:ext>
            </a:extLst>
          </xdr:cNvPr>
          <xdr:cNvGrpSpPr>
            <a:grpSpLocks noChangeAspect="1"/>
          </xdr:cNvGrpSpPr>
        </xdr:nvGrpSpPr>
        <xdr:grpSpPr bwMode="auto">
          <a:xfrm rot="10800000">
            <a:off x="8177277" y="20773811"/>
            <a:ext cx="215903" cy="310404"/>
            <a:chOff x="4500" y="720"/>
            <a:chExt cx="518" cy="662"/>
          </a:xfrm>
        </xdr:grpSpPr>
        <xdr:sp macro="" textlink="">
          <xdr:nvSpPr>
            <xdr:cNvPr id="6237471" name="Rectangle 937">
              <a:extLst>
                <a:ext uri="{FF2B5EF4-FFF2-40B4-BE49-F238E27FC236}">
                  <a16:creationId xmlns:a16="http://schemas.microsoft.com/office/drawing/2014/main" id="{4CCCE82A-0088-888F-B778-F674D9B765C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6237472" name="AutoShape 938">
              <a:extLst>
                <a:ext uri="{FF2B5EF4-FFF2-40B4-BE49-F238E27FC236}">
                  <a16:creationId xmlns:a16="http://schemas.microsoft.com/office/drawing/2014/main" id="{8164688F-1992-B006-8A75-7FB186830E1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6237473" name="AutoShape 939">
              <a:extLst>
                <a:ext uri="{FF2B5EF4-FFF2-40B4-BE49-F238E27FC236}">
                  <a16:creationId xmlns:a16="http://schemas.microsoft.com/office/drawing/2014/main" id="{143840A9-CC83-4066-03FF-F78FBDDCAED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6237415" name="AutoShape 940">
            <a:extLst>
              <a:ext uri="{FF2B5EF4-FFF2-40B4-BE49-F238E27FC236}">
                <a16:creationId xmlns:a16="http://schemas.microsoft.com/office/drawing/2014/main" id="{ECFBAC37-78D3-2541-B319-4A448240E3F2}"/>
              </a:ext>
            </a:extLst>
          </xdr:cNvPr>
          <xdr:cNvSpPr>
            <a:spLocks noChangeAspect="1" noChangeArrowheads="1"/>
          </xdr:cNvSpPr>
        </xdr:nvSpPr>
        <xdr:spPr bwMode="auto">
          <a:xfrm>
            <a:off x="8183581" y="19944721"/>
            <a:ext cx="449141" cy="835390"/>
          </a:xfrm>
          <a:prstGeom prst="roundRect">
            <a:avLst>
              <a:gd name="adj" fmla="val 14167"/>
            </a:avLst>
          </a:prstGeom>
          <a:solidFill>
            <a:srgbClr val="3366FF"/>
          </a:solidFill>
          <a:ln w="177800">
            <a:solidFill>
              <a:srgbClr val="000000"/>
            </a:solidFill>
            <a:round/>
            <a:headEnd/>
            <a:tailEnd/>
          </a:ln>
        </xdr:spPr>
      </xdr:sp>
      <xdr:grpSp>
        <xdr:nvGrpSpPr>
          <xdr:cNvPr id="6237416" name="Group 941">
            <a:extLst>
              <a:ext uri="{FF2B5EF4-FFF2-40B4-BE49-F238E27FC236}">
                <a16:creationId xmlns:a16="http://schemas.microsoft.com/office/drawing/2014/main" id="{F0CFD810-175B-80C3-2BCA-CB8411120569}"/>
              </a:ext>
            </a:extLst>
          </xdr:cNvPr>
          <xdr:cNvGrpSpPr>
            <a:grpSpLocks noChangeAspect="1"/>
          </xdr:cNvGrpSpPr>
        </xdr:nvGrpSpPr>
        <xdr:grpSpPr bwMode="auto">
          <a:xfrm>
            <a:off x="8203672" y="19403539"/>
            <a:ext cx="622099" cy="1353180"/>
            <a:chOff x="5760" y="1140"/>
            <a:chExt cx="2305" cy="4350"/>
          </a:xfrm>
        </xdr:grpSpPr>
        <xdr:sp macro="" textlink="">
          <xdr:nvSpPr>
            <xdr:cNvPr id="6237467" name="AutoShape 942">
              <a:extLst>
                <a:ext uri="{FF2B5EF4-FFF2-40B4-BE49-F238E27FC236}">
                  <a16:creationId xmlns:a16="http://schemas.microsoft.com/office/drawing/2014/main" id="{4D9CE0DD-BD9B-8D2D-9621-9F05A9E8A593}"/>
                </a:ext>
              </a:extLst>
            </xdr:cNvPr>
            <xdr:cNvSpPr>
              <a:spLocks noChangeAspect="1" noChangeArrowheads="1"/>
            </xdr:cNvSpPr>
          </xdr:nvSpPr>
          <xdr:spPr bwMode="auto">
            <a:xfrm>
              <a:off x="5760" y="1140"/>
              <a:ext cx="1800" cy="3960"/>
            </a:xfrm>
            <a:prstGeom prst="roundRect">
              <a:avLst>
                <a:gd name="adj" fmla="val 50000"/>
              </a:avLst>
            </a:prstGeom>
            <a:solidFill>
              <a:srgbClr val="C00000"/>
            </a:solidFill>
            <a:ln w="57150">
              <a:solidFill>
                <a:srgbClr val="000000"/>
              </a:solidFill>
              <a:round/>
              <a:headEnd/>
              <a:tailEnd/>
            </a:ln>
          </xdr:spPr>
        </xdr:sp>
        <xdr:sp macro="" textlink="">
          <xdr:nvSpPr>
            <xdr:cNvPr id="6237468" name="AutoShape 943">
              <a:extLst>
                <a:ext uri="{FF2B5EF4-FFF2-40B4-BE49-F238E27FC236}">
                  <a16:creationId xmlns:a16="http://schemas.microsoft.com/office/drawing/2014/main" id="{C1B37552-28A1-E471-EBEF-3F2EDC0ED3EE}"/>
                </a:ext>
              </a:extLst>
            </xdr:cNvPr>
            <xdr:cNvSpPr>
              <a:spLocks noChangeAspect="1" noChangeArrowheads="1"/>
            </xdr:cNvSpPr>
          </xdr:nvSpPr>
          <xdr:spPr bwMode="auto">
            <a:xfrm>
              <a:off x="5760" y="2520"/>
              <a:ext cx="1800" cy="2970"/>
            </a:xfrm>
            <a:prstGeom prst="roundRect">
              <a:avLst>
                <a:gd name="adj" fmla="val 16667"/>
              </a:avLst>
            </a:prstGeom>
            <a:solidFill>
              <a:srgbClr val="3366FF"/>
            </a:solidFill>
            <a:ln w="57150">
              <a:solidFill>
                <a:srgbClr val="000000"/>
              </a:solidFill>
              <a:round/>
              <a:headEnd/>
              <a:tailEnd/>
            </a:ln>
          </xdr:spPr>
        </xdr:sp>
        <xdr:sp macro="" textlink="">
          <xdr:nvSpPr>
            <xdr:cNvPr id="6237469" name="AutoShape 944">
              <a:extLst>
                <a:ext uri="{FF2B5EF4-FFF2-40B4-BE49-F238E27FC236}">
                  <a16:creationId xmlns:a16="http://schemas.microsoft.com/office/drawing/2014/main" id="{55D9D81F-C76A-6A52-A5EC-32ADB17BE3DC}"/>
                </a:ext>
              </a:extLst>
            </xdr:cNvPr>
            <xdr:cNvSpPr>
              <a:spLocks noChangeAspect="1" noChangeArrowheads="1"/>
            </xdr:cNvSpPr>
          </xdr:nvSpPr>
          <xdr:spPr bwMode="auto">
            <a:xfrm>
              <a:off x="6420" y="1140"/>
              <a:ext cx="1620" cy="2100"/>
            </a:xfrm>
            <a:prstGeom prst="roundRect">
              <a:avLst>
                <a:gd name="adj" fmla="val 27778"/>
              </a:avLst>
            </a:prstGeom>
            <a:solidFill>
              <a:srgbClr val="3366FF"/>
            </a:solidFill>
            <a:ln w="57150">
              <a:solidFill>
                <a:srgbClr val="000000"/>
              </a:solidFill>
              <a:round/>
              <a:headEnd/>
              <a:tailEnd/>
            </a:ln>
          </xdr:spPr>
        </xdr:sp>
        <xdr:sp macro="" textlink="">
          <xdr:nvSpPr>
            <xdr:cNvPr id="6237470" name="AutoShape 945">
              <a:extLst>
                <a:ext uri="{FF2B5EF4-FFF2-40B4-BE49-F238E27FC236}">
                  <a16:creationId xmlns:a16="http://schemas.microsoft.com/office/drawing/2014/main" id="{5AA256AD-3F39-B996-8F3E-336918068F31}"/>
                </a:ext>
              </a:extLst>
            </xdr:cNvPr>
            <xdr:cNvSpPr>
              <a:spLocks noChangeAspect="1" noChangeArrowheads="1"/>
            </xdr:cNvSpPr>
          </xdr:nvSpPr>
          <xdr:spPr bwMode="auto">
            <a:xfrm rot="-3251565">
              <a:off x="7255" y="2996"/>
              <a:ext cx="900" cy="72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1536 w 21600"/>
                <a:gd name="T13" fmla="*/ 0 h 21600"/>
                <a:gd name="T14" fmla="*/ 20064 w 21600"/>
                <a:gd name="T15" fmla="*/ 8490 h 21600"/>
              </a:gdLst>
              <a:ahLst/>
              <a:cxnLst>
                <a:cxn ang="T8">
                  <a:pos x="T0" y="T1"/>
                </a:cxn>
                <a:cxn ang="T9">
                  <a:pos x="T2" y="T3"/>
                </a:cxn>
                <a:cxn ang="T10">
                  <a:pos x="T4" y="T5"/>
                </a:cxn>
                <a:cxn ang="T11">
                  <a:pos x="T6" y="T7"/>
                </a:cxn>
              </a:cxnLst>
              <a:rect l="T12" t="T13" r="T14" b="T15"/>
              <a:pathLst>
                <a:path w="21600" h="21600">
                  <a:moveTo>
                    <a:pt x="7521" y="7690"/>
                  </a:moveTo>
                  <a:cubicBezTo>
                    <a:pt x="8374" y="6790"/>
                    <a:pt x="9560" y="6280"/>
                    <a:pt x="10800" y="6281"/>
                  </a:cubicBezTo>
                  <a:cubicBezTo>
                    <a:pt x="12039" y="6281"/>
                    <a:pt x="13225" y="6790"/>
                    <a:pt x="14078" y="7690"/>
                  </a:cubicBezTo>
                  <a:lnTo>
                    <a:pt x="18636" y="3367"/>
                  </a:lnTo>
                  <a:cubicBezTo>
                    <a:pt x="16596" y="1217"/>
                    <a:pt x="13763" y="-1"/>
                    <a:pt x="10799" y="0"/>
                  </a:cubicBezTo>
                  <a:cubicBezTo>
                    <a:pt x="7836" y="0"/>
                    <a:pt x="5003" y="1217"/>
                    <a:pt x="2963" y="3367"/>
                  </a:cubicBezTo>
                  <a:lnTo>
                    <a:pt x="7521" y="7690"/>
                  </a:lnTo>
                  <a:close/>
                </a:path>
              </a:pathLst>
            </a:custGeom>
            <a:solidFill>
              <a:srgbClr val="3366FF"/>
            </a:solidFill>
            <a:ln w="57150">
              <a:solidFill>
                <a:srgbClr val="000000"/>
              </a:solidFill>
              <a:miter lim="800000"/>
              <a:headEnd/>
              <a:tailEnd/>
            </a:ln>
          </xdr:spPr>
        </xdr:sp>
      </xdr:grpSp>
      <xdr:grpSp>
        <xdr:nvGrpSpPr>
          <xdr:cNvPr id="6237417" name="Group 946">
            <a:extLst>
              <a:ext uri="{FF2B5EF4-FFF2-40B4-BE49-F238E27FC236}">
                <a16:creationId xmlns:a16="http://schemas.microsoft.com/office/drawing/2014/main" id="{3C1C44E7-3B0B-E643-A2F4-AF4D857989B8}"/>
              </a:ext>
            </a:extLst>
          </xdr:cNvPr>
          <xdr:cNvGrpSpPr>
            <a:grpSpLocks noChangeAspect="1"/>
          </xdr:cNvGrpSpPr>
        </xdr:nvGrpSpPr>
        <xdr:grpSpPr bwMode="auto">
          <a:xfrm>
            <a:off x="8203674" y="19403539"/>
            <a:ext cx="622100" cy="1353180"/>
            <a:chOff x="5760" y="1140"/>
            <a:chExt cx="2305" cy="4350"/>
          </a:xfrm>
        </xdr:grpSpPr>
        <xdr:sp macro="" textlink="">
          <xdr:nvSpPr>
            <xdr:cNvPr id="6237463" name="AutoShape 947">
              <a:extLst>
                <a:ext uri="{FF2B5EF4-FFF2-40B4-BE49-F238E27FC236}">
                  <a16:creationId xmlns:a16="http://schemas.microsoft.com/office/drawing/2014/main" id="{F4DBFF81-903E-4D07-BD44-1221DBE2E7BA}"/>
                </a:ext>
              </a:extLst>
            </xdr:cNvPr>
            <xdr:cNvSpPr>
              <a:spLocks noChangeAspect="1" noChangeArrowheads="1"/>
            </xdr:cNvSpPr>
          </xdr:nvSpPr>
          <xdr:spPr bwMode="auto">
            <a:xfrm>
              <a:off x="5760" y="1140"/>
              <a:ext cx="1800" cy="3960"/>
            </a:xfrm>
            <a:prstGeom prst="roundRect">
              <a:avLst>
                <a:gd name="adj" fmla="val 50000"/>
              </a:avLst>
            </a:prstGeom>
            <a:solidFill>
              <a:srgbClr val="3366FF"/>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6237464" name="AutoShape 948">
              <a:extLst>
                <a:ext uri="{FF2B5EF4-FFF2-40B4-BE49-F238E27FC236}">
                  <a16:creationId xmlns:a16="http://schemas.microsoft.com/office/drawing/2014/main" id="{B0A932C0-4544-2823-5BDB-8C31AB5D3F11}"/>
                </a:ext>
              </a:extLst>
            </xdr:cNvPr>
            <xdr:cNvSpPr>
              <a:spLocks noChangeAspect="1" noChangeArrowheads="1"/>
            </xdr:cNvSpPr>
          </xdr:nvSpPr>
          <xdr:spPr bwMode="auto">
            <a:xfrm>
              <a:off x="5760" y="2520"/>
              <a:ext cx="1800" cy="2970"/>
            </a:xfrm>
            <a:prstGeom prst="roundRect">
              <a:avLst>
                <a:gd name="adj" fmla="val 16667"/>
              </a:avLst>
            </a:prstGeom>
            <a:solidFill>
              <a:srgbClr val="C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6237465" name="AutoShape 949">
              <a:extLst>
                <a:ext uri="{FF2B5EF4-FFF2-40B4-BE49-F238E27FC236}">
                  <a16:creationId xmlns:a16="http://schemas.microsoft.com/office/drawing/2014/main" id="{A09E3709-EABF-B82B-6039-AD9186F4E89F}"/>
                </a:ext>
              </a:extLst>
            </xdr:cNvPr>
            <xdr:cNvSpPr>
              <a:spLocks noChangeAspect="1" noChangeArrowheads="1"/>
            </xdr:cNvSpPr>
          </xdr:nvSpPr>
          <xdr:spPr bwMode="auto">
            <a:xfrm>
              <a:off x="6420" y="1140"/>
              <a:ext cx="1620" cy="2100"/>
            </a:xfrm>
            <a:prstGeom prst="roundRect">
              <a:avLst>
                <a:gd name="adj" fmla="val 27778"/>
              </a:avLst>
            </a:prstGeom>
            <a:solidFill>
              <a:srgbClr val="C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6237466" name="AutoShape 950">
              <a:extLst>
                <a:ext uri="{FF2B5EF4-FFF2-40B4-BE49-F238E27FC236}">
                  <a16:creationId xmlns:a16="http://schemas.microsoft.com/office/drawing/2014/main" id="{6089FDFC-B73B-C7A2-416B-037325FCEB0D}"/>
                </a:ext>
              </a:extLst>
            </xdr:cNvPr>
            <xdr:cNvSpPr>
              <a:spLocks noChangeAspect="1" noChangeArrowheads="1"/>
            </xdr:cNvSpPr>
          </xdr:nvSpPr>
          <xdr:spPr bwMode="auto">
            <a:xfrm rot="-3251565">
              <a:off x="7255" y="2996"/>
              <a:ext cx="900" cy="72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1536 w 21600"/>
                <a:gd name="T13" fmla="*/ 0 h 21600"/>
                <a:gd name="T14" fmla="*/ 20064 w 21600"/>
                <a:gd name="T15" fmla="*/ 8490 h 21600"/>
              </a:gdLst>
              <a:ahLst/>
              <a:cxnLst>
                <a:cxn ang="T8">
                  <a:pos x="T0" y="T1"/>
                </a:cxn>
                <a:cxn ang="T9">
                  <a:pos x="T2" y="T3"/>
                </a:cxn>
                <a:cxn ang="T10">
                  <a:pos x="T4" y="T5"/>
                </a:cxn>
                <a:cxn ang="T11">
                  <a:pos x="T6" y="T7"/>
                </a:cxn>
              </a:cxnLst>
              <a:rect l="T12" t="T13" r="T14" b="T15"/>
              <a:pathLst>
                <a:path w="21600" h="21600">
                  <a:moveTo>
                    <a:pt x="7521" y="7690"/>
                  </a:moveTo>
                  <a:cubicBezTo>
                    <a:pt x="8374" y="6790"/>
                    <a:pt x="9560" y="6280"/>
                    <a:pt x="10800" y="6281"/>
                  </a:cubicBezTo>
                  <a:cubicBezTo>
                    <a:pt x="12039" y="6281"/>
                    <a:pt x="13225" y="6790"/>
                    <a:pt x="14078" y="7690"/>
                  </a:cubicBezTo>
                  <a:lnTo>
                    <a:pt x="18636" y="3367"/>
                  </a:lnTo>
                  <a:cubicBezTo>
                    <a:pt x="16596" y="1217"/>
                    <a:pt x="13763" y="-1"/>
                    <a:pt x="10799" y="0"/>
                  </a:cubicBezTo>
                  <a:cubicBezTo>
                    <a:pt x="7836" y="0"/>
                    <a:pt x="5003" y="1217"/>
                    <a:pt x="2963" y="3367"/>
                  </a:cubicBezTo>
                  <a:lnTo>
                    <a:pt x="7521" y="7690"/>
                  </a:lnTo>
                  <a:close/>
                </a:path>
              </a:pathLst>
            </a:custGeom>
            <a:solidFill>
              <a:srgbClr val="C00000"/>
            </a:solidFill>
            <a:ln>
              <a:noFill/>
            </a:ln>
            <a:extLst>
              <a:ext uri="{91240B29-F687-4F45-9708-019B960494DF}">
                <a14:hiddenLine xmlns:a14="http://schemas.microsoft.com/office/drawing/2010/main" w="9525">
                  <a:solidFill>
                    <a:srgbClr val="000000"/>
                  </a:solidFill>
                  <a:miter lim="800000"/>
                  <a:headEnd/>
                  <a:tailEnd/>
                </a14:hiddenLine>
              </a:ext>
            </a:extLst>
          </xdr:spPr>
        </xdr:sp>
      </xdr:grpSp>
      <xdr:grpSp>
        <xdr:nvGrpSpPr>
          <xdr:cNvPr id="6237418" name="Group 951">
            <a:extLst>
              <a:ext uri="{FF2B5EF4-FFF2-40B4-BE49-F238E27FC236}">
                <a16:creationId xmlns:a16="http://schemas.microsoft.com/office/drawing/2014/main" id="{FC7157F6-BCC5-EF59-3990-93761B6C0E84}"/>
              </a:ext>
            </a:extLst>
          </xdr:cNvPr>
          <xdr:cNvGrpSpPr>
            <a:grpSpLocks noChangeAspect="1"/>
          </xdr:cNvGrpSpPr>
        </xdr:nvGrpSpPr>
        <xdr:grpSpPr bwMode="auto">
          <a:xfrm>
            <a:off x="8206748" y="19436379"/>
            <a:ext cx="416525" cy="479938"/>
            <a:chOff x="5862" y="540"/>
            <a:chExt cx="1158" cy="1158"/>
          </a:xfrm>
        </xdr:grpSpPr>
        <xdr:sp macro="" textlink="">
          <xdr:nvSpPr>
            <xdr:cNvPr id="6237448" name="AutoShape 952">
              <a:extLst>
                <a:ext uri="{FF2B5EF4-FFF2-40B4-BE49-F238E27FC236}">
                  <a16:creationId xmlns:a16="http://schemas.microsoft.com/office/drawing/2014/main" id="{D54CE820-0C0E-9110-5835-9CD3E64C9B0B}"/>
                </a:ext>
              </a:extLst>
            </xdr:cNvPr>
            <xdr:cNvSpPr>
              <a:spLocks noChangeAspect="1" noChangeArrowheads="1"/>
            </xdr:cNvSpPr>
          </xdr:nvSpPr>
          <xdr:spPr bwMode="auto">
            <a:xfrm>
              <a:off x="5940" y="540"/>
              <a:ext cx="1080" cy="1080"/>
            </a:xfrm>
            <a:custGeom>
              <a:avLst/>
              <a:gdLst>
                <a:gd name="T0" fmla="*/ 0 w 21600"/>
                <a:gd name="T1" fmla="*/ 0 h 21600"/>
                <a:gd name="T2" fmla="*/ 0 w 21600"/>
                <a:gd name="T3" fmla="*/ 0 h 21600"/>
                <a:gd name="T4" fmla="*/ 0 w 21600"/>
                <a:gd name="T5" fmla="*/ 0 h 21600"/>
                <a:gd name="T6" fmla="*/ 0 w 21600"/>
                <a:gd name="T7" fmla="*/ 0 h 21600"/>
                <a:gd name="T8" fmla="*/ 0 w 21600"/>
                <a:gd name="T9" fmla="*/ 0 h 21600"/>
                <a:gd name="T10" fmla="*/ 0 w 21600"/>
                <a:gd name="T11" fmla="*/ 0 h 21600"/>
                <a:gd name="T12" fmla="*/ 0 w 21600"/>
                <a:gd name="T13" fmla="*/ 0 h 21600"/>
                <a:gd name="T14" fmla="*/ 0 w 21600"/>
                <a:gd name="T15" fmla="*/ 0 h 21600"/>
                <a:gd name="T16" fmla="*/ 0 60000 65536"/>
                <a:gd name="T17" fmla="*/ 0 60000 65536"/>
                <a:gd name="T18" fmla="*/ 0 60000 65536"/>
                <a:gd name="T19" fmla="*/ 0 60000 65536"/>
                <a:gd name="T20" fmla="*/ 0 60000 65536"/>
                <a:gd name="T21" fmla="*/ 0 60000 65536"/>
                <a:gd name="T22" fmla="*/ 0 60000 65536"/>
                <a:gd name="T23" fmla="*/ 0 60000 65536"/>
                <a:gd name="T24" fmla="*/ 3160 w 21600"/>
                <a:gd name="T25" fmla="*/ 3160 h 21600"/>
                <a:gd name="T26" fmla="*/ 18440 w 21600"/>
                <a:gd name="T27" fmla="*/ 1844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gradFill rotWithShape="1">
              <a:gsLst>
                <a:gs pos="0">
                  <a:srgbClr val="663012"/>
                </a:gs>
                <a:gs pos="14999">
                  <a:srgbClr val="A65528"/>
                </a:gs>
                <a:gs pos="35001">
                  <a:srgbClr val="D49E6C"/>
                </a:gs>
                <a:gs pos="50000">
                  <a:srgbClr val="D6B19C"/>
                </a:gs>
                <a:gs pos="64999">
                  <a:srgbClr val="D49E6C"/>
                </a:gs>
                <a:gs pos="85001">
                  <a:srgbClr val="A65528"/>
                </a:gs>
                <a:gs pos="100000">
                  <a:srgbClr val="663012"/>
                </a:gs>
              </a:gsLst>
              <a:lin ang="0" scaled="1"/>
            </a:gradFill>
            <a:ln w="9525">
              <a:solidFill>
                <a:srgbClr val="000000"/>
              </a:solidFill>
              <a:round/>
              <a:headEnd/>
              <a:tailEnd/>
            </a:ln>
          </xdr:spPr>
        </xdr:sp>
        <xdr:sp macro="" textlink="">
          <xdr:nvSpPr>
            <xdr:cNvPr id="6237449" name="Oval 953">
              <a:extLst>
                <a:ext uri="{FF2B5EF4-FFF2-40B4-BE49-F238E27FC236}">
                  <a16:creationId xmlns:a16="http://schemas.microsoft.com/office/drawing/2014/main" id="{7CE5CE9E-EE77-F431-AFC7-436F6F10147D}"/>
                </a:ext>
              </a:extLst>
            </xdr:cNvPr>
            <xdr:cNvSpPr>
              <a:spLocks noChangeAspect="1" noChangeArrowheads="1"/>
            </xdr:cNvSpPr>
          </xdr:nvSpPr>
          <xdr:spPr bwMode="auto">
            <a:xfrm>
              <a:off x="6120" y="720"/>
              <a:ext cx="720" cy="720"/>
            </a:xfrm>
            <a:prstGeom prst="ellipse">
              <a:avLst/>
            </a:prstGeom>
            <a:solidFill>
              <a:srgbClr val="339966"/>
            </a:solidFill>
            <a:ln w="9525">
              <a:solidFill>
                <a:srgbClr val="000000"/>
              </a:solidFill>
              <a:round/>
              <a:headEnd/>
              <a:tailEnd/>
            </a:ln>
          </xdr:spPr>
        </xdr:sp>
        <xdr:sp macro="" textlink="">
          <xdr:nvSpPr>
            <xdr:cNvPr id="6237450" name="AutoShape 954">
              <a:extLst>
                <a:ext uri="{FF2B5EF4-FFF2-40B4-BE49-F238E27FC236}">
                  <a16:creationId xmlns:a16="http://schemas.microsoft.com/office/drawing/2014/main" id="{4AA013B2-A479-F3DC-9CD0-8F4C3D54F7BC}"/>
                </a:ext>
              </a:extLst>
            </xdr:cNvPr>
            <xdr:cNvSpPr>
              <a:spLocks noChangeAspect="1" noChangeArrowheads="1"/>
            </xdr:cNvSpPr>
          </xdr:nvSpPr>
          <xdr:spPr bwMode="auto">
            <a:xfrm>
              <a:off x="5862" y="540"/>
              <a:ext cx="1158" cy="1158"/>
            </a:xfrm>
            <a:custGeom>
              <a:avLst/>
              <a:gdLst>
                <a:gd name="T0" fmla="*/ 0 w 21600"/>
                <a:gd name="T1" fmla="*/ 0 h 21600"/>
                <a:gd name="T2" fmla="*/ 0 w 21600"/>
                <a:gd name="T3" fmla="*/ 0 h 21600"/>
                <a:gd name="T4" fmla="*/ 0 w 21600"/>
                <a:gd name="T5" fmla="*/ 0 h 21600"/>
                <a:gd name="T6" fmla="*/ 0 w 21600"/>
                <a:gd name="T7" fmla="*/ 0 h 21600"/>
                <a:gd name="T8" fmla="*/ 0 w 21600"/>
                <a:gd name="T9" fmla="*/ 0 h 21600"/>
                <a:gd name="T10" fmla="*/ 0 w 21600"/>
                <a:gd name="T11" fmla="*/ 0 h 21600"/>
                <a:gd name="T12" fmla="*/ 0 w 21600"/>
                <a:gd name="T13" fmla="*/ 0 h 21600"/>
                <a:gd name="T14" fmla="*/ 0 w 21600"/>
                <a:gd name="T15" fmla="*/ 0 h 21600"/>
                <a:gd name="T16" fmla="*/ 0 60000 65536"/>
                <a:gd name="T17" fmla="*/ 0 60000 65536"/>
                <a:gd name="T18" fmla="*/ 0 60000 65536"/>
                <a:gd name="T19" fmla="*/ 0 60000 65536"/>
                <a:gd name="T20" fmla="*/ 0 60000 65536"/>
                <a:gd name="T21" fmla="*/ 0 60000 65536"/>
                <a:gd name="T22" fmla="*/ 0 60000 65536"/>
                <a:gd name="T23" fmla="*/ 0 60000 65536"/>
                <a:gd name="T24" fmla="*/ 3152 w 21600"/>
                <a:gd name="T25" fmla="*/ 3152 h 21600"/>
                <a:gd name="T26" fmla="*/ 18448 w 21600"/>
                <a:gd name="T27" fmla="*/ 18448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1500" y="10800"/>
                  </a:moveTo>
                  <a:cubicBezTo>
                    <a:pt x="1500" y="15936"/>
                    <a:pt x="5664" y="20100"/>
                    <a:pt x="10800" y="20100"/>
                  </a:cubicBezTo>
                  <a:cubicBezTo>
                    <a:pt x="15936" y="20100"/>
                    <a:pt x="20100" y="15936"/>
                    <a:pt x="20100" y="10800"/>
                  </a:cubicBezTo>
                  <a:cubicBezTo>
                    <a:pt x="20100" y="5664"/>
                    <a:pt x="15936" y="1500"/>
                    <a:pt x="10800" y="1500"/>
                  </a:cubicBezTo>
                  <a:cubicBezTo>
                    <a:pt x="5664" y="1500"/>
                    <a:pt x="1500" y="5664"/>
                    <a:pt x="1500" y="10800"/>
                  </a:cubicBezTo>
                  <a:close/>
                </a:path>
              </a:pathLst>
            </a:custGeom>
            <a:solidFill>
              <a:srgbClr val="C00000"/>
            </a:solidFill>
            <a:ln w="9525">
              <a:solidFill>
                <a:srgbClr val="000000"/>
              </a:solidFill>
              <a:round/>
              <a:headEnd/>
              <a:tailEnd/>
            </a:ln>
          </xdr:spPr>
        </xdr:sp>
        <xdr:sp macro="" textlink="">
          <xdr:nvSpPr>
            <xdr:cNvPr id="6237451" name="AutoShape 955">
              <a:extLst>
                <a:ext uri="{FF2B5EF4-FFF2-40B4-BE49-F238E27FC236}">
                  <a16:creationId xmlns:a16="http://schemas.microsoft.com/office/drawing/2014/main" id="{B63285F7-945D-1BC1-258F-04A7D9A9EEAB}"/>
                </a:ext>
              </a:extLst>
            </xdr:cNvPr>
            <xdr:cNvSpPr>
              <a:spLocks noChangeAspect="1" noChangeArrowheads="1"/>
            </xdr:cNvSpPr>
          </xdr:nvSpPr>
          <xdr:spPr bwMode="auto">
            <a:xfrm>
              <a:off x="6210" y="810"/>
              <a:ext cx="540" cy="540"/>
            </a:xfrm>
            <a:prstGeom prst="flowChartSummingJunction">
              <a:avLst/>
            </a:prstGeom>
            <a:noFill/>
            <a:ln w="9525">
              <a:solidFill>
                <a:srgbClr val="FFFFFF"/>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6237452" name="AutoShape 956">
              <a:extLst>
                <a:ext uri="{FF2B5EF4-FFF2-40B4-BE49-F238E27FC236}">
                  <a16:creationId xmlns:a16="http://schemas.microsoft.com/office/drawing/2014/main" id="{CF8B55DC-C3B8-5B12-BA80-3D2192F18216}"/>
                </a:ext>
              </a:extLst>
            </xdr:cNvPr>
            <xdr:cNvSpPr>
              <a:spLocks noChangeAspect="1" noChangeArrowheads="1"/>
            </xdr:cNvSpPr>
          </xdr:nvSpPr>
          <xdr:spPr bwMode="auto">
            <a:xfrm>
              <a:off x="6210" y="810"/>
              <a:ext cx="540" cy="540"/>
            </a:xfrm>
            <a:prstGeom prst="flowChartOr">
              <a:avLst/>
            </a:prstGeom>
            <a:noFill/>
            <a:ln w="9525">
              <a:solidFill>
                <a:srgbClr val="FFFFFF"/>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6237453" name="AutoShape 957">
              <a:extLst>
                <a:ext uri="{FF2B5EF4-FFF2-40B4-BE49-F238E27FC236}">
                  <a16:creationId xmlns:a16="http://schemas.microsoft.com/office/drawing/2014/main" id="{D649AC2C-E4AA-9E1E-F774-18E940FC6697}"/>
                </a:ext>
              </a:extLst>
            </xdr:cNvPr>
            <xdr:cNvSpPr>
              <a:spLocks noChangeAspect="1" noChangeArrowheads="1"/>
            </xdr:cNvSpPr>
          </xdr:nvSpPr>
          <xdr:spPr bwMode="auto">
            <a:xfrm>
              <a:off x="6300" y="900"/>
              <a:ext cx="360" cy="360"/>
            </a:xfrm>
            <a:prstGeom prst="flowChartSummingJunction">
              <a:avLst/>
            </a:prstGeom>
            <a:gradFill rotWithShape="1">
              <a:gsLst>
                <a:gs pos="0">
                  <a:srgbClr val="FBE4AE"/>
                </a:gs>
                <a:gs pos="6500">
                  <a:srgbClr val="BD922A"/>
                </a:gs>
                <a:gs pos="10501">
                  <a:srgbClr val="BD922A"/>
                </a:gs>
                <a:gs pos="31500">
                  <a:srgbClr val="FBE4AE"/>
                </a:gs>
                <a:gs pos="33501">
                  <a:srgbClr val="BD922A"/>
                </a:gs>
                <a:gs pos="34500">
                  <a:srgbClr val="835E17"/>
                </a:gs>
                <a:gs pos="41000">
                  <a:srgbClr val="A28949"/>
                </a:gs>
                <a:gs pos="50000">
                  <a:srgbClr val="FAE3B7"/>
                </a:gs>
                <a:gs pos="59000">
                  <a:srgbClr val="A28949"/>
                </a:gs>
                <a:gs pos="65500">
                  <a:srgbClr val="835E17"/>
                </a:gs>
                <a:gs pos="66499">
                  <a:srgbClr val="BD922A"/>
                </a:gs>
                <a:gs pos="68500">
                  <a:srgbClr val="FBE4AE"/>
                </a:gs>
                <a:gs pos="89500">
                  <a:srgbClr val="BD922A"/>
                </a:gs>
                <a:gs pos="93500">
                  <a:srgbClr val="BD922A"/>
                </a:gs>
                <a:gs pos="100000">
                  <a:srgbClr val="FBE4AE"/>
                </a:gs>
              </a:gsLst>
              <a:lin ang="2700000" scaled="1"/>
            </a:gradFill>
            <a:ln w="9525">
              <a:solidFill>
                <a:srgbClr val="000000"/>
              </a:solidFill>
              <a:round/>
              <a:headEnd/>
              <a:tailEnd/>
            </a:ln>
          </xdr:spPr>
        </xdr:sp>
        <xdr:sp macro="" textlink="">
          <xdr:nvSpPr>
            <xdr:cNvPr id="6237454" name="AutoShape 958">
              <a:extLst>
                <a:ext uri="{FF2B5EF4-FFF2-40B4-BE49-F238E27FC236}">
                  <a16:creationId xmlns:a16="http://schemas.microsoft.com/office/drawing/2014/main" id="{4CFC5ED9-2C71-542B-0043-A3105A526413}"/>
                </a:ext>
              </a:extLst>
            </xdr:cNvPr>
            <xdr:cNvSpPr>
              <a:spLocks noChangeAspect="1" noChangeArrowheads="1"/>
            </xdr:cNvSpPr>
          </xdr:nvSpPr>
          <xdr:spPr bwMode="auto">
            <a:xfrm rot="-2715515">
              <a:off x="6385" y="990"/>
              <a:ext cx="179" cy="180"/>
            </a:xfrm>
            <a:prstGeom prst="flowChartSummingJunction">
              <a:avLst/>
            </a:prstGeom>
            <a:gradFill rotWithShape="1">
              <a:gsLst>
                <a:gs pos="0">
                  <a:srgbClr val="FBE4AE"/>
                </a:gs>
                <a:gs pos="6500">
                  <a:srgbClr val="BD922A"/>
                </a:gs>
                <a:gs pos="10501">
                  <a:srgbClr val="BD922A"/>
                </a:gs>
                <a:gs pos="31500">
                  <a:srgbClr val="FBE4AE"/>
                </a:gs>
                <a:gs pos="33501">
                  <a:srgbClr val="BD922A"/>
                </a:gs>
                <a:gs pos="34500">
                  <a:srgbClr val="835E17"/>
                </a:gs>
                <a:gs pos="41000">
                  <a:srgbClr val="A28949"/>
                </a:gs>
                <a:gs pos="50000">
                  <a:srgbClr val="FAE3B7"/>
                </a:gs>
                <a:gs pos="59000">
                  <a:srgbClr val="A28949"/>
                </a:gs>
                <a:gs pos="65500">
                  <a:srgbClr val="835E17"/>
                </a:gs>
                <a:gs pos="66499">
                  <a:srgbClr val="BD922A"/>
                </a:gs>
                <a:gs pos="68500">
                  <a:srgbClr val="FBE4AE"/>
                </a:gs>
                <a:gs pos="89500">
                  <a:srgbClr val="BD922A"/>
                </a:gs>
                <a:gs pos="93500">
                  <a:srgbClr val="BD922A"/>
                </a:gs>
                <a:gs pos="100000">
                  <a:srgbClr val="FBE4AE"/>
                </a:gs>
              </a:gsLst>
              <a:lin ang="2700000" scaled="1"/>
            </a:gradFill>
            <a:ln w="9525">
              <a:solidFill>
                <a:srgbClr val="000000"/>
              </a:solidFill>
              <a:round/>
              <a:headEnd/>
              <a:tailEnd/>
            </a:ln>
          </xdr:spPr>
        </xdr:sp>
        <xdr:sp macro="" textlink="">
          <xdr:nvSpPr>
            <xdr:cNvPr id="6237455" name="AutoShape 959">
              <a:extLst>
                <a:ext uri="{FF2B5EF4-FFF2-40B4-BE49-F238E27FC236}">
                  <a16:creationId xmlns:a16="http://schemas.microsoft.com/office/drawing/2014/main" id="{0AC265BE-A87C-5F4D-EC4B-0AA082B4FA51}"/>
                </a:ext>
              </a:extLst>
            </xdr:cNvPr>
            <xdr:cNvSpPr>
              <a:spLocks noChangeAspect="1" noChangeArrowheads="1"/>
            </xdr:cNvSpPr>
          </xdr:nvSpPr>
          <xdr:spPr bwMode="auto">
            <a:xfrm>
              <a:off x="6048" y="1064"/>
              <a:ext cx="43" cy="43"/>
            </a:xfrm>
            <a:prstGeom prst="diamond">
              <a:avLst/>
            </a:prstGeom>
            <a:solidFill>
              <a:srgbClr val="C0C0C0"/>
            </a:solidFill>
            <a:ln w="3175">
              <a:solidFill>
                <a:srgbClr val="000000"/>
              </a:solidFill>
              <a:miter lim="800000"/>
              <a:headEnd/>
              <a:tailEnd/>
            </a:ln>
          </xdr:spPr>
        </xdr:sp>
        <xdr:sp macro="" textlink="">
          <xdr:nvSpPr>
            <xdr:cNvPr id="6237456" name="AutoShape 960">
              <a:extLst>
                <a:ext uri="{FF2B5EF4-FFF2-40B4-BE49-F238E27FC236}">
                  <a16:creationId xmlns:a16="http://schemas.microsoft.com/office/drawing/2014/main" id="{3987E078-1479-46F9-C58F-91EEC377C37B}"/>
                </a:ext>
              </a:extLst>
            </xdr:cNvPr>
            <xdr:cNvSpPr>
              <a:spLocks noChangeAspect="1" noChangeArrowheads="1"/>
            </xdr:cNvSpPr>
          </xdr:nvSpPr>
          <xdr:spPr bwMode="auto">
            <a:xfrm>
              <a:off x="6461" y="1464"/>
              <a:ext cx="43" cy="43"/>
            </a:xfrm>
            <a:prstGeom prst="diamond">
              <a:avLst/>
            </a:prstGeom>
            <a:solidFill>
              <a:srgbClr val="C0C0C0"/>
            </a:solidFill>
            <a:ln w="3175">
              <a:solidFill>
                <a:srgbClr val="000000"/>
              </a:solidFill>
              <a:miter lim="800000"/>
              <a:headEnd/>
              <a:tailEnd/>
            </a:ln>
          </xdr:spPr>
        </xdr:sp>
        <xdr:sp macro="" textlink="">
          <xdr:nvSpPr>
            <xdr:cNvPr id="6237457" name="AutoShape 961">
              <a:extLst>
                <a:ext uri="{FF2B5EF4-FFF2-40B4-BE49-F238E27FC236}">
                  <a16:creationId xmlns:a16="http://schemas.microsoft.com/office/drawing/2014/main" id="{B94C308E-82D9-49E1-6BC9-5DCB2032DFCF}"/>
                </a:ext>
              </a:extLst>
            </xdr:cNvPr>
            <xdr:cNvSpPr>
              <a:spLocks noChangeAspect="1" noChangeArrowheads="1"/>
            </xdr:cNvSpPr>
          </xdr:nvSpPr>
          <xdr:spPr bwMode="auto">
            <a:xfrm>
              <a:off x="6456" y="644"/>
              <a:ext cx="43" cy="43"/>
            </a:xfrm>
            <a:prstGeom prst="diamond">
              <a:avLst/>
            </a:prstGeom>
            <a:solidFill>
              <a:srgbClr val="C0C0C0"/>
            </a:solidFill>
            <a:ln w="3175">
              <a:solidFill>
                <a:srgbClr val="000000"/>
              </a:solidFill>
              <a:miter lim="800000"/>
              <a:headEnd/>
              <a:tailEnd/>
            </a:ln>
          </xdr:spPr>
        </xdr:sp>
        <xdr:sp macro="" textlink="">
          <xdr:nvSpPr>
            <xdr:cNvPr id="6237458" name="AutoShape 962">
              <a:extLst>
                <a:ext uri="{FF2B5EF4-FFF2-40B4-BE49-F238E27FC236}">
                  <a16:creationId xmlns:a16="http://schemas.microsoft.com/office/drawing/2014/main" id="{536CDE66-CBCB-2272-EE22-ED2A85D42AE3}"/>
                </a:ext>
              </a:extLst>
            </xdr:cNvPr>
            <xdr:cNvSpPr>
              <a:spLocks noChangeAspect="1" noChangeArrowheads="1"/>
            </xdr:cNvSpPr>
          </xdr:nvSpPr>
          <xdr:spPr bwMode="auto">
            <a:xfrm>
              <a:off x="6869" y="1056"/>
              <a:ext cx="43" cy="43"/>
            </a:xfrm>
            <a:prstGeom prst="diamond">
              <a:avLst/>
            </a:prstGeom>
            <a:solidFill>
              <a:srgbClr val="C0C0C0"/>
            </a:solidFill>
            <a:ln w="3175">
              <a:solidFill>
                <a:srgbClr val="000000"/>
              </a:solidFill>
              <a:miter lim="800000"/>
              <a:headEnd/>
              <a:tailEnd/>
            </a:ln>
          </xdr:spPr>
        </xdr:sp>
        <xdr:sp macro="" textlink="">
          <xdr:nvSpPr>
            <xdr:cNvPr id="6237459" name="AutoShape 963">
              <a:extLst>
                <a:ext uri="{FF2B5EF4-FFF2-40B4-BE49-F238E27FC236}">
                  <a16:creationId xmlns:a16="http://schemas.microsoft.com/office/drawing/2014/main" id="{60CBFB60-83FB-11DC-D07A-44EDE1F330FE}"/>
                </a:ext>
              </a:extLst>
            </xdr:cNvPr>
            <xdr:cNvSpPr>
              <a:spLocks noChangeAspect="1" noChangeArrowheads="1"/>
            </xdr:cNvSpPr>
          </xdr:nvSpPr>
          <xdr:spPr bwMode="auto">
            <a:xfrm>
              <a:off x="6741" y="1352"/>
              <a:ext cx="43" cy="43"/>
            </a:xfrm>
            <a:prstGeom prst="diamond">
              <a:avLst/>
            </a:prstGeom>
            <a:solidFill>
              <a:srgbClr val="C0C0C0"/>
            </a:solidFill>
            <a:ln w="3175">
              <a:solidFill>
                <a:srgbClr val="000000"/>
              </a:solidFill>
              <a:miter lim="800000"/>
              <a:headEnd/>
              <a:tailEnd/>
            </a:ln>
          </xdr:spPr>
        </xdr:sp>
        <xdr:sp macro="" textlink="">
          <xdr:nvSpPr>
            <xdr:cNvPr id="6237460" name="AutoShape 964">
              <a:extLst>
                <a:ext uri="{FF2B5EF4-FFF2-40B4-BE49-F238E27FC236}">
                  <a16:creationId xmlns:a16="http://schemas.microsoft.com/office/drawing/2014/main" id="{61AF04B7-16F5-2530-A8AD-C6A083F1AEC6}"/>
                </a:ext>
              </a:extLst>
            </xdr:cNvPr>
            <xdr:cNvSpPr>
              <a:spLocks noChangeAspect="1" noChangeArrowheads="1"/>
            </xdr:cNvSpPr>
          </xdr:nvSpPr>
          <xdr:spPr bwMode="auto">
            <a:xfrm>
              <a:off x="6749" y="768"/>
              <a:ext cx="43" cy="43"/>
            </a:xfrm>
            <a:prstGeom prst="diamond">
              <a:avLst/>
            </a:prstGeom>
            <a:solidFill>
              <a:srgbClr val="C0C0C0"/>
            </a:solidFill>
            <a:ln w="3175">
              <a:solidFill>
                <a:srgbClr val="000000"/>
              </a:solidFill>
              <a:miter lim="800000"/>
              <a:headEnd/>
              <a:tailEnd/>
            </a:ln>
          </xdr:spPr>
        </xdr:sp>
        <xdr:sp macro="" textlink="">
          <xdr:nvSpPr>
            <xdr:cNvPr id="6237461" name="AutoShape 965">
              <a:extLst>
                <a:ext uri="{FF2B5EF4-FFF2-40B4-BE49-F238E27FC236}">
                  <a16:creationId xmlns:a16="http://schemas.microsoft.com/office/drawing/2014/main" id="{3D8173C2-B6ED-CD99-EA83-7F7DDBF2874A}"/>
                </a:ext>
              </a:extLst>
            </xdr:cNvPr>
            <xdr:cNvSpPr>
              <a:spLocks noChangeAspect="1" noChangeArrowheads="1"/>
            </xdr:cNvSpPr>
          </xdr:nvSpPr>
          <xdr:spPr bwMode="auto">
            <a:xfrm>
              <a:off x="6168" y="1348"/>
              <a:ext cx="43" cy="43"/>
            </a:xfrm>
            <a:prstGeom prst="diamond">
              <a:avLst/>
            </a:prstGeom>
            <a:solidFill>
              <a:srgbClr val="C0C0C0"/>
            </a:solidFill>
            <a:ln w="3175">
              <a:solidFill>
                <a:srgbClr val="000000"/>
              </a:solidFill>
              <a:miter lim="800000"/>
              <a:headEnd/>
              <a:tailEnd/>
            </a:ln>
          </xdr:spPr>
        </xdr:sp>
        <xdr:sp macro="" textlink="">
          <xdr:nvSpPr>
            <xdr:cNvPr id="6237462" name="AutoShape 966">
              <a:extLst>
                <a:ext uri="{FF2B5EF4-FFF2-40B4-BE49-F238E27FC236}">
                  <a16:creationId xmlns:a16="http://schemas.microsoft.com/office/drawing/2014/main" id="{C22BD1AB-7441-DCA8-A9F7-4A1686FDCC90}"/>
                </a:ext>
              </a:extLst>
            </xdr:cNvPr>
            <xdr:cNvSpPr>
              <a:spLocks noChangeAspect="1" noChangeArrowheads="1"/>
            </xdr:cNvSpPr>
          </xdr:nvSpPr>
          <xdr:spPr bwMode="auto">
            <a:xfrm>
              <a:off x="6160" y="776"/>
              <a:ext cx="43" cy="43"/>
            </a:xfrm>
            <a:prstGeom prst="diamond">
              <a:avLst/>
            </a:prstGeom>
            <a:solidFill>
              <a:srgbClr val="C0C0C0"/>
            </a:solidFill>
            <a:ln w="3175">
              <a:solidFill>
                <a:srgbClr val="000000"/>
              </a:solidFill>
              <a:miter lim="800000"/>
              <a:headEnd/>
              <a:tailEnd/>
            </a:ln>
          </xdr:spPr>
        </xdr:sp>
      </xdr:grpSp>
      <xdr:sp macro="" textlink="">
        <xdr:nvSpPr>
          <xdr:cNvPr id="6237419" name="AutoShape 967">
            <a:extLst>
              <a:ext uri="{FF2B5EF4-FFF2-40B4-BE49-F238E27FC236}">
                <a16:creationId xmlns:a16="http://schemas.microsoft.com/office/drawing/2014/main" id="{4D65A7F9-1088-35A6-A2F8-02AE9B642752}"/>
              </a:ext>
            </a:extLst>
          </xdr:cNvPr>
          <xdr:cNvSpPr>
            <a:spLocks noChangeAspect="1" noChangeArrowheads="1"/>
          </xdr:cNvSpPr>
        </xdr:nvSpPr>
        <xdr:spPr bwMode="auto">
          <a:xfrm flipV="1">
            <a:off x="8338929" y="19915930"/>
            <a:ext cx="263969" cy="6298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4513 w 21600"/>
              <a:gd name="T13" fmla="*/ 4474 h 21600"/>
              <a:gd name="T14" fmla="*/ 17087 w 21600"/>
              <a:gd name="T15" fmla="*/ 17126 h 21600"/>
            </a:gdLst>
            <a:ahLst/>
            <a:cxnLst>
              <a:cxn ang="T8">
                <a:pos x="T0" y="T1"/>
              </a:cxn>
              <a:cxn ang="T9">
                <a:pos x="T2" y="T3"/>
              </a:cxn>
              <a:cxn ang="T10">
                <a:pos x="T4" y="T5"/>
              </a:cxn>
              <a:cxn ang="T11">
                <a:pos x="T6" y="T7"/>
              </a:cxn>
            </a:cxnLst>
            <a:rect l="T12" t="T13" r="T14" b="T15"/>
            <a:pathLst>
              <a:path w="21600" h="21600">
                <a:moveTo>
                  <a:pt x="0" y="0"/>
                </a:moveTo>
                <a:lnTo>
                  <a:pt x="5400" y="21600"/>
                </a:lnTo>
                <a:lnTo>
                  <a:pt x="16200" y="21600"/>
                </a:lnTo>
                <a:lnTo>
                  <a:pt x="21600" y="0"/>
                </a:lnTo>
                <a:lnTo>
                  <a:pt x="0" y="0"/>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6237420" name="Rectangle 968">
            <a:extLst>
              <a:ext uri="{FF2B5EF4-FFF2-40B4-BE49-F238E27FC236}">
                <a16:creationId xmlns:a16="http://schemas.microsoft.com/office/drawing/2014/main" id="{7555E8AF-E4C2-0C89-4341-801C85DD4283}"/>
              </a:ext>
            </a:extLst>
          </xdr:cNvPr>
          <xdr:cNvSpPr>
            <a:spLocks noChangeAspect="1" noChangeArrowheads="1"/>
          </xdr:cNvSpPr>
        </xdr:nvSpPr>
        <xdr:spPr bwMode="auto">
          <a:xfrm>
            <a:off x="8354964" y="20615912"/>
            <a:ext cx="263969" cy="65230"/>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6237421" name="Line 969">
            <a:extLst>
              <a:ext uri="{FF2B5EF4-FFF2-40B4-BE49-F238E27FC236}">
                <a16:creationId xmlns:a16="http://schemas.microsoft.com/office/drawing/2014/main" id="{CBA10ACD-BE75-58BF-D5A1-4E9C4FD343D9}"/>
              </a:ext>
            </a:extLst>
          </xdr:cNvPr>
          <xdr:cNvSpPr>
            <a:spLocks noChangeAspect="1" noChangeShapeType="1"/>
          </xdr:cNvSpPr>
        </xdr:nvSpPr>
        <xdr:spPr bwMode="auto">
          <a:xfrm>
            <a:off x="8440852" y="1998745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6237422" name="Rectangle 970">
            <a:extLst>
              <a:ext uri="{FF2B5EF4-FFF2-40B4-BE49-F238E27FC236}">
                <a16:creationId xmlns:a16="http://schemas.microsoft.com/office/drawing/2014/main" id="{2BE56D99-7B14-2DEB-024A-711A9CD7D37D}"/>
              </a:ext>
            </a:extLst>
          </xdr:cNvPr>
          <xdr:cNvSpPr>
            <a:spLocks noChangeAspect="1" noChangeArrowheads="1"/>
          </xdr:cNvSpPr>
        </xdr:nvSpPr>
        <xdr:spPr bwMode="auto">
          <a:xfrm>
            <a:off x="8266712" y="19989707"/>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6237423" name="Line 971">
            <a:extLst>
              <a:ext uri="{FF2B5EF4-FFF2-40B4-BE49-F238E27FC236}">
                <a16:creationId xmlns:a16="http://schemas.microsoft.com/office/drawing/2014/main" id="{23DD095F-DEA5-17D0-D6FE-3A48B3CF3808}"/>
              </a:ext>
            </a:extLst>
          </xdr:cNvPr>
          <xdr:cNvSpPr>
            <a:spLocks noChangeAspect="1" noChangeShapeType="1"/>
          </xdr:cNvSpPr>
        </xdr:nvSpPr>
        <xdr:spPr bwMode="auto">
          <a:xfrm>
            <a:off x="8529105" y="1998970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6237424" name="Rectangle 972">
            <a:extLst>
              <a:ext uri="{FF2B5EF4-FFF2-40B4-BE49-F238E27FC236}">
                <a16:creationId xmlns:a16="http://schemas.microsoft.com/office/drawing/2014/main" id="{59D97985-88E2-7FE2-713F-D735E8B7EFA6}"/>
              </a:ext>
            </a:extLst>
          </xdr:cNvPr>
          <xdr:cNvSpPr>
            <a:spLocks noChangeAspect="1" noChangeArrowheads="1"/>
          </xdr:cNvSpPr>
        </xdr:nvSpPr>
        <xdr:spPr bwMode="auto">
          <a:xfrm>
            <a:off x="8354964" y="20039641"/>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6237425" name="Line 973">
            <a:extLst>
              <a:ext uri="{FF2B5EF4-FFF2-40B4-BE49-F238E27FC236}">
                <a16:creationId xmlns:a16="http://schemas.microsoft.com/office/drawing/2014/main" id="{17B67534-E53D-34C6-3998-FA04D253EA01}"/>
              </a:ext>
            </a:extLst>
          </xdr:cNvPr>
          <xdr:cNvSpPr>
            <a:spLocks noChangeAspect="1" noChangeShapeType="1"/>
          </xdr:cNvSpPr>
        </xdr:nvSpPr>
        <xdr:spPr bwMode="auto">
          <a:xfrm>
            <a:off x="8354964" y="19987457"/>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6237426" name="Line 974">
            <a:extLst>
              <a:ext uri="{FF2B5EF4-FFF2-40B4-BE49-F238E27FC236}">
                <a16:creationId xmlns:a16="http://schemas.microsoft.com/office/drawing/2014/main" id="{D2A12172-18CF-8925-A5BD-80F19BC480EC}"/>
              </a:ext>
            </a:extLst>
          </xdr:cNvPr>
          <xdr:cNvSpPr>
            <a:spLocks noChangeAspect="1" noChangeShapeType="1"/>
          </xdr:cNvSpPr>
        </xdr:nvSpPr>
        <xdr:spPr bwMode="auto">
          <a:xfrm>
            <a:off x="8310838" y="1998970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6237427" name="Rectangle 975">
            <a:extLst>
              <a:ext uri="{FF2B5EF4-FFF2-40B4-BE49-F238E27FC236}">
                <a16:creationId xmlns:a16="http://schemas.microsoft.com/office/drawing/2014/main" id="{35FC2A68-17A5-1C41-8696-2A5957480C36}"/>
              </a:ext>
            </a:extLst>
          </xdr:cNvPr>
          <xdr:cNvSpPr>
            <a:spLocks noChangeAspect="1" noChangeArrowheads="1"/>
          </xdr:cNvSpPr>
        </xdr:nvSpPr>
        <xdr:spPr bwMode="auto">
          <a:xfrm>
            <a:off x="8354964" y="20085527"/>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6237428" name="Line 976">
            <a:extLst>
              <a:ext uri="{FF2B5EF4-FFF2-40B4-BE49-F238E27FC236}">
                <a16:creationId xmlns:a16="http://schemas.microsoft.com/office/drawing/2014/main" id="{1F498706-D233-337A-CA73-47BD6F35D428}"/>
              </a:ext>
            </a:extLst>
          </xdr:cNvPr>
          <xdr:cNvSpPr>
            <a:spLocks noChangeAspect="1" noChangeShapeType="1"/>
          </xdr:cNvSpPr>
        </xdr:nvSpPr>
        <xdr:spPr bwMode="auto">
          <a:xfrm>
            <a:off x="8266712" y="20094524"/>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6237429" name="Line 995">
            <a:extLst>
              <a:ext uri="{FF2B5EF4-FFF2-40B4-BE49-F238E27FC236}">
                <a16:creationId xmlns:a16="http://schemas.microsoft.com/office/drawing/2014/main" id="{D4AC8398-E927-3DEE-274D-C4F25DE9A915}"/>
              </a:ext>
            </a:extLst>
          </xdr:cNvPr>
          <xdr:cNvSpPr>
            <a:spLocks noChangeAspect="1" noChangeShapeType="1"/>
          </xdr:cNvSpPr>
        </xdr:nvSpPr>
        <xdr:spPr bwMode="auto">
          <a:xfrm>
            <a:off x="8486948" y="19917729"/>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6237430" name="Line 996">
            <a:extLst>
              <a:ext uri="{FF2B5EF4-FFF2-40B4-BE49-F238E27FC236}">
                <a16:creationId xmlns:a16="http://schemas.microsoft.com/office/drawing/2014/main" id="{2B39EBC9-F5DA-8135-CC03-330F0AD82A57}"/>
              </a:ext>
            </a:extLst>
          </xdr:cNvPr>
          <xdr:cNvSpPr>
            <a:spLocks noChangeAspect="1" noChangeShapeType="1"/>
          </xdr:cNvSpPr>
        </xdr:nvSpPr>
        <xdr:spPr bwMode="auto">
          <a:xfrm>
            <a:off x="8439276" y="20624909"/>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6237431" name="Line 997">
            <a:extLst>
              <a:ext uri="{FF2B5EF4-FFF2-40B4-BE49-F238E27FC236}">
                <a16:creationId xmlns:a16="http://schemas.microsoft.com/office/drawing/2014/main" id="{BAB4F08B-7568-F00B-5784-9A4340E70B8D}"/>
              </a:ext>
            </a:extLst>
          </xdr:cNvPr>
          <xdr:cNvSpPr>
            <a:spLocks noChangeAspect="1" noChangeShapeType="1"/>
          </xdr:cNvSpPr>
        </xdr:nvSpPr>
        <xdr:spPr bwMode="auto">
          <a:xfrm>
            <a:off x="8527135" y="20620410"/>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6237432" name="Line 969">
            <a:extLst>
              <a:ext uri="{FF2B5EF4-FFF2-40B4-BE49-F238E27FC236}">
                <a16:creationId xmlns:a16="http://schemas.microsoft.com/office/drawing/2014/main" id="{632C0BB3-5140-AB5C-CF07-E471D3457DD1}"/>
              </a:ext>
            </a:extLst>
          </xdr:cNvPr>
          <xdr:cNvSpPr>
            <a:spLocks noChangeAspect="1" noChangeShapeType="1"/>
          </xdr:cNvSpPr>
        </xdr:nvSpPr>
        <xdr:spPr bwMode="auto">
          <a:xfrm>
            <a:off x="8444469" y="2020613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6237433" name="Rectangle 970">
            <a:extLst>
              <a:ext uri="{FF2B5EF4-FFF2-40B4-BE49-F238E27FC236}">
                <a16:creationId xmlns:a16="http://schemas.microsoft.com/office/drawing/2014/main" id="{6042B188-D7D1-1BC1-6E33-EBF87A0CF359}"/>
              </a:ext>
            </a:extLst>
          </xdr:cNvPr>
          <xdr:cNvSpPr>
            <a:spLocks noChangeAspect="1" noChangeArrowheads="1"/>
          </xdr:cNvSpPr>
        </xdr:nvSpPr>
        <xdr:spPr bwMode="auto">
          <a:xfrm>
            <a:off x="8270329" y="20208389"/>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6237434" name="Line 971">
            <a:extLst>
              <a:ext uri="{FF2B5EF4-FFF2-40B4-BE49-F238E27FC236}">
                <a16:creationId xmlns:a16="http://schemas.microsoft.com/office/drawing/2014/main" id="{F79E6AEC-9D31-42EB-1ED2-F4ADBA89C3A9}"/>
              </a:ext>
            </a:extLst>
          </xdr:cNvPr>
          <xdr:cNvSpPr>
            <a:spLocks noChangeAspect="1" noChangeShapeType="1"/>
          </xdr:cNvSpPr>
        </xdr:nvSpPr>
        <xdr:spPr bwMode="auto">
          <a:xfrm>
            <a:off x="8532722" y="2020838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6237435" name="Rectangle 972">
            <a:extLst>
              <a:ext uri="{FF2B5EF4-FFF2-40B4-BE49-F238E27FC236}">
                <a16:creationId xmlns:a16="http://schemas.microsoft.com/office/drawing/2014/main" id="{848EA47F-D461-874C-2742-9A9705BDEF99}"/>
              </a:ext>
            </a:extLst>
          </xdr:cNvPr>
          <xdr:cNvSpPr>
            <a:spLocks noChangeAspect="1" noChangeArrowheads="1"/>
          </xdr:cNvSpPr>
        </xdr:nvSpPr>
        <xdr:spPr bwMode="auto">
          <a:xfrm>
            <a:off x="8358581" y="20258322"/>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6237436" name="Line 973">
            <a:extLst>
              <a:ext uri="{FF2B5EF4-FFF2-40B4-BE49-F238E27FC236}">
                <a16:creationId xmlns:a16="http://schemas.microsoft.com/office/drawing/2014/main" id="{00A29A69-D8B5-93AF-48C5-63E5D0115AD9}"/>
              </a:ext>
            </a:extLst>
          </xdr:cNvPr>
          <xdr:cNvSpPr>
            <a:spLocks noChangeAspect="1" noChangeShapeType="1"/>
          </xdr:cNvSpPr>
        </xdr:nvSpPr>
        <xdr:spPr bwMode="auto">
          <a:xfrm>
            <a:off x="8358581" y="20206138"/>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6237437" name="Line 974">
            <a:extLst>
              <a:ext uri="{FF2B5EF4-FFF2-40B4-BE49-F238E27FC236}">
                <a16:creationId xmlns:a16="http://schemas.microsoft.com/office/drawing/2014/main" id="{45C30CBC-F890-86D5-29B9-B62D71C9361B}"/>
              </a:ext>
            </a:extLst>
          </xdr:cNvPr>
          <xdr:cNvSpPr>
            <a:spLocks noChangeAspect="1" noChangeShapeType="1"/>
          </xdr:cNvSpPr>
        </xdr:nvSpPr>
        <xdr:spPr bwMode="auto">
          <a:xfrm>
            <a:off x="8314455" y="2020838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6237438" name="Rectangle 975">
            <a:extLst>
              <a:ext uri="{FF2B5EF4-FFF2-40B4-BE49-F238E27FC236}">
                <a16:creationId xmlns:a16="http://schemas.microsoft.com/office/drawing/2014/main" id="{D5009C64-E486-8FEB-C7DB-BA53FC239EB0}"/>
              </a:ext>
            </a:extLst>
          </xdr:cNvPr>
          <xdr:cNvSpPr>
            <a:spLocks noChangeAspect="1" noChangeArrowheads="1"/>
          </xdr:cNvSpPr>
        </xdr:nvSpPr>
        <xdr:spPr bwMode="auto">
          <a:xfrm>
            <a:off x="8358581" y="20304208"/>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6237439" name="Line 976">
            <a:extLst>
              <a:ext uri="{FF2B5EF4-FFF2-40B4-BE49-F238E27FC236}">
                <a16:creationId xmlns:a16="http://schemas.microsoft.com/office/drawing/2014/main" id="{B9C064F8-0A0D-D4E4-8779-2ED1FD0CC86F}"/>
              </a:ext>
            </a:extLst>
          </xdr:cNvPr>
          <xdr:cNvSpPr>
            <a:spLocks noChangeAspect="1" noChangeShapeType="1"/>
          </xdr:cNvSpPr>
        </xdr:nvSpPr>
        <xdr:spPr bwMode="auto">
          <a:xfrm>
            <a:off x="8270329" y="20313205"/>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6237440" name="Line 969">
            <a:extLst>
              <a:ext uri="{FF2B5EF4-FFF2-40B4-BE49-F238E27FC236}">
                <a16:creationId xmlns:a16="http://schemas.microsoft.com/office/drawing/2014/main" id="{59EAD4B3-4654-B96C-D176-998BAD2DC605}"/>
              </a:ext>
            </a:extLst>
          </xdr:cNvPr>
          <xdr:cNvSpPr>
            <a:spLocks noChangeAspect="1" noChangeShapeType="1"/>
          </xdr:cNvSpPr>
        </xdr:nvSpPr>
        <xdr:spPr bwMode="auto">
          <a:xfrm>
            <a:off x="8439212" y="2039795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6237441" name="Rectangle 970">
            <a:extLst>
              <a:ext uri="{FF2B5EF4-FFF2-40B4-BE49-F238E27FC236}">
                <a16:creationId xmlns:a16="http://schemas.microsoft.com/office/drawing/2014/main" id="{FB9E5DCA-EEB4-A516-4870-DC7F8F3E07E1}"/>
              </a:ext>
            </a:extLst>
          </xdr:cNvPr>
          <xdr:cNvSpPr>
            <a:spLocks noChangeAspect="1" noChangeArrowheads="1"/>
          </xdr:cNvSpPr>
        </xdr:nvSpPr>
        <xdr:spPr bwMode="auto">
          <a:xfrm>
            <a:off x="8265072" y="20400202"/>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6237442" name="Line 971">
            <a:extLst>
              <a:ext uri="{FF2B5EF4-FFF2-40B4-BE49-F238E27FC236}">
                <a16:creationId xmlns:a16="http://schemas.microsoft.com/office/drawing/2014/main" id="{652FFA5F-1ACA-E557-FACC-AB3D2951DBD0}"/>
              </a:ext>
            </a:extLst>
          </xdr:cNvPr>
          <xdr:cNvSpPr>
            <a:spLocks noChangeAspect="1" noChangeShapeType="1"/>
          </xdr:cNvSpPr>
        </xdr:nvSpPr>
        <xdr:spPr bwMode="auto">
          <a:xfrm>
            <a:off x="8527465" y="2040020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6237443" name="Rectangle 972">
            <a:extLst>
              <a:ext uri="{FF2B5EF4-FFF2-40B4-BE49-F238E27FC236}">
                <a16:creationId xmlns:a16="http://schemas.microsoft.com/office/drawing/2014/main" id="{78DB3CDA-7B7F-EBF1-7F24-07CEAAA3E7F2}"/>
              </a:ext>
            </a:extLst>
          </xdr:cNvPr>
          <xdr:cNvSpPr>
            <a:spLocks noChangeAspect="1" noChangeArrowheads="1"/>
          </xdr:cNvSpPr>
        </xdr:nvSpPr>
        <xdr:spPr bwMode="auto">
          <a:xfrm>
            <a:off x="8353324" y="20450136"/>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6237444" name="Line 973">
            <a:extLst>
              <a:ext uri="{FF2B5EF4-FFF2-40B4-BE49-F238E27FC236}">
                <a16:creationId xmlns:a16="http://schemas.microsoft.com/office/drawing/2014/main" id="{8ED1F88E-537D-CD97-6AB3-1FE8567FA2E5}"/>
              </a:ext>
            </a:extLst>
          </xdr:cNvPr>
          <xdr:cNvSpPr>
            <a:spLocks noChangeAspect="1" noChangeShapeType="1"/>
          </xdr:cNvSpPr>
        </xdr:nvSpPr>
        <xdr:spPr bwMode="auto">
          <a:xfrm>
            <a:off x="8353324" y="20397952"/>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6237445" name="Line 974">
            <a:extLst>
              <a:ext uri="{FF2B5EF4-FFF2-40B4-BE49-F238E27FC236}">
                <a16:creationId xmlns:a16="http://schemas.microsoft.com/office/drawing/2014/main" id="{10CCF2BA-02EB-F2E7-543C-614C842EF9CB}"/>
              </a:ext>
            </a:extLst>
          </xdr:cNvPr>
          <xdr:cNvSpPr>
            <a:spLocks noChangeAspect="1" noChangeShapeType="1"/>
          </xdr:cNvSpPr>
        </xdr:nvSpPr>
        <xdr:spPr bwMode="auto">
          <a:xfrm>
            <a:off x="8309198" y="2040020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6237446" name="Rectangle 975">
            <a:extLst>
              <a:ext uri="{FF2B5EF4-FFF2-40B4-BE49-F238E27FC236}">
                <a16:creationId xmlns:a16="http://schemas.microsoft.com/office/drawing/2014/main" id="{D8FA7478-2A56-1905-7E17-3E8838F2DB60}"/>
              </a:ext>
            </a:extLst>
          </xdr:cNvPr>
          <xdr:cNvSpPr>
            <a:spLocks noChangeAspect="1" noChangeArrowheads="1"/>
          </xdr:cNvSpPr>
        </xdr:nvSpPr>
        <xdr:spPr bwMode="auto">
          <a:xfrm>
            <a:off x="8353324" y="20496022"/>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6237447" name="Line 976">
            <a:extLst>
              <a:ext uri="{FF2B5EF4-FFF2-40B4-BE49-F238E27FC236}">
                <a16:creationId xmlns:a16="http://schemas.microsoft.com/office/drawing/2014/main" id="{90A1742E-30E9-5612-BDB0-76F86979E38B}"/>
              </a:ext>
            </a:extLst>
          </xdr:cNvPr>
          <xdr:cNvSpPr>
            <a:spLocks noChangeAspect="1" noChangeShapeType="1"/>
          </xdr:cNvSpPr>
        </xdr:nvSpPr>
        <xdr:spPr bwMode="auto">
          <a:xfrm>
            <a:off x="8265072" y="20505019"/>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clientData/>
  </xdr:twoCellAnchor>
  <xdr:twoCellAnchor editAs="absolute">
    <xdr:from>
      <xdr:col>3</xdr:col>
      <xdr:colOff>19050</xdr:colOff>
      <xdr:row>91</xdr:row>
      <xdr:rowOff>0</xdr:rowOff>
    </xdr:from>
    <xdr:to>
      <xdr:col>40</xdr:col>
      <xdr:colOff>38100</xdr:colOff>
      <xdr:row>147</xdr:row>
      <xdr:rowOff>0</xdr:rowOff>
    </xdr:to>
    <xdr:sp macro="" textlink="">
      <xdr:nvSpPr>
        <xdr:cNvPr id="2040805" name="Text Box 41957" hidden="1">
          <a:extLst>
            <a:ext uri="{FF2B5EF4-FFF2-40B4-BE49-F238E27FC236}">
              <a16:creationId xmlns:a16="http://schemas.microsoft.com/office/drawing/2014/main" id="{B0652C80-95E1-0208-74D6-D4760457060C}"/>
            </a:ext>
          </a:extLst>
        </xdr:cNvPr>
        <xdr:cNvSpPr txBox="1">
          <a:spLocks noChangeArrowheads="1"/>
        </xdr:cNvSpPr>
      </xdr:nvSpPr>
      <xdr:spPr bwMode="auto">
        <a:xfrm>
          <a:off x="347663" y="12120563"/>
          <a:ext cx="4071937" cy="53340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11</xdr:col>
      <xdr:colOff>38100</xdr:colOff>
      <xdr:row>84</xdr:row>
      <xdr:rowOff>28575</xdr:rowOff>
    </xdr:from>
    <xdr:to>
      <xdr:col>45</xdr:col>
      <xdr:colOff>0</xdr:colOff>
      <xdr:row>141</xdr:row>
      <xdr:rowOff>28575</xdr:rowOff>
    </xdr:to>
    <xdr:sp macro="" textlink="">
      <xdr:nvSpPr>
        <xdr:cNvPr id="2040807" name="Text Box 41959" hidden="1">
          <a:extLst>
            <a:ext uri="{FF2B5EF4-FFF2-40B4-BE49-F238E27FC236}">
              <a16:creationId xmlns:a16="http://schemas.microsoft.com/office/drawing/2014/main" id="{0A3A1971-C267-713C-7044-5CD75AB0CF9F}"/>
            </a:ext>
          </a:extLst>
        </xdr:cNvPr>
        <xdr:cNvSpPr txBox="1">
          <a:spLocks noChangeArrowheads="1"/>
        </xdr:cNvSpPr>
      </xdr:nvSpPr>
      <xdr:spPr bwMode="auto">
        <a:xfrm>
          <a:off x="1243013" y="11482388"/>
          <a:ext cx="3686175" cy="5429250"/>
        </a:xfrm>
        <a:prstGeom prst="rect">
          <a:avLst/>
        </a:prstGeom>
        <a:solidFill>
          <a:srgbClr val="FFFFE1"/>
        </a:solidFill>
        <a:ln w="9525">
          <a:solidFill>
            <a:srgbClr val="217346"/>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10</xdr:col>
      <xdr:colOff>0</xdr:colOff>
      <xdr:row>86</xdr:row>
      <xdr:rowOff>28575</xdr:rowOff>
    </xdr:from>
    <xdr:to>
      <xdr:col>42</xdr:col>
      <xdr:colOff>38100</xdr:colOff>
      <xdr:row>141</xdr:row>
      <xdr:rowOff>28575</xdr:rowOff>
    </xdr:to>
    <xdr:sp macro="" textlink="">
      <xdr:nvSpPr>
        <xdr:cNvPr id="2040808" name="Text Box 41960" hidden="1">
          <a:extLst>
            <a:ext uri="{FF2B5EF4-FFF2-40B4-BE49-F238E27FC236}">
              <a16:creationId xmlns:a16="http://schemas.microsoft.com/office/drawing/2014/main" id="{6062B76B-7870-5B44-A5A2-727771D4A28D}"/>
            </a:ext>
          </a:extLst>
        </xdr:cNvPr>
        <xdr:cNvSpPr txBox="1">
          <a:spLocks noChangeArrowheads="1"/>
        </xdr:cNvSpPr>
      </xdr:nvSpPr>
      <xdr:spPr bwMode="auto">
        <a:xfrm>
          <a:off x="1095375" y="11672888"/>
          <a:ext cx="3543300" cy="52387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5</xdr:col>
      <xdr:colOff>0</xdr:colOff>
      <xdr:row>103</xdr:row>
      <xdr:rowOff>9525</xdr:rowOff>
    </xdr:from>
    <xdr:to>
      <xdr:col>38</xdr:col>
      <xdr:colOff>38100</xdr:colOff>
      <xdr:row>160</xdr:row>
      <xdr:rowOff>9525</xdr:rowOff>
    </xdr:to>
    <xdr:sp macro="" textlink="">
      <xdr:nvSpPr>
        <xdr:cNvPr id="2040809" name="Text Box 41961" hidden="1">
          <a:extLst>
            <a:ext uri="{FF2B5EF4-FFF2-40B4-BE49-F238E27FC236}">
              <a16:creationId xmlns:a16="http://schemas.microsoft.com/office/drawing/2014/main" id="{9F3EB6FF-532B-3FE1-E8B9-1BF915F6B86A}"/>
            </a:ext>
          </a:extLst>
        </xdr:cNvPr>
        <xdr:cNvSpPr txBox="1">
          <a:spLocks noChangeArrowheads="1"/>
        </xdr:cNvSpPr>
      </xdr:nvSpPr>
      <xdr:spPr bwMode="auto">
        <a:xfrm>
          <a:off x="547688" y="13273088"/>
          <a:ext cx="3652837" cy="54292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9</xdr:col>
      <xdr:colOff>19050</xdr:colOff>
      <xdr:row>108</xdr:row>
      <xdr:rowOff>38100</xdr:rowOff>
    </xdr:from>
    <xdr:to>
      <xdr:col>42</xdr:col>
      <xdr:colOff>19050</xdr:colOff>
      <xdr:row>164</xdr:row>
      <xdr:rowOff>9525</xdr:rowOff>
    </xdr:to>
    <xdr:sp macro="" textlink="">
      <xdr:nvSpPr>
        <xdr:cNvPr id="2040810" name="Text Box 41962" hidden="1">
          <a:extLst>
            <a:ext uri="{FF2B5EF4-FFF2-40B4-BE49-F238E27FC236}">
              <a16:creationId xmlns:a16="http://schemas.microsoft.com/office/drawing/2014/main" id="{E311175A-3088-6863-C7B9-88C98DB68431}"/>
            </a:ext>
          </a:extLst>
        </xdr:cNvPr>
        <xdr:cNvSpPr txBox="1">
          <a:spLocks noChangeArrowheads="1"/>
        </xdr:cNvSpPr>
      </xdr:nvSpPr>
      <xdr:spPr bwMode="auto">
        <a:xfrm>
          <a:off x="1004888" y="13777913"/>
          <a:ext cx="3614737" cy="530542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16</xdr:col>
      <xdr:colOff>38100</xdr:colOff>
      <xdr:row>108</xdr:row>
      <xdr:rowOff>28575</xdr:rowOff>
    </xdr:from>
    <xdr:to>
      <xdr:col>49</xdr:col>
      <xdr:colOff>9525</xdr:colOff>
      <xdr:row>167</xdr:row>
      <xdr:rowOff>28575</xdr:rowOff>
    </xdr:to>
    <xdr:sp macro="" textlink="">
      <xdr:nvSpPr>
        <xdr:cNvPr id="2040811" name="Text Box 41963" hidden="1">
          <a:extLst>
            <a:ext uri="{FF2B5EF4-FFF2-40B4-BE49-F238E27FC236}">
              <a16:creationId xmlns:a16="http://schemas.microsoft.com/office/drawing/2014/main" id="{69A42326-8D9D-C098-178F-A74C1E9051DF}"/>
            </a:ext>
          </a:extLst>
        </xdr:cNvPr>
        <xdr:cNvSpPr txBox="1">
          <a:spLocks noChangeArrowheads="1"/>
        </xdr:cNvSpPr>
      </xdr:nvSpPr>
      <xdr:spPr bwMode="auto">
        <a:xfrm>
          <a:off x="1790700" y="13768388"/>
          <a:ext cx="3586163" cy="5619750"/>
        </a:xfrm>
        <a:prstGeom prst="rect">
          <a:avLst/>
        </a:prstGeom>
        <a:solidFill>
          <a:srgbClr val="FFFFE1"/>
        </a:solidFill>
        <a:ln w="9525">
          <a:solidFill>
            <a:srgbClr val="217346"/>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42</xdr:col>
      <xdr:colOff>19050</xdr:colOff>
      <xdr:row>114</xdr:row>
      <xdr:rowOff>38100</xdr:rowOff>
    </xdr:from>
    <xdr:to>
      <xdr:col>73</xdr:col>
      <xdr:colOff>0</xdr:colOff>
      <xdr:row>173</xdr:row>
      <xdr:rowOff>9525</xdr:rowOff>
    </xdr:to>
    <xdr:sp macro="" textlink="">
      <xdr:nvSpPr>
        <xdr:cNvPr id="2040812" name="Text Box 41964" hidden="1">
          <a:extLst>
            <a:ext uri="{FF2B5EF4-FFF2-40B4-BE49-F238E27FC236}">
              <a16:creationId xmlns:a16="http://schemas.microsoft.com/office/drawing/2014/main" id="{FD1D5132-99B7-AEDB-18A6-C833CE007205}"/>
            </a:ext>
          </a:extLst>
        </xdr:cNvPr>
        <xdr:cNvSpPr txBox="1">
          <a:spLocks noChangeArrowheads="1"/>
        </xdr:cNvSpPr>
      </xdr:nvSpPr>
      <xdr:spPr bwMode="auto">
        <a:xfrm>
          <a:off x="4619625" y="14349413"/>
          <a:ext cx="3376613" cy="55911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28575</xdr:colOff>
      <xdr:row>11</xdr:row>
      <xdr:rowOff>85725</xdr:rowOff>
    </xdr:from>
    <xdr:to>
      <xdr:col>6</xdr:col>
      <xdr:colOff>57150</xdr:colOff>
      <xdr:row>31</xdr:row>
      <xdr:rowOff>47625</xdr:rowOff>
    </xdr:to>
    <xdr:pic>
      <xdr:nvPicPr>
        <xdr:cNvPr id="6239268" name="Picture 4">
          <a:extLst>
            <a:ext uri="{FF2B5EF4-FFF2-40B4-BE49-F238E27FC236}">
              <a16:creationId xmlns:a16="http://schemas.microsoft.com/office/drawing/2014/main" id="{01B7EF15-E570-5180-4223-F92084DA1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4154" t="12195" r="7617" b="9645"/>
        <a:stretch>
          <a:fillRect/>
        </a:stretch>
      </xdr:blipFill>
      <xdr:spPr bwMode="auto">
        <a:xfrm>
          <a:off x="2605088" y="1866900"/>
          <a:ext cx="2347912" cy="32051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xdr:row>
      <xdr:rowOff>0</xdr:rowOff>
    </xdr:from>
    <xdr:to>
      <xdr:col>3</xdr:col>
      <xdr:colOff>14288</xdr:colOff>
      <xdr:row>31</xdr:row>
      <xdr:rowOff>47625</xdr:rowOff>
    </xdr:to>
    <xdr:pic>
      <xdr:nvPicPr>
        <xdr:cNvPr id="6239269" name="Picture 2">
          <a:extLst>
            <a:ext uri="{FF2B5EF4-FFF2-40B4-BE49-F238E27FC236}">
              <a16:creationId xmlns:a16="http://schemas.microsoft.com/office/drawing/2014/main" id="{73ACBE64-9332-1992-4408-50A54035C5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8098" t="13454" r="6152" b="7381"/>
        <a:stretch>
          <a:fillRect/>
        </a:stretch>
      </xdr:blipFill>
      <xdr:spPr bwMode="auto">
        <a:xfrm>
          <a:off x="0" y="1947863"/>
          <a:ext cx="2590800" cy="3124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223838</xdr:colOff>
      <xdr:row>14</xdr:row>
      <xdr:rowOff>66675</xdr:rowOff>
    </xdr:from>
    <xdr:to>
      <xdr:col>3</xdr:col>
      <xdr:colOff>238125</xdr:colOff>
      <xdr:row>29</xdr:row>
      <xdr:rowOff>19050</xdr:rowOff>
    </xdr:to>
    <xdr:cxnSp macro="">
      <xdr:nvCxnSpPr>
        <xdr:cNvPr id="6239270" name="Straight Arrow Connector 9">
          <a:extLst>
            <a:ext uri="{FF2B5EF4-FFF2-40B4-BE49-F238E27FC236}">
              <a16:creationId xmlns:a16="http://schemas.microsoft.com/office/drawing/2014/main" id="{CF3AB55D-0559-04ED-7723-BD14481A9116}"/>
            </a:ext>
          </a:extLst>
        </xdr:cNvPr>
        <xdr:cNvCxnSpPr>
          <a:cxnSpLocks noChangeShapeType="1"/>
        </xdr:cNvCxnSpPr>
      </xdr:nvCxnSpPr>
      <xdr:spPr bwMode="auto">
        <a:xfrm>
          <a:off x="2800350" y="2338388"/>
          <a:ext cx="14288" cy="2381250"/>
        </a:xfrm>
        <a:prstGeom prst="straightConnector1">
          <a:avLst/>
        </a:prstGeom>
        <a:noFill/>
        <a:ln w="25400" cap="sq" algn="ctr">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oneCellAnchor>
    <xdr:from>
      <xdr:col>3</xdr:col>
      <xdr:colOff>48895</xdr:colOff>
      <xdr:row>23</xdr:row>
      <xdr:rowOff>26670</xdr:rowOff>
    </xdr:from>
    <xdr:ext cx="370935" cy="248851"/>
    <xdr:sp macro="" textlink="">
      <xdr:nvSpPr>
        <xdr:cNvPr id="13" name="TextBox 12">
          <a:extLst>
            <a:ext uri="{FF2B5EF4-FFF2-40B4-BE49-F238E27FC236}">
              <a16:creationId xmlns:a16="http://schemas.microsoft.com/office/drawing/2014/main" id="{8FFFDAB9-6496-8E49-3703-958B258B1BBC}"/>
            </a:ext>
          </a:extLst>
        </xdr:cNvPr>
        <xdr:cNvSpPr txBox="1"/>
      </xdr:nvSpPr>
      <xdr:spPr>
        <a:xfrm>
          <a:off x="2632551" y="3860483"/>
          <a:ext cx="370935" cy="248851"/>
        </a:xfrm>
        <a:prstGeom prst="rect">
          <a:avLst/>
        </a:prstGeom>
        <a:solidFill>
          <a:schemeClr val="accent6">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b="1" kern="1200"/>
            <a:t>36"</a:t>
          </a:r>
        </a:p>
      </xdr:txBody>
    </xdr:sp>
    <xdr:clientData/>
  </xdr:oneCellAnchor>
  <xdr:twoCellAnchor>
    <xdr:from>
      <xdr:col>0</xdr:col>
      <xdr:colOff>300038</xdr:colOff>
      <xdr:row>22</xdr:row>
      <xdr:rowOff>76200</xdr:rowOff>
    </xdr:from>
    <xdr:to>
      <xdr:col>2</xdr:col>
      <xdr:colOff>100013</xdr:colOff>
      <xdr:row>22</xdr:row>
      <xdr:rowOff>76200</xdr:rowOff>
    </xdr:to>
    <xdr:cxnSp macro="">
      <xdr:nvCxnSpPr>
        <xdr:cNvPr id="6239272" name="Straight Arrow Connector 13">
          <a:extLst>
            <a:ext uri="{FF2B5EF4-FFF2-40B4-BE49-F238E27FC236}">
              <a16:creationId xmlns:a16="http://schemas.microsoft.com/office/drawing/2014/main" id="{DED71237-8C2F-95B5-1C0E-24BE34CACF6E}"/>
            </a:ext>
          </a:extLst>
        </xdr:cNvPr>
        <xdr:cNvCxnSpPr>
          <a:cxnSpLocks noChangeShapeType="1"/>
        </xdr:cNvCxnSpPr>
      </xdr:nvCxnSpPr>
      <xdr:spPr bwMode="auto">
        <a:xfrm>
          <a:off x="300038" y="3643313"/>
          <a:ext cx="1747837" cy="0"/>
        </a:xfrm>
        <a:prstGeom prst="straightConnector1">
          <a:avLst/>
        </a:prstGeom>
        <a:noFill/>
        <a:ln w="25400" cap="sq" algn="ctr">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oneCellAnchor>
    <xdr:from>
      <xdr:col>1</xdr:col>
      <xdr:colOff>247967</xdr:colOff>
      <xdr:row>23</xdr:row>
      <xdr:rowOff>0</xdr:rowOff>
    </xdr:from>
    <xdr:ext cx="370935" cy="248851"/>
    <xdr:sp macro="" textlink="">
      <xdr:nvSpPr>
        <xdr:cNvPr id="17" name="TextBox 16">
          <a:extLst>
            <a:ext uri="{FF2B5EF4-FFF2-40B4-BE49-F238E27FC236}">
              <a16:creationId xmlns:a16="http://schemas.microsoft.com/office/drawing/2014/main" id="{BC5020C3-1931-2A90-6F79-E8E5FBF5B811}"/>
            </a:ext>
          </a:extLst>
        </xdr:cNvPr>
        <xdr:cNvSpPr txBox="1"/>
      </xdr:nvSpPr>
      <xdr:spPr>
        <a:xfrm>
          <a:off x="890905" y="3833813"/>
          <a:ext cx="370935" cy="248851"/>
        </a:xfrm>
        <a:prstGeom prst="rect">
          <a:avLst/>
        </a:prstGeom>
        <a:solidFill>
          <a:schemeClr val="accent6">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b="1" kern="1200"/>
            <a:t>18"</a:t>
          </a:r>
        </a:p>
      </xdr:txBody>
    </xdr:sp>
    <xdr:clientData/>
  </xdr:oneCellAnchor>
  <xdr:oneCellAnchor>
    <xdr:from>
      <xdr:col>5</xdr:col>
      <xdr:colOff>26987</xdr:colOff>
      <xdr:row>22</xdr:row>
      <xdr:rowOff>55246</xdr:rowOff>
    </xdr:from>
    <xdr:ext cx="256525" cy="874920"/>
    <xdr:sp macro="" textlink="">
      <xdr:nvSpPr>
        <xdr:cNvPr id="18" name="TextBox 17">
          <a:extLst>
            <a:ext uri="{FF2B5EF4-FFF2-40B4-BE49-F238E27FC236}">
              <a16:creationId xmlns:a16="http://schemas.microsoft.com/office/drawing/2014/main" id="{082250ED-EADF-DCAA-ADD4-F7306B3BA4EA}"/>
            </a:ext>
          </a:extLst>
        </xdr:cNvPr>
        <xdr:cNvSpPr txBox="1"/>
      </xdr:nvSpPr>
      <xdr:spPr>
        <a:xfrm>
          <a:off x="3872706" y="3722371"/>
          <a:ext cx="256525" cy="874920"/>
        </a:xfrm>
        <a:prstGeom prst="rect">
          <a:avLst/>
        </a:prstGeom>
        <a:solidFill>
          <a:schemeClr val="accent6">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000" b="1" kern="1200"/>
            <a:t>18.5"</a:t>
          </a:r>
        </a:p>
      </xdr:txBody>
    </xdr:sp>
    <xdr:clientData/>
  </xdr:oneCellAnchor>
  <xdr:twoCellAnchor>
    <xdr:from>
      <xdr:col>4</xdr:col>
      <xdr:colOff>66675</xdr:colOff>
      <xdr:row>22</xdr:row>
      <xdr:rowOff>42863</xdr:rowOff>
    </xdr:from>
    <xdr:to>
      <xdr:col>5</xdr:col>
      <xdr:colOff>404813</xdr:colOff>
      <xdr:row>22</xdr:row>
      <xdr:rowOff>57150</xdr:rowOff>
    </xdr:to>
    <xdr:cxnSp macro="">
      <xdr:nvCxnSpPr>
        <xdr:cNvPr id="6239275" name="Straight Arrow Connector 18">
          <a:extLst>
            <a:ext uri="{FF2B5EF4-FFF2-40B4-BE49-F238E27FC236}">
              <a16:creationId xmlns:a16="http://schemas.microsoft.com/office/drawing/2014/main" id="{C4D082E7-F59B-E7B5-8502-9725D324FDC2}"/>
            </a:ext>
          </a:extLst>
        </xdr:cNvPr>
        <xdr:cNvCxnSpPr>
          <a:cxnSpLocks noChangeShapeType="1"/>
        </xdr:cNvCxnSpPr>
      </xdr:nvCxnSpPr>
      <xdr:spPr bwMode="auto">
        <a:xfrm>
          <a:off x="3300413" y="3609975"/>
          <a:ext cx="942975" cy="14288"/>
        </a:xfrm>
        <a:prstGeom prst="straightConnector1">
          <a:avLst/>
        </a:prstGeom>
        <a:noFill/>
        <a:ln w="25400" cap="sq" algn="ctr">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0</xdr:col>
      <xdr:colOff>290513</xdr:colOff>
      <xdr:row>22</xdr:row>
      <xdr:rowOff>52388</xdr:rowOff>
    </xdr:from>
    <xdr:to>
      <xdr:col>0</xdr:col>
      <xdr:colOff>314325</xdr:colOff>
      <xdr:row>29</xdr:row>
      <xdr:rowOff>71438</xdr:rowOff>
    </xdr:to>
    <xdr:cxnSp macro="">
      <xdr:nvCxnSpPr>
        <xdr:cNvPr id="6239276" name="Straight Arrow Connector 20">
          <a:extLst>
            <a:ext uri="{FF2B5EF4-FFF2-40B4-BE49-F238E27FC236}">
              <a16:creationId xmlns:a16="http://schemas.microsoft.com/office/drawing/2014/main" id="{73CA9564-0F09-7E3B-4FFB-F3CEF23D172C}"/>
            </a:ext>
          </a:extLst>
        </xdr:cNvPr>
        <xdr:cNvCxnSpPr>
          <a:cxnSpLocks noChangeShapeType="1"/>
        </xdr:cNvCxnSpPr>
      </xdr:nvCxnSpPr>
      <xdr:spPr bwMode="auto">
        <a:xfrm>
          <a:off x="290513" y="3619500"/>
          <a:ext cx="23812" cy="1152525"/>
        </a:xfrm>
        <a:prstGeom prst="straightConnector1">
          <a:avLst/>
        </a:prstGeom>
        <a:noFill/>
        <a:ln w="25400" cap="sq" algn="ctr">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oneCellAnchor>
    <xdr:from>
      <xdr:col>0</xdr:col>
      <xdr:colOff>96837</xdr:colOff>
      <xdr:row>25</xdr:row>
      <xdr:rowOff>0</xdr:rowOff>
    </xdr:from>
    <xdr:ext cx="370935" cy="248851"/>
    <xdr:sp macro="" textlink="">
      <xdr:nvSpPr>
        <xdr:cNvPr id="24" name="TextBox 23">
          <a:extLst>
            <a:ext uri="{FF2B5EF4-FFF2-40B4-BE49-F238E27FC236}">
              <a16:creationId xmlns:a16="http://schemas.microsoft.com/office/drawing/2014/main" id="{BD7A5FF4-0842-CC3B-4419-B9A33961E73B}"/>
            </a:ext>
          </a:extLst>
        </xdr:cNvPr>
        <xdr:cNvSpPr txBox="1"/>
      </xdr:nvSpPr>
      <xdr:spPr>
        <a:xfrm>
          <a:off x="96837" y="4167188"/>
          <a:ext cx="370935" cy="248851"/>
        </a:xfrm>
        <a:prstGeom prst="rect">
          <a:avLst/>
        </a:prstGeom>
        <a:solidFill>
          <a:schemeClr val="accent6">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b="1" kern="1200"/>
            <a:t>18"</a:t>
          </a:r>
        </a:p>
      </xdr:txBody>
    </xdr:sp>
    <xdr:clientData/>
  </xdr:oneCellAnchor>
  <xdr:twoCellAnchor editAs="oneCell">
    <xdr:from>
      <xdr:col>6</xdr:col>
      <xdr:colOff>347663</xdr:colOff>
      <xdr:row>12</xdr:row>
      <xdr:rowOff>0</xdr:rowOff>
    </xdr:from>
    <xdr:to>
      <xdr:col>8</xdr:col>
      <xdr:colOff>319088</xdr:colOff>
      <xdr:row>31</xdr:row>
      <xdr:rowOff>42863</xdr:rowOff>
    </xdr:to>
    <xdr:pic>
      <xdr:nvPicPr>
        <xdr:cNvPr id="6239278" name="Picture 1">
          <a:extLst>
            <a:ext uri="{FF2B5EF4-FFF2-40B4-BE49-F238E27FC236}">
              <a16:creationId xmlns:a16="http://schemas.microsoft.com/office/drawing/2014/main" id="{9F6D3674-76E5-40C9-5B8C-5B3771378AD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243513" y="1947863"/>
          <a:ext cx="2009775" cy="31194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4763</xdr:colOff>
      <xdr:row>12</xdr:row>
      <xdr:rowOff>0</xdr:rowOff>
    </xdr:from>
    <xdr:to>
      <xdr:col>11</xdr:col>
      <xdr:colOff>357188</xdr:colOff>
      <xdr:row>31</xdr:row>
      <xdr:rowOff>47625</xdr:rowOff>
    </xdr:to>
    <xdr:pic>
      <xdr:nvPicPr>
        <xdr:cNvPr id="6239279" name="Picture 2">
          <a:extLst>
            <a:ext uri="{FF2B5EF4-FFF2-40B4-BE49-F238E27FC236}">
              <a16:creationId xmlns:a16="http://schemas.microsoft.com/office/drawing/2014/main" id="{968F8CE2-EAD4-6C66-4200-9D7869725A64}"/>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0488" y="1947863"/>
          <a:ext cx="1647825" cy="3124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95250</xdr:colOff>
      <xdr:row>13</xdr:row>
      <xdr:rowOff>33338</xdr:rowOff>
    </xdr:from>
    <xdr:to>
      <xdr:col>9</xdr:col>
      <xdr:colOff>95250</xdr:colOff>
      <xdr:row>29</xdr:row>
      <xdr:rowOff>9525</xdr:rowOff>
    </xdr:to>
    <xdr:cxnSp macro="">
      <xdr:nvCxnSpPr>
        <xdr:cNvPr id="6239280" name="Straight Arrow Connector 9">
          <a:extLst>
            <a:ext uri="{FF2B5EF4-FFF2-40B4-BE49-F238E27FC236}">
              <a16:creationId xmlns:a16="http://schemas.microsoft.com/office/drawing/2014/main" id="{7F1092CC-DA4C-8EC5-7853-70CF8F2B3E7C}"/>
            </a:ext>
          </a:extLst>
        </xdr:cNvPr>
        <xdr:cNvCxnSpPr>
          <a:cxnSpLocks noChangeShapeType="1"/>
        </xdr:cNvCxnSpPr>
      </xdr:nvCxnSpPr>
      <xdr:spPr bwMode="auto">
        <a:xfrm flipH="1">
          <a:off x="7800975" y="2143125"/>
          <a:ext cx="0" cy="2566988"/>
        </a:xfrm>
        <a:prstGeom prst="straightConnector1">
          <a:avLst/>
        </a:prstGeom>
        <a:noFill/>
        <a:ln w="25400" cap="sq" algn="ctr">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276225</xdr:colOff>
      <xdr:row>21</xdr:row>
      <xdr:rowOff>23813</xdr:rowOff>
    </xdr:from>
    <xdr:to>
      <xdr:col>11</xdr:col>
      <xdr:colOff>200025</xdr:colOff>
      <xdr:row>21</xdr:row>
      <xdr:rowOff>42863</xdr:rowOff>
    </xdr:to>
    <xdr:cxnSp macro="">
      <xdr:nvCxnSpPr>
        <xdr:cNvPr id="6239281" name="Straight Arrow Connector 18">
          <a:extLst>
            <a:ext uri="{FF2B5EF4-FFF2-40B4-BE49-F238E27FC236}">
              <a16:creationId xmlns:a16="http://schemas.microsoft.com/office/drawing/2014/main" id="{BA76D627-BA8D-3747-7F42-E1CC9E80B1AC}"/>
            </a:ext>
          </a:extLst>
        </xdr:cNvPr>
        <xdr:cNvCxnSpPr>
          <a:cxnSpLocks noChangeShapeType="1"/>
        </xdr:cNvCxnSpPr>
      </xdr:nvCxnSpPr>
      <xdr:spPr bwMode="auto">
        <a:xfrm>
          <a:off x="7981950" y="3429000"/>
          <a:ext cx="1219200" cy="19050"/>
        </a:xfrm>
        <a:prstGeom prst="straightConnector1">
          <a:avLst/>
        </a:prstGeom>
        <a:noFill/>
        <a:ln w="25400" cap="sq" algn="ctr">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547688</xdr:colOff>
      <xdr:row>21</xdr:row>
      <xdr:rowOff>23813</xdr:rowOff>
    </xdr:from>
    <xdr:to>
      <xdr:col>8</xdr:col>
      <xdr:colOff>142875</xdr:colOff>
      <xdr:row>21</xdr:row>
      <xdr:rowOff>23813</xdr:rowOff>
    </xdr:to>
    <xdr:cxnSp macro="">
      <xdr:nvCxnSpPr>
        <xdr:cNvPr id="6239282" name="Straight Arrow Connector 13">
          <a:extLst>
            <a:ext uri="{FF2B5EF4-FFF2-40B4-BE49-F238E27FC236}">
              <a16:creationId xmlns:a16="http://schemas.microsoft.com/office/drawing/2014/main" id="{B85AEF13-5ACA-D274-80A7-DBC1C936B04B}"/>
            </a:ext>
          </a:extLst>
        </xdr:cNvPr>
        <xdr:cNvCxnSpPr>
          <a:cxnSpLocks noChangeShapeType="1"/>
        </xdr:cNvCxnSpPr>
      </xdr:nvCxnSpPr>
      <xdr:spPr bwMode="auto">
        <a:xfrm>
          <a:off x="5443538" y="3429000"/>
          <a:ext cx="1633537" cy="0"/>
        </a:xfrm>
        <a:prstGeom prst="straightConnector1">
          <a:avLst/>
        </a:prstGeom>
        <a:noFill/>
        <a:ln w="25400" cap="sq" algn="ctr">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528638</xdr:colOff>
      <xdr:row>21</xdr:row>
      <xdr:rowOff>14288</xdr:rowOff>
    </xdr:from>
    <xdr:to>
      <xdr:col>6</xdr:col>
      <xdr:colOff>542925</xdr:colOff>
      <xdr:row>29</xdr:row>
      <xdr:rowOff>14288</xdr:rowOff>
    </xdr:to>
    <xdr:cxnSp macro="">
      <xdr:nvCxnSpPr>
        <xdr:cNvPr id="6239283" name="Straight Arrow Connector 20">
          <a:extLst>
            <a:ext uri="{FF2B5EF4-FFF2-40B4-BE49-F238E27FC236}">
              <a16:creationId xmlns:a16="http://schemas.microsoft.com/office/drawing/2014/main" id="{770543A5-52D6-DBF9-CCB1-77D114D2779C}"/>
            </a:ext>
          </a:extLst>
        </xdr:cNvPr>
        <xdr:cNvCxnSpPr>
          <a:cxnSpLocks noChangeShapeType="1"/>
        </xdr:cNvCxnSpPr>
      </xdr:nvCxnSpPr>
      <xdr:spPr bwMode="auto">
        <a:xfrm>
          <a:off x="5424488" y="3419475"/>
          <a:ext cx="14287" cy="1295400"/>
        </a:xfrm>
        <a:prstGeom prst="straightConnector1">
          <a:avLst/>
        </a:prstGeom>
        <a:noFill/>
        <a:ln w="25400" cap="sq" algn="ctr">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oneCellAnchor>
    <xdr:from>
      <xdr:col>10</xdr:col>
      <xdr:colOff>171450</xdr:colOff>
      <xdr:row>21</xdr:row>
      <xdr:rowOff>55245</xdr:rowOff>
    </xdr:from>
    <xdr:ext cx="470193" cy="248851"/>
    <xdr:sp macro="" textlink="">
      <xdr:nvSpPr>
        <xdr:cNvPr id="12" name="TextBox 11">
          <a:extLst>
            <a:ext uri="{FF2B5EF4-FFF2-40B4-BE49-F238E27FC236}">
              <a16:creationId xmlns:a16="http://schemas.microsoft.com/office/drawing/2014/main" id="{BF037D51-D965-4DCE-E15E-2E47F4B8F335}"/>
            </a:ext>
          </a:extLst>
        </xdr:cNvPr>
        <xdr:cNvSpPr txBox="1"/>
      </xdr:nvSpPr>
      <xdr:spPr>
        <a:xfrm>
          <a:off x="8529638" y="3555683"/>
          <a:ext cx="470193" cy="248851"/>
        </a:xfrm>
        <a:prstGeom prst="rect">
          <a:avLst/>
        </a:prstGeom>
        <a:solidFill>
          <a:schemeClr val="accent6">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b="1" kern="1200"/>
            <a:t>18.5"</a:t>
          </a:r>
        </a:p>
      </xdr:txBody>
    </xdr:sp>
    <xdr:clientData/>
  </xdr:oneCellAnchor>
  <xdr:oneCellAnchor>
    <xdr:from>
      <xdr:col>9</xdr:col>
      <xdr:colOff>121920</xdr:colOff>
      <xdr:row>18</xdr:row>
      <xdr:rowOff>66358</xdr:rowOff>
    </xdr:from>
    <xdr:ext cx="370935" cy="248851"/>
    <xdr:sp macro="" textlink="">
      <xdr:nvSpPr>
        <xdr:cNvPr id="14" name="TextBox 13">
          <a:extLst>
            <a:ext uri="{FF2B5EF4-FFF2-40B4-BE49-F238E27FC236}">
              <a16:creationId xmlns:a16="http://schemas.microsoft.com/office/drawing/2014/main" id="{BB9A4B5F-BDAE-8053-FB72-69688D8ACA25}"/>
            </a:ext>
          </a:extLst>
        </xdr:cNvPr>
        <xdr:cNvSpPr txBox="1"/>
      </xdr:nvSpPr>
      <xdr:spPr>
        <a:xfrm>
          <a:off x="7837170" y="3066733"/>
          <a:ext cx="370935" cy="248851"/>
        </a:xfrm>
        <a:prstGeom prst="rect">
          <a:avLst/>
        </a:prstGeom>
        <a:solidFill>
          <a:schemeClr val="accent6">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b="1" kern="1200"/>
            <a:t>43"</a:t>
          </a:r>
        </a:p>
      </xdr:txBody>
    </xdr:sp>
    <xdr:clientData/>
  </xdr:oneCellAnchor>
  <xdr:oneCellAnchor>
    <xdr:from>
      <xdr:col>7</xdr:col>
      <xdr:colOff>133666</xdr:colOff>
      <xdr:row>21</xdr:row>
      <xdr:rowOff>39370</xdr:rowOff>
    </xdr:from>
    <xdr:ext cx="370935" cy="248851"/>
    <xdr:sp macro="" textlink="">
      <xdr:nvSpPr>
        <xdr:cNvPr id="15" name="TextBox 14">
          <a:extLst>
            <a:ext uri="{FF2B5EF4-FFF2-40B4-BE49-F238E27FC236}">
              <a16:creationId xmlns:a16="http://schemas.microsoft.com/office/drawing/2014/main" id="{871D3F69-2275-BF0B-6751-4AE948FA1319}"/>
            </a:ext>
          </a:extLst>
        </xdr:cNvPr>
        <xdr:cNvSpPr txBox="1"/>
      </xdr:nvSpPr>
      <xdr:spPr>
        <a:xfrm>
          <a:off x="6360635" y="3539808"/>
          <a:ext cx="370935" cy="248851"/>
        </a:xfrm>
        <a:prstGeom prst="rect">
          <a:avLst/>
        </a:prstGeom>
        <a:solidFill>
          <a:schemeClr val="accent6">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b="1" kern="1200"/>
            <a:t>18"</a:t>
          </a:r>
        </a:p>
      </xdr:txBody>
    </xdr:sp>
    <xdr:clientData/>
  </xdr:oneCellAnchor>
  <xdr:oneCellAnchor>
    <xdr:from>
      <xdr:col>6</xdr:col>
      <xdr:colOff>554672</xdr:colOff>
      <xdr:row>24</xdr:row>
      <xdr:rowOff>28575</xdr:rowOff>
    </xdr:from>
    <xdr:ext cx="470193" cy="248851"/>
    <xdr:sp macro="" textlink="">
      <xdr:nvSpPr>
        <xdr:cNvPr id="16" name="TextBox 15">
          <a:extLst>
            <a:ext uri="{FF2B5EF4-FFF2-40B4-BE49-F238E27FC236}">
              <a16:creationId xmlns:a16="http://schemas.microsoft.com/office/drawing/2014/main" id="{8B211D0F-6A93-889E-7855-DE4D25A0F56C}"/>
            </a:ext>
          </a:extLst>
        </xdr:cNvPr>
        <xdr:cNvSpPr txBox="1"/>
      </xdr:nvSpPr>
      <xdr:spPr>
        <a:xfrm>
          <a:off x="5460047" y="4029075"/>
          <a:ext cx="470193" cy="248851"/>
        </a:xfrm>
        <a:prstGeom prst="rect">
          <a:avLst/>
        </a:prstGeom>
        <a:solidFill>
          <a:schemeClr val="accent6">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b="1" kern="1200"/>
            <a:t>26.5"</a:t>
          </a:r>
        </a:p>
      </xdr:txBody>
    </xdr:sp>
    <xdr:clientData/>
  </xdr:oneCellAnchor>
  <xdr:twoCellAnchor editAs="oneCell">
    <xdr:from>
      <xdr:col>1</xdr:col>
      <xdr:colOff>61913</xdr:colOff>
      <xdr:row>35</xdr:row>
      <xdr:rowOff>14288</xdr:rowOff>
    </xdr:from>
    <xdr:to>
      <xdr:col>4</xdr:col>
      <xdr:colOff>266700</xdr:colOff>
      <xdr:row>55</xdr:row>
      <xdr:rowOff>57150</xdr:rowOff>
    </xdr:to>
    <xdr:pic>
      <xdr:nvPicPr>
        <xdr:cNvPr id="6239288" name="Picture 18">
          <a:extLst>
            <a:ext uri="{FF2B5EF4-FFF2-40B4-BE49-F238E27FC236}">
              <a16:creationId xmlns:a16="http://schemas.microsoft.com/office/drawing/2014/main" id="{02907104-FD55-5C13-03AC-C8E6C4B1301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t="4453" b="5087"/>
        <a:stretch>
          <a:fillRect/>
        </a:stretch>
      </xdr:blipFill>
      <xdr:spPr bwMode="auto">
        <a:xfrm>
          <a:off x="709613" y="5691188"/>
          <a:ext cx="2790825" cy="32813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1</xdr:col>
      <xdr:colOff>505777</xdr:colOff>
      <xdr:row>43</xdr:row>
      <xdr:rowOff>28575</xdr:rowOff>
    </xdr:from>
    <xdr:ext cx="370935" cy="248851"/>
    <xdr:sp macro="" textlink="">
      <xdr:nvSpPr>
        <xdr:cNvPr id="20" name="TextBox 19">
          <a:extLst>
            <a:ext uri="{FF2B5EF4-FFF2-40B4-BE49-F238E27FC236}">
              <a16:creationId xmlns:a16="http://schemas.microsoft.com/office/drawing/2014/main" id="{5C96278C-5149-2EA4-D588-1208DEC40A6A}"/>
            </a:ext>
          </a:extLst>
        </xdr:cNvPr>
        <xdr:cNvSpPr txBox="1"/>
      </xdr:nvSpPr>
      <xdr:spPr>
        <a:xfrm>
          <a:off x="1148715" y="7196138"/>
          <a:ext cx="370935" cy="248851"/>
        </a:xfrm>
        <a:prstGeom prst="rect">
          <a:avLst/>
        </a:prstGeom>
        <a:solidFill>
          <a:schemeClr val="accent6">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b="1" kern="1200"/>
            <a:t>18"</a:t>
          </a:r>
        </a:p>
      </xdr:txBody>
    </xdr:sp>
    <xdr:clientData/>
  </xdr:oneCellAnchor>
  <xdr:twoCellAnchor>
    <xdr:from>
      <xdr:col>1</xdr:col>
      <xdr:colOff>471488</xdr:colOff>
      <xdr:row>38</xdr:row>
      <xdr:rowOff>14288</xdr:rowOff>
    </xdr:from>
    <xdr:to>
      <xdr:col>1</xdr:col>
      <xdr:colOff>495300</xdr:colOff>
      <xdr:row>52</xdr:row>
      <xdr:rowOff>47625</xdr:rowOff>
    </xdr:to>
    <xdr:cxnSp macro="">
      <xdr:nvCxnSpPr>
        <xdr:cNvPr id="6239290" name="Straight Arrow Connector 9">
          <a:extLst>
            <a:ext uri="{FF2B5EF4-FFF2-40B4-BE49-F238E27FC236}">
              <a16:creationId xmlns:a16="http://schemas.microsoft.com/office/drawing/2014/main" id="{14BE9312-4465-037B-C36F-6B234B94EF11}"/>
            </a:ext>
          </a:extLst>
        </xdr:cNvPr>
        <xdr:cNvCxnSpPr>
          <a:cxnSpLocks noChangeShapeType="1"/>
        </xdr:cNvCxnSpPr>
      </xdr:nvCxnSpPr>
      <xdr:spPr bwMode="auto">
        <a:xfrm>
          <a:off x="1119188" y="6176963"/>
          <a:ext cx="23812" cy="2300287"/>
        </a:xfrm>
        <a:prstGeom prst="straightConnector1">
          <a:avLst/>
        </a:prstGeom>
        <a:noFill/>
        <a:ln w="25400" cap="sq" algn="ctr">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editAs="oneCell">
    <xdr:from>
      <xdr:col>6</xdr:col>
      <xdr:colOff>438150</xdr:colOff>
      <xdr:row>35</xdr:row>
      <xdr:rowOff>14288</xdr:rowOff>
    </xdr:from>
    <xdr:to>
      <xdr:col>8</xdr:col>
      <xdr:colOff>300038</xdr:colOff>
      <xdr:row>55</xdr:row>
      <xdr:rowOff>57150</xdr:rowOff>
    </xdr:to>
    <xdr:pic>
      <xdr:nvPicPr>
        <xdr:cNvPr id="6239291" name="Picture 22">
          <a:extLst>
            <a:ext uri="{FF2B5EF4-FFF2-40B4-BE49-F238E27FC236}">
              <a16:creationId xmlns:a16="http://schemas.microsoft.com/office/drawing/2014/main" id="{363796D7-E330-4D4D-BAF3-7C954208FCF3}"/>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334000" y="5691188"/>
          <a:ext cx="1900238" cy="32813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542925</xdr:colOff>
      <xdr:row>45</xdr:row>
      <xdr:rowOff>9525</xdr:rowOff>
    </xdr:from>
    <xdr:to>
      <xdr:col>6</xdr:col>
      <xdr:colOff>552450</xdr:colOff>
      <xdr:row>53</xdr:row>
      <xdr:rowOff>33338</xdr:rowOff>
    </xdr:to>
    <xdr:cxnSp macro="">
      <xdr:nvCxnSpPr>
        <xdr:cNvPr id="6239292" name="Straight Arrow Connector 20">
          <a:extLst>
            <a:ext uri="{FF2B5EF4-FFF2-40B4-BE49-F238E27FC236}">
              <a16:creationId xmlns:a16="http://schemas.microsoft.com/office/drawing/2014/main" id="{3CB533A1-AE0B-F24E-AAE6-FCA87A0990AD}"/>
            </a:ext>
          </a:extLst>
        </xdr:cNvPr>
        <xdr:cNvCxnSpPr>
          <a:cxnSpLocks noChangeShapeType="1"/>
        </xdr:cNvCxnSpPr>
      </xdr:nvCxnSpPr>
      <xdr:spPr bwMode="auto">
        <a:xfrm>
          <a:off x="5438775" y="7305675"/>
          <a:ext cx="9525" cy="1319213"/>
        </a:xfrm>
        <a:prstGeom prst="straightConnector1">
          <a:avLst/>
        </a:prstGeom>
        <a:noFill/>
        <a:ln w="25400" cap="sq" algn="ctr">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576263</xdr:colOff>
      <xdr:row>45</xdr:row>
      <xdr:rowOff>47625</xdr:rowOff>
    </xdr:from>
    <xdr:to>
      <xdr:col>8</xdr:col>
      <xdr:colOff>233363</xdr:colOff>
      <xdr:row>45</xdr:row>
      <xdr:rowOff>66675</xdr:rowOff>
    </xdr:to>
    <xdr:cxnSp macro="">
      <xdr:nvCxnSpPr>
        <xdr:cNvPr id="6239293" name="Straight Arrow Connector 20">
          <a:extLst>
            <a:ext uri="{FF2B5EF4-FFF2-40B4-BE49-F238E27FC236}">
              <a16:creationId xmlns:a16="http://schemas.microsoft.com/office/drawing/2014/main" id="{60109A56-944F-634C-DB29-B553C860C118}"/>
            </a:ext>
          </a:extLst>
        </xdr:cNvPr>
        <xdr:cNvCxnSpPr>
          <a:cxnSpLocks noChangeShapeType="1"/>
        </xdr:cNvCxnSpPr>
      </xdr:nvCxnSpPr>
      <xdr:spPr bwMode="auto">
        <a:xfrm>
          <a:off x="5472113" y="7343775"/>
          <a:ext cx="1695450" cy="19050"/>
        </a:xfrm>
        <a:prstGeom prst="straightConnector1">
          <a:avLst/>
        </a:prstGeom>
        <a:noFill/>
        <a:ln w="25400" cap="sq" algn="ctr">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oneCellAnchor>
    <xdr:from>
      <xdr:col>7</xdr:col>
      <xdr:colOff>125730</xdr:colOff>
      <xdr:row>47</xdr:row>
      <xdr:rowOff>39370</xdr:rowOff>
    </xdr:from>
    <xdr:ext cx="370935" cy="248851"/>
    <xdr:sp macro="" textlink="">
      <xdr:nvSpPr>
        <xdr:cNvPr id="30" name="TextBox 29">
          <a:extLst>
            <a:ext uri="{FF2B5EF4-FFF2-40B4-BE49-F238E27FC236}">
              <a16:creationId xmlns:a16="http://schemas.microsoft.com/office/drawing/2014/main" id="{F950E794-7BDE-28AA-643E-0C38BF43D508}"/>
            </a:ext>
          </a:extLst>
        </xdr:cNvPr>
        <xdr:cNvSpPr txBox="1"/>
      </xdr:nvSpPr>
      <xdr:spPr>
        <a:xfrm>
          <a:off x="6352699" y="7873683"/>
          <a:ext cx="370935" cy="248851"/>
        </a:xfrm>
        <a:prstGeom prst="rect">
          <a:avLst/>
        </a:prstGeom>
        <a:solidFill>
          <a:schemeClr val="accent6">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b="1" kern="1200"/>
            <a:t>18"</a:t>
          </a:r>
        </a:p>
      </xdr:txBody>
    </xdr:sp>
    <xdr:clientData/>
  </xdr:oneCellAnchor>
  <xdr:oneCellAnchor>
    <xdr:from>
      <xdr:col>6</xdr:col>
      <xdr:colOff>583247</xdr:colOff>
      <xdr:row>49</xdr:row>
      <xdr:rowOff>55245</xdr:rowOff>
    </xdr:from>
    <xdr:ext cx="470193" cy="248851"/>
    <xdr:sp macro="" textlink="">
      <xdr:nvSpPr>
        <xdr:cNvPr id="31" name="TextBox 30">
          <a:extLst>
            <a:ext uri="{FF2B5EF4-FFF2-40B4-BE49-F238E27FC236}">
              <a16:creationId xmlns:a16="http://schemas.microsoft.com/office/drawing/2014/main" id="{15F408F6-7942-71D0-B458-EF22D0171CB3}"/>
            </a:ext>
          </a:extLst>
        </xdr:cNvPr>
        <xdr:cNvSpPr txBox="1"/>
      </xdr:nvSpPr>
      <xdr:spPr>
        <a:xfrm>
          <a:off x="5488622" y="8222933"/>
          <a:ext cx="470193" cy="248851"/>
        </a:xfrm>
        <a:prstGeom prst="rect">
          <a:avLst/>
        </a:prstGeom>
        <a:solidFill>
          <a:schemeClr val="accent6">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b="1" kern="1200"/>
            <a:t>26.5"</a:t>
          </a:r>
        </a:p>
      </xdr:txBody>
    </xdr:sp>
    <xdr:clientData/>
  </xdr:oneCellAnchor>
  <xdr:twoCellAnchor editAs="oneCell">
    <xdr:from>
      <xdr:col>8</xdr:col>
      <xdr:colOff>376238</xdr:colOff>
      <xdr:row>35</xdr:row>
      <xdr:rowOff>9525</xdr:rowOff>
    </xdr:from>
    <xdr:to>
      <xdr:col>11</xdr:col>
      <xdr:colOff>423863</xdr:colOff>
      <xdr:row>55</xdr:row>
      <xdr:rowOff>57150</xdr:rowOff>
    </xdr:to>
    <xdr:pic>
      <xdr:nvPicPr>
        <xdr:cNvPr id="6239296" name="Picture 6020704">
          <a:extLst>
            <a:ext uri="{FF2B5EF4-FFF2-40B4-BE49-F238E27FC236}">
              <a16:creationId xmlns:a16="http://schemas.microsoft.com/office/drawing/2014/main" id="{CBCCD264-8480-42D3-CAEC-C812ACF4B21C}"/>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310438" y="5686425"/>
          <a:ext cx="2114550" cy="3286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114300</xdr:colOff>
      <xdr:row>35</xdr:row>
      <xdr:rowOff>71438</xdr:rowOff>
    </xdr:from>
    <xdr:to>
      <xdr:col>9</xdr:col>
      <xdr:colOff>138113</xdr:colOff>
      <xdr:row>53</xdr:row>
      <xdr:rowOff>71438</xdr:rowOff>
    </xdr:to>
    <xdr:cxnSp macro="">
      <xdr:nvCxnSpPr>
        <xdr:cNvPr id="6239297" name="Straight Arrow Connector 20">
          <a:extLst>
            <a:ext uri="{FF2B5EF4-FFF2-40B4-BE49-F238E27FC236}">
              <a16:creationId xmlns:a16="http://schemas.microsoft.com/office/drawing/2014/main" id="{C6A13C05-9705-7C78-20AA-6D868A992356}"/>
            </a:ext>
          </a:extLst>
        </xdr:cNvPr>
        <xdr:cNvCxnSpPr>
          <a:cxnSpLocks noChangeShapeType="1"/>
        </xdr:cNvCxnSpPr>
      </xdr:nvCxnSpPr>
      <xdr:spPr bwMode="auto">
        <a:xfrm>
          <a:off x="7820025" y="5748338"/>
          <a:ext cx="23813" cy="2914650"/>
        </a:xfrm>
        <a:prstGeom prst="straightConnector1">
          <a:avLst/>
        </a:prstGeom>
        <a:noFill/>
        <a:ln w="25400" cap="sq" algn="ctr">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319088</xdr:colOff>
      <xdr:row>45</xdr:row>
      <xdr:rowOff>61913</xdr:rowOff>
    </xdr:from>
    <xdr:to>
      <xdr:col>11</xdr:col>
      <xdr:colOff>390525</xdr:colOff>
      <xdr:row>46</xdr:row>
      <xdr:rowOff>4763</xdr:rowOff>
    </xdr:to>
    <xdr:cxnSp macro="">
      <xdr:nvCxnSpPr>
        <xdr:cNvPr id="6239298" name="Straight Arrow Connector 20">
          <a:extLst>
            <a:ext uri="{FF2B5EF4-FFF2-40B4-BE49-F238E27FC236}">
              <a16:creationId xmlns:a16="http://schemas.microsoft.com/office/drawing/2014/main" id="{A2087C9C-853E-00C0-6804-537F4F9511EB}"/>
            </a:ext>
          </a:extLst>
        </xdr:cNvPr>
        <xdr:cNvCxnSpPr>
          <a:cxnSpLocks noChangeShapeType="1"/>
        </xdr:cNvCxnSpPr>
      </xdr:nvCxnSpPr>
      <xdr:spPr bwMode="auto">
        <a:xfrm>
          <a:off x="8024813" y="7358063"/>
          <a:ext cx="1366837" cy="104775"/>
        </a:xfrm>
        <a:prstGeom prst="straightConnector1">
          <a:avLst/>
        </a:prstGeom>
        <a:noFill/>
        <a:ln w="25400" cap="sq" algn="ctr">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oneCellAnchor>
    <xdr:from>
      <xdr:col>9</xdr:col>
      <xdr:colOff>171450</xdr:colOff>
      <xdr:row>43</xdr:row>
      <xdr:rowOff>37782</xdr:rowOff>
    </xdr:from>
    <xdr:ext cx="470193" cy="248851"/>
    <xdr:sp macro="" textlink="">
      <xdr:nvSpPr>
        <xdr:cNvPr id="6020709" name="TextBox 6020708">
          <a:extLst>
            <a:ext uri="{FF2B5EF4-FFF2-40B4-BE49-F238E27FC236}">
              <a16:creationId xmlns:a16="http://schemas.microsoft.com/office/drawing/2014/main" id="{B01A816B-8F46-2C09-1590-AA560EEB03ED}"/>
            </a:ext>
          </a:extLst>
        </xdr:cNvPr>
        <xdr:cNvSpPr txBox="1"/>
      </xdr:nvSpPr>
      <xdr:spPr>
        <a:xfrm>
          <a:off x="7886700" y="7205345"/>
          <a:ext cx="470193" cy="248851"/>
        </a:xfrm>
        <a:prstGeom prst="rect">
          <a:avLst/>
        </a:prstGeom>
        <a:solidFill>
          <a:schemeClr val="accent6">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b="1" kern="1200"/>
            <a:t>23.5"</a:t>
          </a:r>
        </a:p>
      </xdr:txBody>
    </xdr:sp>
    <xdr:clientData/>
  </xdr:oneCellAnchor>
  <xdr:oneCellAnchor>
    <xdr:from>
      <xdr:col>10</xdr:col>
      <xdr:colOff>249237</xdr:colOff>
      <xdr:row>46</xdr:row>
      <xdr:rowOff>28575</xdr:rowOff>
    </xdr:from>
    <xdr:ext cx="470193" cy="248851"/>
    <xdr:sp macro="" textlink="">
      <xdr:nvSpPr>
        <xdr:cNvPr id="6020710" name="TextBox 6020709">
          <a:extLst>
            <a:ext uri="{FF2B5EF4-FFF2-40B4-BE49-F238E27FC236}">
              <a16:creationId xmlns:a16="http://schemas.microsoft.com/office/drawing/2014/main" id="{B7E4FCD7-D598-0D39-CC93-5B715048DC6B}"/>
            </a:ext>
          </a:extLst>
        </xdr:cNvPr>
        <xdr:cNvSpPr txBox="1"/>
      </xdr:nvSpPr>
      <xdr:spPr>
        <a:xfrm>
          <a:off x="8607425" y="7696200"/>
          <a:ext cx="470193" cy="248851"/>
        </a:xfrm>
        <a:prstGeom prst="rect">
          <a:avLst/>
        </a:prstGeom>
        <a:solidFill>
          <a:schemeClr val="accent6">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b="1" kern="1200"/>
            <a:t>17.5"</a:t>
          </a:r>
        </a:p>
      </xdr:txBody>
    </xdr:sp>
    <xdr:clientData/>
  </xdr:oneCellAnchor>
  <xdr:twoCellAnchor>
    <xdr:from>
      <xdr:col>13</xdr:col>
      <xdr:colOff>39687</xdr:colOff>
      <xdr:row>0</xdr:row>
      <xdr:rowOff>27869</xdr:rowOff>
    </xdr:from>
    <xdr:to>
      <xdr:col>15</xdr:col>
      <xdr:colOff>267383</xdr:colOff>
      <xdr:row>3</xdr:row>
      <xdr:rowOff>58110</xdr:rowOff>
    </xdr:to>
    <xdr:sp macro="[0]!GOTOMACHINEINFO" textlink="">
      <xdr:nvSpPr>
        <xdr:cNvPr id="3" name="Rectangle 4">
          <a:extLst>
            <a:ext uri="{FF2B5EF4-FFF2-40B4-BE49-F238E27FC236}">
              <a16:creationId xmlns:a16="http://schemas.microsoft.com/office/drawing/2014/main" id="{7126AF1E-CAAB-FC38-0ACE-F904DEC9A74D}"/>
            </a:ext>
          </a:extLst>
        </xdr:cNvPr>
        <xdr:cNvSpPr>
          <a:spLocks noChangeArrowheads="1"/>
        </xdr:cNvSpPr>
      </xdr:nvSpPr>
      <xdr:spPr bwMode="auto">
        <a:xfrm>
          <a:off x="10668000" y="56444"/>
          <a:ext cx="1645920" cy="548640"/>
        </a:xfrm>
        <a:prstGeom prst="rect">
          <a:avLst/>
        </a:prstGeom>
        <a:solidFill>
          <a:schemeClr val="accent1">
            <a:lumMod val="20000"/>
            <a:lumOff val="80000"/>
          </a:schemeClr>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MACHINE</a:t>
          </a:r>
        </a:p>
        <a:p>
          <a:pPr algn="ctr" rtl="0">
            <a:lnSpc>
              <a:spcPts val="1100"/>
            </a:lnSpc>
            <a:defRPr sz="1000"/>
          </a:pPr>
          <a:r>
            <a:rPr lang="en-US" sz="1100" b="0" i="0" u="none" strike="noStrike" baseline="0">
              <a:solidFill>
                <a:srgbClr val="000000"/>
              </a:solidFill>
              <a:latin typeface="Century Gothic"/>
            </a:rPr>
            <a:t>INFORMATION</a:t>
          </a:r>
        </a:p>
      </xdr:txBody>
    </xdr:sp>
    <xdr:clientData/>
  </xdr:twoCellAnchor>
  <xdr:twoCellAnchor>
    <xdr:from>
      <xdr:col>13</xdr:col>
      <xdr:colOff>40251</xdr:colOff>
      <xdr:row>4</xdr:row>
      <xdr:rowOff>57855</xdr:rowOff>
    </xdr:from>
    <xdr:to>
      <xdr:col>15</xdr:col>
      <xdr:colOff>264316</xdr:colOff>
      <xdr:row>8</xdr:row>
      <xdr:rowOff>31065</xdr:rowOff>
    </xdr:to>
    <xdr:sp macro="[0]!GOTOTABLEINFO" textlink="">
      <xdr:nvSpPr>
        <xdr:cNvPr id="4" name="Rectangle 16">
          <a:extLst>
            <a:ext uri="{FF2B5EF4-FFF2-40B4-BE49-F238E27FC236}">
              <a16:creationId xmlns:a16="http://schemas.microsoft.com/office/drawing/2014/main" id="{1937D214-5632-F1A2-5D74-A27AF91AD7DF}"/>
            </a:ext>
          </a:extLst>
        </xdr:cNvPr>
        <xdr:cNvSpPr>
          <a:spLocks noChangeArrowheads="1"/>
        </xdr:cNvSpPr>
      </xdr:nvSpPr>
      <xdr:spPr bwMode="auto">
        <a:xfrm>
          <a:off x="10660944" y="783166"/>
          <a:ext cx="1645920" cy="548640"/>
        </a:xfrm>
        <a:prstGeom prst="rect">
          <a:avLst/>
        </a:prstGeom>
        <a:solidFill>
          <a:schemeClr val="accent1">
            <a:lumMod val="20000"/>
            <a:lumOff val="80000"/>
          </a:schemeClr>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TABLE</a:t>
          </a:r>
        </a:p>
        <a:p>
          <a:pPr algn="ctr" rtl="0">
            <a:lnSpc>
              <a:spcPts val="1200"/>
            </a:lnSpc>
            <a:defRPr sz="1000"/>
          </a:pPr>
          <a:r>
            <a:rPr lang="en-US" sz="1100" b="0" i="0" u="none" strike="noStrike" baseline="0">
              <a:solidFill>
                <a:srgbClr val="000000"/>
              </a:solidFill>
              <a:latin typeface="Century Gothic"/>
            </a:rPr>
            <a:t>INFORMATION</a:t>
          </a:r>
        </a:p>
      </xdr:txBody>
    </xdr:sp>
    <xdr:clientData/>
  </xdr:twoCellAnchor>
  <xdr:twoCellAnchor>
    <xdr:from>
      <xdr:col>13</xdr:col>
      <xdr:colOff>39687</xdr:colOff>
      <xdr:row>9</xdr:row>
      <xdr:rowOff>29845</xdr:rowOff>
    </xdr:from>
    <xdr:to>
      <xdr:col>15</xdr:col>
      <xdr:colOff>258482</xdr:colOff>
      <xdr:row>12</xdr:row>
      <xdr:rowOff>65834</xdr:rowOff>
    </xdr:to>
    <xdr:sp macro="[0]!GOTOFLOORPLAN" textlink="">
      <xdr:nvSpPr>
        <xdr:cNvPr id="5" name="Rectangle 8">
          <a:extLst>
            <a:ext uri="{FF2B5EF4-FFF2-40B4-BE49-F238E27FC236}">
              <a16:creationId xmlns:a16="http://schemas.microsoft.com/office/drawing/2014/main" id="{87214C5B-E1CE-57B4-CEDD-FC3F83A1AD94}"/>
            </a:ext>
          </a:extLst>
        </xdr:cNvPr>
        <xdr:cNvSpPr>
          <a:spLocks noChangeArrowheads="1"/>
        </xdr:cNvSpPr>
      </xdr:nvSpPr>
      <xdr:spPr bwMode="auto">
        <a:xfrm>
          <a:off x="10675938" y="1484313"/>
          <a:ext cx="1645920" cy="548640"/>
        </a:xfrm>
        <a:prstGeom prst="rect">
          <a:avLst/>
        </a:prstGeom>
        <a:solidFill>
          <a:schemeClr val="accent1">
            <a:lumMod val="20000"/>
            <a:lumOff val="80000"/>
          </a:schemeClr>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FLOOR PLAN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16F4C-9A3B-4CDD-B3C5-54FEDAA43979}">
  <sheetPr codeName="Sheet14">
    <pageSetUpPr autoPageBreaks="0"/>
  </sheetPr>
  <dimension ref="A1:V267"/>
  <sheetViews>
    <sheetView showGridLines="0" showRowColHeaders="0" zoomScale="80" zoomScaleNormal="80" workbookViewId="0"/>
  </sheetViews>
  <sheetFormatPr defaultColWidth="9.19921875" defaultRowHeight="15.4" x14ac:dyDescent="0.4"/>
  <cols>
    <col min="1" max="1" width="9.19921875" style="35"/>
    <col min="2" max="3" width="6.53125" style="35" customWidth="1"/>
    <col min="4" max="4" width="8.796875" style="35" customWidth="1"/>
    <col min="5" max="5" width="4.53125" style="35" customWidth="1"/>
    <col min="6" max="7" width="9.19921875" style="35"/>
    <col min="8" max="8" width="9.53125" style="35" customWidth="1"/>
    <col min="9" max="9" width="11.796875" style="35" bestFit="1" customWidth="1"/>
    <col min="10" max="10" width="9.53125" style="35" customWidth="1"/>
    <col min="11" max="13" width="9.19921875" style="35"/>
    <col min="14" max="14" width="14" style="35" customWidth="1"/>
    <col min="15" max="16384" width="9.19921875" style="35"/>
  </cols>
  <sheetData>
    <row r="1" spans="2:22" s="56" customFormat="1" ht="18.75" customHeight="1" x14ac:dyDescent="0.4"/>
    <row r="2" spans="2:22" s="56" customFormat="1" ht="18.75" customHeight="1" thickBot="1" x14ac:dyDescent="0.45"/>
    <row r="3" spans="2:22" s="56" customFormat="1" ht="18.75" customHeight="1" thickTop="1" x14ac:dyDescent="0.4">
      <c r="C3" s="57"/>
      <c r="D3" s="58"/>
      <c r="E3" s="59"/>
      <c r="F3" s="59"/>
      <c r="G3" s="59"/>
      <c r="H3" s="59"/>
      <c r="I3" s="59"/>
      <c r="J3" s="59"/>
      <c r="K3" s="59"/>
      <c r="L3" s="59"/>
      <c r="M3" s="59"/>
      <c r="N3" s="60"/>
    </row>
    <row r="4" spans="2:22" s="56" customFormat="1" ht="18.75" customHeight="1" x14ac:dyDescent="0.4">
      <c r="D4" s="61"/>
      <c r="E4" s="62"/>
      <c r="F4" s="63"/>
      <c r="G4" s="723" t="s">
        <v>1491</v>
      </c>
      <c r="H4" s="723"/>
      <c r="I4" s="723"/>
      <c r="J4" s="723"/>
      <c r="K4" s="723"/>
      <c r="L4" s="723"/>
      <c r="M4" s="724"/>
      <c r="N4" s="64"/>
    </row>
    <row r="5" spans="2:22" s="56" customFormat="1" ht="18.75" customHeight="1" x14ac:dyDescent="0.4">
      <c r="D5" s="61"/>
      <c r="E5" s="62"/>
      <c r="F5" s="63"/>
      <c r="G5" s="723"/>
      <c r="H5" s="723"/>
      <c r="I5" s="723"/>
      <c r="J5" s="723"/>
      <c r="K5" s="723"/>
      <c r="L5" s="723"/>
      <c r="M5" s="724"/>
      <c r="N5" s="64"/>
    </row>
    <row r="6" spans="2:22" s="56" customFormat="1" ht="18.75" customHeight="1" x14ac:dyDescent="0.4">
      <c r="C6" s="4"/>
      <c r="D6" s="65"/>
      <c r="E6" s="66"/>
      <c r="F6" s="63"/>
      <c r="G6" s="725" t="s">
        <v>1956</v>
      </c>
      <c r="H6" s="725"/>
      <c r="I6" s="725"/>
      <c r="J6" s="725"/>
      <c r="K6" s="725"/>
      <c r="L6" s="725"/>
      <c r="M6" s="726"/>
      <c r="N6" s="64"/>
      <c r="P6" s="2"/>
      <c r="Q6" s="67"/>
      <c r="R6" s="2"/>
      <c r="S6" s="2"/>
      <c r="T6" s="2"/>
      <c r="U6" s="2"/>
      <c r="V6" s="2"/>
    </row>
    <row r="7" spans="2:22" s="56" customFormat="1" ht="18.75" customHeight="1" x14ac:dyDescent="0.4">
      <c r="D7" s="61"/>
      <c r="E7" s="62"/>
      <c r="F7" s="62"/>
      <c r="G7" s="725"/>
      <c r="H7" s="725"/>
      <c r="I7" s="725"/>
      <c r="J7" s="725"/>
      <c r="K7" s="725"/>
      <c r="L7" s="725"/>
      <c r="M7" s="726"/>
      <c r="N7" s="64"/>
    </row>
    <row r="8" spans="2:22" s="56" customFormat="1" ht="18.75" customHeight="1" x14ac:dyDescent="0.4">
      <c r="D8" s="61"/>
      <c r="E8" s="62"/>
      <c r="F8" s="62"/>
      <c r="G8" s="725"/>
      <c r="H8" s="725"/>
      <c r="I8" s="725"/>
      <c r="J8" s="725"/>
      <c r="K8" s="725"/>
      <c r="L8" s="725"/>
      <c r="M8" s="726"/>
      <c r="N8" s="64"/>
    </row>
    <row r="9" spans="2:22" s="56" customFormat="1" ht="18.75" customHeight="1" x14ac:dyDescent="0.4">
      <c r="D9" s="61"/>
      <c r="E9" s="62"/>
      <c r="F9" s="62"/>
      <c r="G9" s="62"/>
      <c r="H9" s="62"/>
      <c r="I9" s="62"/>
      <c r="J9" s="62"/>
      <c r="K9" s="62"/>
      <c r="L9" s="62"/>
      <c r="M9" s="62"/>
      <c r="N9" s="64"/>
    </row>
    <row r="10" spans="2:22" s="56" customFormat="1" ht="18.75" customHeight="1" x14ac:dyDescent="0.4">
      <c r="D10" s="61"/>
      <c r="E10" s="62"/>
      <c r="F10" s="62"/>
      <c r="G10" s="62"/>
      <c r="H10" s="62"/>
      <c r="I10" s="62"/>
      <c r="J10" s="62"/>
      <c r="K10" s="62"/>
      <c r="L10" s="62"/>
      <c r="M10" s="62"/>
      <c r="N10" s="64"/>
    </row>
    <row r="11" spans="2:22" s="56" customFormat="1" ht="18.75" customHeight="1" x14ac:dyDescent="0.4">
      <c r="D11" s="61"/>
      <c r="E11" s="62"/>
      <c r="F11" s="62"/>
      <c r="G11" s="62"/>
      <c r="H11" s="62"/>
      <c r="I11" s="62"/>
      <c r="J11" s="62"/>
      <c r="K11" s="62"/>
      <c r="L11" s="62"/>
      <c r="M11" s="62"/>
      <c r="N11" s="64"/>
    </row>
    <row r="12" spans="2:22" s="56" customFormat="1" ht="18.75" customHeight="1" x14ac:dyDescent="0.4">
      <c r="D12" s="61"/>
      <c r="E12" s="62"/>
      <c r="F12" s="62"/>
      <c r="G12" s="62"/>
      <c r="H12" s="62"/>
      <c r="I12" s="62"/>
      <c r="J12" s="62"/>
      <c r="K12" s="62"/>
      <c r="L12" s="62"/>
      <c r="M12" s="62"/>
      <c r="N12" s="64"/>
    </row>
    <row r="13" spans="2:22" s="56" customFormat="1" ht="18.75" customHeight="1" x14ac:dyDescent="0.4">
      <c r="B13" s="68"/>
      <c r="D13" s="61"/>
      <c r="E13" s="62"/>
      <c r="F13" s="62"/>
      <c r="G13" s="62"/>
      <c r="H13" s="62"/>
      <c r="I13" s="62"/>
      <c r="J13" s="62"/>
      <c r="K13" s="62"/>
      <c r="L13" s="62"/>
      <c r="M13" s="62"/>
      <c r="N13" s="64"/>
    </row>
    <row r="14" spans="2:22" s="56" customFormat="1" ht="18.75" customHeight="1" x14ac:dyDescent="0.4">
      <c r="D14" s="61"/>
      <c r="E14" s="62"/>
      <c r="F14" s="62"/>
      <c r="G14" s="62"/>
      <c r="H14" s="62"/>
      <c r="I14" s="62"/>
      <c r="J14" s="62"/>
      <c r="K14" s="62"/>
      <c r="L14" s="62"/>
      <c r="M14" s="62"/>
      <c r="N14" s="64"/>
    </row>
    <row r="15" spans="2:22" s="56" customFormat="1" ht="18.75" customHeight="1" x14ac:dyDescent="0.4">
      <c r="D15" s="61"/>
      <c r="E15" s="62"/>
      <c r="F15" s="62"/>
      <c r="G15" s="62"/>
      <c r="H15" s="62"/>
      <c r="I15" s="62"/>
      <c r="J15" s="62"/>
      <c r="K15" s="62"/>
      <c r="L15" s="62"/>
      <c r="M15" s="62"/>
      <c r="N15" s="64"/>
    </row>
    <row r="16" spans="2:22" s="56" customFormat="1" ht="18.75" customHeight="1" x14ac:dyDescent="0.4">
      <c r="D16" s="61"/>
      <c r="E16" s="62"/>
      <c r="F16" s="62"/>
      <c r="G16" s="62"/>
      <c r="H16" s="62"/>
      <c r="I16" s="62"/>
      <c r="J16" s="62"/>
      <c r="K16" s="62"/>
      <c r="L16" s="62"/>
      <c r="M16" s="62"/>
      <c r="N16" s="64"/>
    </row>
    <row r="17" spans="4:14" s="56" customFormat="1" ht="18.75" customHeight="1" x14ac:dyDescent="0.4">
      <c r="D17" s="61"/>
      <c r="E17" s="62"/>
      <c r="F17" s="62"/>
      <c r="G17" s="62"/>
      <c r="H17" s="62"/>
      <c r="I17" s="62"/>
      <c r="J17" s="62"/>
      <c r="K17" s="62"/>
      <c r="L17" s="62"/>
      <c r="M17" s="62"/>
      <c r="N17" s="64"/>
    </row>
    <row r="18" spans="4:14" s="56" customFormat="1" ht="18.75" customHeight="1" x14ac:dyDescent="0.4">
      <c r="D18" s="61"/>
      <c r="E18" s="62"/>
      <c r="F18" s="62"/>
      <c r="G18" s="62"/>
      <c r="H18" s="62"/>
      <c r="I18" s="62"/>
      <c r="J18" s="62"/>
      <c r="K18" s="62"/>
      <c r="L18" s="62"/>
      <c r="M18" s="62"/>
      <c r="N18" s="64"/>
    </row>
    <row r="19" spans="4:14" s="56" customFormat="1" ht="18.75" customHeight="1" thickBot="1" x14ac:dyDescent="0.45">
      <c r="D19" s="69"/>
      <c r="E19" s="70"/>
      <c r="F19" s="70"/>
      <c r="G19" s="70"/>
      <c r="H19" s="70"/>
      <c r="I19" s="70"/>
      <c r="J19" s="70"/>
      <c r="K19" s="70"/>
      <c r="L19" s="70"/>
      <c r="M19" s="70"/>
      <c r="N19" s="71"/>
    </row>
    <row r="20" spans="4:14" s="56" customFormat="1" ht="15.75" thickTop="1" x14ac:dyDescent="0.4"/>
    <row r="21" spans="4:14" s="56" customFormat="1" x14ac:dyDescent="0.4"/>
    <row r="22" spans="4:14" s="56" customFormat="1" x14ac:dyDescent="0.4"/>
    <row r="23" spans="4:14" s="56" customFormat="1" x14ac:dyDescent="0.4"/>
    <row r="24" spans="4:14" s="56" customFormat="1" x14ac:dyDescent="0.4"/>
    <row r="25" spans="4:14" s="56" customFormat="1" x14ac:dyDescent="0.4"/>
    <row r="26" spans="4:14" s="56" customFormat="1" x14ac:dyDescent="0.4"/>
    <row r="27" spans="4:14" s="56" customFormat="1" x14ac:dyDescent="0.4"/>
    <row r="28" spans="4:14" s="56" customFormat="1" x14ac:dyDescent="0.4"/>
    <row r="29" spans="4:14" s="56" customFormat="1" x14ac:dyDescent="0.4"/>
    <row r="30" spans="4:14" s="56" customFormat="1" x14ac:dyDescent="0.4"/>
    <row r="31" spans="4:14" s="56" customFormat="1" x14ac:dyDescent="0.4"/>
    <row r="32" spans="4:14" s="56" customFormat="1" x14ac:dyDescent="0.4"/>
    <row r="33" s="56" customFormat="1" x14ac:dyDescent="0.4"/>
    <row r="34" s="56" customFormat="1" x14ac:dyDescent="0.4"/>
    <row r="35" s="56" customFormat="1" x14ac:dyDescent="0.4"/>
    <row r="36" s="56" customFormat="1" x14ac:dyDescent="0.4"/>
    <row r="37" s="56" customFormat="1" x14ac:dyDescent="0.4"/>
    <row r="38" s="56" customFormat="1" x14ac:dyDescent="0.4"/>
    <row r="39" s="56" customFormat="1" x14ac:dyDescent="0.4"/>
    <row r="40" s="56" customFormat="1" x14ac:dyDescent="0.4"/>
    <row r="41" s="56" customFormat="1" x14ac:dyDescent="0.4"/>
    <row r="42" s="56" customFormat="1" x14ac:dyDescent="0.4"/>
    <row r="43" s="56" customFormat="1" x14ac:dyDescent="0.4"/>
    <row r="44" s="56" customFormat="1" x14ac:dyDescent="0.4"/>
    <row r="45" s="56" customFormat="1" x14ac:dyDescent="0.4"/>
    <row r="46" s="56" customFormat="1" x14ac:dyDescent="0.4"/>
    <row r="47" s="56" customFormat="1" x14ac:dyDescent="0.4"/>
    <row r="48" s="56" customFormat="1" x14ac:dyDescent="0.4"/>
    <row r="49" spans="1:14" s="56" customFormat="1" x14ac:dyDescent="0.4"/>
    <row r="50" spans="1:14" s="56" customFormat="1" x14ac:dyDescent="0.4">
      <c r="B50" s="72"/>
      <c r="G50" s="2"/>
    </row>
    <row r="51" spans="1:14" s="56" customFormat="1" x14ac:dyDescent="0.4">
      <c r="B51" s="73" t="s">
        <v>757</v>
      </c>
      <c r="H51" s="2"/>
    </row>
    <row r="52" spans="1:14" s="56" customFormat="1" ht="20.100000000000001" customHeight="1" x14ac:dyDescent="0.4">
      <c r="B52" s="74"/>
    </row>
    <row r="53" spans="1:14" s="56" customFormat="1" ht="20.100000000000001" customHeight="1" x14ac:dyDescent="0.4">
      <c r="A53" s="2"/>
      <c r="B53" s="173">
        <v>1</v>
      </c>
      <c r="C53" s="174" t="s">
        <v>632</v>
      </c>
      <c r="D53"/>
      <c r="E53"/>
      <c r="F53"/>
      <c r="G53"/>
      <c r="H53"/>
      <c r="I53"/>
      <c r="J53"/>
      <c r="K53"/>
      <c r="L53"/>
      <c r="M53"/>
      <c r="N53"/>
    </row>
    <row r="54" spans="1:14" s="56" customFormat="1" ht="20.100000000000001" customHeight="1" x14ac:dyDescent="0.4">
      <c r="A54" s="2"/>
      <c r="B54" s="173"/>
      <c r="C54" s="175"/>
      <c r="D54"/>
      <c r="E54"/>
      <c r="F54"/>
      <c r="G54"/>
      <c r="H54"/>
      <c r="I54"/>
      <c r="J54"/>
      <c r="K54"/>
      <c r="L54"/>
      <c r="M54"/>
      <c r="N54"/>
    </row>
    <row r="55" spans="1:14" s="56" customFormat="1" ht="20.100000000000001" customHeight="1" x14ac:dyDescent="0.4">
      <c r="A55" s="2"/>
      <c r="B55" s="176" t="s">
        <v>820</v>
      </c>
      <c r="C55" s="716" t="s">
        <v>1240</v>
      </c>
      <c r="D55" s="716"/>
      <c r="E55" s="716"/>
      <c r="F55" s="716"/>
      <c r="G55" s="716"/>
      <c r="H55" s="716"/>
      <c r="I55" s="716"/>
      <c r="J55" s="716"/>
      <c r="K55" s="716"/>
      <c r="L55" s="716"/>
      <c r="M55" s="716"/>
      <c r="N55" s="716"/>
    </row>
    <row r="56" spans="1:14" s="132" customFormat="1" ht="18.75" customHeight="1" x14ac:dyDescent="0.4">
      <c r="A56" s="131"/>
      <c r="B56" s="176"/>
      <c r="C56" s="716"/>
      <c r="D56" s="716"/>
      <c r="E56" s="716"/>
      <c r="F56" s="716"/>
      <c r="G56" s="716"/>
      <c r="H56" s="716"/>
      <c r="I56" s="716"/>
      <c r="J56" s="716"/>
      <c r="K56" s="716"/>
      <c r="L56" s="716"/>
      <c r="M56" s="716"/>
      <c r="N56" s="716"/>
    </row>
    <row r="57" spans="1:14" s="56" customFormat="1" ht="45" customHeight="1" x14ac:dyDescent="0.4">
      <c r="A57" s="2"/>
      <c r="B57" s="176"/>
      <c r="C57" s="716"/>
      <c r="D57" s="716"/>
      <c r="E57" s="716"/>
      <c r="F57" s="716"/>
      <c r="G57" s="716"/>
      <c r="H57" s="716"/>
      <c r="I57" s="716"/>
      <c r="J57" s="716"/>
      <c r="K57" s="716"/>
      <c r="L57" s="716"/>
      <c r="M57" s="716"/>
      <c r="N57" s="716"/>
    </row>
    <row r="58" spans="1:14" s="56" customFormat="1" ht="18" customHeight="1" x14ac:dyDescent="0.4">
      <c r="A58" s="2"/>
      <c r="B58" s="176"/>
      <c r="C58" s="335"/>
      <c r="D58" s="335"/>
      <c r="E58" s="335"/>
      <c r="F58" s="335"/>
      <c r="G58" s="335"/>
      <c r="H58" s="335"/>
      <c r="I58" s="335"/>
      <c r="J58" s="335"/>
      <c r="K58" s="335"/>
      <c r="L58" s="335"/>
      <c r="M58" s="335"/>
      <c r="N58" s="335"/>
    </row>
    <row r="59" spans="1:14" s="56" customFormat="1" ht="56.25" customHeight="1" x14ac:dyDescent="0.4">
      <c r="A59" s="2"/>
      <c r="B59" s="176"/>
      <c r="C59" s="717" t="s">
        <v>1241</v>
      </c>
      <c r="D59" s="717"/>
      <c r="E59" s="717"/>
      <c r="F59" s="717"/>
      <c r="G59" s="717"/>
      <c r="H59" s="717"/>
      <c r="I59" s="717"/>
      <c r="J59" s="717"/>
      <c r="K59" s="717"/>
      <c r="L59" s="717"/>
      <c r="M59" s="717"/>
      <c r="N59" s="717"/>
    </row>
    <row r="60" spans="1:14" s="56" customFormat="1" ht="14.25" customHeight="1" x14ac:dyDescent="0.4">
      <c r="A60" s="2"/>
      <c r="B60" s="176"/>
      <c r="C60" s="717"/>
      <c r="D60" s="717"/>
      <c r="E60" s="717"/>
      <c r="F60" s="717"/>
      <c r="G60" s="717"/>
      <c r="H60" s="717"/>
      <c r="I60" s="717"/>
      <c r="J60" s="717"/>
      <c r="K60" s="717"/>
      <c r="L60" s="717"/>
      <c r="M60" s="717"/>
      <c r="N60" s="717"/>
    </row>
    <row r="61" spans="1:14" s="56" customFormat="1" ht="81" customHeight="1" x14ac:dyDescent="0.4">
      <c r="A61" s="2"/>
      <c r="B61" s="176"/>
      <c r="C61" s="717"/>
      <c r="D61" s="717"/>
      <c r="E61" s="717"/>
      <c r="F61" s="717"/>
      <c r="G61" s="717"/>
      <c r="H61" s="717"/>
      <c r="I61" s="717"/>
      <c r="J61" s="717"/>
      <c r="K61" s="717"/>
      <c r="L61" s="717"/>
      <c r="M61" s="717"/>
      <c r="N61" s="717"/>
    </row>
    <row r="62" spans="1:14" s="56" customFormat="1" ht="20.100000000000001" customHeight="1" x14ac:dyDescent="0.4">
      <c r="A62" s="2"/>
      <c r="B62" s="176"/>
      <c r="C62" s="336"/>
      <c r="D62" s="336"/>
      <c r="E62" s="336"/>
      <c r="F62" s="336"/>
      <c r="G62" s="336"/>
      <c r="H62" s="336"/>
      <c r="I62" s="336"/>
      <c r="J62" s="336"/>
      <c r="K62" s="336"/>
      <c r="L62" s="336"/>
      <c r="M62" s="336"/>
      <c r="N62" s="336"/>
    </row>
    <row r="63" spans="1:14" s="56" customFormat="1" ht="28.5" customHeight="1" x14ac:dyDescent="0.4">
      <c r="A63" s="2"/>
      <c r="B63" s="176" t="s">
        <v>633</v>
      </c>
      <c r="C63" s="716" t="s">
        <v>1242</v>
      </c>
      <c r="D63" s="716"/>
      <c r="E63" s="716"/>
      <c r="F63" s="716"/>
      <c r="G63" s="716"/>
      <c r="H63" s="716"/>
      <c r="I63" s="716"/>
      <c r="J63" s="716"/>
      <c r="K63" s="716"/>
      <c r="L63" s="716"/>
      <c r="M63" s="716"/>
      <c r="N63" s="716"/>
    </row>
    <row r="64" spans="1:14" s="56" customFormat="1" ht="20.100000000000001" customHeight="1" x14ac:dyDescent="0.4">
      <c r="A64" s="2"/>
      <c r="B64" s="176"/>
      <c r="C64" s="716"/>
      <c r="D64" s="716"/>
      <c r="E64" s="716"/>
      <c r="F64" s="716"/>
      <c r="G64" s="716"/>
      <c r="H64" s="716"/>
      <c r="I64" s="716"/>
      <c r="J64" s="716"/>
      <c r="K64" s="716"/>
      <c r="L64" s="716"/>
      <c r="M64" s="716"/>
      <c r="N64" s="716"/>
    </row>
    <row r="65" spans="1:14" s="56" customFormat="1" ht="20.100000000000001" customHeight="1" x14ac:dyDescent="0.4">
      <c r="A65" s="2"/>
      <c r="B65" s="176"/>
      <c r="C65" s="716"/>
      <c r="D65" s="716"/>
      <c r="E65" s="716"/>
      <c r="F65" s="716"/>
      <c r="G65" s="716"/>
      <c r="H65" s="716"/>
      <c r="I65" s="716"/>
      <c r="J65" s="716"/>
      <c r="K65" s="716"/>
      <c r="L65" s="716"/>
      <c r="M65" s="716"/>
      <c r="N65" s="716"/>
    </row>
    <row r="66" spans="1:14" s="56" customFormat="1" ht="13.5" customHeight="1" x14ac:dyDescent="0.4">
      <c r="A66" s="2"/>
      <c r="B66" s="176"/>
      <c r="C66" s="133"/>
      <c r="D66" s="133"/>
      <c r="E66" s="133"/>
      <c r="F66" s="133"/>
      <c r="G66" s="133"/>
      <c r="H66" s="133"/>
      <c r="I66" s="133"/>
      <c r="J66" s="133"/>
      <c r="K66" s="133"/>
      <c r="L66" s="133"/>
      <c r="M66" s="133"/>
      <c r="N66" s="133"/>
    </row>
    <row r="67" spans="1:14" s="56" customFormat="1" ht="14.25" customHeight="1" x14ac:dyDescent="0.4">
      <c r="A67" s="2"/>
      <c r="B67" s="177">
        <v>2</v>
      </c>
      <c r="C67" s="718" t="s">
        <v>634</v>
      </c>
      <c r="D67" s="718"/>
      <c r="E67" s="718"/>
      <c r="F67" s="718"/>
      <c r="G67" s="718"/>
      <c r="H67" s="718"/>
      <c r="I67" s="718"/>
      <c r="J67" s="718"/>
      <c r="K67" s="718"/>
      <c r="L67" s="718"/>
      <c r="M67" s="718"/>
      <c r="N67" s="718"/>
    </row>
    <row r="68" spans="1:14" s="56" customFormat="1" ht="20.100000000000001" customHeight="1" x14ac:dyDescent="0.4">
      <c r="A68" s="2"/>
      <c r="B68" s="176"/>
      <c r="C68" s="337"/>
      <c r="D68" s="337"/>
      <c r="E68" s="337"/>
      <c r="F68" s="337"/>
      <c r="G68" s="337"/>
      <c r="H68" s="337"/>
      <c r="I68" s="337"/>
      <c r="J68" s="337"/>
      <c r="K68" s="337"/>
      <c r="L68" s="337"/>
      <c r="M68" s="337"/>
      <c r="N68" s="337"/>
    </row>
    <row r="69" spans="1:14" s="56" customFormat="1" ht="20.100000000000001" customHeight="1" x14ac:dyDescent="0.4">
      <c r="A69" s="2"/>
      <c r="B69" s="176" t="s">
        <v>635</v>
      </c>
      <c r="C69" s="716" t="s">
        <v>636</v>
      </c>
      <c r="D69" s="716"/>
      <c r="E69" s="716"/>
      <c r="F69" s="716"/>
      <c r="G69" s="716"/>
      <c r="H69" s="716"/>
      <c r="I69" s="716"/>
      <c r="J69" s="716"/>
      <c r="K69" s="716"/>
      <c r="L69" s="716"/>
      <c r="M69" s="716"/>
      <c r="N69" s="716"/>
    </row>
    <row r="70" spans="1:14" s="56" customFormat="1" ht="21" customHeight="1" x14ac:dyDescent="0.4">
      <c r="A70" s="2"/>
      <c r="B70" s="176"/>
      <c r="C70" s="716"/>
      <c r="D70" s="716"/>
      <c r="E70" s="716"/>
      <c r="F70" s="716"/>
      <c r="G70" s="716"/>
      <c r="H70" s="716"/>
      <c r="I70" s="716"/>
      <c r="J70" s="716"/>
      <c r="K70" s="716"/>
      <c r="L70" s="716"/>
      <c r="M70" s="716"/>
      <c r="N70" s="716"/>
    </row>
    <row r="71" spans="1:14" s="56" customFormat="1" ht="20.100000000000001" customHeight="1" x14ac:dyDescent="0.4">
      <c r="A71" s="2"/>
      <c r="B71" s="176"/>
      <c r="C71" s="716" t="s">
        <v>637</v>
      </c>
      <c r="D71" s="716"/>
      <c r="E71" s="716"/>
      <c r="F71" s="716"/>
      <c r="G71" s="716"/>
      <c r="H71" s="716"/>
      <c r="I71" s="716"/>
      <c r="J71" s="716"/>
      <c r="K71" s="716"/>
      <c r="L71" s="716"/>
      <c r="M71" s="716"/>
      <c r="N71" s="716"/>
    </row>
    <row r="72" spans="1:14" s="56" customFormat="1" ht="20.100000000000001" customHeight="1" x14ac:dyDescent="0.4">
      <c r="A72" s="2"/>
      <c r="B72" s="178"/>
      <c r="C72" s="716"/>
      <c r="D72" s="716"/>
      <c r="E72" s="716"/>
      <c r="F72" s="716"/>
      <c r="G72" s="716"/>
      <c r="H72" s="716"/>
      <c r="I72" s="716"/>
      <c r="J72" s="716"/>
      <c r="K72" s="716"/>
      <c r="L72" s="716"/>
      <c r="M72" s="716"/>
      <c r="N72" s="716"/>
    </row>
    <row r="73" spans="1:14" s="56" customFormat="1" ht="20.100000000000001" customHeight="1" x14ac:dyDescent="0.4">
      <c r="A73" s="2"/>
      <c r="B73" s="178"/>
      <c r="C73" s="716"/>
      <c r="D73" s="716"/>
      <c r="E73" s="716"/>
      <c r="F73" s="716"/>
      <c r="G73" s="716"/>
      <c r="H73" s="716"/>
      <c r="I73" s="716"/>
      <c r="J73" s="716"/>
      <c r="K73" s="716"/>
      <c r="L73" s="716"/>
      <c r="M73" s="716"/>
      <c r="N73" s="716"/>
    </row>
    <row r="74" spans="1:14" s="56" customFormat="1" ht="16.5" customHeight="1" x14ac:dyDescent="0.4">
      <c r="A74" s="2"/>
      <c r="B74" s="176"/>
      <c r="C74" s="717" t="s">
        <v>640</v>
      </c>
      <c r="D74" s="717"/>
      <c r="E74" s="717"/>
      <c r="F74" s="717"/>
      <c r="G74" s="717"/>
      <c r="H74" s="717"/>
      <c r="I74" s="717"/>
      <c r="J74" s="717"/>
      <c r="K74" s="717"/>
      <c r="L74" s="717"/>
      <c r="M74" s="717"/>
      <c r="N74" s="717"/>
    </row>
    <row r="75" spans="1:14" s="56" customFormat="1" ht="20.100000000000001" customHeight="1" x14ac:dyDescent="0.4">
      <c r="A75" s="2"/>
      <c r="B75" s="176"/>
      <c r="C75" s="717"/>
      <c r="D75" s="717"/>
      <c r="E75" s="717"/>
      <c r="F75" s="717"/>
      <c r="G75" s="717"/>
      <c r="H75" s="717"/>
      <c r="I75" s="717"/>
      <c r="J75" s="717"/>
      <c r="K75" s="717"/>
      <c r="L75" s="717"/>
      <c r="M75" s="717"/>
      <c r="N75" s="717"/>
    </row>
    <row r="76" spans="1:14" s="56" customFormat="1" ht="20.100000000000001" customHeight="1" x14ac:dyDescent="0.4">
      <c r="A76" s="2"/>
      <c r="B76" s="176"/>
      <c r="C76" s="717"/>
      <c r="D76" s="717"/>
      <c r="E76" s="717"/>
      <c r="F76" s="717"/>
      <c r="G76" s="717"/>
      <c r="H76" s="717"/>
      <c r="I76" s="717"/>
      <c r="J76" s="717"/>
      <c r="K76" s="717"/>
      <c r="L76" s="717"/>
      <c r="M76" s="717"/>
      <c r="N76" s="717"/>
    </row>
    <row r="77" spans="1:14" s="56" customFormat="1" ht="20.100000000000001" customHeight="1" x14ac:dyDescent="0.4">
      <c r="A77" s="2"/>
      <c r="B77" s="176"/>
      <c r="C77" s="131"/>
      <c r="D77" s="131"/>
      <c r="E77" s="131"/>
      <c r="F77" s="131"/>
      <c r="G77" s="131"/>
      <c r="H77" s="131"/>
      <c r="I77" s="131"/>
      <c r="J77" s="131"/>
      <c r="K77" s="131"/>
      <c r="L77" s="131"/>
      <c r="M77" s="131"/>
      <c r="N77" s="131"/>
    </row>
    <row r="78" spans="1:14" s="56" customFormat="1" ht="20.100000000000001" customHeight="1" x14ac:dyDescent="0.4">
      <c r="A78" s="2"/>
      <c r="B78" s="176" t="s">
        <v>641</v>
      </c>
      <c r="C78" s="716" t="s">
        <v>642</v>
      </c>
      <c r="D78" s="716"/>
      <c r="E78" s="716"/>
      <c r="F78" s="716"/>
      <c r="G78" s="716"/>
      <c r="H78" s="716"/>
      <c r="I78" s="716"/>
      <c r="J78" s="716"/>
      <c r="K78" s="716"/>
      <c r="L78" s="716"/>
      <c r="M78" s="716"/>
      <c r="N78" s="716"/>
    </row>
    <row r="79" spans="1:14" s="56" customFormat="1" ht="20.100000000000001" customHeight="1" x14ac:dyDescent="0.4">
      <c r="A79" s="2"/>
      <c r="B79" s="176"/>
      <c r="C79" s="716"/>
      <c r="D79" s="716"/>
      <c r="E79" s="716"/>
      <c r="F79" s="716"/>
      <c r="G79" s="716"/>
      <c r="H79" s="716"/>
      <c r="I79" s="716"/>
      <c r="J79" s="716"/>
      <c r="K79" s="716"/>
      <c r="L79" s="716"/>
      <c r="M79" s="716"/>
      <c r="N79" s="716"/>
    </row>
    <row r="80" spans="1:14" s="56" customFormat="1" ht="21" customHeight="1" x14ac:dyDescent="0.4">
      <c r="A80" s="2"/>
      <c r="B80" s="176"/>
      <c r="C80" s="335"/>
      <c r="D80" s="335"/>
      <c r="E80" s="335"/>
      <c r="F80" s="335"/>
      <c r="G80" s="335"/>
      <c r="H80" s="335"/>
      <c r="I80" s="335"/>
      <c r="J80" s="335"/>
      <c r="K80" s="335"/>
      <c r="L80" s="335"/>
      <c r="M80" s="335"/>
      <c r="N80" s="335"/>
    </row>
    <row r="81" spans="1:14" s="56" customFormat="1" ht="20.100000000000001" customHeight="1" x14ac:dyDescent="0.4">
      <c r="A81" s="2"/>
      <c r="B81" s="176" t="s">
        <v>643</v>
      </c>
      <c r="C81" s="716" t="s">
        <v>644</v>
      </c>
      <c r="D81" s="716"/>
      <c r="E81" s="716"/>
      <c r="F81" s="716"/>
      <c r="G81" s="716"/>
      <c r="H81" s="716"/>
      <c r="I81" s="716"/>
      <c r="J81" s="716"/>
      <c r="K81" s="716"/>
      <c r="L81" s="716"/>
      <c r="M81" s="716"/>
      <c r="N81" s="716"/>
    </row>
    <row r="82" spans="1:14" s="56" customFormat="1" ht="20.100000000000001" customHeight="1" x14ac:dyDescent="0.4">
      <c r="A82" s="2"/>
      <c r="B82" s="178"/>
      <c r="C82" s="716"/>
      <c r="D82" s="716"/>
      <c r="E82" s="716"/>
      <c r="F82" s="716"/>
      <c r="G82" s="716"/>
      <c r="H82" s="716"/>
      <c r="I82" s="716"/>
      <c r="J82" s="716"/>
      <c r="K82" s="716"/>
      <c r="L82" s="716"/>
      <c r="M82" s="716"/>
      <c r="N82" s="716"/>
    </row>
    <row r="83" spans="1:14" s="56" customFormat="1" ht="20.100000000000001" customHeight="1" x14ac:dyDescent="0.4">
      <c r="A83" s="2"/>
      <c r="B83" s="176"/>
      <c r="C83" s="716"/>
      <c r="D83" s="716"/>
      <c r="E83" s="716"/>
      <c r="F83" s="716"/>
      <c r="G83" s="716"/>
      <c r="H83" s="716"/>
      <c r="I83" s="716"/>
      <c r="J83" s="716"/>
      <c r="K83" s="716"/>
      <c r="L83" s="716"/>
      <c r="M83" s="716"/>
      <c r="N83" s="716"/>
    </row>
    <row r="84" spans="1:14" s="56" customFormat="1" ht="14.25" customHeight="1" x14ac:dyDescent="0.4">
      <c r="A84" s="2"/>
      <c r="B84" s="176"/>
      <c r="C84" s="716"/>
      <c r="D84" s="716"/>
      <c r="E84" s="716"/>
      <c r="F84" s="716"/>
      <c r="G84" s="716"/>
      <c r="H84" s="716"/>
      <c r="I84" s="716"/>
      <c r="J84" s="716"/>
      <c r="K84" s="716"/>
      <c r="L84" s="716"/>
      <c r="M84" s="716"/>
      <c r="N84" s="716"/>
    </row>
    <row r="85" spans="1:14" s="56" customFormat="1" ht="20.100000000000001" customHeight="1" x14ac:dyDescent="0.4">
      <c r="A85" s="2"/>
      <c r="B85" s="176"/>
      <c r="C85" s="716"/>
      <c r="D85" s="716"/>
      <c r="E85" s="716"/>
      <c r="F85" s="716"/>
      <c r="G85" s="716"/>
      <c r="H85" s="716"/>
      <c r="I85" s="716"/>
      <c r="J85" s="716"/>
      <c r="K85" s="716"/>
      <c r="L85" s="716"/>
      <c r="M85" s="716"/>
      <c r="N85" s="716"/>
    </row>
    <row r="86" spans="1:14" s="56" customFormat="1" ht="20.100000000000001" customHeight="1" x14ac:dyDescent="0.4">
      <c r="A86" s="2"/>
      <c r="B86" s="176"/>
      <c r="C86" s="335"/>
      <c r="D86" s="335"/>
      <c r="E86" s="335"/>
      <c r="F86" s="335"/>
      <c r="G86" s="335"/>
      <c r="H86" s="335"/>
      <c r="I86" s="335"/>
      <c r="J86" s="335"/>
      <c r="K86" s="335"/>
      <c r="L86" s="335"/>
      <c r="M86" s="335"/>
      <c r="N86" s="335"/>
    </row>
    <row r="87" spans="1:14" s="56" customFormat="1" ht="20.100000000000001" customHeight="1" x14ac:dyDescent="0.4">
      <c r="A87" s="2"/>
      <c r="B87" s="176" t="s">
        <v>645</v>
      </c>
      <c r="C87" s="716" t="s">
        <v>646</v>
      </c>
      <c r="D87" s="716"/>
      <c r="E87" s="716"/>
      <c r="F87" s="716"/>
      <c r="G87" s="716"/>
      <c r="H87" s="716"/>
      <c r="I87" s="716"/>
      <c r="J87" s="716"/>
      <c r="K87" s="716"/>
      <c r="L87" s="716"/>
      <c r="M87" s="716"/>
      <c r="N87" s="716"/>
    </row>
    <row r="88" spans="1:14" s="56" customFormat="1" ht="20.100000000000001" customHeight="1" x14ac:dyDescent="0.4">
      <c r="A88" s="2"/>
      <c r="B88" s="176"/>
      <c r="C88" s="716"/>
      <c r="D88" s="716"/>
      <c r="E88" s="716"/>
      <c r="F88" s="716"/>
      <c r="G88" s="716"/>
      <c r="H88" s="716"/>
      <c r="I88" s="716"/>
      <c r="J88" s="716"/>
      <c r="K88" s="716"/>
      <c r="L88" s="716"/>
      <c r="M88" s="716"/>
      <c r="N88" s="716"/>
    </row>
    <row r="89" spans="1:14" s="56" customFormat="1" ht="8.25" customHeight="1" x14ac:dyDescent="0.4">
      <c r="A89" s="2"/>
      <c r="B89" s="178"/>
      <c r="C89" s="716"/>
      <c r="D89" s="716"/>
      <c r="E89" s="716"/>
      <c r="F89" s="716"/>
      <c r="G89" s="716"/>
      <c r="H89" s="716"/>
      <c r="I89" s="716"/>
      <c r="J89" s="716"/>
      <c r="K89" s="716"/>
      <c r="L89" s="716"/>
      <c r="M89" s="716"/>
      <c r="N89" s="716"/>
    </row>
    <row r="90" spans="1:14" s="56" customFormat="1" ht="27" customHeight="1" x14ac:dyDescent="0.4">
      <c r="A90" s="2"/>
      <c r="B90" s="178"/>
      <c r="C90" s="716"/>
      <c r="D90" s="716"/>
      <c r="E90" s="716"/>
      <c r="F90" s="716"/>
      <c r="G90" s="716"/>
      <c r="H90" s="716"/>
      <c r="I90" s="716"/>
      <c r="J90" s="716"/>
      <c r="K90" s="716"/>
      <c r="L90" s="716"/>
      <c r="M90" s="716"/>
      <c r="N90" s="716"/>
    </row>
    <row r="91" spans="1:14" s="56" customFormat="1" ht="20.100000000000001" customHeight="1" x14ac:dyDescent="0.4">
      <c r="A91" s="75"/>
      <c r="B91" s="178"/>
      <c r="C91" s="716"/>
      <c r="D91" s="716"/>
      <c r="E91" s="716"/>
      <c r="F91" s="716"/>
      <c r="G91" s="716"/>
      <c r="H91" s="716"/>
      <c r="I91" s="716"/>
      <c r="J91" s="716"/>
      <c r="K91" s="716"/>
      <c r="L91" s="716"/>
      <c r="M91" s="716"/>
      <c r="N91" s="716"/>
    </row>
    <row r="92" spans="1:14" s="56" customFormat="1" ht="20.100000000000001" customHeight="1" x14ac:dyDescent="0.4">
      <c r="A92" s="75"/>
      <c r="B92" s="178"/>
      <c r="C92" s="335"/>
      <c r="D92" s="335"/>
      <c r="E92" s="335"/>
      <c r="F92" s="335"/>
      <c r="G92" s="335"/>
      <c r="H92" s="335"/>
      <c r="I92" s="335"/>
      <c r="J92" s="335"/>
      <c r="K92" s="335"/>
      <c r="L92" s="335"/>
      <c r="M92" s="335"/>
      <c r="N92" s="335"/>
    </row>
    <row r="93" spans="1:14" s="56" customFormat="1" ht="20.100000000000001" customHeight="1" x14ac:dyDescent="0.4">
      <c r="A93" s="75"/>
      <c r="B93" s="176" t="s">
        <v>647</v>
      </c>
      <c r="C93" s="717" t="s">
        <v>648</v>
      </c>
      <c r="D93" s="716"/>
      <c r="E93" s="716"/>
      <c r="F93" s="716"/>
      <c r="G93" s="716"/>
      <c r="H93" s="716"/>
      <c r="I93" s="716"/>
      <c r="J93" s="716"/>
      <c r="K93" s="716"/>
      <c r="L93" s="716"/>
      <c r="M93" s="716"/>
      <c r="N93" s="716"/>
    </row>
    <row r="94" spans="1:14" s="56" customFormat="1" ht="20.100000000000001" customHeight="1" x14ac:dyDescent="0.4">
      <c r="A94" s="75"/>
      <c r="B94" s="178"/>
      <c r="C94" s="716"/>
      <c r="D94" s="716"/>
      <c r="E94" s="716"/>
      <c r="F94" s="716"/>
      <c r="G94" s="716"/>
      <c r="H94" s="716"/>
      <c r="I94" s="716"/>
      <c r="J94" s="716"/>
      <c r="K94" s="716"/>
      <c r="L94" s="716"/>
      <c r="M94" s="716"/>
      <c r="N94" s="716"/>
    </row>
    <row r="95" spans="1:14" s="56" customFormat="1" ht="8.25" customHeight="1" x14ac:dyDescent="0.4">
      <c r="A95" s="75"/>
      <c r="B95" s="178"/>
      <c r="C95" s="716"/>
      <c r="D95" s="716"/>
      <c r="E95" s="716"/>
      <c r="F95" s="716"/>
      <c r="G95" s="716"/>
      <c r="H95" s="716"/>
      <c r="I95" s="716"/>
      <c r="J95" s="716"/>
      <c r="K95" s="716"/>
      <c r="L95" s="716"/>
      <c r="M95" s="716"/>
      <c r="N95" s="716"/>
    </row>
    <row r="96" spans="1:14" s="56" customFormat="1" ht="25.5" customHeight="1" x14ac:dyDescent="0.4">
      <c r="A96" s="75"/>
      <c r="B96" s="178"/>
      <c r="C96" s="335"/>
      <c r="D96" s="335"/>
      <c r="E96" s="335"/>
      <c r="F96" s="335"/>
      <c r="G96" s="335"/>
      <c r="H96" s="335"/>
      <c r="I96" s="335"/>
      <c r="J96" s="335"/>
      <c r="K96" s="335"/>
      <c r="L96" s="335"/>
      <c r="M96" s="335"/>
      <c r="N96" s="335"/>
    </row>
    <row r="97" spans="1:14" s="56" customFormat="1" ht="13.5" customHeight="1" x14ac:dyDescent="0.4">
      <c r="A97" s="75"/>
      <c r="B97" s="176" t="s">
        <v>649</v>
      </c>
      <c r="C97" s="716" t="s">
        <v>650</v>
      </c>
      <c r="D97" s="716"/>
      <c r="E97" s="716"/>
      <c r="F97" s="716"/>
      <c r="G97" s="716"/>
      <c r="H97" s="716"/>
      <c r="I97" s="716"/>
      <c r="J97" s="716"/>
      <c r="K97" s="716"/>
      <c r="L97" s="716"/>
      <c r="M97" s="716"/>
      <c r="N97" s="716"/>
    </row>
    <row r="98" spans="1:14" s="56" customFormat="1" ht="40.5" customHeight="1" x14ac:dyDescent="0.4">
      <c r="A98" s="75"/>
      <c r="B98" s="178"/>
      <c r="C98" s="716"/>
      <c r="D98" s="716"/>
      <c r="E98" s="716"/>
      <c r="F98" s="716"/>
      <c r="G98" s="716"/>
      <c r="H98" s="716"/>
      <c r="I98" s="716"/>
      <c r="J98" s="716"/>
      <c r="K98" s="716"/>
      <c r="L98" s="716"/>
      <c r="M98" s="716"/>
      <c r="N98" s="716"/>
    </row>
    <row r="99" spans="1:14" s="56" customFormat="1" ht="20.100000000000001" customHeight="1" x14ac:dyDescent="0.4">
      <c r="A99" s="75"/>
      <c r="B99" s="178"/>
      <c r="C99" s="716"/>
      <c r="D99" s="716"/>
      <c r="E99" s="716"/>
      <c r="F99" s="716"/>
      <c r="G99" s="716"/>
      <c r="H99" s="716"/>
      <c r="I99" s="716"/>
      <c r="J99" s="716"/>
      <c r="K99" s="716"/>
      <c r="L99" s="716"/>
      <c r="M99" s="716"/>
      <c r="N99" s="716"/>
    </row>
    <row r="100" spans="1:14" s="56" customFormat="1" ht="20.100000000000001" customHeight="1" x14ac:dyDescent="0.4">
      <c r="A100" s="2"/>
      <c r="B100" s="178"/>
      <c r="C100" s="716"/>
      <c r="D100" s="716"/>
      <c r="E100" s="716"/>
      <c r="F100" s="716"/>
      <c r="G100" s="716"/>
      <c r="H100" s="716"/>
      <c r="I100" s="716"/>
      <c r="J100" s="716"/>
      <c r="K100" s="716"/>
      <c r="L100" s="716"/>
      <c r="M100" s="716"/>
      <c r="N100" s="716"/>
    </row>
    <row r="101" spans="1:14" s="56" customFormat="1" ht="20.100000000000001" customHeight="1" x14ac:dyDescent="0.4">
      <c r="A101" s="2"/>
      <c r="B101" s="178"/>
      <c r="C101" s="335"/>
      <c r="D101" s="335"/>
      <c r="E101" s="335"/>
      <c r="F101" s="335"/>
      <c r="G101" s="335"/>
      <c r="H101" s="335"/>
      <c r="I101" s="335"/>
      <c r="J101" s="335"/>
      <c r="K101" s="335"/>
      <c r="L101" s="335"/>
      <c r="M101" s="335"/>
      <c r="N101" s="335"/>
    </row>
    <row r="102" spans="1:14" s="56" customFormat="1" ht="20.100000000000001" customHeight="1" x14ac:dyDescent="0.4">
      <c r="A102" s="2"/>
      <c r="B102" s="176" t="s">
        <v>651</v>
      </c>
      <c r="C102" s="716" t="s">
        <v>652</v>
      </c>
      <c r="D102" s="716"/>
      <c r="E102" s="716"/>
      <c r="F102" s="716"/>
      <c r="G102" s="716"/>
      <c r="H102" s="716"/>
      <c r="I102" s="716"/>
      <c r="J102" s="716"/>
      <c r="K102" s="716"/>
      <c r="L102" s="716"/>
      <c r="M102" s="716"/>
      <c r="N102" s="716"/>
    </row>
    <row r="103" spans="1:14" s="56" customFormat="1" ht="15" customHeight="1" x14ac:dyDescent="0.4">
      <c r="A103" s="2"/>
      <c r="B103" s="178"/>
      <c r="C103" s="716"/>
      <c r="D103" s="716"/>
      <c r="E103" s="716"/>
      <c r="F103" s="716"/>
      <c r="G103" s="716"/>
      <c r="H103" s="716"/>
      <c r="I103" s="716"/>
      <c r="J103" s="716"/>
      <c r="K103" s="716"/>
      <c r="L103" s="716"/>
      <c r="M103" s="716"/>
      <c r="N103" s="716"/>
    </row>
    <row r="104" spans="1:14" s="56" customFormat="1" ht="20.100000000000001" customHeight="1" x14ac:dyDescent="0.4">
      <c r="A104" s="2"/>
      <c r="B104" s="178"/>
      <c r="C104" s="335"/>
      <c r="D104" s="335"/>
      <c r="E104" s="335"/>
      <c r="F104" s="335"/>
      <c r="G104" s="335"/>
      <c r="H104" s="335"/>
      <c r="I104" s="335"/>
      <c r="J104" s="335"/>
      <c r="K104" s="335"/>
      <c r="L104" s="335"/>
      <c r="M104" s="335"/>
      <c r="N104" s="335"/>
    </row>
    <row r="105" spans="1:14" s="56" customFormat="1" ht="20.100000000000001" customHeight="1" x14ac:dyDescent="0.4">
      <c r="A105" s="2"/>
      <c r="B105" s="176" t="s">
        <v>653</v>
      </c>
      <c r="C105" s="179" t="s">
        <v>654</v>
      </c>
      <c r="D105" s="131"/>
      <c r="E105" s="131"/>
      <c r="F105" s="131"/>
      <c r="G105" s="131"/>
      <c r="H105" s="131"/>
      <c r="I105" s="131"/>
      <c r="J105" s="131"/>
      <c r="K105" s="131"/>
      <c r="L105" s="131"/>
      <c r="M105" s="131"/>
      <c r="N105" s="131"/>
    </row>
    <row r="106" spans="1:14" s="56" customFormat="1" ht="20.100000000000001" customHeight="1" x14ac:dyDescent="0.4">
      <c r="A106" s="2"/>
      <c r="B106" s="178"/>
      <c r="C106" s="131"/>
      <c r="D106" s="131"/>
      <c r="E106" s="131"/>
      <c r="F106" s="131"/>
      <c r="G106" s="131"/>
      <c r="H106" s="131"/>
      <c r="I106" s="131"/>
      <c r="J106" s="131"/>
      <c r="K106" s="131"/>
      <c r="L106" s="131"/>
      <c r="M106" s="131"/>
      <c r="N106" s="131"/>
    </row>
    <row r="107" spans="1:14" s="56" customFormat="1" ht="20.100000000000001" customHeight="1" x14ac:dyDescent="0.4">
      <c r="A107" s="2"/>
      <c r="B107" s="176" t="s">
        <v>655</v>
      </c>
      <c r="C107" s="717" t="s">
        <v>656</v>
      </c>
      <c r="D107" s="720"/>
      <c r="E107" s="720"/>
      <c r="F107" s="720"/>
      <c r="G107" s="720"/>
      <c r="H107" s="720"/>
      <c r="I107" s="720"/>
      <c r="J107" s="720"/>
      <c r="K107" s="720"/>
      <c r="L107" s="720"/>
      <c r="M107" s="720"/>
      <c r="N107" s="720"/>
    </row>
    <row r="108" spans="1:14" s="56" customFormat="1" ht="20.100000000000001" customHeight="1" x14ac:dyDescent="0.4">
      <c r="A108" s="2"/>
      <c r="B108" s="176"/>
      <c r="C108" s="720"/>
      <c r="D108" s="720"/>
      <c r="E108" s="720"/>
      <c r="F108" s="720"/>
      <c r="G108" s="720"/>
      <c r="H108" s="720"/>
      <c r="I108" s="720"/>
      <c r="J108" s="720"/>
      <c r="K108" s="720"/>
      <c r="L108" s="720"/>
      <c r="M108" s="720"/>
      <c r="N108" s="720"/>
    </row>
    <row r="109" spans="1:14" s="56" customFormat="1" ht="9" customHeight="1" x14ac:dyDescent="0.4">
      <c r="A109" s="2"/>
      <c r="B109" s="176"/>
      <c r="C109" s="720"/>
      <c r="D109" s="720"/>
      <c r="E109" s="720"/>
      <c r="F109" s="720"/>
      <c r="G109" s="720"/>
      <c r="H109" s="720"/>
      <c r="I109" s="720"/>
      <c r="J109" s="720"/>
      <c r="K109" s="720"/>
      <c r="L109" s="720"/>
      <c r="M109" s="720"/>
      <c r="N109" s="720"/>
    </row>
    <row r="110" spans="1:14" s="56" customFormat="1" ht="20.100000000000001" customHeight="1" x14ac:dyDescent="0.4">
      <c r="A110" s="2"/>
      <c r="B110" s="176"/>
      <c r="C110" s="339"/>
      <c r="D110" s="339"/>
      <c r="E110" s="339"/>
      <c r="F110" s="339"/>
      <c r="G110" s="339"/>
      <c r="H110" s="339"/>
      <c r="I110" s="339"/>
      <c r="J110" s="339"/>
      <c r="K110" s="339"/>
      <c r="L110" s="339"/>
      <c r="M110" s="339"/>
      <c r="N110" s="339"/>
    </row>
    <row r="111" spans="1:14" s="56" customFormat="1" ht="20.100000000000001" customHeight="1" x14ac:dyDescent="0.4">
      <c r="A111" s="2"/>
      <c r="B111" s="176" t="s">
        <v>657</v>
      </c>
      <c r="C111" s="716" t="s">
        <v>658</v>
      </c>
      <c r="D111" s="716"/>
      <c r="E111" s="716"/>
      <c r="F111" s="716"/>
      <c r="G111" s="716"/>
      <c r="H111" s="716"/>
      <c r="I111" s="716"/>
      <c r="J111" s="716"/>
      <c r="K111" s="716"/>
      <c r="L111" s="716"/>
      <c r="M111" s="716"/>
      <c r="N111" s="716"/>
    </row>
    <row r="112" spans="1:14" s="56" customFormat="1" ht="21" customHeight="1" x14ac:dyDescent="0.4">
      <c r="A112" s="2"/>
      <c r="B112" s="176"/>
      <c r="C112" s="716"/>
      <c r="D112" s="716"/>
      <c r="E112" s="716"/>
      <c r="F112" s="716"/>
      <c r="G112" s="716"/>
      <c r="H112" s="716"/>
      <c r="I112" s="716"/>
      <c r="J112" s="716"/>
      <c r="K112" s="716"/>
      <c r="L112" s="716"/>
      <c r="M112" s="716"/>
      <c r="N112" s="716"/>
    </row>
    <row r="113" spans="1:14" s="56" customFormat="1" ht="20.100000000000001" customHeight="1" x14ac:dyDescent="0.4">
      <c r="A113" s="2"/>
      <c r="B113" s="176"/>
      <c r="C113" s="716"/>
      <c r="D113" s="716"/>
      <c r="E113" s="716"/>
      <c r="F113" s="716"/>
      <c r="G113" s="716"/>
      <c r="H113" s="716"/>
      <c r="I113" s="716"/>
      <c r="J113" s="716"/>
      <c r="K113" s="716"/>
      <c r="L113" s="716"/>
      <c r="M113" s="716"/>
      <c r="N113" s="716"/>
    </row>
    <row r="114" spans="1:14" s="56" customFormat="1" ht="20.100000000000001" customHeight="1" x14ac:dyDescent="0.4">
      <c r="A114" s="2"/>
      <c r="B114" s="176"/>
      <c r="C114" s="716"/>
      <c r="D114" s="716"/>
      <c r="E114" s="716"/>
      <c r="F114" s="716"/>
      <c r="G114" s="716"/>
      <c r="H114" s="716"/>
      <c r="I114" s="716"/>
      <c r="J114" s="716"/>
      <c r="K114" s="716"/>
      <c r="L114" s="716"/>
      <c r="M114" s="716"/>
      <c r="N114" s="716"/>
    </row>
    <row r="115" spans="1:14" s="56" customFormat="1" ht="20.100000000000001" customHeight="1" x14ac:dyDescent="0.4">
      <c r="A115" s="2"/>
      <c r="B115" s="176"/>
      <c r="C115" s="335"/>
      <c r="D115" s="335"/>
      <c r="E115" s="335"/>
      <c r="F115" s="335"/>
      <c r="G115" s="335"/>
      <c r="H115" s="335"/>
      <c r="I115" s="335"/>
      <c r="J115" s="335"/>
      <c r="K115" s="335"/>
      <c r="L115" s="335"/>
      <c r="M115" s="335"/>
      <c r="N115" s="335"/>
    </row>
    <row r="116" spans="1:14" s="56" customFormat="1" ht="21" customHeight="1" x14ac:dyDescent="0.4">
      <c r="A116" s="2"/>
      <c r="B116" s="176" t="s">
        <v>659</v>
      </c>
      <c r="C116" s="716" t="s">
        <v>660</v>
      </c>
      <c r="D116" s="716"/>
      <c r="E116" s="716"/>
      <c r="F116" s="716"/>
      <c r="G116" s="716"/>
      <c r="H116" s="716"/>
      <c r="I116" s="716"/>
      <c r="J116" s="716"/>
      <c r="K116" s="716"/>
      <c r="L116" s="716"/>
      <c r="M116" s="716"/>
      <c r="N116" s="716"/>
    </row>
    <row r="117" spans="1:14" s="56" customFormat="1" ht="20.100000000000001" customHeight="1" x14ac:dyDescent="0.4">
      <c r="B117" s="176"/>
      <c r="C117" s="716"/>
      <c r="D117" s="716"/>
      <c r="E117" s="716"/>
      <c r="F117" s="716"/>
      <c r="G117" s="716"/>
      <c r="H117" s="716"/>
      <c r="I117" s="716"/>
      <c r="J117" s="716"/>
      <c r="K117" s="716"/>
      <c r="L117" s="716"/>
      <c r="M117" s="716"/>
      <c r="N117" s="716"/>
    </row>
    <row r="118" spans="1:14" s="56" customFormat="1" ht="20.100000000000001" customHeight="1" x14ac:dyDescent="0.4">
      <c r="B118" s="176"/>
      <c r="C118" s="716"/>
      <c r="D118" s="716"/>
      <c r="E118" s="716"/>
      <c r="F118" s="716"/>
      <c r="G118" s="716"/>
      <c r="H118" s="716"/>
      <c r="I118" s="716"/>
      <c r="J118" s="716"/>
      <c r="K118" s="716"/>
      <c r="L118" s="716"/>
      <c r="M118" s="716"/>
      <c r="N118" s="716"/>
    </row>
    <row r="119" spans="1:14" s="56" customFormat="1" ht="15" customHeight="1" x14ac:dyDescent="0.4">
      <c r="B119" s="176"/>
      <c r="C119" s="335"/>
      <c r="D119" s="335"/>
      <c r="E119" s="335"/>
      <c r="F119" s="335"/>
      <c r="G119" s="335"/>
      <c r="H119" s="335"/>
      <c r="I119" s="335"/>
      <c r="J119" s="335"/>
      <c r="K119" s="335"/>
      <c r="L119" s="335"/>
      <c r="M119" s="335"/>
      <c r="N119" s="335"/>
    </row>
    <row r="120" spans="1:14" s="56" customFormat="1" ht="20.100000000000001" customHeight="1" x14ac:dyDescent="0.4">
      <c r="B120" s="176" t="s">
        <v>661</v>
      </c>
      <c r="C120" s="716" t="s">
        <v>774</v>
      </c>
      <c r="D120" s="716"/>
      <c r="E120" s="716"/>
      <c r="F120" s="716"/>
      <c r="G120" s="716"/>
      <c r="H120" s="716"/>
      <c r="I120" s="716"/>
      <c r="J120" s="716"/>
      <c r="K120" s="716"/>
      <c r="L120" s="716"/>
      <c r="M120" s="716"/>
      <c r="N120" s="716"/>
    </row>
    <row r="121" spans="1:14" s="56" customFormat="1" ht="27.75" customHeight="1" x14ac:dyDescent="0.4">
      <c r="B121" s="176"/>
      <c r="C121" s="716"/>
      <c r="D121" s="716"/>
      <c r="E121" s="716"/>
      <c r="F121" s="716"/>
      <c r="G121" s="716"/>
      <c r="H121" s="716"/>
      <c r="I121" s="716"/>
      <c r="J121" s="716"/>
      <c r="K121" s="716"/>
      <c r="L121" s="716"/>
      <c r="M121" s="716"/>
      <c r="N121" s="716"/>
    </row>
    <row r="122" spans="1:14" s="56" customFormat="1" ht="20.100000000000001" customHeight="1" x14ac:dyDescent="0.4">
      <c r="B122" s="176"/>
      <c r="C122" s="335"/>
      <c r="D122" s="335"/>
      <c r="E122" s="335"/>
      <c r="F122" s="335"/>
      <c r="G122" s="335"/>
      <c r="H122" s="335"/>
      <c r="I122" s="335"/>
      <c r="J122" s="335"/>
      <c r="K122" s="335"/>
      <c r="L122" s="335"/>
      <c r="M122" s="335"/>
      <c r="N122" s="335"/>
    </row>
    <row r="123" spans="1:14" s="56" customFormat="1" ht="27" customHeight="1" x14ac:dyDescent="0.4">
      <c r="B123" s="176" t="s">
        <v>662</v>
      </c>
      <c r="C123" s="716" t="s">
        <v>663</v>
      </c>
      <c r="D123" s="716"/>
      <c r="E123" s="716"/>
      <c r="F123" s="716"/>
      <c r="G123" s="716"/>
      <c r="H123" s="716"/>
      <c r="I123" s="716"/>
      <c r="J123" s="716"/>
      <c r="K123" s="716"/>
      <c r="L123" s="716"/>
      <c r="M123" s="716"/>
      <c r="N123" s="716"/>
    </row>
    <row r="124" spans="1:14" s="56" customFormat="1" ht="20.100000000000001" customHeight="1" x14ac:dyDescent="0.4">
      <c r="B124" s="176"/>
      <c r="C124" s="335"/>
      <c r="D124" s="335"/>
      <c r="E124" s="335"/>
      <c r="F124" s="335"/>
      <c r="G124" s="335"/>
      <c r="H124" s="335"/>
      <c r="I124" s="335"/>
      <c r="J124" s="335"/>
      <c r="K124" s="335"/>
      <c r="L124" s="335"/>
      <c r="M124" s="335"/>
      <c r="N124" s="335"/>
    </row>
    <row r="125" spans="1:14" s="56" customFormat="1" ht="26.25" customHeight="1" x14ac:dyDescent="0.4">
      <c r="B125" s="177">
        <v>3</v>
      </c>
      <c r="C125" s="718" t="s">
        <v>664</v>
      </c>
      <c r="D125" s="718"/>
      <c r="E125" s="718"/>
      <c r="F125" s="718"/>
      <c r="G125" s="718"/>
      <c r="H125" s="718"/>
      <c r="I125" s="718"/>
      <c r="J125" s="718"/>
      <c r="K125" s="718"/>
      <c r="L125" s="718"/>
      <c r="M125" s="718"/>
      <c r="N125" s="718"/>
    </row>
    <row r="126" spans="1:14" s="56" customFormat="1" ht="20.100000000000001" customHeight="1" x14ac:dyDescent="0.4">
      <c r="B126" s="176"/>
      <c r="C126" s="339"/>
      <c r="D126" s="339"/>
      <c r="E126" s="339"/>
      <c r="F126" s="339"/>
      <c r="G126" s="339"/>
      <c r="H126" s="339"/>
      <c r="I126" s="339"/>
      <c r="J126" s="339"/>
      <c r="K126" s="339"/>
      <c r="L126" s="339"/>
      <c r="M126" s="339"/>
      <c r="N126" s="339"/>
    </row>
    <row r="127" spans="1:14" s="56" customFormat="1" ht="21" customHeight="1" x14ac:dyDescent="0.4">
      <c r="B127" s="176" t="s">
        <v>770</v>
      </c>
      <c r="C127" s="719" t="s">
        <v>1243</v>
      </c>
      <c r="D127" s="719"/>
      <c r="E127" s="719"/>
      <c r="F127" s="719"/>
      <c r="G127" s="719"/>
      <c r="H127" s="719"/>
      <c r="I127" s="719"/>
      <c r="J127" s="719"/>
      <c r="K127" s="719"/>
      <c r="L127" s="719"/>
      <c r="M127" s="719"/>
      <c r="N127" s="719"/>
    </row>
    <row r="128" spans="1:14" s="56" customFormat="1" ht="20.100000000000001" customHeight="1" x14ac:dyDescent="0.4">
      <c r="B128" s="176"/>
      <c r="C128" s="2"/>
      <c r="D128" s="2"/>
      <c r="E128" s="2"/>
      <c r="F128" s="2"/>
      <c r="G128" s="2"/>
      <c r="H128" s="2"/>
      <c r="I128" s="2"/>
      <c r="J128" s="2"/>
      <c r="K128" s="2"/>
      <c r="L128" s="2"/>
      <c r="M128" s="2"/>
      <c r="N128" s="2"/>
    </row>
    <row r="129" spans="2:14" s="56" customFormat="1" ht="20.100000000000001" customHeight="1" x14ac:dyDescent="0.4">
      <c r="B129" s="176" t="s">
        <v>665</v>
      </c>
      <c r="C129" s="719" t="s">
        <v>1244</v>
      </c>
      <c r="D129" s="719"/>
      <c r="E129" s="719"/>
      <c r="F129" s="719"/>
      <c r="G129" s="719"/>
      <c r="H129" s="719"/>
      <c r="I129" s="719"/>
      <c r="J129" s="719"/>
      <c r="K129" s="719"/>
      <c r="L129" s="719"/>
      <c r="M129" s="719"/>
      <c r="N129" s="719"/>
    </row>
    <row r="130" spans="2:14" s="56" customFormat="1" ht="20.100000000000001" customHeight="1" x14ac:dyDescent="0.4">
      <c r="B130" s="176"/>
      <c r="C130" s="719"/>
      <c r="D130" s="719"/>
      <c r="E130" s="719"/>
      <c r="F130" s="719"/>
      <c r="G130" s="719"/>
      <c r="H130" s="719"/>
      <c r="I130" s="719"/>
      <c r="J130" s="719"/>
      <c r="K130" s="719"/>
      <c r="L130" s="719"/>
      <c r="M130" s="719"/>
      <c r="N130" s="719"/>
    </row>
    <row r="131" spans="2:14" s="56" customFormat="1" ht="20.100000000000001" customHeight="1" x14ac:dyDescent="0.4">
      <c r="B131" s="176"/>
      <c r="C131" s="338"/>
      <c r="D131" s="338"/>
      <c r="E131" s="338"/>
      <c r="F131" s="338"/>
      <c r="G131" s="338"/>
      <c r="H131" s="338"/>
      <c r="I131" s="338"/>
      <c r="J131" s="338"/>
      <c r="K131" s="338"/>
      <c r="L131" s="338"/>
      <c r="M131" s="338"/>
      <c r="N131" s="338"/>
    </row>
    <row r="132" spans="2:14" s="56" customFormat="1" ht="20.100000000000001" customHeight="1" x14ac:dyDescent="0.4">
      <c r="B132" s="176" t="s">
        <v>666</v>
      </c>
      <c r="C132" s="719" t="s">
        <v>644</v>
      </c>
      <c r="D132" s="719"/>
      <c r="E132" s="719"/>
      <c r="F132" s="719"/>
      <c r="G132" s="719"/>
      <c r="H132" s="719"/>
      <c r="I132" s="719"/>
      <c r="J132" s="719"/>
      <c r="K132" s="719"/>
      <c r="L132" s="719"/>
      <c r="M132" s="719"/>
      <c r="N132" s="719"/>
    </row>
    <row r="133" spans="2:14" s="56" customFormat="1" ht="20.100000000000001" customHeight="1" x14ac:dyDescent="0.4">
      <c r="B133" s="176"/>
      <c r="C133" s="719"/>
      <c r="D133" s="719"/>
      <c r="E133" s="719"/>
      <c r="F133" s="719"/>
      <c r="G133" s="719"/>
      <c r="H133" s="719"/>
      <c r="I133" s="719"/>
      <c r="J133" s="719"/>
      <c r="K133" s="719"/>
      <c r="L133" s="719"/>
      <c r="M133" s="719"/>
      <c r="N133" s="719"/>
    </row>
    <row r="134" spans="2:14" ht="17.25" customHeight="1" x14ac:dyDescent="0.4">
      <c r="B134" s="176"/>
      <c r="C134" s="719"/>
      <c r="D134" s="719"/>
      <c r="E134" s="719"/>
      <c r="F134" s="719"/>
      <c r="G134" s="719"/>
      <c r="H134" s="719"/>
      <c r="I134" s="719"/>
      <c r="J134" s="719"/>
      <c r="K134" s="719"/>
      <c r="L134" s="719"/>
      <c r="M134" s="719"/>
      <c r="N134" s="719"/>
    </row>
    <row r="135" spans="2:14" ht="17.25" customHeight="1" x14ac:dyDescent="0.4">
      <c r="B135" s="176"/>
      <c r="C135" s="719"/>
      <c r="D135" s="719"/>
      <c r="E135" s="719"/>
      <c r="F135" s="719"/>
      <c r="G135" s="719"/>
      <c r="H135" s="719"/>
      <c r="I135" s="719"/>
      <c r="J135" s="719"/>
      <c r="K135" s="719"/>
      <c r="L135" s="719"/>
      <c r="M135" s="719"/>
      <c r="N135" s="719"/>
    </row>
    <row r="136" spans="2:14" ht="17.25" customHeight="1" x14ac:dyDescent="0.4">
      <c r="B136" s="176"/>
      <c r="C136" s="719"/>
      <c r="D136" s="719"/>
      <c r="E136" s="719"/>
      <c r="F136" s="719"/>
      <c r="G136" s="719"/>
      <c r="H136" s="719"/>
      <c r="I136" s="719"/>
      <c r="J136" s="719"/>
      <c r="K136" s="719"/>
      <c r="L136" s="719"/>
      <c r="M136" s="719"/>
      <c r="N136" s="719"/>
    </row>
    <row r="137" spans="2:14" ht="17.25" customHeight="1" x14ac:dyDescent="0.4">
      <c r="B137" s="176"/>
      <c r="C137" s="338"/>
      <c r="D137" s="338"/>
      <c r="E137" s="338"/>
      <c r="F137" s="338"/>
      <c r="G137" s="338"/>
      <c r="H137" s="338"/>
      <c r="I137" s="338"/>
      <c r="J137" s="338"/>
      <c r="K137" s="338"/>
      <c r="L137" s="338"/>
      <c r="M137" s="338"/>
      <c r="N137" s="338"/>
    </row>
    <row r="138" spans="2:14" ht="17.25" customHeight="1" x14ac:dyDescent="0.4">
      <c r="B138" s="176" t="s">
        <v>667</v>
      </c>
      <c r="C138" s="719" t="s">
        <v>668</v>
      </c>
      <c r="D138" s="719"/>
      <c r="E138" s="719"/>
      <c r="F138" s="719"/>
      <c r="G138" s="719"/>
      <c r="H138" s="719"/>
      <c r="I138" s="719"/>
      <c r="J138" s="719"/>
      <c r="K138" s="719"/>
      <c r="L138" s="719"/>
      <c r="M138" s="719"/>
      <c r="N138" s="719"/>
    </row>
    <row r="139" spans="2:14" ht="17.25" customHeight="1" x14ac:dyDescent="0.4">
      <c r="B139" s="176"/>
      <c r="C139" s="719"/>
      <c r="D139" s="719"/>
      <c r="E139" s="719"/>
      <c r="F139" s="719"/>
      <c r="G139" s="719"/>
      <c r="H139" s="719"/>
      <c r="I139" s="719"/>
      <c r="J139" s="719"/>
      <c r="K139" s="719"/>
      <c r="L139" s="719"/>
      <c r="M139" s="719"/>
      <c r="N139" s="719"/>
    </row>
    <row r="140" spans="2:14" ht="17.25" customHeight="1" x14ac:dyDescent="0.4">
      <c r="B140" s="176"/>
      <c r="C140" s="338"/>
      <c r="D140" s="338"/>
      <c r="E140" s="338"/>
      <c r="F140" s="338"/>
      <c r="G140" s="338"/>
      <c r="H140" s="338"/>
      <c r="I140" s="338"/>
      <c r="J140" s="338"/>
      <c r="K140" s="338"/>
      <c r="L140" s="338"/>
      <c r="M140" s="338"/>
      <c r="N140" s="338"/>
    </row>
    <row r="141" spans="2:14" ht="17.25" customHeight="1" x14ac:dyDescent="0.4">
      <c r="B141" s="176"/>
      <c r="C141" s="722" t="s">
        <v>669</v>
      </c>
      <c r="D141" s="719"/>
      <c r="E141" s="719"/>
      <c r="F141" s="719"/>
      <c r="G141" s="719"/>
      <c r="H141" s="719"/>
      <c r="I141" s="719"/>
      <c r="J141" s="719"/>
      <c r="K141" s="719"/>
      <c r="L141" s="719"/>
      <c r="M141" s="719"/>
      <c r="N141" s="719"/>
    </row>
    <row r="142" spans="2:14" ht="17.25" customHeight="1" x14ac:dyDescent="0.4">
      <c r="B142" s="176"/>
      <c r="C142" s="719"/>
      <c r="D142" s="719"/>
      <c r="E142" s="719"/>
      <c r="F142" s="719"/>
      <c r="G142" s="719"/>
      <c r="H142" s="719"/>
      <c r="I142" s="719"/>
      <c r="J142" s="719"/>
      <c r="K142" s="719"/>
      <c r="L142" s="719"/>
      <c r="M142" s="719"/>
      <c r="N142" s="719"/>
    </row>
    <row r="143" spans="2:14" ht="17.25" customHeight="1" x14ac:dyDescent="0.4">
      <c r="B143" s="176"/>
      <c r="C143" s="719"/>
      <c r="D143" s="719"/>
      <c r="E143" s="719"/>
      <c r="F143" s="719"/>
      <c r="G143" s="719"/>
      <c r="H143" s="719"/>
      <c r="I143" s="719"/>
      <c r="J143" s="719"/>
      <c r="K143" s="719"/>
      <c r="L143" s="719"/>
      <c r="M143" s="719"/>
      <c r="N143" s="719"/>
    </row>
    <row r="144" spans="2:14" ht="17.25" customHeight="1" x14ac:dyDescent="0.4">
      <c r="B144" s="176"/>
      <c r="C144" s="338"/>
      <c r="D144" s="338"/>
      <c r="E144" s="338"/>
      <c r="F144" s="338"/>
      <c r="G144" s="338"/>
      <c r="H144" s="338"/>
      <c r="I144" s="338"/>
      <c r="J144" s="338"/>
      <c r="K144" s="338"/>
      <c r="L144" s="338"/>
      <c r="M144" s="338"/>
      <c r="N144" s="338"/>
    </row>
    <row r="145" spans="2:14" ht="17.25" customHeight="1" x14ac:dyDescent="0.4">
      <c r="B145" s="176" t="s">
        <v>670</v>
      </c>
      <c r="C145" s="719" t="s">
        <v>650</v>
      </c>
      <c r="D145" s="719"/>
      <c r="E145" s="719"/>
      <c r="F145" s="719"/>
      <c r="G145" s="719"/>
      <c r="H145" s="719"/>
      <c r="I145" s="719"/>
      <c r="J145" s="719"/>
      <c r="K145" s="719"/>
      <c r="L145" s="719"/>
      <c r="M145" s="719"/>
      <c r="N145" s="719"/>
    </row>
    <row r="146" spans="2:14" ht="17.25" customHeight="1" x14ac:dyDescent="0.4">
      <c r="B146" s="176"/>
      <c r="C146" s="719"/>
      <c r="D146" s="719"/>
      <c r="E146" s="719"/>
      <c r="F146" s="719"/>
      <c r="G146" s="719"/>
      <c r="H146" s="719"/>
      <c r="I146" s="719"/>
      <c r="J146" s="719"/>
      <c r="K146" s="719"/>
      <c r="L146" s="719"/>
      <c r="M146" s="719"/>
      <c r="N146" s="719"/>
    </row>
    <row r="147" spans="2:14" ht="17.25" customHeight="1" x14ac:dyDescent="0.4">
      <c r="B147" s="176"/>
      <c r="C147" s="719"/>
      <c r="D147" s="719"/>
      <c r="E147" s="719"/>
      <c r="F147" s="719"/>
      <c r="G147" s="719"/>
      <c r="H147" s="719"/>
      <c r="I147" s="719"/>
      <c r="J147" s="719"/>
      <c r="K147" s="719"/>
      <c r="L147" s="719"/>
      <c r="M147" s="719"/>
      <c r="N147" s="719"/>
    </row>
    <row r="148" spans="2:14" ht="17.25" customHeight="1" x14ac:dyDescent="0.4">
      <c r="B148" s="176"/>
      <c r="C148" s="719"/>
      <c r="D148" s="719"/>
      <c r="E148" s="719"/>
      <c r="F148" s="719"/>
      <c r="G148" s="719"/>
      <c r="H148" s="719"/>
      <c r="I148" s="719"/>
      <c r="J148" s="719"/>
      <c r="K148" s="719"/>
      <c r="L148" s="719"/>
      <c r="M148" s="719"/>
      <c r="N148" s="719"/>
    </row>
    <row r="149" spans="2:14" ht="17.25" customHeight="1" x14ac:dyDescent="0.4">
      <c r="B149" s="176"/>
      <c r="C149" s="721"/>
      <c r="D149" s="721"/>
      <c r="E149" s="721"/>
      <c r="F149" s="721"/>
      <c r="G149" s="721"/>
      <c r="H149" s="721"/>
      <c r="I149" s="721"/>
      <c r="J149" s="721"/>
      <c r="K149" s="721"/>
      <c r="L149" s="721"/>
      <c r="M149" s="721"/>
      <c r="N149" s="721"/>
    </row>
    <row r="150" spans="2:14" ht="17.25" customHeight="1" x14ac:dyDescent="0.4">
      <c r="B150" s="176" t="s">
        <v>671</v>
      </c>
      <c r="C150" s="719" t="s">
        <v>672</v>
      </c>
      <c r="D150" s="719"/>
      <c r="E150" s="719"/>
      <c r="F150" s="719"/>
      <c r="G150" s="719"/>
      <c r="H150" s="719"/>
      <c r="I150" s="719"/>
      <c r="J150" s="719"/>
      <c r="K150" s="719"/>
      <c r="L150" s="719"/>
      <c r="M150" s="719"/>
      <c r="N150" s="719"/>
    </row>
    <row r="151" spans="2:14" ht="17.25" customHeight="1" x14ac:dyDescent="0.4">
      <c r="B151" s="176"/>
      <c r="C151" s="719"/>
      <c r="D151" s="719"/>
      <c r="E151" s="719"/>
      <c r="F151" s="719"/>
      <c r="G151" s="719"/>
      <c r="H151" s="719"/>
      <c r="I151" s="719"/>
      <c r="J151" s="719"/>
      <c r="K151" s="719"/>
      <c r="L151" s="719"/>
      <c r="M151" s="719"/>
      <c r="N151" s="719"/>
    </row>
    <row r="152" spans="2:14" ht="17.25" customHeight="1" x14ac:dyDescent="0.4">
      <c r="B152" s="176"/>
      <c r="C152" s="719"/>
      <c r="D152" s="719"/>
      <c r="E152" s="719"/>
      <c r="F152" s="719"/>
      <c r="G152" s="719"/>
      <c r="H152" s="719"/>
      <c r="I152" s="719"/>
      <c r="J152" s="719"/>
      <c r="K152" s="719"/>
      <c r="L152" s="719"/>
      <c r="M152" s="719"/>
      <c r="N152" s="719"/>
    </row>
    <row r="153" spans="2:14" ht="17.25" customHeight="1" x14ac:dyDescent="0.4">
      <c r="B153" s="176"/>
      <c r="C153" s="339"/>
      <c r="D153" s="339"/>
      <c r="E153" s="339"/>
      <c r="F153" s="339"/>
      <c r="G153" s="339"/>
      <c r="H153" s="339"/>
      <c r="I153" s="339"/>
      <c r="J153" s="339"/>
      <c r="K153" s="339"/>
      <c r="L153" s="339"/>
      <c r="M153" s="339"/>
      <c r="N153" s="339"/>
    </row>
    <row r="154" spans="2:14" ht="17.25" customHeight="1" x14ac:dyDescent="0.4">
      <c r="B154" s="176" t="s">
        <v>673</v>
      </c>
      <c r="C154" s="716" t="s">
        <v>660</v>
      </c>
      <c r="D154" s="716"/>
      <c r="E154" s="716"/>
      <c r="F154" s="716"/>
      <c r="G154" s="716"/>
      <c r="H154" s="716"/>
      <c r="I154" s="716"/>
      <c r="J154" s="716"/>
      <c r="K154" s="716"/>
      <c r="L154" s="716"/>
      <c r="M154" s="716"/>
      <c r="N154" s="716"/>
    </row>
    <row r="155" spans="2:14" x14ac:dyDescent="0.4">
      <c r="B155" s="176"/>
      <c r="C155" s="716"/>
      <c r="D155" s="716"/>
      <c r="E155" s="716"/>
      <c r="F155" s="716"/>
      <c r="G155" s="716"/>
      <c r="H155" s="716"/>
      <c r="I155" s="716"/>
      <c r="J155" s="716"/>
      <c r="K155" s="716"/>
      <c r="L155" s="716"/>
      <c r="M155" s="716"/>
      <c r="N155" s="716"/>
    </row>
    <row r="156" spans="2:14" ht="17.25" customHeight="1" x14ac:dyDescent="0.4">
      <c r="B156" s="176"/>
      <c r="C156" s="716"/>
      <c r="D156" s="716"/>
      <c r="E156" s="716"/>
      <c r="F156" s="716"/>
      <c r="G156" s="716"/>
      <c r="H156" s="716"/>
      <c r="I156" s="716"/>
      <c r="J156" s="716"/>
      <c r="K156" s="716"/>
      <c r="L156" s="716"/>
      <c r="M156" s="716"/>
      <c r="N156" s="716"/>
    </row>
    <row r="157" spans="2:14" x14ac:dyDescent="0.4">
      <c r="B157" s="176"/>
      <c r="C157" s="335"/>
      <c r="D157" s="335"/>
      <c r="E157" s="335"/>
      <c r="F157" s="335"/>
      <c r="G157" s="335"/>
      <c r="H157" s="335"/>
      <c r="I157" s="335"/>
      <c r="J157" s="335"/>
      <c r="K157" s="335"/>
      <c r="L157" s="335"/>
      <c r="M157" s="335"/>
      <c r="N157" s="335"/>
    </row>
    <row r="158" spans="2:14" ht="17.25" customHeight="1" x14ac:dyDescent="0.4">
      <c r="B158" s="176" t="s">
        <v>1245</v>
      </c>
      <c r="C158" s="716" t="s">
        <v>774</v>
      </c>
      <c r="D158" s="716"/>
      <c r="E158" s="716"/>
      <c r="F158" s="716"/>
      <c r="G158" s="716"/>
      <c r="H158" s="716"/>
      <c r="I158" s="716"/>
      <c r="J158" s="716"/>
      <c r="K158" s="716"/>
      <c r="L158" s="716"/>
      <c r="M158" s="716"/>
      <c r="N158" s="716"/>
    </row>
    <row r="159" spans="2:14" x14ac:dyDescent="0.4">
      <c r="B159" s="176"/>
      <c r="C159" s="716"/>
      <c r="D159" s="716"/>
      <c r="E159" s="716"/>
      <c r="F159" s="716"/>
      <c r="G159" s="716"/>
      <c r="H159" s="716"/>
      <c r="I159" s="716"/>
      <c r="J159" s="716"/>
      <c r="K159" s="716"/>
      <c r="L159" s="716"/>
      <c r="M159" s="716"/>
      <c r="N159" s="716"/>
    </row>
    <row r="160" spans="2:14" ht="17.25" customHeight="1" x14ac:dyDescent="0.4">
      <c r="B160" s="176"/>
      <c r="C160" s="335"/>
      <c r="D160" s="335"/>
      <c r="E160" s="335"/>
      <c r="F160" s="335"/>
      <c r="G160" s="335"/>
      <c r="H160" s="335"/>
      <c r="I160" s="335"/>
      <c r="J160" s="335"/>
      <c r="K160" s="335"/>
      <c r="L160" s="335"/>
      <c r="M160" s="335"/>
      <c r="N160" s="335"/>
    </row>
    <row r="161" spans="2:14" x14ac:dyDescent="0.4">
      <c r="B161" s="176" t="s">
        <v>1246</v>
      </c>
      <c r="C161" s="716" t="s">
        <v>674</v>
      </c>
      <c r="D161" s="716"/>
      <c r="E161" s="716"/>
      <c r="F161" s="716"/>
      <c r="G161" s="716"/>
      <c r="H161" s="716"/>
      <c r="I161" s="716"/>
      <c r="J161" s="716"/>
      <c r="K161" s="716"/>
      <c r="L161" s="716"/>
      <c r="M161" s="716"/>
      <c r="N161" s="716"/>
    </row>
    <row r="162" spans="2:14" x14ac:dyDescent="0.4">
      <c r="B162" s="176"/>
      <c r="C162" s="335"/>
      <c r="D162" s="335"/>
      <c r="E162" s="335"/>
      <c r="F162" s="335"/>
      <c r="G162" s="335"/>
      <c r="H162" s="335"/>
      <c r="I162" s="335"/>
      <c r="J162" s="335"/>
      <c r="K162" s="335"/>
      <c r="L162" s="335"/>
      <c r="M162" s="335"/>
      <c r="N162" s="335"/>
    </row>
    <row r="163" spans="2:14" x14ac:dyDescent="0.4">
      <c r="B163" s="177">
        <v>4</v>
      </c>
      <c r="C163" s="718" t="s">
        <v>675</v>
      </c>
      <c r="D163" s="718"/>
      <c r="E163" s="718"/>
      <c r="F163" s="718"/>
      <c r="G163" s="718"/>
      <c r="H163" s="718"/>
      <c r="I163" s="718"/>
      <c r="J163" s="718"/>
      <c r="K163" s="718"/>
      <c r="L163" s="718"/>
      <c r="M163" s="718"/>
      <c r="N163" s="718"/>
    </row>
    <row r="164" spans="2:14" ht="17.25" customHeight="1" x14ac:dyDescent="0.4">
      <c r="B164" s="176"/>
      <c r="C164" s="335"/>
      <c r="D164" s="335"/>
      <c r="E164" s="335"/>
      <c r="F164" s="335"/>
      <c r="G164" s="335"/>
      <c r="H164" s="335"/>
      <c r="I164" s="335"/>
      <c r="J164" s="335"/>
      <c r="K164" s="335"/>
      <c r="L164" s="335"/>
      <c r="M164" s="335"/>
      <c r="N164" s="335"/>
    </row>
    <row r="165" spans="2:14" x14ac:dyDescent="0.4">
      <c r="B165" s="176" t="s">
        <v>771</v>
      </c>
      <c r="C165" s="716" t="s">
        <v>1247</v>
      </c>
      <c r="D165" s="716"/>
      <c r="E165" s="716"/>
      <c r="F165" s="716"/>
      <c r="G165" s="716"/>
      <c r="H165" s="716"/>
      <c r="I165" s="716"/>
      <c r="J165" s="716"/>
      <c r="K165" s="716"/>
      <c r="L165" s="716"/>
      <c r="M165" s="716"/>
      <c r="N165" s="716"/>
    </row>
    <row r="166" spans="2:14" x14ac:dyDescent="0.4">
      <c r="B166" s="176"/>
      <c r="C166" s="716"/>
      <c r="D166" s="716"/>
      <c r="E166" s="716"/>
      <c r="F166" s="716"/>
      <c r="G166" s="716"/>
      <c r="H166" s="716"/>
      <c r="I166" s="716"/>
      <c r="J166" s="716"/>
      <c r="K166" s="716"/>
      <c r="L166" s="716"/>
      <c r="M166" s="716"/>
      <c r="N166" s="716"/>
    </row>
    <row r="167" spans="2:14" x14ac:dyDescent="0.4">
      <c r="B167" s="176"/>
      <c r="C167" s="716"/>
      <c r="D167" s="716"/>
      <c r="E167" s="716"/>
      <c r="F167" s="716"/>
      <c r="G167" s="716"/>
      <c r="H167" s="716"/>
      <c r="I167" s="716"/>
      <c r="J167" s="716"/>
      <c r="K167" s="716"/>
      <c r="L167" s="716"/>
      <c r="M167" s="716"/>
      <c r="N167" s="716"/>
    </row>
    <row r="168" spans="2:14" x14ac:dyDescent="0.4">
      <c r="B168" s="176"/>
      <c r="C168" s="335"/>
      <c r="D168" s="335"/>
      <c r="E168" s="335"/>
      <c r="F168" s="335"/>
      <c r="G168" s="335"/>
      <c r="H168" s="335"/>
      <c r="I168" s="335"/>
      <c r="J168" s="335"/>
      <c r="K168" s="335"/>
      <c r="L168" s="335"/>
      <c r="M168" s="335"/>
      <c r="N168" s="335"/>
    </row>
    <row r="169" spans="2:14" ht="17.25" customHeight="1" x14ac:dyDescent="0.4">
      <c r="B169" s="176" t="s">
        <v>676</v>
      </c>
      <c r="C169" s="716" t="s">
        <v>677</v>
      </c>
      <c r="D169" s="716"/>
      <c r="E169" s="716"/>
      <c r="F169" s="716"/>
      <c r="G169" s="716"/>
      <c r="H169" s="716"/>
      <c r="I169" s="716"/>
      <c r="J169" s="716"/>
      <c r="K169" s="716"/>
      <c r="L169" s="716"/>
      <c r="M169" s="716"/>
      <c r="N169" s="716"/>
    </row>
    <row r="170" spans="2:14" x14ac:dyDescent="0.4">
      <c r="B170" s="176"/>
      <c r="C170" s="716"/>
      <c r="D170" s="716"/>
      <c r="E170" s="716"/>
      <c r="F170" s="716"/>
      <c r="G170" s="716"/>
      <c r="H170" s="716"/>
      <c r="I170" s="716"/>
      <c r="J170" s="716"/>
      <c r="K170" s="716"/>
      <c r="L170" s="716"/>
      <c r="M170" s="716"/>
      <c r="N170" s="716"/>
    </row>
    <row r="171" spans="2:14" ht="17.25" customHeight="1" x14ac:dyDescent="0.4">
      <c r="B171" s="176"/>
      <c r="C171" s="716"/>
      <c r="D171" s="716"/>
      <c r="E171" s="716"/>
      <c r="F171" s="716"/>
      <c r="G171" s="716"/>
      <c r="H171" s="716"/>
      <c r="I171" s="716"/>
      <c r="J171" s="716"/>
      <c r="K171" s="716"/>
      <c r="L171" s="716"/>
      <c r="M171" s="716"/>
      <c r="N171" s="716"/>
    </row>
    <row r="172" spans="2:14" x14ac:dyDescent="0.4">
      <c r="B172" s="176"/>
      <c r="C172" s="716"/>
      <c r="D172" s="716"/>
      <c r="E172" s="716"/>
      <c r="F172" s="716"/>
      <c r="G172" s="716"/>
      <c r="H172" s="716"/>
      <c r="I172" s="716"/>
      <c r="J172" s="716"/>
      <c r="K172" s="716"/>
      <c r="L172" s="716"/>
      <c r="M172" s="716"/>
      <c r="N172" s="716"/>
    </row>
    <row r="173" spans="2:14" x14ac:dyDescent="0.4">
      <c r="B173" s="176"/>
      <c r="C173" s="339"/>
      <c r="D173" s="339"/>
      <c r="E173" s="339"/>
      <c r="F173" s="339"/>
      <c r="G173" s="339"/>
      <c r="H173" s="339"/>
      <c r="I173" s="339"/>
      <c r="J173" s="339"/>
      <c r="K173" s="339"/>
      <c r="L173" s="339"/>
      <c r="M173" s="339"/>
      <c r="N173" s="339"/>
    </row>
    <row r="174" spans="2:14" x14ac:dyDescent="0.4">
      <c r="B174" s="177">
        <v>5</v>
      </c>
      <c r="C174" s="720" t="s">
        <v>678</v>
      </c>
      <c r="D174" s="720"/>
      <c r="E174" s="720"/>
      <c r="F174" s="720"/>
      <c r="G174" s="720"/>
      <c r="H174" s="720"/>
      <c r="I174" s="720"/>
      <c r="J174" s="720"/>
      <c r="K174" s="720"/>
      <c r="L174" s="720"/>
      <c r="M174" s="720"/>
      <c r="N174" s="720"/>
    </row>
    <row r="175" spans="2:14" ht="17.25" customHeight="1" x14ac:dyDescent="0.4">
      <c r="B175" s="176"/>
      <c r="C175" s="339"/>
      <c r="D175" s="339"/>
      <c r="E175" s="339"/>
      <c r="F175" s="339"/>
      <c r="G175" s="339"/>
      <c r="H175" s="339"/>
      <c r="I175" s="339"/>
      <c r="J175" s="339"/>
      <c r="K175" s="339"/>
      <c r="L175" s="339"/>
      <c r="M175" s="339"/>
      <c r="N175" s="339"/>
    </row>
    <row r="176" spans="2:14" x14ac:dyDescent="0.4">
      <c r="B176" s="176" t="s">
        <v>679</v>
      </c>
      <c r="C176" s="716" t="s">
        <v>680</v>
      </c>
      <c r="D176" s="716"/>
      <c r="E176" s="716"/>
      <c r="F176" s="716"/>
      <c r="G176" s="716"/>
      <c r="H176" s="716"/>
      <c r="I176" s="716"/>
      <c r="J176" s="716"/>
      <c r="K176" s="716"/>
      <c r="L176" s="716"/>
      <c r="M176" s="716"/>
      <c r="N176" s="716"/>
    </row>
    <row r="177" spans="2:14" x14ac:dyDescent="0.4">
      <c r="B177" s="176"/>
      <c r="C177" s="716"/>
      <c r="D177" s="716"/>
      <c r="E177" s="716"/>
      <c r="F177" s="716"/>
      <c r="G177" s="716"/>
      <c r="H177" s="716"/>
      <c r="I177" s="716"/>
      <c r="J177" s="716"/>
      <c r="K177" s="716"/>
      <c r="L177" s="716"/>
      <c r="M177" s="716"/>
      <c r="N177" s="716"/>
    </row>
    <row r="178" spans="2:14" x14ac:dyDescent="0.4">
      <c r="B178" s="178"/>
      <c r="C178" s="716"/>
      <c r="D178" s="716"/>
      <c r="E178" s="716"/>
      <c r="F178" s="716"/>
      <c r="G178" s="716"/>
      <c r="H178" s="716"/>
      <c r="I178" s="716"/>
      <c r="J178" s="716"/>
      <c r="K178" s="716"/>
      <c r="L178" s="716"/>
      <c r="M178" s="716"/>
      <c r="N178" s="716"/>
    </row>
    <row r="179" spans="2:14" ht="17.25" customHeight="1" x14ac:dyDescent="0.4">
      <c r="B179" s="178"/>
      <c r="C179" s="335"/>
      <c r="D179" s="335"/>
      <c r="E179" s="335"/>
      <c r="F179" s="335"/>
      <c r="G179" s="335"/>
      <c r="H179" s="335"/>
      <c r="I179" s="335"/>
      <c r="J179" s="335"/>
      <c r="K179" s="335"/>
      <c r="L179" s="335"/>
      <c r="M179" s="335"/>
      <c r="N179" s="335"/>
    </row>
    <row r="180" spans="2:14" x14ac:dyDescent="0.4">
      <c r="B180" s="176" t="s">
        <v>681</v>
      </c>
      <c r="C180" s="716" t="s">
        <v>682</v>
      </c>
      <c r="D180" s="716"/>
      <c r="E180" s="716"/>
      <c r="F180" s="716"/>
      <c r="G180" s="716"/>
      <c r="H180" s="716"/>
      <c r="I180" s="716"/>
      <c r="J180" s="716"/>
      <c r="K180" s="716"/>
      <c r="L180" s="716"/>
      <c r="M180" s="716"/>
      <c r="N180" s="716"/>
    </row>
    <row r="181" spans="2:14" ht="17.25" customHeight="1" x14ac:dyDescent="0.4">
      <c r="B181" s="176"/>
      <c r="C181" s="716"/>
      <c r="D181" s="716"/>
      <c r="E181" s="716"/>
      <c r="F181" s="716"/>
      <c r="G181" s="716"/>
      <c r="H181" s="716"/>
      <c r="I181" s="716"/>
      <c r="J181" s="716"/>
      <c r="K181" s="716"/>
      <c r="L181" s="716"/>
      <c r="M181" s="716"/>
      <c r="N181" s="716"/>
    </row>
    <row r="182" spans="2:14" x14ac:dyDescent="0.4">
      <c r="B182" s="176"/>
      <c r="C182" s="716"/>
      <c r="D182" s="716"/>
      <c r="E182" s="716"/>
      <c r="F182" s="716"/>
      <c r="G182" s="716"/>
      <c r="H182" s="716"/>
      <c r="I182" s="716"/>
      <c r="J182" s="716"/>
      <c r="K182" s="716"/>
      <c r="L182" s="716"/>
      <c r="M182" s="716"/>
      <c r="N182" s="716"/>
    </row>
    <row r="183" spans="2:14" x14ac:dyDescent="0.4">
      <c r="B183" s="176"/>
      <c r="C183" s="335"/>
      <c r="D183" s="335"/>
      <c r="E183" s="335"/>
      <c r="F183" s="335"/>
      <c r="G183" s="335"/>
      <c r="H183" s="335"/>
      <c r="I183" s="335"/>
      <c r="J183" s="335"/>
      <c r="K183" s="335"/>
      <c r="L183" s="335"/>
      <c r="M183" s="335"/>
      <c r="N183" s="335"/>
    </row>
    <row r="184" spans="2:14" x14ac:dyDescent="0.4">
      <c r="B184" s="176"/>
      <c r="C184" s="716" t="s">
        <v>772</v>
      </c>
      <c r="D184" s="716"/>
      <c r="E184" s="716"/>
      <c r="F184" s="716"/>
      <c r="G184" s="716"/>
      <c r="H184" s="716"/>
      <c r="I184" s="716"/>
      <c r="J184" s="716"/>
      <c r="K184" s="716"/>
      <c r="L184" s="716"/>
      <c r="M184" s="716"/>
      <c r="N184" s="716"/>
    </row>
    <row r="185" spans="2:14" ht="17.25" customHeight="1" x14ac:dyDescent="0.4">
      <c r="B185" s="176"/>
      <c r="C185" s="335"/>
      <c r="D185" s="335"/>
      <c r="E185" s="335"/>
      <c r="F185" s="335"/>
      <c r="G185" s="335"/>
      <c r="H185" s="335"/>
      <c r="I185" s="335"/>
      <c r="J185" s="335"/>
      <c r="K185" s="335"/>
      <c r="L185" s="335"/>
      <c r="M185" s="335"/>
      <c r="N185" s="335"/>
    </row>
    <row r="186" spans="2:14" x14ac:dyDescent="0.4">
      <c r="B186" s="178"/>
      <c r="C186" s="716" t="s">
        <v>776</v>
      </c>
      <c r="D186" s="716"/>
      <c r="E186" s="716"/>
      <c r="F186" s="716"/>
      <c r="G186" s="716"/>
      <c r="H186" s="716"/>
      <c r="I186" s="716"/>
      <c r="J186" s="716"/>
      <c r="K186" s="716"/>
      <c r="L186" s="716"/>
      <c r="M186" s="716"/>
      <c r="N186" s="716"/>
    </row>
    <row r="187" spans="2:14" ht="17.25" customHeight="1" x14ac:dyDescent="0.4">
      <c r="B187" s="176"/>
      <c r="C187" s="716"/>
      <c r="D187" s="716"/>
      <c r="E187" s="716"/>
      <c r="F187" s="716"/>
      <c r="G187" s="716"/>
      <c r="H187" s="716"/>
      <c r="I187" s="716"/>
      <c r="J187" s="716"/>
      <c r="K187" s="716"/>
      <c r="L187" s="716"/>
      <c r="M187" s="716"/>
      <c r="N187" s="716"/>
    </row>
    <row r="188" spans="2:14" x14ac:dyDescent="0.4">
      <c r="B188" s="176"/>
      <c r="C188" s="716"/>
      <c r="D188" s="716"/>
      <c r="E188" s="716"/>
      <c r="F188" s="716"/>
      <c r="G188" s="716"/>
      <c r="H188" s="716"/>
      <c r="I188" s="716"/>
      <c r="J188" s="716"/>
      <c r="K188" s="716"/>
      <c r="L188" s="716"/>
      <c r="M188" s="716"/>
      <c r="N188" s="716"/>
    </row>
    <row r="189" spans="2:14" x14ac:dyDescent="0.4">
      <c r="B189" s="176"/>
      <c r="C189" s="131"/>
      <c r="D189" s="131"/>
      <c r="E189" s="131"/>
      <c r="F189" s="131"/>
      <c r="G189" s="131"/>
      <c r="H189" s="131"/>
      <c r="I189" s="131"/>
      <c r="J189" s="131"/>
      <c r="K189" s="131"/>
      <c r="L189" s="131"/>
      <c r="M189" s="131"/>
      <c r="N189" s="131"/>
    </row>
    <row r="190" spans="2:14" x14ac:dyDescent="0.4">
      <c r="B190" s="176" t="s">
        <v>683</v>
      </c>
      <c r="C190" s="716" t="s">
        <v>684</v>
      </c>
      <c r="D190" s="716"/>
      <c r="E190" s="716"/>
      <c r="F190" s="716"/>
      <c r="G190" s="716"/>
      <c r="H190" s="716"/>
      <c r="I190" s="716"/>
      <c r="J190" s="716"/>
      <c r="K190" s="716"/>
      <c r="L190" s="716"/>
      <c r="M190" s="716"/>
      <c r="N190" s="716"/>
    </row>
    <row r="191" spans="2:14" ht="17.25" customHeight="1" x14ac:dyDescent="0.4">
      <c r="B191" s="178"/>
      <c r="C191" s="716"/>
      <c r="D191" s="716"/>
      <c r="E191" s="716"/>
      <c r="F191" s="716"/>
      <c r="G191" s="716"/>
      <c r="H191" s="716"/>
      <c r="I191" s="716"/>
      <c r="J191" s="716"/>
      <c r="K191" s="716"/>
      <c r="L191" s="716"/>
      <c r="M191" s="716"/>
      <c r="N191" s="716"/>
    </row>
    <row r="192" spans="2:14" x14ac:dyDescent="0.4">
      <c r="B192" s="176"/>
      <c r="C192" s="716" t="s">
        <v>773</v>
      </c>
      <c r="D192" s="716"/>
      <c r="E192" s="716"/>
      <c r="F192" s="716"/>
      <c r="G192" s="716"/>
      <c r="H192" s="716"/>
      <c r="I192" s="716"/>
      <c r="J192" s="716"/>
      <c r="K192" s="716"/>
      <c r="L192" s="716"/>
      <c r="M192" s="716"/>
      <c r="N192" s="716"/>
    </row>
    <row r="193" spans="2:14" x14ac:dyDescent="0.4">
      <c r="B193" s="176"/>
      <c r="C193" s="716"/>
      <c r="D193" s="716"/>
      <c r="E193" s="716"/>
      <c r="F193" s="716"/>
      <c r="G193" s="716"/>
      <c r="H193" s="716"/>
      <c r="I193" s="716"/>
      <c r="J193" s="716"/>
      <c r="K193" s="716"/>
      <c r="L193" s="716"/>
      <c r="M193" s="716"/>
      <c r="N193" s="716"/>
    </row>
    <row r="194" spans="2:14" x14ac:dyDescent="0.4">
      <c r="B194" s="176"/>
      <c r="C194" s="335"/>
      <c r="D194" s="335"/>
      <c r="E194" s="335"/>
      <c r="F194" s="335"/>
      <c r="G194" s="335"/>
      <c r="H194" s="335"/>
      <c r="I194" s="335"/>
      <c r="J194" s="335"/>
      <c r="K194" s="335"/>
      <c r="L194" s="335"/>
      <c r="M194" s="335"/>
      <c r="N194" s="335"/>
    </row>
    <row r="195" spans="2:14" x14ac:dyDescent="0.4">
      <c r="B195" s="176"/>
      <c r="C195" s="728" t="s">
        <v>685</v>
      </c>
      <c r="D195" s="728"/>
      <c r="E195" s="728"/>
      <c r="F195" s="728"/>
      <c r="G195" s="728"/>
      <c r="H195" s="728"/>
      <c r="I195" s="728"/>
      <c r="J195" s="728"/>
      <c r="K195" s="728"/>
      <c r="L195" s="728"/>
      <c r="M195" s="728"/>
      <c r="N195" s="728"/>
    </row>
    <row r="196" spans="2:14" x14ac:dyDescent="0.4">
      <c r="B196" s="176"/>
      <c r="C196" s="720" t="s">
        <v>686</v>
      </c>
      <c r="D196" s="720"/>
      <c r="E196" s="720"/>
      <c r="F196" s="720"/>
      <c r="G196" s="720"/>
      <c r="H196" s="720"/>
      <c r="I196" s="720"/>
      <c r="J196" s="720"/>
      <c r="K196" s="720"/>
      <c r="L196" s="720"/>
      <c r="M196" s="720"/>
      <c r="N196" s="720"/>
    </row>
    <row r="197" spans="2:14" x14ac:dyDescent="0.4">
      <c r="B197" s="176"/>
      <c r="C197" s="720"/>
      <c r="D197" s="720"/>
      <c r="E197" s="720"/>
      <c r="F197" s="720"/>
      <c r="G197" s="720"/>
      <c r="H197" s="720"/>
      <c r="I197" s="720"/>
      <c r="J197" s="720"/>
      <c r="K197" s="720"/>
      <c r="L197" s="720"/>
      <c r="M197" s="720"/>
      <c r="N197" s="720"/>
    </row>
    <row r="198" spans="2:14" ht="17.25" customHeight="1" x14ac:dyDescent="0.4">
      <c r="B198" s="176"/>
      <c r="C198" s="720"/>
      <c r="D198" s="720"/>
      <c r="E198" s="720"/>
      <c r="F198" s="720"/>
      <c r="G198" s="720"/>
      <c r="H198" s="720"/>
      <c r="I198" s="720"/>
      <c r="J198" s="720"/>
      <c r="K198" s="720"/>
      <c r="L198" s="720"/>
      <c r="M198" s="720"/>
      <c r="N198" s="720"/>
    </row>
    <row r="199" spans="2:14" x14ac:dyDescent="0.4">
      <c r="B199" s="176"/>
      <c r="C199" s="720"/>
      <c r="D199" s="720"/>
      <c r="E199" s="720"/>
      <c r="F199" s="720"/>
      <c r="G199" s="720"/>
      <c r="H199" s="720"/>
      <c r="I199" s="720"/>
      <c r="J199" s="720"/>
      <c r="K199" s="720"/>
      <c r="L199" s="720"/>
      <c r="M199" s="720"/>
      <c r="N199" s="720"/>
    </row>
    <row r="200" spans="2:14" x14ac:dyDescent="0.4">
      <c r="B200" s="176"/>
      <c r="C200" s="720"/>
      <c r="D200" s="720"/>
      <c r="E200" s="720"/>
      <c r="F200" s="720"/>
      <c r="G200" s="720"/>
      <c r="H200" s="720"/>
      <c r="I200" s="720"/>
      <c r="J200" s="720"/>
      <c r="K200" s="720"/>
      <c r="L200" s="720"/>
      <c r="M200" s="720"/>
      <c r="N200" s="720"/>
    </row>
    <row r="201" spans="2:14" x14ac:dyDescent="0.4">
      <c r="B201" s="176"/>
      <c r="C201" s="335"/>
      <c r="D201" s="335"/>
      <c r="E201" s="335"/>
      <c r="F201" s="335"/>
      <c r="G201" s="335"/>
      <c r="H201" s="335"/>
      <c r="I201" s="335"/>
      <c r="J201" s="335"/>
      <c r="K201" s="335"/>
      <c r="L201" s="335"/>
      <c r="M201" s="335"/>
      <c r="N201" s="335"/>
    </row>
    <row r="202" spans="2:14" ht="17.25" customHeight="1" x14ac:dyDescent="0.4">
      <c r="B202" s="177">
        <v>7</v>
      </c>
      <c r="C202" s="180" t="s">
        <v>687</v>
      </c>
      <c r="D202" s="131"/>
      <c r="E202" s="131"/>
      <c r="F202" s="131"/>
      <c r="G202" s="131"/>
      <c r="H202" s="131"/>
      <c r="I202" s="131"/>
      <c r="J202" s="131"/>
      <c r="K202" s="131"/>
      <c r="L202" s="131"/>
      <c r="M202" s="131"/>
      <c r="N202" s="131"/>
    </row>
    <row r="203" spans="2:14" x14ac:dyDescent="0.4">
      <c r="B203" s="176"/>
      <c r="C203" s="716" t="s">
        <v>688</v>
      </c>
      <c r="D203" s="716"/>
      <c r="E203" s="716"/>
      <c r="F203" s="716"/>
      <c r="G203" s="716"/>
      <c r="H203" s="716"/>
      <c r="I203" s="716"/>
      <c r="J203" s="716"/>
      <c r="K203" s="716"/>
      <c r="L203" s="716"/>
      <c r="M203" s="716"/>
      <c r="N203" s="716"/>
    </row>
    <row r="204" spans="2:14" ht="17.25" customHeight="1" x14ac:dyDescent="0.4">
      <c r="B204" s="176"/>
      <c r="C204" s="716"/>
      <c r="D204" s="716"/>
      <c r="E204" s="716"/>
      <c r="F204" s="716"/>
      <c r="G204" s="716"/>
      <c r="H204" s="716"/>
      <c r="I204" s="716"/>
      <c r="J204" s="716"/>
      <c r="K204" s="716"/>
      <c r="L204" s="716"/>
      <c r="M204" s="716"/>
      <c r="N204" s="716"/>
    </row>
    <row r="205" spans="2:14" x14ac:dyDescent="0.4">
      <c r="B205" s="176"/>
      <c r="C205" s="716"/>
      <c r="D205" s="716"/>
      <c r="E205" s="716"/>
      <c r="F205" s="716"/>
      <c r="G205" s="716"/>
      <c r="H205" s="716"/>
      <c r="I205" s="716"/>
      <c r="J205" s="716"/>
      <c r="K205" s="716"/>
      <c r="L205" s="716"/>
      <c r="M205" s="716"/>
      <c r="N205" s="716"/>
    </row>
    <row r="206" spans="2:14" x14ac:dyDescent="0.4">
      <c r="B206" s="176"/>
      <c r="C206" s="335"/>
      <c r="D206" s="335"/>
      <c r="E206" s="335"/>
      <c r="F206" s="335"/>
      <c r="G206" s="335"/>
      <c r="H206" s="335"/>
      <c r="I206" s="335"/>
      <c r="J206" s="335"/>
      <c r="K206" s="335"/>
      <c r="L206" s="335"/>
      <c r="M206" s="335"/>
      <c r="N206" s="335"/>
    </row>
    <row r="207" spans="2:14" x14ac:dyDescent="0.4">
      <c r="B207" s="176" t="s">
        <v>818</v>
      </c>
      <c r="C207" s="716" t="s">
        <v>689</v>
      </c>
      <c r="D207" s="716"/>
      <c r="E207" s="716"/>
      <c r="F207" s="716"/>
      <c r="G207" s="716"/>
      <c r="H207" s="716"/>
      <c r="I207" s="716"/>
      <c r="J207" s="716"/>
      <c r="K207" s="716"/>
      <c r="L207" s="716"/>
      <c r="M207" s="716"/>
      <c r="N207" s="335"/>
    </row>
    <row r="208" spans="2:14" ht="17.25" customHeight="1" x14ac:dyDescent="0.4">
      <c r="B208" s="176"/>
      <c r="C208" s="339"/>
      <c r="D208" s="339"/>
      <c r="E208" s="339"/>
      <c r="F208" s="339"/>
      <c r="G208" s="339"/>
      <c r="H208" s="339"/>
      <c r="I208" s="339"/>
      <c r="J208" s="339"/>
      <c r="K208" s="339"/>
      <c r="L208" s="339"/>
      <c r="M208" s="339"/>
      <c r="N208" s="335"/>
    </row>
    <row r="209" spans="2:14" ht="17.25" customHeight="1" x14ac:dyDescent="0.4">
      <c r="B209" s="176"/>
      <c r="C209" s="716" t="s">
        <v>690</v>
      </c>
      <c r="D209" s="716"/>
      <c r="E209" s="716"/>
      <c r="F209" s="716"/>
      <c r="G209" s="716"/>
      <c r="H209" s="716"/>
      <c r="I209" s="716"/>
      <c r="J209" s="716"/>
      <c r="K209" s="716"/>
      <c r="L209" s="716"/>
      <c r="M209" s="716"/>
      <c r="N209" s="716"/>
    </row>
    <row r="210" spans="2:14" x14ac:dyDescent="0.4">
      <c r="B210" s="176"/>
      <c r="C210" s="716"/>
      <c r="D210" s="716"/>
      <c r="E210" s="716"/>
      <c r="F210" s="716"/>
      <c r="G210" s="716"/>
      <c r="H210" s="716"/>
      <c r="I210" s="716"/>
      <c r="J210" s="716"/>
      <c r="K210" s="716"/>
      <c r="L210" s="716"/>
      <c r="M210" s="716"/>
      <c r="N210" s="716"/>
    </row>
    <row r="211" spans="2:14" x14ac:dyDescent="0.4">
      <c r="B211" s="176"/>
      <c r="C211" s="716"/>
      <c r="D211" s="716"/>
      <c r="E211" s="716"/>
      <c r="F211" s="716"/>
      <c r="G211" s="716"/>
      <c r="H211" s="716"/>
      <c r="I211" s="716"/>
      <c r="J211" s="716"/>
      <c r="K211" s="716"/>
      <c r="L211" s="716"/>
      <c r="M211" s="716"/>
      <c r="N211" s="716"/>
    </row>
    <row r="212" spans="2:14" x14ac:dyDescent="0.4">
      <c r="B212" s="176"/>
      <c r="C212" s="339"/>
      <c r="D212" s="339"/>
      <c r="E212" s="339"/>
      <c r="F212" s="339"/>
      <c r="G212" s="339"/>
      <c r="H212" s="339"/>
      <c r="I212" s="339"/>
      <c r="J212" s="339"/>
      <c r="K212" s="339"/>
      <c r="L212" s="339"/>
      <c r="M212" s="339"/>
      <c r="N212" s="335"/>
    </row>
    <row r="213" spans="2:14" x14ac:dyDescent="0.4">
      <c r="B213" s="176" t="s">
        <v>819</v>
      </c>
      <c r="C213" s="720" t="s">
        <v>691</v>
      </c>
      <c r="D213" s="720"/>
      <c r="E213" s="720"/>
      <c r="F213" s="720"/>
      <c r="G213" s="720"/>
      <c r="H213" s="720"/>
      <c r="I213" s="720"/>
      <c r="J213" s="720"/>
      <c r="K213" s="720"/>
      <c r="L213" s="720"/>
      <c r="M213" s="720"/>
      <c r="N213" s="720"/>
    </row>
    <row r="214" spans="2:14" ht="17.25" customHeight="1" x14ac:dyDescent="0.4">
      <c r="B214" s="176"/>
      <c r="C214" s="716" t="s">
        <v>692</v>
      </c>
      <c r="D214" s="716"/>
      <c r="E214" s="716"/>
      <c r="F214" s="716"/>
      <c r="G214" s="716"/>
      <c r="H214" s="716"/>
      <c r="I214" s="716"/>
      <c r="J214" s="716"/>
      <c r="K214" s="716"/>
      <c r="L214" s="716"/>
      <c r="M214" s="716"/>
      <c r="N214" s="716"/>
    </row>
    <row r="215" spans="2:14" x14ac:dyDescent="0.4">
      <c r="B215" s="176"/>
      <c r="C215" s="716"/>
      <c r="D215" s="716"/>
      <c r="E215" s="716"/>
      <c r="F215" s="716"/>
      <c r="G215" s="716"/>
      <c r="H215" s="716"/>
      <c r="I215" s="716"/>
      <c r="J215" s="716"/>
      <c r="K215" s="716"/>
      <c r="L215" s="716"/>
      <c r="M215" s="716"/>
      <c r="N215" s="716"/>
    </row>
    <row r="216" spans="2:14" x14ac:dyDescent="0.4">
      <c r="B216" s="176"/>
      <c r="C216" s="716"/>
      <c r="D216" s="716"/>
      <c r="E216" s="716"/>
      <c r="F216" s="716"/>
      <c r="G216" s="716"/>
      <c r="H216" s="716"/>
      <c r="I216" s="716"/>
      <c r="J216" s="716"/>
      <c r="K216" s="716"/>
      <c r="L216" s="716"/>
      <c r="M216" s="716"/>
      <c r="N216" s="716"/>
    </row>
    <row r="217" spans="2:14" x14ac:dyDescent="0.4">
      <c r="B217" s="176"/>
      <c r="C217" s="716"/>
      <c r="D217" s="716"/>
      <c r="E217" s="716"/>
      <c r="F217" s="716"/>
      <c r="G217" s="716"/>
      <c r="H217" s="716"/>
      <c r="I217" s="716"/>
      <c r="J217" s="716"/>
      <c r="K217" s="716"/>
      <c r="L217" s="716"/>
      <c r="M217" s="716"/>
      <c r="N217" s="716"/>
    </row>
    <row r="218" spans="2:14" x14ac:dyDescent="0.4">
      <c r="B218" s="176"/>
      <c r="C218" s="716"/>
      <c r="D218" s="716"/>
      <c r="E218" s="716"/>
      <c r="F218" s="716"/>
      <c r="G218" s="716"/>
      <c r="H218" s="716"/>
      <c r="I218" s="716"/>
      <c r="J218" s="716"/>
      <c r="K218" s="716"/>
      <c r="L218" s="716"/>
      <c r="M218" s="716"/>
      <c r="N218" s="716"/>
    </row>
    <row r="219" spans="2:14" x14ac:dyDescent="0.4">
      <c r="B219" s="176"/>
      <c r="C219" s="727" t="s">
        <v>693</v>
      </c>
      <c r="D219" s="727"/>
      <c r="E219" s="727"/>
      <c r="F219" s="727"/>
      <c r="G219" s="727"/>
      <c r="H219" s="727"/>
      <c r="I219" s="727"/>
      <c r="J219" s="727"/>
      <c r="K219" s="727"/>
      <c r="L219" s="727"/>
      <c r="M219" s="727"/>
      <c r="N219" s="727"/>
    </row>
    <row r="220" spans="2:14" x14ac:dyDescent="0.4">
      <c r="B220" s="176"/>
      <c r="C220" s="727"/>
      <c r="D220" s="727"/>
      <c r="E220" s="727"/>
      <c r="F220" s="727"/>
      <c r="G220" s="727"/>
      <c r="H220" s="727"/>
      <c r="I220" s="727"/>
      <c r="J220" s="727"/>
      <c r="K220" s="727"/>
      <c r="L220" s="727"/>
      <c r="M220" s="727"/>
      <c r="N220" s="727"/>
    </row>
    <row r="221" spans="2:14" x14ac:dyDescent="0.4">
      <c r="B221" s="176"/>
      <c r="C221" s="727"/>
      <c r="D221" s="727"/>
      <c r="E221" s="727"/>
      <c r="F221" s="727"/>
      <c r="G221" s="727"/>
      <c r="H221" s="727"/>
      <c r="I221" s="727"/>
      <c r="J221" s="727"/>
      <c r="K221" s="727"/>
      <c r="L221" s="727"/>
      <c r="M221" s="727"/>
      <c r="N221" s="727"/>
    </row>
    <row r="222" spans="2:14" ht="17.25" customHeight="1" x14ac:dyDescent="0.4">
      <c r="B222" s="176"/>
      <c r="C222" s="727"/>
      <c r="D222" s="727"/>
      <c r="E222" s="727"/>
      <c r="F222" s="727"/>
      <c r="G222" s="727"/>
      <c r="H222" s="727"/>
      <c r="I222" s="727"/>
      <c r="J222" s="727"/>
      <c r="K222" s="727"/>
      <c r="L222" s="727"/>
      <c r="M222" s="727"/>
      <c r="N222" s="727"/>
    </row>
    <row r="223" spans="2:14" x14ac:dyDescent="0.4">
      <c r="B223" s="176"/>
      <c r="C223" s="727"/>
      <c r="D223" s="727"/>
      <c r="E223" s="727"/>
      <c r="F223" s="727"/>
      <c r="G223" s="727"/>
      <c r="H223" s="727"/>
      <c r="I223" s="727"/>
      <c r="J223" s="727"/>
      <c r="K223" s="727"/>
      <c r="L223" s="727"/>
      <c r="M223" s="727"/>
      <c r="N223" s="727"/>
    </row>
    <row r="224" spans="2:14" x14ac:dyDescent="0.4">
      <c r="B224" s="176"/>
      <c r="C224" s="727"/>
      <c r="D224" s="727"/>
      <c r="E224" s="727"/>
      <c r="F224" s="727"/>
      <c r="G224" s="727"/>
      <c r="H224" s="727"/>
      <c r="I224" s="727"/>
      <c r="J224" s="727"/>
      <c r="K224" s="727"/>
      <c r="L224" s="727"/>
      <c r="M224" s="727"/>
      <c r="N224" s="727"/>
    </row>
    <row r="225" spans="2:14" x14ac:dyDescent="0.4">
      <c r="B225" s="176"/>
      <c r="C225" s="335"/>
      <c r="D225" s="335"/>
      <c r="E225" s="335"/>
      <c r="F225" s="335"/>
      <c r="G225" s="335"/>
      <c r="H225" s="335"/>
      <c r="I225" s="335"/>
      <c r="J225" s="335"/>
      <c r="K225" s="335"/>
      <c r="L225" s="335"/>
      <c r="M225" s="335"/>
      <c r="N225" s="335"/>
    </row>
    <row r="226" spans="2:14" ht="17.25" customHeight="1" x14ac:dyDescent="0.4">
      <c r="B226" s="177">
        <v>8</v>
      </c>
      <c r="C226" s="180" t="s">
        <v>694</v>
      </c>
      <c r="D226" s="131"/>
      <c r="E226" s="131"/>
      <c r="F226" s="131"/>
      <c r="G226" s="131"/>
      <c r="H226" s="131"/>
      <c r="I226" s="131"/>
      <c r="J226" s="131"/>
      <c r="K226" s="131"/>
      <c r="L226" s="131"/>
      <c r="M226" s="131"/>
      <c r="N226" s="131"/>
    </row>
    <row r="227" spans="2:14" x14ac:dyDescent="0.4">
      <c r="B227" s="176"/>
      <c r="C227" s="716" t="s">
        <v>777</v>
      </c>
      <c r="D227" s="716"/>
      <c r="E227" s="716"/>
      <c r="F227" s="716"/>
      <c r="G227" s="716"/>
      <c r="H227" s="716"/>
      <c r="I227" s="716"/>
      <c r="J227" s="716"/>
      <c r="K227" s="716"/>
      <c r="L227" s="716"/>
      <c r="M227" s="716"/>
      <c r="N227" s="716"/>
    </row>
    <row r="228" spans="2:14" x14ac:dyDescent="0.4">
      <c r="B228" s="176"/>
      <c r="C228" s="716"/>
      <c r="D228" s="716"/>
      <c r="E228" s="716"/>
      <c r="F228" s="716"/>
      <c r="G228" s="716"/>
      <c r="H228" s="716"/>
      <c r="I228" s="716"/>
      <c r="J228" s="716"/>
      <c r="K228" s="716"/>
      <c r="L228" s="716"/>
      <c r="M228" s="716"/>
      <c r="N228" s="716"/>
    </row>
    <row r="229" spans="2:14" x14ac:dyDescent="0.4">
      <c r="B229" s="382"/>
      <c r="C229" s="716"/>
      <c r="D229" s="716"/>
      <c r="E229" s="716"/>
      <c r="F229" s="716"/>
      <c r="G229" s="716"/>
      <c r="H229" s="716"/>
      <c r="I229" s="716"/>
      <c r="J229" s="716"/>
      <c r="K229" s="716"/>
      <c r="L229" s="716"/>
      <c r="M229" s="716"/>
      <c r="N229" s="716"/>
    </row>
    <row r="230" spans="2:14" x14ac:dyDescent="0.4">
      <c r="B230" s="382"/>
      <c r="C230" s="335"/>
      <c r="D230" s="335"/>
      <c r="E230" s="335"/>
      <c r="F230" s="335"/>
      <c r="G230" s="335"/>
      <c r="H230" s="335"/>
      <c r="I230" s="335"/>
      <c r="J230" s="335"/>
      <c r="K230" s="335"/>
      <c r="L230" s="335"/>
      <c r="M230" s="335"/>
      <c r="N230" s="335"/>
    </row>
    <row r="231" spans="2:14" ht="17.25" customHeight="1" x14ac:dyDescent="0.4">
      <c r="B231" s="383"/>
      <c r="C231" s="716" t="s">
        <v>695</v>
      </c>
      <c r="D231" s="716"/>
      <c r="E231" s="716"/>
      <c r="F231" s="716"/>
      <c r="G231" s="716"/>
      <c r="H231" s="716"/>
      <c r="I231" s="716"/>
      <c r="J231" s="716"/>
      <c r="K231" s="716"/>
      <c r="L231" s="716"/>
      <c r="M231" s="716"/>
      <c r="N231" s="716"/>
    </row>
    <row r="232" spans="2:14" x14ac:dyDescent="0.4">
      <c r="B232" s="384"/>
      <c r="C232" s="716"/>
      <c r="D232" s="716"/>
      <c r="E232" s="716"/>
      <c r="F232" s="716"/>
      <c r="G232" s="716"/>
      <c r="H232" s="716"/>
      <c r="I232" s="716"/>
      <c r="J232" s="716"/>
      <c r="K232" s="716"/>
      <c r="L232" s="716"/>
      <c r="M232" s="716"/>
      <c r="N232" s="716"/>
    </row>
    <row r="233" spans="2:14" ht="17.25" customHeight="1" x14ac:dyDescent="0.4">
      <c r="B233" s="178"/>
      <c r="C233" s="716"/>
      <c r="D233" s="716"/>
      <c r="E233" s="716"/>
      <c r="F233" s="716"/>
      <c r="G233" s="716"/>
      <c r="H233" s="716"/>
      <c r="I233" s="716"/>
      <c r="J233" s="716"/>
      <c r="K233" s="716"/>
      <c r="L233" s="716"/>
      <c r="M233" s="716"/>
      <c r="N233" s="716"/>
    </row>
    <row r="234" spans="2:14" x14ac:dyDescent="0.4">
      <c r="B234" s="178"/>
      <c r="C234" s="716"/>
      <c r="D234" s="716"/>
      <c r="E234" s="716"/>
      <c r="F234" s="716"/>
      <c r="G234" s="716"/>
      <c r="H234" s="716"/>
      <c r="I234" s="716"/>
      <c r="J234" s="716"/>
      <c r="K234" s="716"/>
      <c r="L234" s="716"/>
      <c r="M234" s="716"/>
      <c r="N234" s="716"/>
    </row>
    <row r="235" spans="2:14" ht="17.25" customHeight="1" x14ac:dyDescent="0.4">
      <c r="B235" s="178"/>
      <c r="C235" s="181"/>
      <c r="D235" s="181"/>
      <c r="E235" s="181"/>
      <c r="F235" s="181"/>
      <c r="G235" s="181"/>
      <c r="H235" s="181"/>
      <c r="I235" s="181"/>
      <c r="J235" s="181"/>
      <c r="K235" s="181"/>
      <c r="L235" s="181"/>
      <c r="M235" s="181"/>
      <c r="N235" s="181"/>
    </row>
    <row r="236" spans="2:14" x14ac:dyDescent="0.4">
      <c r="B236" s="176"/>
      <c r="C236" s="716" t="s">
        <v>766</v>
      </c>
      <c r="D236" s="716"/>
      <c r="E236" s="716"/>
      <c r="F236" s="716"/>
      <c r="G236" s="716"/>
      <c r="H236" s="716"/>
      <c r="I236" s="716"/>
      <c r="J236" s="716"/>
      <c r="K236" s="716"/>
      <c r="L236" s="716"/>
      <c r="M236" s="716"/>
      <c r="N236" s="716"/>
    </row>
    <row r="237" spans="2:14" x14ac:dyDescent="0.4">
      <c r="B237" s="176"/>
      <c r="C237" s="335"/>
      <c r="D237" s="335"/>
      <c r="E237" s="335"/>
      <c r="F237" s="335"/>
      <c r="G237" s="335"/>
      <c r="H237" s="335"/>
      <c r="I237" s="335"/>
      <c r="J237" s="335"/>
      <c r="K237" s="335"/>
      <c r="L237" s="335"/>
      <c r="M237" s="335"/>
      <c r="N237" s="335"/>
    </row>
    <row r="238" spans="2:14" ht="17.25" customHeight="1" x14ac:dyDescent="0.4">
      <c r="B238" s="176" t="s">
        <v>1248</v>
      </c>
      <c r="C238" s="180" t="s">
        <v>1249</v>
      </c>
      <c r="D238" s="335"/>
      <c r="E238" s="335"/>
      <c r="F238" s="335"/>
      <c r="G238" s="335"/>
      <c r="H238" s="335"/>
      <c r="I238" s="335"/>
      <c r="J238" s="335"/>
      <c r="K238" s="335"/>
      <c r="L238" s="335"/>
      <c r="M238" s="335"/>
      <c r="N238" s="335"/>
    </row>
    <row r="239" spans="2:14" x14ac:dyDescent="0.4">
      <c r="B239" s="176"/>
      <c r="C239" s="716" t="s">
        <v>1250</v>
      </c>
      <c r="D239" s="716"/>
      <c r="E239" s="716"/>
      <c r="F239" s="716"/>
      <c r="G239" s="716"/>
      <c r="H239" s="716"/>
      <c r="I239" s="716"/>
      <c r="J239" s="716"/>
      <c r="K239" s="716"/>
      <c r="L239" s="716"/>
      <c r="M239" s="716"/>
      <c r="N239" s="716"/>
    </row>
    <row r="240" spans="2:14" x14ac:dyDescent="0.4">
      <c r="B240" s="176"/>
      <c r="C240" s="716"/>
      <c r="D240" s="716"/>
      <c r="E240" s="716"/>
      <c r="F240" s="716"/>
      <c r="G240" s="716"/>
      <c r="H240" s="716"/>
      <c r="I240" s="716"/>
      <c r="J240" s="716"/>
      <c r="K240" s="716"/>
      <c r="L240" s="716"/>
      <c r="M240" s="716"/>
      <c r="N240" s="716"/>
    </row>
    <row r="241" spans="2:14" ht="17.25" customHeight="1" x14ac:dyDescent="0.4">
      <c r="B241" s="176"/>
      <c r="C241" s="716"/>
      <c r="D241" s="716"/>
      <c r="E241" s="716"/>
      <c r="F241" s="716"/>
      <c r="G241" s="716"/>
      <c r="H241" s="716"/>
      <c r="I241" s="716"/>
      <c r="J241" s="716"/>
      <c r="K241" s="716"/>
      <c r="L241" s="716"/>
      <c r="M241" s="716"/>
      <c r="N241" s="716"/>
    </row>
    <row r="242" spans="2:14" x14ac:dyDescent="0.4">
      <c r="B242" s="176"/>
      <c r="C242" s="716"/>
      <c r="D242" s="716"/>
      <c r="E242" s="716"/>
      <c r="F242" s="716"/>
      <c r="G242" s="716"/>
      <c r="H242" s="716"/>
      <c r="I242" s="716"/>
      <c r="J242" s="716"/>
      <c r="K242" s="716"/>
      <c r="L242" s="716"/>
      <c r="M242" s="716"/>
      <c r="N242" s="716"/>
    </row>
    <row r="243" spans="2:14" ht="17.25" customHeight="1" x14ac:dyDescent="0.4">
      <c r="B243" s="176"/>
      <c r="C243" s="716"/>
      <c r="D243" s="716"/>
      <c r="E243" s="716"/>
      <c r="F243" s="716"/>
      <c r="G243" s="716"/>
      <c r="H243" s="716"/>
      <c r="I243" s="716"/>
      <c r="J243" s="716"/>
      <c r="K243" s="716"/>
      <c r="L243" s="716"/>
      <c r="M243" s="716"/>
      <c r="N243" s="716"/>
    </row>
    <row r="244" spans="2:14" ht="22.5" customHeight="1" x14ac:dyDescent="0.4">
      <c r="B244" s="176"/>
      <c r="C244" s="385" t="s">
        <v>1251</v>
      </c>
      <c r="D244" s="386"/>
      <c r="E244" s="386"/>
      <c r="F244" s="386"/>
      <c r="G244" s="386"/>
      <c r="H244" s="386"/>
      <c r="I244" s="386"/>
      <c r="J244" s="386"/>
      <c r="K244" s="386"/>
      <c r="L244" s="386"/>
      <c r="M244" s="386"/>
      <c r="N244" s="386"/>
    </row>
    <row r="245" spans="2:14" x14ac:dyDescent="0.4">
      <c r="B245" s="176"/>
      <c r="C245" s="386"/>
      <c r="D245" s="386"/>
      <c r="E245" s="386"/>
      <c r="F245" s="386"/>
      <c r="G245" s="386"/>
      <c r="H245" s="386"/>
      <c r="I245" s="386"/>
      <c r="J245" s="386"/>
      <c r="K245" s="386"/>
      <c r="L245" s="386"/>
      <c r="M245" s="386"/>
      <c r="N245" s="386"/>
    </row>
    <row r="246" spans="2:14" ht="17.25" customHeight="1" x14ac:dyDescent="0.4">
      <c r="B246" s="177">
        <v>10</v>
      </c>
      <c r="C246" s="718" t="s">
        <v>696</v>
      </c>
      <c r="D246" s="718"/>
      <c r="E246" s="718"/>
      <c r="F246" s="718"/>
      <c r="G246" s="718"/>
      <c r="H246" s="718"/>
      <c r="I246" s="718"/>
      <c r="J246" s="718"/>
      <c r="K246" s="718"/>
      <c r="L246" s="718"/>
      <c r="M246" s="718"/>
      <c r="N246" s="718"/>
    </row>
    <row r="247" spans="2:14" ht="17.25" customHeight="1" x14ac:dyDescent="0.4">
      <c r="B247" s="176"/>
      <c r="C247" s="339"/>
      <c r="D247" s="339"/>
      <c r="E247" s="339"/>
      <c r="F247" s="339"/>
      <c r="G247" s="339"/>
      <c r="H247" s="339"/>
      <c r="I247" s="339"/>
      <c r="J247" s="339"/>
      <c r="K247" s="339"/>
      <c r="L247" s="339"/>
      <c r="M247" s="339"/>
      <c r="N247" s="339"/>
    </row>
    <row r="248" spans="2:14" x14ac:dyDescent="0.4">
      <c r="B248" s="176" t="s">
        <v>1252</v>
      </c>
      <c r="C248" s="716" t="s">
        <v>697</v>
      </c>
      <c r="D248" s="717"/>
      <c r="E248" s="717"/>
      <c r="F248" s="717"/>
      <c r="G248" s="717"/>
      <c r="H248" s="717"/>
      <c r="I248" s="717"/>
      <c r="J248" s="717"/>
      <c r="K248" s="717"/>
      <c r="L248" s="717"/>
      <c r="M248" s="717"/>
      <c r="N248" s="717"/>
    </row>
    <row r="249" spans="2:14" x14ac:dyDescent="0.4">
      <c r="B249" s="176"/>
      <c r="C249" s="717"/>
      <c r="D249" s="717"/>
      <c r="E249" s="717"/>
      <c r="F249" s="717"/>
      <c r="G249" s="717"/>
      <c r="H249" s="717"/>
      <c r="I249" s="717"/>
      <c r="J249" s="717"/>
      <c r="K249" s="717"/>
      <c r="L249" s="717"/>
      <c r="M249" s="717"/>
      <c r="N249" s="717"/>
    </row>
    <row r="250" spans="2:14" x14ac:dyDescent="0.4">
      <c r="B250" s="176"/>
      <c r="C250" s="336"/>
      <c r="D250" s="336"/>
      <c r="E250" s="336"/>
      <c r="F250" s="336"/>
      <c r="G250" s="336"/>
      <c r="H250" s="336"/>
      <c r="I250" s="336"/>
      <c r="J250" s="336"/>
      <c r="K250" s="336"/>
      <c r="L250" s="336"/>
      <c r="M250" s="336"/>
      <c r="N250" s="336"/>
    </row>
    <row r="251" spans="2:14" ht="17.25" customHeight="1" x14ac:dyDescent="0.4">
      <c r="B251" s="176" t="s">
        <v>1253</v>
      </c>
      <c r="C251" s="716" t="s">
        <v>1254</v>
      </c>
      <c r="D251" s="716"/>
      <c r="E251" s="716"/>
      <c r="F251" s="716"/>
      <c r="G251" s="716"/>
      <c r="H251" s="716"/>
      <c r="I251" s="716"/>
      <c r="J251" s="716"/>
      <c r="K251" s="716"/>
      <c r="L251" s="716"/>
      <c r="M251" s="716"/>
      <c r="N251" s="716"/>
    </row>
    <row r="252" spans="2:14" x14ac:dyDescent="0.4">
      <c r="B252" s="176"/>
      <c r="C252" s="716"/>
      <c r="D252" s="716"/>
      <c r="E252" s="716"/>
      <c r="F252" s="716"/>
      <c r="G252" s="716"/>
      <c r="H252" s="716"/>
      <c r="I252" s="716"/>
      <c r="J252" s="716"/>
      <c r="K252" s="716"/>
      <c r="L252" s="716"/>
      <c r="M252" s="716"/>
      <c r="N252" s="716"/>
    </row>
    <row r="253" spans="2:14" ht="17.25" customHeight="1" x14ac:dyDescent="0.4">
      <c r="B253" s="176"/>
      <c r="C253" s="335"/>
      <c r="D253" s="335"/>
      <c r="E253" s="335"/>
      <c r="F253" s="335"/>
      <c r="G253" s="335"/>
      <c r="H253" s="335"/>
      <c r="I253" s="335"/>
      <c r="J253" s="335"/>
      <c r="K253" s="335"/>
      <c r="L253" s="335"/>
      <c r="M253" s="335"/>
      <c r="N253" s="335"/>
    </row>
    <row r="254" spans="2:14" x14ac:dyDescent="0.4">
      <c r="B254" s="176" t="s">
        <v>1255</v>
      </c>
      <c r="C254" s="716" t="s">
        <v>775</v>
      </c>
      <c r="D254" s="716"/>
      <c r="E254" s="716"/>
      <c r="F254" s="716"/>
      <c r="G254" s="716"/>
      <c r="H254" s="716"/>
      <c r="I254" s="716"/>
      <c r="J254" s="716"/>
      <c r="K254" s="716"/>
      <c r="L254" s="716"/>
      <c r="M254" s="716"/>
      <c r="N254" s="716"/>
    </row>
    <row r="255" spans="2:14" x14ac:dyDescent="0.4">
      <c r="B255" s="176"/>
      <c r="C255" s="716"/>
      <c r="D255" s="716"/>
      <c r="E255" s="716"/>
      <c r="F255" s="716"/>
      <c r="G255" s="716"/>
      <c r="H255" s="716"/>
      <c r="I255" s="716"/>
      <c r="J255" s="716"/>
      <c r="K255" s="716"/>
      <c r="L255" s="716"/>
      <c r="M255" s="716"/>
      <c r="N255" s="716"/>
    </row>
    <row r="256" spans="2:14" x14ac:dyDescent="0.4">
      <c r="B256" s="178"/>
      <c r="C256" s="716" t="s">
        <v>698</v>
      </c>
      <c r="D256" s="716"/>
      <c r="E256" s="716"/>
      <c r="F256" s="716"/>
      <c r="G256" s="716"/>
      <c r="H256" s="716"/>
      <c r="I256" s="716"/>
      <c r="J256" s="716"/>
      <c r="K256" s="716"/>
      <c r="L256" s="716"/>
      <c r="M256" s="716"/>
      <c r="N256" s="716"/>
    </row>
    <row r="257" spans="2:14" x14ac:dyDescent="0.4">
      <c r="B257" s="178"/>
      <c r="C257" s="716"/>
      <c r="D257" s="716"/>
      <c r="E257" s="716"/>
      <c r="F257" s="716"/>
      <c r="G257" s="716"/>
      <c r="H257" s="716"/>
      <c r="I257" s="716"/>
      <c r="J257" s="716"/>
      <c r="K257" s="716"/>
      <c r="L257" s="716"/>
      <c r="M257" s="716"/>
      <c r="N257" s="716"/>
    </row>
    <row r="258" spans="2:14" x14ac:dyDescent="0.4">
      <c r="B258" s="178"/>
      <c r="C258" s="335"/>
      <c r="D258" s="335"/>
      <c r="E258" s="335"/>
      <c r="F258" s="335"/>
      <c r="G258" s="335"/>
      <c r="H258" s="335"/>
      <c r="I258" s="335"/>
      <c r="J258" s="335"/>
      <c r="K258" s="335"/>
      <c r="L258" s="335"/>
      <c r="M258" s="335"/>
      <c r="N258" s="335"/>
    </row>
    <row r="259" spans="2:14" x14ac:dyDescent="0.4">
      <c r="B259" s="176" t="s">
        <v>1256</v>
      </c>
      <c r="C259" s="716" t="s">
        <v>699</v>
      </c>
      <c r="D259" s="716"/>
      <c r="E259" s="716"/>
      <c r="F259" s="716"/>
      <c r="G259" s="716"/>
      <c r="H259" s="716"/>
      <c r="I259" s="716"/>
      <c r="J259" s="716"/>
      <c r="K259" s="716"/>
      <c r="L259" s="716"/>
      <c r="M259" s="716"/>
      <c r="N259" s="716"/>
    </row>
    <row r="260" spans="2:14" x14ac:dyDescent="0.4">
      <c r="B260" s="178"/>
      <c r="C260" s="716" t="s">
        <v>700</v>
      </c>
      <c r="D260" s="716"/>
      <c r="E260" s="716"/>
      <c r="F260" s="716"/>
      <c r="G260" s="716"/>
      <c r="H260" s="716"/>
      <c r="I260" s="716"/>
      <c r="J260" s="716"/>
      <c r="K260" s="716"/>
      <c r="L260" s="716"/>
      <c r="M260" s="716"/>
      <c r="N260" s="716"/>
    </row>
    <row r="261" spans="2:14" x14ac:dyDescent="0.4">
      <c r="B261" s="178"/>
      <c r="C261" s="716"/>
      <c r="D261" s="716"/>
      <c r="E261" s="716"/>
      <c r="F261" s="716"/>
      <c r="G261" s="716"/>
      <c r="H261" s="716"/>
      <c r="I261" s="716"/>
      <c r="J261" s="716"/>
      <c r="K261" s="716"/>
      <c r="L261" s="716"/>
      <c r="M261" s="716"/>
      <c r="N261" s="716"/>
    </row>
    <row r="262" spans="2:14" x14ac:dyDescent="0.4">
      <c r="B262" s="178"/>
      <c r="C262" s="716"/>
      <c r="D262" s="716"/>
      <c r="E262" s="716"/>
      <c r="F262" s="716"/>
      <c r="G262" s="716"/>
      <c r="H262" s="716"/>
      <c r="I262" s="716"/>
      <c r="J262" s="716"/>
      <c r="K262" s="716"/>
      <c r="L262" s="716"/>
      <c r="M262" s="716"/>
      <c r="N262" s="716"/>
    </row>
    <row r="263" spans="2:14" x14ac:dyDescent="0.4">
      <c r="B263" s="178"/>
      <c r="C263" s="335"/>
      <c r="D263" s="335"/>
      <c r="E263" s="335"/>
      <c r="F263" s="335"/>
      <c r="G263" s="335"/>
      <c r="H263" s="335"/>
      <c r="I263" s="335"/>
      <c r="J263" s="335"/>
      <c r="K263" s="335"/>
      <c r="L263" s="335"/>
      <c r="M263" s="335"/>
      <c r="N263" s="335"/>
    </row>
    <row r="264" spans="2:14" x14ac:dyDescent="0.4">
      <c r="B264" s="182" t="s">
        <v>1257</v>
      </c>
      <c r="C264" s="716" t="s">
        <v>701</v>
      </c>
      <c r="D264" s="716"/>
      <c r="E264" s="716"/>
      <c r="F264" s="716"/>
      <c r="G264" s="716"/>
      <c r="H264" s="716"/>
      <c r="I264" s="716"/>
      <c r="J264" s="716"/>
      <c r="K264" s="716"/>
      <c r="L264" s="716"/>
      <c r="M264" s="716"/>
      <c r="N264" s="716"/>
    </row>
    <row r="265" spans="2:14" x14ac:dyDescent="0.4">
      <c r="B265" s="178"/>
      <c r="C265" s="183"/>
      <c r="D265" s="183"/>
      <c r="E265" s="183"/>
      <c r="F265" s="183"/>
      <c r="G265" s="183"/>
      <c r="H265" s="183"/>
      <c r="I265" s="183"/>
      <c r="J265" s="183"/>
      <c r="K265" s="183"/>
      <c r="L265" s="183"/>
      <c r="M265" s="183"/>
      <c r="N265" s="183"/>
    </row>
    <row r="266" spans="2:14" x14ac:dyDescent="0.4">
      <c r="B266" s="176" t="s">
        <v>1258</v>
      </c>
      <c r="C266" s="716" t="s">
        <v>1259</v>
      </c>
      <c r="D266" s="716"/>
      <c r="E266" s="716"/>
      <c r="F266" s="716"/>
      <c r="G266" s="716"/>
      <c r="H266" s="716"/>
      <c r="I266" s="716"/>
      <c r="J266" s="716"/>
      <c r="K266" s="716"/>
      <c r="L266" s="716"/>
      <c r="M266" s="716"/>
      <c r="N266" s="716"/>
    </row>
    <row r="267" spans="2:14" x14ac:dyDescent="0.4">
      <c r="B267" s="176"/>
      <c r="C267" s="716"/>
      <c r="D267" s="716"/>
      <c r="E267" s="716"/>
      <c r="F267" s="716"/>
      <c r="G267" s="716"/>
      <c r="H267" s="716"/>
      <c r="I267" s="716"/>
      <c r="J267" s="716"/>
      <c r="K267" s="716"/>
      <c r="L267" s="716"/>
      <c r="M267" s="716"/>
      <c r="N267" s="716"/>
    </row>
  </sheetData>
  <mergeCells count="63">
    <mergeCell ref="G4:M5"/>
    <mergeCell ref="G6:M8"/>
    <mergeCell ref="C251:N252"/>
    <mergeCell ref="C213:N213"/>
    <mergeCell ref="C219:N224"/>
    <mergeCell ref="C192:N193"/>
    <mergeCell ref="C180:N182"/>
    <mergeCell ref="C195:N195"/>
    <mergeCell ref="C190:N191"/>
    <mergeCell ref="C186:N188"/>
    <mergeCell ref="C196:N200"/>
    <mergeCell ref="C203:N205"/>
    <mergeCell ref="C145:N148"/>
    <mergeCell ref="C163:N163"/>
    <mergeCell ref="C248:N249"/>
    <mergeCell ref="C214:N218"/>
    <mergeCell ref="C158:N159"/>
    <mergeCell ref="C266:N267"/>
    <mergeCell ref="C256:N257"/>
    <mergeCell ref="C259:N259"/>
    <mergeCell ref="C260:N262"/>
    <mergeCell ref="C264:N264"/>
    <mergeCell ref="C231:N234"/>
    <mergeCell ref="C246:N246"/>
    <mergeCell ref="C236:N236"/>
    <mergeCell ref="C239:N243"/>
    <mergeCell ref="C254:N255"/>
    <mergeCell ref="C227:N229"/>
    <mergeCell ref="C207:M207"/>
    <mergeCell ref="C209:N211"/>
    <mergeCell ref="C161:N161"/>
    <mergeCell ref="C184:N184"/>
    <mergeCell ref="C176:N178"/>
    <mergeCell ref="C169:N172"/>
    <mergeCell ref="C174:N174"/>
    <mergeCell ref="C165:N167"/>
    <mergeCell ref="C150:N152"/>
    <mergeCell ref="C154:N156"/>
    <mergeCell ref="C78:N79"/>
    <mergeCell ref="C138:N139"/>
    <mergeCell ref="C102:N103"/>
    <mergeCell ref="C87:N91"/>
    <mergeCell ref="C129:N130"/>
    <mergeCell ref="C97:N100"/>
    <mergeCell ref="C149:N149"/>
    <mergeCell ref="C141:N143"/>
    <mergeCell ref="C123:N123"/>
    <mergeCell ref="C111:N114"/>
    <mergeCell ref="C81:N85"/>
    <mergeCell ref="C127:N127"/>
    <mergeCell ref="C132:N136"/>
    <mergeCell ref="C93:N95"/>
    <mergeCell ref="C120:N121"/>
    <mergeCell ref="C125:N125"/>
    <mergeCell ref="C107:N109"/>
    <mergeCell ref="C116:N118"/>
    <mergeCell ref="C55:N57"/>
    <mergeCell ref="C59:N61"/>
    <mergeCell ref="C63:N65"/>
    <mergeCell ref="C67:N67"/>
    <mergeCell ref="C74:N76"/>
    <mergeCell ref="C71:N73"/>
    <mergeCell ref="C69:N70"/>
  </mergeCells>
  <phoneticPr fontId="0" type="noConversion"/>
  <pageMargins left="0.75" right="0.75" top="1" bottom="1" header="0.5" footer="0.5"/>
  <pageSetup scale="66" orientation="portrait" horizontalDpi="4294967292" verticalDpi="12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2715D-ACB3-4113-9B10-BBCB348DAA2D}">
  <sheetPr codeName="Sheet2">
    <pageSetUpPr fitToPage="1"/>
  </sheetPr>
  <dimension ref="A1:EE1198"/>
  <sheetViews>
    <sheetView showGridLines="0" topLeftCell="J123" zoomScale="70" zoomScaleNormal="70" workbookViewId="0">
      <selection activeCell="A128" sqref="A128:XFD128"/>
    </sheetView>
  </sheetViews>
  <sheetFormatPr defaultColWidth="9.19921875" defaultRowHeight="13.15" x14ac:dyDescent="0.35"/>
  <cols>
    <col min="1" max="1" width="2.46484375" style="2" customWidth="1"/>
    <col min="2" max="2" width="13.1328125" style="2" customWidth="1"/>
    <col min="3" max="3" width="13.46484375" style="2" bestFit="1" customWidth="1"/>
    <col min="4" max="4" width="6.19921875" style="2" bestFit="1" customWidth="1"/>
    <col min="5" max="5" width="7.19921875" style="5" bestFit="1" customWidth="1"/>
    <col min="6" max="6" width="8.19921875" style="5" bestFit="1" customWidth="1"/>
    <col min="7" max="7" width="17.46484375" style="5" customWidth="1"/>
    <col min="8" max="8" width="14.53125" style="5" bestFit="1" customWidth="1"/>
    <col min="9" max="9" width="25.46484375" style="5" bestFit="1" customWidth="1"/>
    <col min="10" max="10" width="23.796875" style="5" bestFit="1" customWidth="1"/>
    <col min="11" max="11" width="12.86328125" style="5" bestFit="1" customWidth="1"/>
    <col min="12" max="12" width="30.19921875" style="5" bestFit="1" customWidth="1"/>
    <col min="13" max="13" width="32.53125" style="5" bestFit="1" customWidth="1"/>
    <col min="14" max="14" width="14.19921875" style="5" customWidth="1"/>
    <col min="15" max="15" width="42.796875" style="5" bestFit="1" customWidth="1"/>
    <col min="16" max="16" width="23.46484375" style="5" bestFit="1" customWidth="1"/>
    <col min="17" max="17" width="19" style="5" bestFit="1" customWidth="1"/>
    <col min="18" max="18" width="13.796875" style="5" bestFit="1" customWidth="1"/>
    <col min="19" max="19" width="13" style="5" customWidth="1"/>
    <col min="20" max="20" width="20.19921875" style="5" bestFit="1" customWidth="1"/>
    <col min="21" max="21" width="16.796875" style="5" customWidth="1"/>
    <col min="22" max="22" width="11.796875" style="5" customWidth="1"/>
    <col min="23" max="23" width="31.1328125" style="5" bestFit="1" customWidth="1"/>
    <col min="24" max="24" width="31.19921875" style="5" bestFit="1" customWidth="1"/>
    <col min="25" max="25" width="5.46484375" style="5" hidden="1" customWidth="1"/>
    <col min="26" max="26" width="11.46484375" style="5" hidden="1" customWidth="1"/>
    <col min="27" max="27" width="8.19921875" style="5" hidden="1" customWidth="1"/>
    <col min="28" max="28" width="30.46484375" style="5" hidden="1" customWidth="1"/>
    <col min="29" max="29" width="64.53125" style="5" hidden="1" customWidth="1"/>
    <col min="30" max="30" width="18.19921875" style="5" hidden="1" customWidth="1"/>
    <col min="31" max="31" width="15.19921875" style="5" hidden="1" customWidth="1"/>
    <col min="32" max="32" width="48.53125" style="5" hidden="1" customWidth="1"/>
    <col min="33" max="33" width="14.46484375" style="5" hidden="1" customWidth="1"/>
    <col min="34" max="34" width="23.46484375" style="5" hidden="1" customWidth="1"/>
    <col min="35" max="35" width="19.19921875" style="5" hidden="1" customWidth="1"/>
    <col min="36" max="36" width="5.46484375" style="5" customWidth="1"/>
    <col min="37" max="46" width="9.19921875" style="5" customWidth="1"/>
    <col min="47" max="16384" width="9.19921875" style="5"/>
  </cols>
  <sheetData>
    <row r="1" spans="2:36" s="2" customFormat="1" ht="15.4" x14ac:dyDescent="0.4">
      <c r="F1" s="3"/>
      <c r="G1" s="3"/>
      <c r="H1" s="44"/>
      <c r="I1" s="3"/>
      <c r="J1" s="3"/>
      <c r="K1" s="3"/>
      <c r="L1" s="3"/>
      <c r="M1" s="3"/>
      <c r="N1" s="3"/>
      <c r="O1" s="3"/>
      <c r="P1" s="3"/>
      <c r="Q1" s="3"/>
      <c r="R1" s="3"/>
      <c r="S1" s="45"/>
      <c r="T1" s="45"/>
      <c r="U1" s="3"/>
      <c r="V1" s="3"/>
      <c r="W1" s="3"/>
      <c r="X1" s="3"/>
      <c r="Y1" s="3"/>
      <c r="Z1" s="3"/>
    </row>
    <row r="2" spans="2:36" s="2" customFormat="1" ht="22.9" x14ac:dyDescent="0.4">
      <c r="F2" s="4"/>
      <c r="G2" s="5"/>
      <c r="H2" s="76"/>
      <c r="I2" s="5"/>
      <c r="J2" s="5"/>
      <c r="K2" s="5"/>
      <c r="L2" s="5"/>
      <c r="M2" s="5"/>
      <c r="N2" s="5"/>
      <c r="O2" s="5"/>
      <c r="P2" s="5"/>
      <c r="Q2" s="6"/>
      <c r="R2" s="6"/>
      <c r="S2" s="45"/>
      <c r="T2" s="45"/>
      <c r="U2" s="6"/>
      <c r="V2" s="6"/>
      <c r="W2" s="6"/>
      <c r="X2" s="6"/>
      <c r="Y2" s="6"/>
      <c r="Z2" s="6"/>
    </row>
    <row r="3" spans="2:36" s="2" customFormat="1" ht="28.5" customHeight="1" x14ac:dyDescent="0.75">
      <c r="E3" s="729"/>
      <c r="F3" s="729"/>
      <c r="G3" s="729"/>
      <c r="H3" s="729"/>
      <c r="I3" s="729"/>
      <c r="J3" s="729"/>
      <c r="K3" s="729"/>
      <c r="L3" s="729"/>
      <c r="M3" s="729"/>
      <c r="N3" s="729"/>
      <c r="O3" s="729"/>
      <c r="P3" s="729"/>
      <c r="Q3" s="729"/>
      <c r="R3" s="729"/>
      <c r="S3" s="729"/>
      <c r="T3" s="729"/>
      <c r="U3" s="729"/>
      <c r="V3" s="272"/>
      <c r="W3" s="272"/>
      <c r="X3" s="272"/>
      <c r="Y3" s="272"/>
      <c r="Z3" s="272"/>
    </row>
    <row r="4" spans="2:36" s="2" customFormat="1" ht="26.25" customHeight="1" x14ac:dyDescent="0.5">
      <c r="E4" s="730"/>
      <c r="F4" s="730"/>
      <c r="G4" s="730"/>
      <c r="H4" s="730"/>
      <c r="I4" s="730"/>
      <c r="J4" s="730"/>
      <c r="K4" s="730"/>
      <c r="L4" s="730"/>
      <c r="M4" s="730"/>
      <c r="N4" s="730"/>
      <c r="O4" s="730"/>
      <c r="P4" s="730"/>
      <c r="Q4" s="730"/>
      <c r="R4" s="730"/>
      <c r="S4" s="730"/>
      <c r="T4" s="730"/>
      <c r="U4" s="730"/>
      <c r="V4" s="273"/>
      <c r="W4" s="273"/>
      <c r="X4" s="273"/>
      <c r="Y4" s="273"/>
      <c r="Z4" s="273"/>
    </row>
    <row r="5" spans="2:36" s="2" customFormat="1" ht="15.4" x14ac:dyDescent="0.4">
      <c r="E5" s="46"/>
      <c r="F5" s="77"/>
      <c r="G5" s="77"/>
      <c r="H5" s="48"/>
      <c r="O5" s="3"/>
      <c r="P5" s="3"/>
      <c r="Q5" s="144"/>
      <c r="R5" s="144"/>
      <c r="S5" s="3"/>
      <c r="T5" s="3"/>
      <c r="U5" s="3"/>
      <c r="V5" s="3"/>
      <c r="W5" s="3"/>
      <c r="X5" s="3"/>
      <c r="Y5" s="3"/>
      <c r="Z5" s="3"/>
    </row>
    <row r="6" spans="2:36" s="2" customFormat="1" ht="15.4" x14ac:dyDescent="0.4">
      <c r="E6" s="46"/>
      <c r="F6" s="47"/>
      <c r="G6" s="47"/>
      <c r="H6" s="49" t="s">
        <v>756</v>
      </c>
      <c r="I6" s="1">
        <v>46002</v>
      </c>
      <c r="J6" s="325"/>
      <c r="K6" s="325"/>
      <c r="L6" s="325"/>
      <c r="M6" s="325"/>
      <c r="N6" s="325"/>
      <c r="O6" s="3"/>
      <c r="P6" s="3"/>
      <c r="Q6" s="3"/>
      <c r="R6" s="3"/>
      <c r="S6" s="3"/>
      <c r="T6" s="3"/>
      <c r="U6" s="3"/>
      <c r="V6" s="3"/>
      <c r="W6" s="3"/>
      <c r="X6" s="3"/>
      <c r="Y6" s="3"/>
      <c r="Z6" s="3"/>
    </row>
    <row r="7" spans="2:36" s="2" customFormat="1" ht="15.4" x14ac:dyDescent="0.4">
      <c r="E7" s="3"/>
      <c r="F7" s="3"/>
      <c r="G7" s="3"/>
      <c r="H7" s="44"/>
      <c r="I7" s="3"/>
      <c r="J7" s="3"/>
      <c r="K7" s="3"/>
      <c r="L7" s="3"/>
      <c r="M7" s="3"/>
      <c r="N7" s="3"/>
      <c r="O7" s="3"/>
      <c r="P7" s="3"/>
      <c r="Q7" s="3"/>
      <c r="R7" s="3"/>
      <c r="S7" s="3"/>
      <c r="T7" s="3"/>
      <c r="U7" s="3"/>
      <c r="V7" s="3"/>
      <c r="W7" s="3"/>
      <c r="X7" s="3"/>
      <c r="Y7" s="3"/>
      <c r="Z7" s="3"/>
    </row>
    <row r="8" spans="2:36" s="2" customFormat="1" ht="15.75" thickBot="1" x14ac:dyDescent="0.45">
      <c r="E8" s="3"/>
      <c r="F8" s="3"/>
      <c r="G8" s="3"/>
      <c r="H8" s="44"/>
      <c r="I8" s="3"/>
      <c r="J8" s="3"/>
      <c r="K8" s="3"/>
      <c r="L8" s="3"/>
      <c r="M8" s="3"/>
      <c r="N8" s="3"/>
      <c r="O8" s="3"/>
      <c r="P8" s="3"/>
      <c r="Q8" s="3"/>
      <c r="R8" s="3"/>
      <c r="S8" s="3"/>
      <c r="T8" s="3"/>
      <c r="U8" s="3"/>
      <c r="V8" s="3"/>
      <c r="W8" s="3"/>
      <c r="X8" s="3"/>
      <c r="Y8" s="3"/>
      <c r="Z8" s="3"/>
    </row>
    <row r="9" spans="2:36" s="5" customFormat="1" ht="34.5" customHeight="1" thickTop="1" x14ac:dyDescent="0.35">
      <c r="B9" s="615" t="s">
        <v>941</v>
      </c>
      <c r="C9" s="701" t="s">
        <v>1971</v>
      </c>
      <c r="D9" s="616" t="s">
        <v>1607</v>
      </c>
      <c r="E9" s="617" t="s">
        <v>1608</v>
      </c>
      <c r="F9" s="617" t="s">
        <v>1609</v>
      </c>
      <c r="G9" s="617" t="s">
        <v>1610</v>
      </c>
      <c r="H9" s="618" t="s">
        <v>927</v>
      </c>
      <c r="I9" s="617" t="s">
        <v>733</v>
      </c>
      <c r="J9" s="617" t="s">
        <v>938</v>
      </c>
      <c r="K9" s="617" t="s">
        <v>2024</v>
      </c>
      <c r="L9" s="617" t="s">
        <v>2201</v>
      </c>
      <c r="M9" s="617" t="s">
        <v>2202</v>
      </c>
      <c r="N9" s="617" t="s">
        <v>2024</v>
      </c>
      <c r="O9" s="617" t="s">
        <v>732</v>
      </c>
      <c r="P9" s="617" t="s">
        <v>928</v>
      </c>
      <c r="Q9" s="617" t="s">
        <v>2194</v>
      </c>
      <c r="R9" s="617" t="s">
        <v>936</v>
      </c>
      <c r="S9" s="619" t="s">
        <v>930</v>
      </c>
      <c r="T9" s="620" t="s">
        <v>1112</v>
      </c>
      <c r="U9" s="621" t="s">
        <v>2236</v>
      </c>
      <c r="V9" s="701" t="s">
        <v>2237</v>
      </c>
      <c r="W9" s="622" t="s">
        <v>2238</v>
      </c>
      <c r="X9" s="622" t="s">
        <v>2040</v>
      </c>
      <c r="Y9" s="371"/>
      <c r="Z9" s="5" t="s">
        <v>935</v>
      </c>
      <c r="AA9" s="5" t="s">
        <v>794</v>
      </c>
      <c r="AB9" s="5" t="s">
        <v>932</v>
      </c>
      <c r="AC9" s="5" t="s">
        <v>602</v>
      </c>
      <c r="AD9" s="5" t="s">
        <v>937</v>
      </c>
      <c r="AE9" s="5" t="s">
        <v>933</v>
      </c>
      <c r="AF9" s="5" t="s">
        <v>939</v>
      </c>
      <c r="AG9" s="5" t="s">
        <v>1113</v>
      </c>
      <c r="AH9" s="5" t="s">
        <v>934</v>
      </c>
      <c r="AI9" s="5" t="s">
        <v>1611</v>
      </c>
    </row>
    <row r="10" spans="2:36" s="2" customFormat="1" ht="20.25" customHeight="1" x14ac:dyDescent="0.4">
      <c r="B10" s="543">
        <v>44709</v>
      </c>
      <c r="C10" s="543" t="s">
        <v>1969</v>
      </c>
      <c r="D10" s="544">
        <v>1</v>
      </c>
      <c r="E10" s="544">
        <v>1</v>
      </c>
      <c r="F10" s="544">
        <v>1391</v>
      </c>
      <c r="G10" s="642" t="s">
        <v>1764</v>
      </c>
      <c r="H10" s="545" t="s">
        <v>1975</v>
      </c>
      <c r="I10" s="544" t="s">
        <v>788</v>
      </c>
      <c r="J10" s="544" t="s">
        <v>1482</v>
      </c>
      <c r="K10" s="544" t="s">
        <v>2051</v>
      </c>
      <c r="L10" s="544" t="s">
        <v>2204</v>
      </c>
      <c r="M10" s="544" t="s">
        <v>2203</v>
      </c>
      <c r="N10" s="544" t="s">
        <v>2051</v>
      </c>
      <c r="O10" s="544" t="s">
        <v>2002</v>
      </c>
      <c r="P10" s="544" t="s">
        <v>1980</v>
      </c>
      <c r="Q10" s="544" t="s">
        <v>1999</v>
      </c>
      <c r="R10" s="581">
        <v>7</v>
      </c>
      <c r="S10" s="547">
        <v>0.9597</v>
      </c>
      <c r="T10" s="547" t="s">
        <v>1605</v>
      </c>
      <c r="U10" s="612">
        <v>44682</v>
      </c>
      <c r="V10" s="612" t="s">
        <v>2234</v>
      </c>
      <c r="W10" s="614" t="s">
        <v>1656</v>
      </c>
      <c r="X10" s="614" t="s">
        <v>2239</v>
      </c>
      <c r="Y10" s="275"/>
      <c r="Z10" s="284"/>
      <c r="AA10" s="284"/>
      <c r="AB10" s="284"/>
      <c r="AC10" s="284"/>
      <c r="AD10" s="284"/>
      <c r="AE10" s="284"/>
      <c r="AF10" s="284"/>
      <c r="AG10" s="284"/>
      <c r="AH10" s="284"/>
    </row>
    <row r="11" spans="2:36" s="2" customFormat="1" ht="20.25" customHeight="1" x14ac:dyDescent="0.4">
      <c r="B11" s="543">
        <v>44709</v>
      </c>
      <c r="C11" s="543" t="s">
        <v>1969</v>
      </c>
      <c r="D11" s="544">
        <v>1</v>
      </c>
      <c r="E11" s="544">
        <v>2</v>
      </c>
      <c r="F11" s="544">
        <v>1392</v>
      </c>
      <c r="G11" s="642" t="s">
        <v>1765</v>
      </c>
      <c r="H11" s="545" t="s">
        <v>1975</v>
      </c>
      <c r="I11" s="544" t="s">
        <v>788</v>
      </c>
      <c r="J11" s="544" t="s">
        <v>1482</v>
      </c>
      <c r="K11" s="544" t="s">
        <v>2052</v>
      </c>
      <c r="L11" s="544" t="s">
        <v>2204</v>
      </c>
      <c r="M11" s="544" t="s">
        <v>2203</v>
      </c>
      <c r="N11" s="544" t="s">
        <v>2052</v>
      </c>
      <c r="O11" s="544" t="s">
        <v>2002</v>
      </c>
      <c r="P11" s="544" t="s">
        <v>1980</v>
      </c>
      <c r="Q11" s="544" t="s">
        <v>1999</v>
      </c>
      <c r="R11" s="581">
        <v>7</v>
      </c>
      <c r="S11" s="547">
        <v>0.9597</v>
      </c>
      <c r="T11" s="547" t="s">
        <v>1605</v>
      </c>
      <c r="U11" s="612">
        <v>44683</v>
      </c>
      <c r="V11" s="612" t="s">
        <v>2234</v>
      </c>
      <c r="W11" s="614" t="s">
        <v>1656</v>
      </c>
      <c r="X11" s="614" t="s">
        <v>2239</v>
      </c>
      <c r="Y11" s="275"/>
      <c r="Z11" s="276"/>
      <c r="AA11" s="277">
        <v>0.01</v>
      </c>
      <c r="AB11" s="155" t="s">
        <v>615</v>
      </c>
      <c r="AC11" s="284" t="s">
        <v>1116</v>
      </c>
      <c r="AD11" s="540" t="s">
        <v>1475</v>
      </c>
      <c r="AE11" s="282" t="s">
        <v>931</v>
      </c>
      <c r="AF11" s="155" t="s">
        <v>1009</v>
      </c>
      <c r="AG11" s="277" t="s">
        <v>705</v>
      </c>
      <c r="AH11" s="290" t="s">
        <v>1025</v>
      </c>
      <c r="AI11" s="290" t="s">
        <v>1612</v>
      </c>
    </row>
    <row r="12" spans="2:36" s="2" customFormat="1" ht="20.25" customHeight="1" x14ac:dyDescent="0.4">
      <c r="B12" s="543">
        <v>44709</v>
      </c>
      <c r="C12" s="543" t="s">
        <v>1969</v>
      </c>
      <c r="D12" s="544">
        <v>1</v>
      </c>
      <c r="E12" s="544">
        <v>3</v>
      </c>
      <c r="F12" s="623">
        <v>1393</v>
      </c>
      <c r="G12" s="642" t="s">
        <v>1766</v>
      </c>
      <c r="H12" s="545" t="s">
        <v>1975</v>
      </c>
      <c r="I12" s="544" t="s">
        <v>788</v>
      </c>
      <c r="J12" s="544" t="s">
        <v>1482</v>
      </c>
      <c r="K12" s="544" t="s">
        <v>2053</v>
      </c>
      <c r="L12" s="544" t="s">
        <v>2204</v>
      </c>
      <c r="M12" s="544" t="s">
        <v>2229</v>
      </c>
      <c r="N12" s="544" t="s">
        <v>2053</v>
      </c>
      <c r="O12" s="544" t="s">
        <v>2002</v>
      </c>
      <c r="P12" s="544" t="s">
        <v>1980</v>
      </c>
      <c r="Q12" s="544" t="s">
        <v>1999</v>
      </c>
      <c r="R12" s="581">
        <v>7</v>
      </c>
      <c r="S12" s="547">
        <v>0.9597</v>
      </c>
      <c r="T12" s="547" t="s">
        <v>1605</v>
      </c>
      <c r="U12" s="612">
        <v>44684</v>
      </c>
      <c r="V12" s="612" t="s">
        <v>2234</v>
      </c>
      <c r="W12" s="614" t="s">
        <v>1656</v>
      </c>
      <c r="X12" s="614" t="s">
        <v>2239</v>
      </c>
      <c r="Y12" s="275"/>
      <c r="Z12" s="276"/>
      <c r="AA12" s="277">
        <v>0.02</v>
      </c>
      <c r="AB12" s="155" t="s">
        <v>616</v>
      </c>
      <c r="AC12" s="155" t="s">
        <v>1117</v>
      </c>
      <c r="AD12" s="541" t="s">
        <v>948</v>
      </c>
      <c r="AE12" s="282" t="s">
        <v>791</v>
      </c>
      <c r="AF12" s="155" t="s">
        <v>1070</v>
      </c>
      <c r="AG12" s="277" t="s">
        <v>1114</v>
      </c>
      <c r="AH12" s="290" t="s">
        <v>1026</v>
      </c>
      <c r="AI12" s="290" t="s">
        <v>1613</v>
      </c>
    </row>
    <row r="13" spans="2:36" s="2" customFormat="1" ht="20.25" customHeight="1" x14ac:dyDescent="0.4">
      <c r="B13" s="543">
        <v>44709</v>
      </c>
      <c r="C13" s="543" t="s">
        <v>1969</v>
      </c>
      <c r="D13" s="544">
        <v>1</v>
      </c>
      <c r="E13" s="544">
        <v>4</v>
      </c>
      <c r="F13" s="623">
        <v>1394</v>
      </c>
      <c r="G13" s="642" t="s">
        <v>1767</v>
      </c>
      <c r="H13" s="545" t="s">
        <v>1975</v>
      </c>
      <c r="I13" s="544" t="s">
        <v>788</v>
      </c>
      <c r="J13" s="544" t="s">
        <v>1482</v>
      </c>
      <c r="K13" s="544" t="s">
        <v>2054</v>
      </c>
      <c r="L13" s="544" t="s">
        <v>2204</v>
      </c>
      <c r="M13" s="544" t="s">
        <v>2203</v>
      </c>
      <c r="N13" s="544" t="s">
        <v>2054</v>
      </c>
      <c r="O13" s="544" t="s">
        <v>2002</v>
      </c>
      <c r="P13" s="544" t="s">
        <v>1980</v>
      </c>
      <c r="Q13" s="544" t="s">
        <v>1999</v>
      </c>
      <c r="R13" s="581">
        <v>7</v>
      </c>
      <c r="S13" s="547">
        <v>0.9597</v>
      </c>
      <c r="T13" s="547" t="s">
        <v>1605</v>
      </c>
      <c r="U13" s="612">
        <v>44685</v>
      </c>
      <c r="V13" s="612" t="s">
        <v>2234</v>
      </c>
      <c r="W13" s="614" t="s">
        <v>1656</v>
      </c>
      <c r="X13" s="614" t="s">
        <v>2239</v>
      </c>
      <c r="Y13" s="275"/>
      <c r="Z13" s="276"/>
      <c r="AA13" s="277">
        <v>0.05</v>
      </c>
      <c r="AB13" s="155" t="s">
        <v>1445</v>
      </c>
      <c r="AC13" s="155" t="s">
        <v>1118</v>
      </c>
      <c r="AD13" s="541" t="s">
        <v>631</v>
      </c>
      <c r="AE13" s="282" t="s">
        <v>792</v>
      </c>
      <c r="AF13" s="155" t="s">
        <v>1071</v>
      </c>
      <c r="AG13" s="277" t="s">
        <v>1115</v>
      </c>
      <c r="AH13" s="290" t="s">
        <v>1017</v>
      </c>
    </row>
    <row r="14" spans="2:36" s="2" customFormat="1" ht="20.25" customHeight="1" x14ac:dyDescent="0.4">
      <c r="B14" s="543">
        <v>42464</v>
      </c>
      <c r="C14" s="543" t="s">
        <v>1969</v>
      </c>
      <c r="D14" s="544">
        <v>1</v>
      </c>
      <c r="E14" s="544">
        <v>5</v>
      </c>
      <c r="F14" s="623">
        <v>1385</v>
      </c>
      <c r="G14" s="642" t="s">
        <v>1768</v>
      </c>
      <c r="H14" s="545" t="s">
        <v>1976</v>
      </c>
      <c r="I14" s="544" t="s">
        <v>788</v>
      </c>
      <c r="J14" s="544" t="s">
        <v>1482</v>
      </c>
      <c r="K14" s="544" t="s">
        <v>2055</v>
      </c>
      <c r="L14" s="544" t="s">
        <v>2204</v>
      </c>
      <c r="M14" s="544" t="s">
        <v>2203</v>
      </c>
      <c r="N14" s="544" t="s">
        <v>2055</v>
      </c>
      <c r="O14" s="544" t="s">
        <v>875</v>
      </c>
      <c r="P14" s="544" t="s">
        <v>1589</v>
      </c>
      <c r="Q14" s="544" t="s">
        <v>1999</v>
      </c>
      <c r="R14" s="546"/>
      <c r="S14" s="548">
        <v>0.94869999999999999</v>
      </c>
      <c r="T14" s="547" t="s">
        <v>1605</v>
      </c>
      <c r="U14" s="612">
        <v>42278</v>
      </c>
      <c r="V14" s="612" t="s">
        <v>2234</v>
      </c>
      <c r="W14" s="614" t="s">
        <v>1656</v>
      </c>
      <c r="X14" s="614" t="s">
        <v>2239</v>
      </c>
      <c r="Y14" s="275"/>
      <c r="Z14" s="276"/>
      <c r="AA14" s="277">
        <v>0.1</v>
      </c>
      <c r="AB14" s="155" t="s">
        <v>617</v>
      </c>
      <c r="AC14" s="155" t="s">
        <v>854</v>
      </c>
      <c r="AD14" s="541" t="s">
        <v>949</v>
      </c>
      <c r="AE14" s="282" t="s">
        <v>815</v>
      </c>
      <c r="AF14" s="155" t="s">
        <v>1010</v>
      </c>
      <c r="AG14" s="519"/>
      <c r="AH14" s="290" t="s">
        <v>1027</v>
      </c>
    </row>
    <row r="15" spans="2:36" s="2" customFormat="1" ht="20.25" customHeight="1" x14ac:dyDescent="0.4">
      <c r="B15" s="543">
        <v>42464</v>
      </c>
      <c r="C15" s="543" t="s">
        <v>1969</v>
      </c>
      <c r="D15" s="544">
        <v>1</v>
      </c>
      <c r="E15" s="544">
        <v>6</v>
      </c>
      <c r="F15" s="623">
        <v>1386</v>
      </c>
      <c r="G15" s="642" t="s">
        <v>1769</v>
      </c>
      <c r="H15" s="545" t="s">
        <v>1976</v>
      </c>
      <c r="I15" s="544" t="s">
        <v>788</v>
      </c>
      <c r="J15" s="544" t="s">
        <v>1482</v>
      </c>
      <c r="K15" s="544" t="s">
        <v>2056</v>
      </c>
      <c r="L15" s="544" t="s">
        <v>2204</v>
      </c>
      <c r="M15" s="544" t="s">
        <v>2230</v>
      </c>
      <c r="N15" s="544" t="s">
        <v>2056</v>
      </c>
      <c r="O15" s="544" t="s">
        <v>875</v>
      </c>
      <c r="P15" s="544" t="s">
        <v>1589</v>
      </c>
      <c r="Q15" s="544" t="s">
        <v>1999</v>
      </c>
      <c r="R15" s="546"/>
      <c r="S15" s="548">
        <v>0.94869999999999999</v>
      </c>
      <c r="T15" s="547" t="s">
        <v>1605</v>
      </c>
      <c r="U15" s="612">
        <v>42279</v>
      </c>
      <c r="V15" s="612" t="s">
        <v>2234</v>
      </c>
      <c r="W15" s="614" t="s">
        <v>1656</v>
      </c>
      <c r="X15" s="614" t="s">
        <v>2239</v>
      </c>
      <c r="Y15" s="275"/>
      <c r="Z15" s="276"/>
      <c r="AA15" s="277">
        <v>0.25</v>
      </c>
      <c r="AB15" s="155" t="s">
        <v>847</v>
      </c>
      <c r="AC15" s="155" t="s">
        <v>1119</v>
      </c>
      <c r="AD15" s="541" t="s">
        <v>950</v>
      </c>
      <c r="AE15" s="282" t="s">
        <v>787</v>
      </c>
      <c r="AF15" s="155" t="s">
        <v>1072</v>
      </c>
      <c r="AG15" s="520"/>
      <c r="AH15" s="290" t="s">
        <v>1028</v>
      </c>
    </row>
    <row r="16" spans="2:36" s="18" customFormat="1" ht="20.25" customHeight="1" x14ac:dyDescent="0.4">
      <c r="B16" s="543">
        <v>42464</v>
      </c>
      <c r="C16" s="543" t="s">
        <v>1969</v>
      </c>
      <c r="D16" s="544">
        <v>1</v>
      </c>
      <c r="E16" s="544">
        <v>7</v>
      </c>
      <c r="F16" s="544">
        <v>1387</v>
      </c>
      <c r="G16" s="642" t="s">
        <v>1770</v>
      </c>
      <c r="H16" s="545" t="s">
        <v>1976</v>
      </c>
      <c r="I16" s="544" t="s">
        <v>788</v>
      </c>
      <c r="J16" s="544" t="s">
        <v>1482</v>
      </c>
      <c r="K16" s="544" t="s">
        <v>2057</v>
      </c>
      <c r="L16" s="544" t="s">
        <v>2204</v>
      </c>
      <c r="M16" s="544" t="s">
        <v>2203</v>
      </c>
      <c r="N16" s="544" t="s">
        <v>2057</v>
      </c>
      <c r="O16" s="544" t="s">
        <v>875</v>
      </c>
      <c r="P16" s="544" t="s">
        <v>1589</v>
      </c>
      <c r="Q16" s="544" t="s">
        <v>1999</v>
      </c>
      <c r="R16" s="546"/>
      <c r="S16" s="548">
        <v>0.94869999999999999</v>
      </c>
      <c r="T16" s="547" t="s">
        <v>1605</v>
      </c>
      <c r="U16" s="612">
        <v>42280</v>
      </c>
      <c r="V16" s="612" t="s">
        <v>2234</v>
      </c>
      <c r="W16" s="614" t="s">
        <v>1656</v>
      </c>
      <c r="X16" s="614" t="s">
        <v>2239</v>
      </c>
      <c r="Y16" s="275"/>
      <c r="Z16" s="276"/>
      <c r="AA16" s="277">
        <v>0.5</v>
      </c>
      <c r="AB16" s="155" t="s">
        <v>618</v>
      </c>
      <c r="AC16" s="155" t="s">
        <v>1120</v>
      </c>
      <c r="AD16" s="542" t="s">
        <v>1514</v>
      </c>
      <c r="AE16" s="36"/>
      <c r="AF16" s="155" t="s">
        <v>1073</v>
      </c>
      <c r="AG16" s="520"/>
      <c r="AH16" s="290" t="s">
        <v>1029</v>
      </c>
      <c r="AI16" s="2"/>
      <c r="AJ16" s="2"/>
    </row>
    <row r="17" spans="2:36" s="18" customFormat="1" ht="20.25" customHeight="1" x14ac:dyDescent="0.4">
      <c r="B17" s="543">
        <v>42464</v>
      </c>
      <c r="C17" s="543" t="s">
        <v>1969</v>
      </c>
      <c r="D17" s="544">
        <v>1</v>
      </c>
      <c r="E17" s="544">
        <v>8</v>
      </c>
      <c r="F17" s="623">
        <v>1388</v>
      </c>
      <c r="G17" s="642" t="s">
        <v>1771</v>
      </c>
      <c r="H17" s="545" t="s">
        <v>1976</v>
      </c>
      <c r="I17" s="544" t="s">
        <v>788</v>
      </c>
      <c r="J17" s="544" t="s">
        <v>1482</v>
      </c>
      <c r="K17" s="544" t="s">
        <v>2058</v>
      </c>
      <c r="L17" s="544" t="s">
        <v>2204</v>
      </c>
      <c r="M17" s="544" t="s">
        <v>2203</v>
      </c>
      <c r="N17" s="544" t="s">
        <v>2058</v>
      </c>
      <c r="O17" s="544" t="s">
        <v>875</v>
      </c>
      <c r="P17" s="544" t="s">
        <v>1589</v>
      </c>
      <c r="Q17" s="544" t="s">
        <v>1999</v>
      </c>
      <c r="R17" s="546"/>
      <c r="S17" s="548">
        <v>0.94869999999999999</v>
      </c>
      <c r="T17" s="547" t="s">
        <v>1605</v>
      </c>
      <c r="U17" s="612">
        <v>42281</v>
      </c>
      <c r="V17" s="612" t="s">
        <v>2234</v>
      </c>
      <c r="W17" s="614" t="s">
        <v>1656</v>
      </c>
      <c r="X17" s="614" t="s">
        <v>2239</v>
      </c>
      <c r="Y17" s="275"/>
      <c r="Z17" s="276"/>
      <c r="AA17" s="277">
        <v>1</v>
      </c>
      <c r="AB17" s="155" t="s">
        <v>625</v>
      </c>
      <c r="AC17" s="155" t="s">
        <v>1121</v>
      </c>
      <c r="AD17" s="541" t="s">
        <v>951</v>
      </c>
      <c r="AE17" s="36"/>
      <c r="AF17" s="155" t="s">
        <v>1074</v>
      </c>
      <c r="AG17" s="520"/>
      <c r="AH17" s="290" t="s">
        <v>1030</v>
      </c>
      <c r="AI17" s="2"/>
      <c r="AJ17" s="2"/>
    </row>
    <row r="18" spans="2:36" s="18" customFormat="1" ht="20.25" customHeight="1" x14ac:dyDescent="0.4">
      <c r="B18" s="543">
        <v>45350</v>
      </c>
      <c r="C18" s="543" t="s">
        <v>1969</v>
      </c>
      <c r="D18" s="544">
        <v>2</v>
      </c>
      <c r="E18" s="544">
        <v>1</v>
      </c>
      <c r="F18" s="544">
        <v>1370</v>
      </c>
      <c r="G18" s="642" t="s">
        <v>1772</v>
      </c>
      <c r="H18" s="545" t="s">
        <v>1977</v>
      </c>
      <c r="I18" s="544" t="s">
        <v>1945</v>
      </c>
      <c r="J18" s="544" t="s">
        <v>1743</v>
      </c>
      <c r="K18" s="544" t="s">
        <v>2059</v>
      </c>
      <c r="L18" s="544" t="s">
        <v>2207</v>
      </c>
      <c r="M18" s="544" t="s">
        <v>2203</v>
      </c>
      <c r="N18" s="544" t="s">
        <v>2059</v>
      </c>
      <c r="O18" s="544" t="s">
        <v>1921</v>
      </c>
      <c r="P18" s="544" t="s">
        <v>1981</v>
      </c>
      <c r="Q18" s="544" t="s">
        <v>2000</v>
      </c>
      <c r="R18" s="546"/>
      <c r="S18" s="547">
        <v>0.88355000000000006</v>
      </c>
      <c r="T18" s="547" t="s">
        <v>1485</v>
      </c>
      <c r="U18" s="612">
        <v>45292</v>
      </c>
      <c r="V18" s="612" t="s">
        <v>2235</v>
      </c>
      <c r="W18" s="614" t="s">
        <v>1744</v>
      </c>
      <c r="X18" s="614"/>
      <c r="Y18" s="275"/>
      <c r="Z18" s="276"/>
      <c r="AA18" s="277">
        <v>5</v>
      </c>
      <c r="AB18" s="155" t="s">
        <v>788</v>
      </c>
      <c r="AC18" s="155" t="s">
        <v>1122</v>
      </c>
      <c r="AD18" s="541" t="s">
        <v>952</v>
      </c>
      <c r="AE18" s="36"/>
      <c r="AF18" s="155" t="s">
        <v>1075</v>
      </c>
      <c r="AG18" s="520"/>
      <c r="AH18" s="290" t="s">
        <v>1031</v>
      </c>
      <c r="AI18" s="2"/>
      <c r="AJ18" s="2"/>
    </row>
    <row r="19" spans="2:36" s="18" customFormat="1" ht="20.25" customHeight="1" x14ac:dyDescent="0.4">
      <c r="B19" s="543">
        <v>45350</v>
      </c>
      <c r="C19" s="543" t="s">
        <v>1969</v>
      </c>
      <c r="D19" s="544">
        <v>2</v>
      </c>
      <c r="E19" s="544">
        <v>2</v>
      </c>
      <c r="F19" s="544">
        <v>1371</v>
      </c>
      <c r="G19" s="642" t="s">
        <v>1773</v>
      </c>
      <c r="H19" s="545" t="s">
        <v>1977</v>
      </c>
      <c r="I19" s="544" t="s">
        <v>1945</v>
      </c>
      <c r="J19" s="544" t="s">
        <v>1743</v>
      </c>
      <c r="K19" s="544" t="s">
        <v>2060</v>
      </c>
      <c r="L19" s="544" t="s">
        <v>2207</v>
      </c>
      <c r="M19" s="544" t="s">
        <v>2227</v>
      </c>
      <c r="N19" s="544" t="s">
        <v>2060</v>
      </c>
      <c r="O19" s="544" t="s">
        <v>1921</v>
      </c>
      <c r="P19" s="544" t="s">
        <v>1981</v>
      </c>
      <c r="Q19" s="544" t="s">
        <v>2000</v>
      </c>
      <c r="R19" s="546"/>
      <c r="S19" s="547">
        <v>0.88355000000000006</v>
      </c>
      <c r="T19" s="547" t="s">
        <v>1485</v>
      </c>
      <c r="U19" s="612">
        <v>45292</v>
      </c>
      <c r="V19" s="612" t="s">
        <v>1490</v>
      </c>
      <c r="W19" s="614" t="s">
        <v>1744</v>
      </c>
      <c r="X19" s="614"/>
      <c r="Y19" s="275"/>
      <c r="Z19" s="276"/>
      <c r="AA19" s="36"/>
      <c r="AB19" s="155" t="s">
        <v>1520</v>
      </c>
      <c r="AC19" s="155" t="s">
        <v>1123</v>
      </c>
      <c r="AD19" s="540" t="s">
        <v>1529</v>
      </c>
      <c r="AE19" s="36"/>
      <c r="AF19" s="155" t="s">
        <v>1466</v>
      </c>
      <c r="AG19" s="520"/>
      <c r="AH19" s="290" t="s">
        <v>1032</v>
      </c>
      <c r="AI19" s="2"/>
      <c r="AJ19" s="2"/>
    </row>
    <row r="20" spans="2:36" s="18" customFormat="1" ht="20.25" customHeight="1" x14ac:dyDescent="0.4">
      <c r="B20" s="543">
        <v>45350</v>
      </c>
      <c r="C20" s="543" t="s">
        <v>1969</v>
      </c>
      <c r="D20" s="544">
        <v>2</v>
      </c>
      <c r="E20" s="544">
        <v>3</v>
      </c>
      <c r="F20" s="544">
        <v>1372</v>
      </c>
      <c r="G20" s="642" t="s">
        <v>1774</v>
      </c>
      <c r="H20" s="545" t="s">
        <v>1977</v>
      </c>
      <c r="I20" s="544" t="s">
        <v>1945</v>
      </c>
      <c r="J20" s="544" t="s">
        <v>1743</v>
      </c>
      <c r="K20" s="544" t="s">
        <v>2061</v>
      </c>
      <c r="L20" s="544" t="s">
        <v>2207</v>
      </c>
      <c r="M20" s="544" t="s">
        <v>2228</v>
      </c>
      <c r="N20" s="544" t="s">
        <v>2061</v>
      </c>
      <c r="O20" s="544" t="s">
        <v>1921</v>
      </c>
      <c r="P20" s="544" t="s">
        <v>1981</v>
      </c>
      <c r="Q20" s="544" t="s">
        <v>2000</v>
      </c>
      <c r="R20" s="546"/>
      <c r="S20" s="547">
        <v>0.88355000000000006</v>
      </c>
      <c r="T20" s="547" t="s">
        <v>1485</v>
      </c>
      <c r="U20" s="612">
        <v>45292</v>
      </c>
      <c r="V20" s="612" t="s">
        <v>1490</v>
      </c>
      <c r="W20" s="614" t="s">
        <v>1744</v>
      </c>
      <c r="X20" s="614"/>
      <c r="Y20" s="275"/>
      <c r="Z20" s="276"/>
      <c r="AA20" s="36"/>
      <c r="AB20" s="155" t="s">
        <v>619</v>
      </c>
      <c r="AC20" s="155" t="s">
        <v>1124</v>
      </c>
      <c r="AD20" s="540" t="s">
        <v>1528</v>
      </c>
      <c r="AE20" s="36"/>
      <c r="AF20" s="155" t="s">
        <v>1076</v>
      </c>
      <c r="AG20" s="520"/>
      <c r="AH20" s="290" t="s">
        <v>1033</v>
      </c>
      <c r="AI20" s="2"/>
      <c r="AJ20" s="2"/>
    </row>
    <row r="21" spans="2:36" s="18" customFormat="1" ht="20.25" customHeight="1" x14ac:dyDescent="0.4">
      <c r="B21" s="543">
        <v>45612</v>
      </c>
      <c r="C21" s="543" t="s">
        <v>1969</v>
      </c>
      <c r="D21" s="544">
        <v>3</v>
      </c>
      <c r="E21" s="544">
        <v>1</v>
      </c>
      <c r="F21" s="544">
        <v>1425</v>
      </c>
      <c r="G21" s="642" t="s">
        <v>1775</v>
      </c>
      <c r="H21" s="545" t="s">
        <v>1977</v>
      </c>
      <c r="I21" s="544" t="s">
        <v>1945</v>
      </c>
      <c r="J21" s="544" t="s">
        <v>1938</v>
      </c>
      <c r="K21" s="544" t="s">
        <v>2062</v>
      </c>
      <c r="L21" s="544" t="s">
        <v>2205</v>
      </c>
      <c r="M21" s="544" t="s">
        <v>2203</v>
      </c>
      <c r="N21" s="544" t="s">
        <v>2062</v>
      </c>
      <c r="O21" s="544" t="s">
        <v>2003</v>
      </c>
      <c r="P21" s="544" t="s">
        <v>1982</v>
      </c>
      <c r="Q21" s="544" t="s">
        <v>2000</v>
      </c>
      <c r="R21" s="546"/>
      <c r="S21" s="547">
        <v>0.89100000000000001</v>
      </c>
      <c r="T21" s="547" t="s">
        <v>1670</v>
      </c>
      <c r="U21" s="612">
        <v>45536</v>
      </c>
      <c r="V21" s="612" t="s">
        <v>1490</v>
      </c>
      <c r="W21" s="614" t="s">
        <v>1744</v>
      </c>
      <c r="X21" s="614"/>
      <c r="Y21" s="275"/>
      <c r="Z21" s="276"/>
      <c r="AA21" s="36"/>
      <c r="AB21" s="155" t="s">
        <v>620</v>
      </c>
      <c r="AC21" s="155" t="s">
        <v>911</v>
      </c>
      <c r="AD21" s="541" t="s">
        <v>953</v>
      </c>
      <c r="AE21" s="36"/>
      <c r="AF21" s="155" t="s">
        <v>1077</v>
      </c>
      <c r="AG21" s="520"/>
      <c r="AH21" s="290" t="s">
        <v>1018</v>
      </c>
      <c r="AI21" s="2"/>
      <c r="AJ21" s="2"/>
    </row>
    <row r="22" spans="2:36" s="18" customFormat="1" ht="20.25" customHeight="1" x14ac:dyDescent="0.4">
      <c r="B22" s="543">
        <v>45612</v>
      </c>
      <c r="C22" s="543" t="s">
        <v>1969</v>
      </c>
      <c r="D22" s="544">
        <v>3</v>
      </c>
      <c r="E22" s="544">
        <v>2</v>
      </c>
      <c r="F22" s="544">
        <v>1426</v>
      </c>
      <c r="G22" s="642" t="s">
        <v>1776</v>
      </c>
      <c r="H22" s="545" t="s">
        <v>1977</v>
      </c>
      <c r="I22" s="544" t="s">
        <v>1945</v>
      </c>
      <c r="J22" s="544" t="s">
        <v>1938</v>
      </c>
      <c r="K22" s="544" t="s">
        <v>2063</v>
      </c>
      <c r="L22" s="544" t="s">
        <v>2205</v>
      </c>
      <c r="M22" s="544" t="s">
        <v>2203</v>
      </c>
      <c r="N22" s="544" t="s">
        <v>2063</v>
      </c>
      <c r="O22" s="544" t="s">
        <v>1923</v>
      </c>
      <c r="P22" s="544" t="s">
        <v>1983</v>
      </c>
      <c r="Q22" s="544" t="s">
        <v>2000</v>
      </c>
      <c r="R22" s="546"/>
      <c r="S22" s="547">
        <v>0.89100000000000001</v>
      </c>
      <c r="T22" s="547" t="s">
        <v>1670</v>
      </c>
      <c r="U22" s="612">
        <v>45537</v>
      </c>
      <c r="V22" s="612" t="s">
        <v>1490</v>
      </c>
      <c r="W22" s="614" t="s">
        <v>1744</v>
      </c>
      <c r="X22" s="614"/>
      <c r="Y22" s="275"/>
      <c r="Z22" s="276"/>
      <c r="AA22" s="36"/>
      <c r="AB22" s="155" t="s">
        <v>1523</v>
      </c>
      <c r="AC22" s="155" t="s">
        <v>1125</v>
      </c>
      <c r="AD22" s="541" t="s">
        <v>954</v>
      </c>
      <c r="AE22" s="36"/>
      <c r="AF22" s="155" t="s">
        <v>1078</v>
      </c>
      <c r="AG22" s="520"/>
      <c r="AH22" s="155" t="s">
        <v>1034</v>
      </c>
      <c r="AI22" s="2"/>
      <c r="AJ22" s="2"/>
    </row>
    <row r="23" spans="2:36" s="18" customFormat="1" ht="20.25" customHeight="1" x14ac:dyDescent="0.4">
      <c r="B23" s="543">
        <v>45612</v>
      </c>
      <c r="C23" s="543" t="s">
        <v>1969</v>
      </c>
      <c r="D23" s="544">
        <v>3</v>
      </c>
      <c r="E23" s="544">
        <v>3</v>
      </c>
      <c r="F23" s="544">
        <v>1427</v>
      </c>
      <c r="G23" s="642" t="s">
        <v>1777</v>
      </c>
      <c r="H23" s="545" t="s">
        <v>1977</v>
      </c>
      <c r="I23" s="544" t="s">
        <v>1945</v>
      </c>
      <c r="J23" s="544" t="s">
        <v>1938</v>
      </c>
      <c r="K23" s="544" t="s">
        <v>2064</v>
      </c>
      <c r="L23" s="544" t="s">
        <v>2205</v>
      </c>
      <c r="M23" s="544" t="s">
        <v>2203</v>
      </c>
      <c r="N23" s="544" t="s">
        <v>2064</v>
      </c>
      <c r="O23" s="544" t="s">
        <v>2003</v>
      </c>
      <c r="P23" s="544" t="s">
        <v>1982</v>
      </c>
      <c r="Q23" s="544" t="s">
        <v>2000</v>
      </c>
      <c r="R23" s="546"/>
      <c r="S23" s="547">
        <v>0.89100000000000001</v>
      </c>
      <c r="T23" s="547" t="s">
        <v>1670</v>
      </c>
      <c r="U23" s="612">
        <v>45538</v>
      </c>
      <c r="V23" s="612" t="s">
        <v>1490</v>
      </c>
      <c r="W23" s="614" t="s">
        <v>1744</v>
      </c>
      <c r="X23" s="614"/>
      <c r="Y23" s="275"/>
      <c r="Z23" s="276"/>
      <c r="AA23" s="36"/>
      <c r="AB23" s="155" t="s">
        <v>621</v>
      </c>
      <c r="AC23" s="155" t="s">
        <v>1126</v>
      </c>
      <c r="AD23" s="541" t="s">
        <v>768</v>
      </c>
      <c r="AE23" s="36"/>
      <c r="AF23" s="155" t="s">
        <v>1079</v>
      </c>
      <c r="AG23" s="520"/>
      <c r="AH23" s="155" t="s">
        <v>813</v>
      </c>
      <c r="AI23" s="2"/>
      <c r="AJ23" s="2"/>
    </row>
    <row r="24" spans="2:36" s="18" customFormat="1" ht="20.25" customHeight="1" x14ac:dyDescent="0.4">
      <c r="B24" s="543">
        <v>45612</v>
      </c>
      <c r="C24" s="543" t="s">
        <v>1969</v>
      </c>
      <c r="D24" s="544">
        <v>3</v>
      </c>
      <c r="E24" s="544">
        <v>4</v>
      </c>
      <c r="F24" s="544">
        <v>1428</v>
      </c>
      <c r="G24" s="642" t="s">
        <v>1778</v>
      </c>
      <c r="H24" s="545" t="s">
        <v>1977</v>
      </c>
      <c r="I24" s="544" t="s">
        <v>1945</v>
      </c>
      <c r="J24" s="544" t="s">
        <v>1938</v>
      </c>
      <c r="K24" s="544" t="s">
        <v>2065</v>
      </c>
      <c r="L24" s="544" t="s">
        <v>2205</v>
      </c>
      <c r="M24" s="544" t="s">
        <v>2203</v>
      </c>
      <c r="N24" s="544" t="s">
        <v>2065</v>
      </c>
      <c r="O24" s="544" t="s">
        <v>2004</v>
      </c>
      <c r="P24" s="544" t="s">
        <v>1984</v>
      </c>
      <c r="Q24" s="544" t="s">
        <v>2000</v>
      </c>
      <c r="R24" s="546"/>
      <c r="S24" s="547">
        <v>0.88885000000000003</v>
      </c>
      <c r="T24" s="547" t="s">
        <v>1485</v>
      </c>
      <c r="U24" s="612">
        <v>45539</v>
      </c>
      <c r="V24" s="612" t="s">
        <v>1490</v>
      </c>
      <c r="W24" s="614" t="s">
        <v>1744</v>
      </c>
      <c r="X24" s="614"/>
      <c r="Y24" s="275"/>
      <c r="Z24" s="276"/>
      <c r="AA24" s="36"/>
      <c r="AB24" s="155" t="s">
        <v>622</v>
      </c>
      <c r="AC24" s="155" t="s">
        <v>1127</v>
      </c>
      <c r="AD24" s="541" t="s">
        <v>835</v>
      </c>
      <c r="AE24" s="36"/>
      <c r="AF24" s="155" t="s">
        <v>1080</v>
      </c>
      <c r="AG24" s="520"/>
      <c r="AH24" s="155" t="s">
        <v>1035</v>
      </c>
      <c r="AI24" s="2"/>
      <c r="AJ24" s="2"/>
    </row>
    <row r="25" spans="2:36" s="18" customFormat="1" ht="20.25" customHeight="1" x14ac:dyDescent="0.4">
      <c r="B25" s="543">
        <v>45612</v>
      </c>
      <c r="C25" s="543" t="s">
        <v>1969</v>
      </c>
      <c r="D25" s="544">
        <v>3</v>
      </c>
      <c r="E25" s="544">
        <v>5</v>
      </c>
      <c r="F25" s="544">
        <v>1429</v>
      </c>
      <c r="G25" s="642" t="s">
        <v>1779</v>
      </c>
      <c r="H25" s="545" t="s">
        <v>1977</v>
      </c>
      <c r="I25" s="544" t="s">
        <v>1945</v>
      </c>
      <c r="J25" s="544" t="s">
        <v>1938</v>
      </c>
      <c r="K25" s="544" t="s">
        <v>2066</v>
      </c>
      <c r="L25" s="544" t="s">
        <v>2205</v>
      </c>
      <c r="M25" s="544" t="s">
        <v>2203</v>
      </c>
      <c r="N25" s="544" t="s">
        <v>2066</v>
      </c>
      <c r="O25" s="544" t="s">
        <v>2004</v>
      </c>
      <c r="P25" s="544" t="s">
        <v>1984</v>
      </c>
      <c r="Q25" s="544" t="s">
        <v>2000</v>
      </c>
      <c r="R25" s="546"/>
      <c r="S25" s="547">
        <v>0.88885000000000003</v>
      </c>
      <c r="T25" s="547" t="s">
        <v>1485</v>
      </c>
      <c r="U25" s="612">
        <v>45540</v>
      </c>
      <c r="V25" s="612" t="s">
        <v>1490</v>
      </c>
      <c r="W25" s="614" t="s">
        <v>1744</v>
      </c>
      <c r="X25" s="614"/>
      <c r="Y25" s="275"/>
      <c r="Z25" s="276"/>
      <c r="AA25" s="36"/>
      <c r="AB25" s="155" t="s">
        <v>789</v>
      </c>
      <c r="AC25" s="155" t="s">
        <v>920</v>
      </c>
      <c r="AD25" s="541" t="s">
        <v>767</v>
      </c>
      <c r="AE25" s="36"/>
      <c r="AF25" s="155" t="s">
        <v>1081</v>
      </c>
      <c r="AG25" s="520"/>
      <c r="AH25" s="50" t="s">
        <v>1488</v>
      </c>
      <c r="AI25" s="2"/>
      <c r="AJ25" s="2"/>
    </row>
    <row r="26" spans="2:36" s="18" customFormat="1" ht="20.25" customHeight="1" x14ac:dyDescent="0.4">
      <c r="B26" s="543">
        <v>45612</v>
      </c>
      <c r="C26" s="543" t="s">
        <v>1969</v>
      </c>
      <c r="D26" s="544">
        <v>3</v>
      </c>
      <c r="E26" s="544">
        <v>6</v>
      </c>
      <c r="F26" s="544">
        <v>1430</v>
      </c>
      <c r="G26" s="642" t="s">
        <v>1780</v>
      </c>
      <c r="H26" s="545" t="s">
        <v>1977</v>
      </c>
      <c r="I26" s="544" t="s">
        <v>1945</v>
      </c>
      <c r="J26" s="544" t="s">
        <v>1938</v>
      </c>
      <c r="K26" s="544" t="s">
        <v>2067</v>
      </c>
      <c r="L26" s="544" t="s">
        <v>2205</v>
      </c>
      <c r="M26" s="544" t="s">
        <v>2227</v>
      </c>
      <c r="N26" s="544" t="s">
        <v>2067</v>
      </c>
      <c r="O26" s="544" t="s">
        <v>2004</v>
      </c>
      <c r="P26" s="544" t="s">
        <v>1984</v>
      </c>
      <c r="Q26" s="544" t="s">
        <v>2000</v>
      </c>
      <c r="R26" s="546"/>
      <c r="S26" s="547">
        <v>0.88885000000000003</v>
      </c>
      <c r="T26" s="547" t="s">
        <v>1485</v>
      </c>
      <c r="U26" s="612">
        <v>45541</v>
      </c>
      <c r="V26" s="612" t="s">
        <v>1490</v>
      </c>
      <c r="W26" s="614" t="s">
        <v>1744</v>
      </c>
      <c r="X26" s="614"/>
      <c r="Y26" s="275"/>
      <c r="Z26" s="276"/>
      <c r="AA26" s="36"/>
      <c r="AB26" s="276" t="s">
        <v>1531</v>
      </c>
      <c r="AC26" s="155" t="s">
        <v>1128</v>
      </c>
      <c r="AD26" s="541" t="s">
        <v>955</v>
      </c>
      <c r="AE26" s="36"/>
      <c r="AF26" s="155" t="s">
        <v>1082</v>
      </c>
      <c r="AG26" s="520"/>
      <c r="AH26" s="290" t="s">
        <v>1456</v>
      </c>
      <c r="AI26" s="2"/>
      <c r="AJ26" s="2"/>
    </row>
    <row r="27" spans="2:36" s="18" customFormat="1" ht="20.25" customHeight="1" x14ac:dyDescent="0.4">
      <c r="B27" s="543">
        <v>43472</v>
      </c>
      <c r="C27" s="543" t="s">
        <v>1969</v>
      </c>
      <c r="D27" s="544">
        <v>4</v>
      </c>
      <c r="E27" s="544">
        <v>1</v>
      </c>
      <c r="F27" s="544">
        <v>1336</v>
      </c>
      <c r="G27" s="642" t="s">
        <v>1781</v>
      </c>
      <c r="H27" s="545" t="s">
        <v>1977</v>
      </c>
      <c r="I27" s="544" t="s">
        <v>616</v>
      </c>
      <c r="J27" s="544" t="s">
        <v>1539</v>
      </c>
      <c r="K27" s="544" t="s">
        <v>2068</v>
      </c>
      <c r="L27" s="544" t="s">
        <v>2206</v>
      </c>
      <c r="M27" s="544" t="s">
        <v>2203</v>
      </c>
      <c r="N27" s="544" t="s">
        <v>2068</v>
      </c>
      <c r="O27" s="544" t="s">
        <v>1735</v>
      </c>
      <c r="P27" s="544" t="s">
        <v>1530</v>
      </c>
      <c r="Q27" s="544" t="s">
        <v>2000</v>
      </c>
      <c r="R27" s="546"/>
      <c r="S27" s="547">
        <v>0.88075000000000003</v>
      </c>
      <c r="T27" s="547" t="s">
        <v>1670</v>
      </c>
      <c r="U27" s="612">
        <v>42278</v>
      </c>
      <c r="V27" s="612" t="s">
        <v>2234</v>
      </c>
      <c r="W27" s="614" t="s">
        <v>1658</v>
      </c>
      <c r="X27" s="614"/>
      <c r="Y27" s="275"/>
      <c r="Z27" s="276"/>
      <c r="AB27" s="155" t="s">
        <v>1546</v>
      </c>
      <c r="AC27" s="155" t="s">
        <v>1129</v>
      </c>
      <c r="AD27" s="541" t="s">
        <v>956</v>
      </c>
      <c r="AF27" s="155" t="s">
        <v>1083</v>
      </c>
      <c r="AG27" s="520"/>
      <c r="AH27" s="155" t="s">
        <v>1036</v>
      </c>
      <c r="AI27" s="2"/>
      <c r="AJ27" s="2"/>
    </row>
    <row r="28" spans="2:36" s="18" customFormat="1" ht="20.25" customHeight="1" x14ac:dyDescent="0.4">
      <c r="B28" s="543">
        <v>43794</v>
      </c>
      <c r="C28" s="543" t="s">
        <v>1969</v>
      </c>
      <c r="D28" s="544">
        <v>4</v>
      </c>
      <c r="E28" s="544">
        <v>2</v>
      </c>
      <c r="F28" s="623">
        <v>1337</v>
      </c>
      <c r="G28" s="642" t="s">
        <v>1782</v>
      </c>
      <c r="H28" s="545" t="s">
        <v>1977</v>
      </c>
      <c r="I28" s="544" t="s">
        <v>616</v>
      </c>
      <c r="J28" s="544" t="s">
        <v>1539</v>
      </c>
      <c r="K28" s="544" t="s">
        <v>2069</v>
      </c>
      <c r="L28" s="544" t="s">
        <v>2206</v>
      </c>
      <c r="M28" s="544" t="s">
        <v>2203</v>
      </c>
      <c r="N28" s="544" t="s">
        <v>2069</v>
      </c>
      <c r="O28" s="544" t="s">
        <v>2005</v>
      </c>
      <c r="P28" s="544" t="s">
        <v>1530</v>
      </c>
      <c r="Q28" s="544" t="s">
        <v>2000</v>
      </c>
      <c r="R28" s="546"/>
      <c r="S28" s="548">
        <v>0.88075000000000003</v>
      </c>
      <c r="T28" s="547" t="s">
        <v>1670</v>
      </c>
      <c r="U28" s="612">
        <v>42278</v>
      </c>
      <c r="V28" s="612" t="s">
        <v>2234</v>
      </c>
      <c r="W28" s="614" t="s">
        <v>1658</v>
      </c>
      <c r="X28" s="614"/>
      <c r="Y28" s="275"/>
      <c r="Z28" s="276"/>
      <c r="AB28" s="570"/>
      <c r="AC28" s="155" t="s">
        <v>1130</v>
      </c>
      <c r="AD28" s="541" t="s">
        <v>957</v>
      </c>
      <c r="AF28" s="155" t="s">
        <v>1084</v>
      </c>
      <c r="AG28" s="520"/>
      <c r="AH28" s="155" t="s">
        <v>1489</v>
      </c>
      <c r="AI28" s="2"/>
      <c r="AJ28" s="2"/>
    </row>
    <row r="29" spans="2:36" s="18" customFormat="1" ht="20.25" customHeight="1" x14ac:dyDescent="0.4">
      <c r="B29" s="543">
        <v>43795</v>
      </c>
      <c r="C29" s="543" t="s">
        <v>1969</v>
      </c>
      <c r="D29" s="544">
        <v>4</v>
      </c>
      <c r="E29" s="544">
        <v>3</v>
      </c>
      <c r="F29" s="544">
        <v>1514</v>
      </c>
      <c r="G29" s="642" t="s">
        <v>1783</v>
      </c>
      <c r="H29" s="545" t="s">
        <v>1977</v>
      </c>
      <c r="I29" s="544" t="s">
        <v>616</v>
      </c>
      <c r="J29" s="544" t="s">
        <v>1539</v>
      </c>
      <c r="K29" s="544" t="s">
        <v>2070</v>
      </c>
      <c r="L29" s="544" t="s">
        <v>2206</v>
      </c>
      <c r="M29" s="544" t="s">
        <v>2203</v>
      </c>
      <c r="N29" s="544" t="s">
        <v>2070</v>
      </c>
      <c r="O29" s="544" t="s">
        <v>1925</v>
      </c>
      <c r="P29" s="544" t="s">
        <v>1530</v>
      </c>
      <c r="Q29" s="544" t="s">
        <v>2000</v>
      </c>
      <c r="R29" s="546"/>
      <c r="S29" s="547">
        <v>0.88075000000000003</v>
      </c>
      <c r="T29" s="547" t="s">
        <v>1605</v>
      </c>
      <c r="U29" s="612">
        <v>43435</v>
      </c>
      <c r="V29" s="612" t="s">
        <v>2234</v>
      </c>
      <c r="W29" s="614" t="s">
        <v>1658</v>
      </c>
      <c r="X29" s="614"/>
      <c r="Y29" s="275"/>
      <c r="Z29" s="276"/>
      <c r="AB29" s="570"/>
      <c r="AC29" s="155" t="s">
        <v>1131</v>
      </c>
      <c r="AD29" s="541" t="s">
        <v>958</v>
      </c>
      <c r="AF29" s="155" t="s">
        <v>830</v>
      </c>
      <c r="AG29" s="520"/>
      <c r="AH29" s="155" t="s">
        <v>1019</v>
      </c>
      <c r="AI29" s="2"/>
      <c r="AJ29" s="2"/>
    </row>
    <row r="30" spans="2:36" s="18" customFormat="1" ht="20.25" customHeight="1" x14ac:dyDescent="0.4">
      <c r="B30" s="543">
        <v>45029</v>
      </c>
      <c r="C30" s="543" t="s">
        <v>1969</v>
      </c>
      <c r="D30" s="544">
        <v>4</v>
      </c>
      <c r="E30" s="544">
        <v>4</v>
      </c>
      <c r="F30" s="544">
        <v>1313</v>
      </c>
      <c r="G30" s="649" t="s">
        <v>1784</v>
      </c>
      <c r="H30" s="545" t="s">
        <v>1977</v>
      </c>
      <c r="I30" s="544" t="s">
        <v>616</v>
      </c>
      <c r="J30" s="544" t="s">
        <v>1539</v>
      </c>
      <c r="K30" s="702" t="s">
        <v>2071</v>
      </c>
      <c r="L30" s="544" t="s">
        <v>2206</v>
      </c>
      <c r="M30" s="544" t="s">
        <v>2233</v>
      </c>
      <c r="N30" s="702" t="s">
        <v>2071</v>
      </c>
      <c r="O30" s="544" t="s">
        <v>1663</v>
      </c>
      <c r="P30" s="544" t="s">
        <v>1664</v>
      </c>
      <c r="Q30" s="544" t="s">
        <v>2000</v>
      </c>
      <c r="R30" s="640"/>
      <c r="S30" s="653">
        <v>0.8982</v>
      </c>
      <c r="T30" s="547" t="s">
        <v>1605</v>
      </c>
      <c r="U30" s="612">
        <v>43436</v>
      </c>
      <c r="V30" s="612" t="s">
        <v>2234</v>
      </c>
      <c r="W30" s="614" t="s">
        <v>1658</v>
      </c>
      <c r="X30" s="614"/>
      <c r="Y30" s="275"/>
      <c r="Z30" s="276"/>
      <c r="AB30" s="570"/>
      <c r="AC30" s="155" t="s">
        <v>1132</v>
      </c>
      <c r="AD30" s="541" t="s">
        <v>629</v>
      </c>
      <c r="AF30" s="155" t="s">
        <v>1085</v>
      </c>
      <c r="AG30" s="520"/>
      <c r="AH30" s="155" t="s">
        <v>1037</v>
      </c>
      <c r="AI30" s="2"/>
      <c r="AJ30" s="2"/>
    </row>
    <row r="31" spans="2:36" s="18" customFormat="1" ht="20.25" customHeight="1" x14ac:dyDescent="0.4">
      <c r="B31" s="543">
        <v>45029</v>
      </c>
      <c r="C31" s="543" t="s">
        <v>1969</v>
      </c>
      <c r="D31" s="544">
        <v>5</v>
      </c>
      <c r="E31" s="544">
        <v>1</v>
      </c>
      <c r="F31" s="544">
        <v>1441</v>
      </c>
      <c r="G31" s="650" t="s">
        <v>1785</v>
      </c>
      <c r="H31" s="545" t="s">
        <v>1977</v>
      </c>
      <c r="I31" s="544" t="s">
        <v>616</v>
      </c>
      <c r="J31" s="276" t="s">
        <v>1939</v>
      </c>
      <c r="K31" s="276" t="s">
        <v>2072</v>
      </c>
      <c r="L31" s="544" t="s">
        <v>2231</v>
      </c>
      <c r="M31" s="544" t="s">
        <v>2203</v>
      </c>
      <c r="N31" s="276" t="s">
        <v>2072</v>
      </c>
      <c r="O31" s="544" t="s">
        <v>2006</v>
      </c>
      <c r="P31" s="544" t="s">
        <v>1900</v>
      </c>
      <c r="Q31" s="544" t="s">
        <v>2000</v>
      </c>
      <c r="R31" s="640"/>
      <c r="S31" s="654">
        <v>0.86380000000000001</v>
      </c>
      <c r="T31" s="547" t="s">
        <v>1485</v>
      </c>
      <c r="U31" s="612">
        <v>44986</v>
      </c>
      <c r="V31" s="612" t="s">
        <v>1490</v>
      </c>
      <c r="W31" s="614" t="s">
        <v>1658</v>
      </c>
      <c r="X31" s="614"/>
      <c r="Y31" s="275"/>
      <c r="Z31" s="276"/>
      <c r="AC31" s="154" t="s">
        <v>1133</v>
      </c>
      <c r="AD31" s="541" t="s">
        <v>959</v>
      </c>
      <c r="AF31" s="155" t="s">
        <v>1086</v>
      </c>
      <c r="AG31" s="520"/>
      <c r="AH31" s="549" t="s">
        <v>1533</v>
      </c>
      <c r="AI31" s="2"/>
      <c r="AJ31" s="2"/>
    </row>
    <row r="32" spans="2:36" s="18" customFormat="1" ht="20.25" customHeight="1" x14ac:dyDescent="0.4">
      <c r="B32" s="543">
        <v>45029</v>
      </c>
      <c r="C32" s="543" t="s">
        <v>1969</v>
      </c>
      <c r="D32" s="544">
        <v>5</v>
      </c>
      <c r="E32" s="544">
        <v>2</v>
      </c>
      <c r="F32" s="544">
        <v>1442</v>
      </c>
      <c r="G32" s="650" t="s">
        <v>1786</v>
      </c>
      <c r="H32" s="545" t="s">
        <v>1977</v>
      </c>
      <c r="I32" s="544" t="s">
        <v>616</v>
      </c>
      <c r="J32" s="276" t="s">
        <v>1939</v>
      </c>
      <c r="K32" s="276" t="s">
        <v>2073</v>
      </c>
      <c r="L32" s="544" t="s">
        <v>2231</v>
      </c>
      <c r="M32" s="544" t="s">
        <v>2226</v>
      </c>
      <c r="N32" s="276" t="s">
        <v>2073</v>
      </c>
      <c r="O32" s="544" t="s">
        <v>2006</v>
      </c>
      <c r="P32" s="544" t="s">
        <v>1900</v>
      </c>
      <c r="Q32" s="544" t="s">
        <v>2000</v>
      </c>
      <c r="R32" s="640"/>
      <c r="S32" s="654">
        <v>0.86380000000000001</v>
      </c>
      <c r="T32" s="547" t="s">
        <v>1485</v>
      </c>
      <c r="U32" s="612">
        <v>44986</v>
      </c>
      <c r="V32" s="612" t="s">
        <v>1490</v>
      </c>
      <c r="W32" s="614" t="s">
        <v>1658</v>
      </c>
      <c r="X32" s="614"/>
      <c r="Y32" s="275"/>
      <c r="Z32" s="276"/>
      <c r="AC32" s="155" t="s">
        <v>1134</v>
      </c>
      <c r="AD32" s="541" t="s">
        <v>627</v>
      </c>
      <c r="AF32" s="155" t="s">
        <v>1087</v>
      </c>
      <c r="AG32" s="520"/>
      <c r="AH32" s="539" t="s">
        <v>1519</v>
      </c>
      <c r="AI32" s="2"/>
      <c r="AJ32" s="2"/>
    </row>
    <row r="33" spans="2:36" s="18" customFormat="1" ht="20.25" customHeight="1" x14ac:dyDescent="0.4">
      <c r="B33" s="543">
        <v>45029</v>
      </c>
      <c r="C33" s="543" t="s">
        <v>1969</v>
      </c>
      <c r="D33" s="544">
        <v>5</v>
      </c>
      <c r="E33" s="544">
        <v>3</v>
      </c>
      <c r="F33" s="544">
        <v>1443</v>
      </c>
      <c r="G33" s="650" t="s">
        <v>1787</v>
      </c>
      <c r="H33" s="545" t="s">
        <v>1977</v>
      </c>
      <c r="I33" s="544" t="s">
        <v>616</v>
      </c>
      <c r="J33" s="276" t="s">
        <v>1939</v>
      </c>
      <c r="K33" s="276" t="s">
        <v>2074</v>
      </c>
      <c r="L33" s="544" t="s">
        <v>2231</v>
      </c>
      <c r="M33" s="544" t="s">
        <v>2203</v>
      </c>
      <c r="N33" s="276" t="s">
        <v>2074</v>
      </c>
      <c r="O33" s="544" t="s">
        <v>2006</v>
      </c>
      <c r="P33" s="544" t="s">
        <v>1900</v>
      </c>
      <c r="Q33" s="544" t="s">
        <v>2000</v>
      </c>
      <c r="R33" s="640"/>
      <c r="S33" s="654">
        <v>0.86380000000000001</v>
      </c>
      <c r="T33" s="547" t="s">
        <v>1485</v>
      </c>
      <c r="U33" s="612">
        <v>44986</v>
      </c>
      <c r="V33" s="612" t="s">
        <v>1490</v>
      </c>
      <c r="W33" s="614" t="s">
        <v>1658</v>
      </c>
      <c r="X33" s="614"/>
      <c r="Y33" s="275"/>
      <c r="Z33" s="276"/>
      <c r="AC33" s="155" t="s">
        <v>1135</v>
      </c>
      <c r="AD33" s="541" t="s">
        <v>960</v>
      </c>
      <c r="AF33" s="155" t="s">
        <v>1088</v>
      </c>
      <c r="AG33" s="520"/>
      <c r="AH33" s="155" t="s">
        <v>1038</v>
      </c>
      <c r="AI33" s="2"/>
      <c r="AJ33" s="2"/>
    </row>
    <row r="34" spans="2:36" s="18" customFormat="1" ht="20.25" customHeight="1" x14ac:dyDescent="0.4">
      <c r="B34" s="543">
        <v>45029</v>
      </c>
      <c r="C34" s="543" t="s">
        <v>1969</v>
      </c>
      <c r="D34" s="544">
        <v>5</v>
      </c>
      <c r="E34" s="544">
        <v>4</v>
      </c>
      <c r="F34" s="544">
        <v>1311</v>
      </c>
      <c r="G34" s="650" t="s">
        <v>1788</v>
      </c>
      <c r="H34" s="545" t="s">
        <v>1977</v>
      </c>
      <c r="I34" s="544" t="s">
        <v>616</v>
      </c>
      <c r="J34" s="276" t="s">
        <v>1939</v>
      </c>
      <c r="K34" s="276" t="s">
        <v>2075</v>
      </c>
      <c r="L34" s="544" t="s">
        <v>2231</v>
      </c>
      <c r="M34" s="544" t="s">
        <v>2203</v>
      </c>
      <c r="N34" s="276" t="s">
        <v>2075</v>
      </c>
      <c r="O34" s="544" t="s">
        <v>2007</v>
      </c>
      <c r="P34" s="544" t="s">
        <v>1669</v>
      </c>
      <c r="Q34" s="544" t="s">
        <v>2000</v>
      </c>
      <c r="R34" s="640"/>
      <c r="S34" s="654">
        <v>0.90820000000000001</v>
      </c>
      <c r="T34" s="547" t="s">
        <v>1670</v>
      </c>
      <c r="U34" s="612">
        <v>44986</v>
      </c>
      <c r="V34" s="612" t="s">
        <v>1490</v>
      </c>
      <c r="W34" s="614" t="s">
        <v>1658</v>
      </c>
      <c r="X34" s="614"/>
      <c r="Y34" s="275"/>
      <c r="Z34" s="276"/>
      <c r="AC34" s="155" t="s">
        <v>1136</v>
      </c>
      <c r="AD34" s="541" t="s">
        <v>961</v>
      </c>
      <c r="AF34" s="155" t="s">
        <v>1089</v>
      </c>
      <c r="AG34" s="520"/>
      <c r="AH34" s="155" t="s">
        <v>1039</v>
      </c>
      <c r="AI34" s="2"/>
      <c r="AJ34" s="2"/>
    </row>
    <row r="35" spans="2:36" s="18" customFormat="1" ht="20.25" customHeight="1" x14ac:dyDescent="0.4">
      <c r="B35" s="543">
        <v>45029</v>
      </c>
      <c r="C35" s="543" t="s">
        <v>1969</v>
      </c>
      <c r="D35" s="544">
        <v>5</v>
      </c>
      <c r="E35" s="544">
        <v>5</v>
      </c>
      <c r="F35" s="544">
        <v>1310</v>
      </c>
      <c r="G35" s="650" t="s">
        <v>1789</v>
      </c>
      <c r="H35" s="545" t="s">
        <v>1977</v>
      </c>
      <c r="I35" s="544" t="s">
        <v>616</v>
      </c>
      <c r="J35" s="276" t="s">
        <v>1939</v>
      </c>
      <c r="K35" s="276" t="s">
        <v>2076</v>
      </c>
      <c r="L35" s="544" t="s">
        <v>2231</v>
      </c>
      <c r="M35" s="544" t="s">
        <v>2203</v>
      </c>
      <c r="N35" s="276" t="s">
        <v>2076</v>
      </c>
      <c r="O35" s="544" t="s">
        <v>2008</v>
      </c>
      <c r="P35" s="544" t="s">
        <v>1985</v>
      </c>
      <c r="Q35" s="544" t="s">
        <v>2000</v>
      </c>
      <c r="R35" s="640"/>
      <c r="S35" s="654">
        <v>0.90820000000000001</v>
      </c>
      <c r="T35" s="547" t="s">
        <v>1670</v>
      </c>
      <c r="U35" s="612">
        <v>44986</v>
      </c>
      <c r="V35" s="612" t="s">
        <v>1490</v>
      </c>
      <c r="W35" s="614" t="s">
        <v>1658</v>
      </c>
      <c r="X35" s="614"/>
      <c r="Y35" s="275"/>
      <c r="Z35" s="275"/>
      <c r="AC35" s="155" t="s">
        <v>1137</v>
      </c>
      <c r="AD35" s="541" t="s">
        <v>962</v>
      </c>
      <c r="AF35" s="50" t="s">
        <v>1518</v>
      </c>
      <c r="AG35" s="520"/>
      <c r="AH35" s="155" t="s">
        <v>626</v>
      </c>
      <c r="AI35" s="2"/>
      <c r="AJ35" s="2"/>
    </row>
    <row r="36" spans="2:36" s="18" customFormat="1" ht="20.25" customHeight="1" x14ac:dyDescent="0.4">
      <c r="B36" s="543">
        <v>45029</v>
      </c>
      <c r="C36" s="543" t="s">
        <v>1969</v>
      </c>
      <c r="D36" s="544">
        <v>5</v>
      </c>
      <c r="E36" s="544">
        <v>6</v>
      </c>
      <c r="F36" s="544">
        <v>1312</v>
      </c>
      <c r="G36" s="650" t="s">
        <v>1790</v>
      </c>
      <c r="H36" s="545" t="s">
        <v>1977</v>
      </c>
      <c r="I36" s="544" t="s">
        <v>616</v>
      </c>
      <c r="J36" s="276" t="s">
        <v>1939</v>
      </c>
      <c r="K36" s="276" t="s">
        <v>2077</v>
      </c>
      <c r="L36" s="544" t="s">
        <v>2231</v>
      </c>
      <c r="M36" s="544" t="s">
        <v>2203</v>
      </c>
      <c r="N36" s="276" t="s">
        <v>2077</v>
      </c>
      <c r="O36" s="544" t="s">
        <v>2007</v>
      </c>
      <c r="P36" s="544" t="s">
        <v>1669</v>
      </c>
      <c r="Q36" s="544" t="s">
        <v>2000</v>
      </c>
      <c r="R36" s="640"/>
      <c r="S36" s="654">
        <v>0.90820000000000001</v>
      </c>
      <c r="T36" s="547" t="s">
        <v>1670</v>
      </c>
      <c r="U36" s="612">
        <v>44986</v>
      </c>
      <c r="V36" s="612" t="s">
        <v>1490</v>
      </c>
      <c r="W36" s="614" t="s">
        <v>1658</v>
      </c>
      <c r="X36" s="614"/>
      <c r="Y36" s="275"/>
      <c r="Z36" s="275"/>
      <c r="AC36" s="155" t="s">
        <v>1138</v>
      </c>
      <c r="AD36" s="541" t="s">
        <v>963</v>
      </c>
      <c r="AF36" s="155" t="s">
        <v>1090</v>
      </c>
      <c r="AG36" s="520"/>
      <c r="AH36" s="155" t="s">
        <v>1040</v>
      </c>
      <c r="AI36" s="2"/>
      <c r="AJ36" s="2"/>
    </row>
    <row r="37" spans="2:36" s="18" customFormat="1" ht="20.25" customHeight="1" x14ac:dyDescent="0.4">
      <c r="B37" s="543">
        <v>45496</v>
      </c>
      <c r="C37" s="543" t="s">
        <v>1969</v>
      </c>
      <c r="D37" s="544">
        <v>6</v>
      </c>
      <c r="E37" s="544">
        <v>1</v>
      </c>
      <c r="F37" s="544">
        <v>1510</v>
      </c>
      <c r="G37" s="639" t="s">
        <v>1760</v>
      </c>
      <c r="H37" s="545" t="s">
        <v>1978</v>
      </c>
      <c r="I37" s="544" t="s">
        <v>1523</v>
      </c>
      <c r="J37" s="544" t="s">
        <v>1598</v>
      </c>
      <c r="K37" s="544" t="s">
        <v>2078</v>
      </c>
      <c r="L37" s="544" t="s">
        <v>2208</v>
      </c>
      <c r="M37" s="544" t="s">
        <v>2203</v>
      </c>
      <c r="N37" s="544" t="s">
        <v>2078</v>
      </c>
      <c r="O37" s="544" t="s">
        <v>2009</v>
      </c>
      <c r="P37" s="544" t="s">
        <v>1757</v>
      </c>
      <c r="Q37" s="544" t="s">
        <v>2000</v>
      </c>
      <c r="R37" s="546"/>
      <c r="S37" s="547">
        <v>0.85529999999999995</v>
      </c>
      <c r="T37" s="547" t="s">
        <v>1484</v>
      </c>
      <c r="U37" s="612">
        <v>44636</v>
      </c>
      <c r="V37" s="612" t="s">
        <v>1490</v>
      </c>
      <c r="W37" s="614" t="s">
        <v>1657</v>
      </c>
      <c r="X37" s="614"/>
      <c r="Y37" s="275"/>
      <c r="Z37" s="275"/>
      <c r="AC37" s="155" t="s">
        <v>1139</v>
      </c>
      <c r="AD37" s="541" t="s">
        <v>964</v>
      </c>
      <c r="AF37" s="155" t="s">
        <v>1011</v>
      </c>
      <c r="AG37" s="520"/>
      <c r="AH37" s="155" t="s">
        <v>1020</v>
      </c>
      <c r="AI37" s="2"/>
      <c r="AJ37" s="2"/>
    </row>
    <row r="38" spans="2:36" s="18" customFormat="1" ht="20.25" customHeight="1" x14ac:dyDescent="0.4">
      <c r="B38" s="543">
        <v>45496</v>
      </c>
      <c r="C38" s="543" t="s">
        <v>1969</v>
      </c>
      <c r="D38" s="544">
        <v>6</v>
      </c>
      <c r="E38" s="544">
        <v>2</v>
      </c>
      <c r="F38" s="544">
        <v>1511</v>
      </c>
      <c r="G38" s="639" t="s">
        <v>1759</v>
      </c>
      <c r="H38" s="545" t="s">
        <v>1978</v>
      </c>
      <c r="I38" s="544" t="s">
        <v>1523</v>
      </c>
      <c r="J38" s="544" t="s">
        <v>1598</v>
      </c>
      <c r="K38" s="544" t="s">
        <v>2079</v>
      </c>
      <c r="L38" s="544" t="s">
        <v>2208</v>
      </c>
      <c r="M38" s="544" t="s">
        <v>2203</v>
      </c>
      <c r="N38" s="544" t="s">
        <v>2079</v>
      </c>
      <c r="O38" s="544" t="s">
        <v>2010</v>
      </c>
      <c r="P38" s="544" t="s">
        <v>1757</v>
      </c>
      <c r="Q38" s="544" t="s">
        <v>2000</v>
      </c>
      <c r="R38" s="546"/>
      <c r="S38" s="547">
        <v>0.86030000000000006</v>
      </c>
      <c r="T38" s="547" t="s">
        <v>1484</v>
      </c>
      <c r="U38" s="612">
        <v>44637</v>
      </c>
      <c r="V38" s="612" t="s">
        <v>1490</v>
      </c>
      <c r="W38" s="614" t="s">
        <v>1657</v>
      </c>
      <c r="X38" s="614"/>
      <c r="Y38" s="275"/>
      <c r="Z38" s="275"/>
      <c r="AC38" s="155" t="s">
        <v>1140</v>
      </c>
      <c r="AD38" s="541" t="s">
        <v>965</v>
      </c>
      <c r="AF38" s="155" t="s">
        <v>1091</v>
      </c>
      <c r="AG38" s="520"/>
      <c r="AH38" s="155" t="s">
        <v>1041</v>
      </c>
      <c r="AI38" s="2"/>
      <c r="AJ38" s="2"/>
    </row>
    <row r="39" spans="2:36" s="18" customFormat="1" ht="20.25" customHeight="1" x14ac:dyDescent="0.4">
      <c r="B39" s="543">
        <v>45496</v>
      </c>
      <c r="C39" s="543" t="s">
        <v>1969</v>
      </c>
      <c r="D39" s="544">
        <v>6</v>
      </c>
      <c r="E39" s="544">
        <v>3</v>
      </c>
      <c r="F39" s="544">
        <v>1512</v>
      </c>
      <c r="G39" s="639" t="s">
        <v>1758</v>
      </c>
      <c r="H39" s="545" t="s">
        <v>1978</v>
      </c>
      <c r="I39" s="544" t="s">
        <v>1523</v>
      </c>
      <c r="J39" s="544" t="s">
        <v>1598</v>
      </c>
      <c r="K39" s="544" t="s">
        <v>2080</v>
      </c>
      <c r="L39" s="544" t="s">
        <v>2208</v>
      </c>
      <c r="M39" s="544" t="s">
        <v>2203</v>
      </c>
      <c r="N39" s="544" t="s">
        <v>2080</v>
      </c>
      <c r="O39" s="544" t="s">
        <v>2009</v>
      </c>
      <c r="P39" s="544" t="s">
        <v>1757</v>
      </c>
      <c r="Q39" s="544" t="s">
        <v>2000</v>
      </c>
      <c r="R39" s="546"/>
      <c r="S39" s="547">
        <v>0.85529999999999995</v>
      </c>
      <c r="T39" s="547" t="s">
        <v>1484</v>
      </c>
      <c r="U39" s="612">
        <v>44638</v>
      </c>
      <c r="V39" s="612" t="s">
        <v>1490</v>
      </c>
      <c r="W39" s="614" t="s">
        <v>1657</v>
      </c>
      <c r="X39" s="614"/>
      <c r="Y39" s="275"/>
      <c r="Z39" s="275"/>
      <c r="AC39" s="155" t="s">
        <v>1141</v>
      </c>
      <c r="AD39" s="541" t="s">
        <v>966</v>
      </c>
      <c r="AF39" s="155" t="s">
        <v>1092</v>
      </c>
      <c r="AG39" s="520"/>
      <c r="AH39" s="155" t="s">
        <v>814</v>
      </c>
      <c r="AI39" s="2"/>
      <c r="AJ39" s="2"/>
    </row>
    <row r="40" spans="2:36" s="18" customFormat="1" ht="20.25" customHeight="1" x14ac:dyDescent="0.4">
      <c r="B40" s="543">
        <v>44702</v>
      </c>
      <c r="C40" s="543" t="s">
        <v>1969</v>
      </c>
      <c r="D40" s="544">
        <v>6</v>
      </c>
      <c r="E40" s="544">
        <v>4</v>
      </c>
      <c r="F40" s="544">
        <v>1233</v>
      </c>
      <c r="G40" s="642" t="s">
        <v>1791</v>
      </c>
      <c r="H40" s="545" t="s">
        <v>1977</v>
      </c>
      <c r="I40" s="544" t="s">
        <v>1523</v>
      </c>
      <c r="J40" s="544" t="s">
        <v>1598</v>
      </c>
      <c r="K40" s="544" t="s">
        <v>2081</v>
      </c>
      <c r="L40" s="544" t="s">
        <v>2208</v>
      </c>
      <c r="M40" s="544" t="s">
        <v>2203</v>
      </c>
      <c r="N40" s="544" t="s">
        <v>2081</v>
      </c>
      <c r="O40" s="544" t="s">
        <v>1570</v>
      </c>
      <c r="P40" s="544" t="s">
        <v>1586</v>
      </c>
      <c r="Q40" s="544" t="s">
        <v>2000</v>
      </c>
      <c r="R40" s="546"/>
      <c r="S40" s="547">
        <v>0.88729999999999998</v>
      </c>
      <c r="T40" s="547" t="s">
        <v>1484</v>
      </c>
      <c r="U40" s="612">
        <v>44639</v>
      </c>
      <c r="V40" s="612" t="s">
        <v>1490</v>
      </c>
      <c r="W40" s="614" t="s">
        <v>1657</v>
      </c>
      <c r="X40" s="614"/>
      <c r="Y40" s="275"/>
      <c r="Z40" s="275"/>
      <c r="AC40" s="155" t="s">
        <v>1142</v>
      </c>
      <c r="AD40" s="541" t="s">
        <v>630</v>
      </c>
      <c r="AF40" s="155" t="s">
        <v>614</v>
      </c>
      <c r="AG40" s="520"/>
      <c r="AH40" s="155" t="s">
        <v>1042</v>
      </c>
      <c r="AI40" s="2"/>
      <c r="AJ40" s="2"/>
    </row>
    <row r="41" spans="2:36" s="18" customFormat="1" ht="20.25" customHeight="1" x14ac:dyDescent="0.4">
      <c r="B41" s="543">
        <v>44702</v>
      </c>
      <c r="C41" s="543" t="s">
        <v>1969</v>
      </c>
      <c r="D41" s="544">
        <v>6</v>
      </c>
      <c r="E41" s="544">
        <v>5</v>
      </c>
      <c r="F41" s="544">
        <v>1234</v>
      </c>
      <c r="G41" s="642" t="s">
        <v>1792</v>
      </c>
      <c r="H41" s="545" t="s">
        <v>1977</v>
      </c>
      <c r="I41" s="544" t="s">
        <v>1523</v>
      </c>
      <c r="J41" s="544" t="s">
        <v>1598</v>
      </c>
      <c r="K41" s="544" t="s">
        <v>2082</v>
      </c>
      <c r="L41" s="544" t="s">
        <v>2208</v>
      </c>
      <c r="M41" s="544" t="s">
        <v>2226</v>
      </c>
      <c r="N41" s="544" t="s">
        <v>2082</v>
      </c>
      <c r="O41" s="544" t="s">
        <v>1570</v>
      </c>
      <c r="P41" s="544" t="s">
        <v>1586</v>
      </c>
      <c r="Q41" s="544" t="s">
        <v>2000</v>
      </c>
      <c r="R41" s="546"/>
      <c r="S41" s="547">
        <v>0.88729999999999998</v>
      </c>
      <c r="T41" s="547" t="s">
        <v>1484</v>
      </c>
      <c r="U41" s="612">
        <v>44640</v>
      </c>
      <c r="V41" s="612" t="s">
        <v>1490</v>
      </c>
      <c r="W41" s="614" t="s">
        <v>1657</v>
      </c>
      <c r="X41" s="614"/>
      <c r="Y41" s="275"/>
      <c r="Z41" s="275"/>
      <c r="AC41" s="155" t="s">
        <v>1143</v>
      </c>
      <c r="AD41" s="541" t="s">
        <v>967</v>
      </c>
      <c r="AF41" s="155" t="s">
        <v>1093</v>
      </c>
      <c r="AG41" s="520"/>
      <c r="AH41" s="155" t="s">
        <v>1021</v>
      </c>
      <c r="AI41" s="2"/>
      <c r="AJ41" s="2"/>
    </row>
    <row r="42" spans="2:36" s="18" customFormat="1" ht="20.25" customHeight="1" x14ac:dyDescent="0.4">
      <c r="B42" s="543">
        <v>44702</v>
      </c>
      <c r="C42" s="543" t="s">
        <v>1969</v>
      </c>
      <c r="D42" s="544">
        <v>6</v>
      </c>
      <c r="E42" s="544">
        <v>6</v>
      </c>
      <c r="F42" s="544">
        <v>1235</v>
      </c>
      <c r="G42" s="642" t="s">
        <v>1793</v>
      </c>
      <c r="H42" s="545" t="s">
        <v>1977</v>
      </c>
      <c r="I42" s="544" t="s">
        <v>1523</v>
      </c>
      <c r="J42" s="544" t="s">
        <v>1598</v>
      </c>
      <c r="K42" s="544" t="s">
        <v>2083</v>
      </c>
      <c r="L42" s="544" t="s">
        <v>2208</v>
      </c>
      <c r="M42" s="544" t="s">
        <v>2203</v>
      </c>
      <c r="N42" s="544" t="s">
        <v>2083</v>
      </c>
      <c r="O42" s="544" t="s">
        <v>1570</v>
      </c>
      <c r="P42" s="544" t="s">
        <v>1586</v>
      </c>
      <c r="Q42" s="544" t="s">
        <v>2000</v>
      </c>
      <c r="R42" s="546"/>
      <c r="S42" s="547">
        <v>0.88729999999999998</v>
      </c>
      <c r="T42" s="547" t="s">
        <v>1484</v>
      </c>
      <c r="U42" s="612">
        <v>44640</v>
      </c>
      <c r="V42" s="612" t="s">
        <v>1490</v>
      </c>
      <c r="W42" s="614" t="s">
        <v>1657</v>
      </c>
      <c r="X42" s="614"/>
      <c r="Y42" s="275"/>
      <c r="Z42" s="275"/>
      <c r="AC42" s="155" t="s">
        <v>1144</v>
      </c>
      <c r="AD42" s="541" t="s">
        <v>968</v>
      </c>
      <c r="AF42" s="155" t="s">
        <v>1094</v>
      </c>
      <c r="AG42" s="520"/>
      <c r="AH42" s="155" t="s">
        <v>1043</v>
      </c>
      <c r="AI42" s="2"/>
      <c r="AJ42" s="2"/>
    </row>
    <row r="43" spans="2:36" s="18" customFormat="1" ht="20.25" customHeight="1" x14ac:dyDescent="0.4">
      <c r="B43" s="543">
        <v>43184</v>
      </c>
      <c r="C43" s="543" t="s">
        <v>1969</v>
      </c>
      <c r="D43" s="544">
        <v>7</v>
      </c>
      <c r="E43" s="544">
        <v>1</v>
      </c>
      <c r="F43" s="544">
        <v>1039</v>
      </c>
      <c r="G43" s="642" t="s">
        <v>1794</v>
      </c>
      <c r="H43" s="545" t="s">
        <v>1977</v>
      </c>
      <c r="I43" s="544" t="s">
        <v>1531</v>
      </c>
      <c r="J43" s="544" t="s">
        <v>1532</v>
      </c>
      <c r="K43" s="544" t="s">
        <v>2084</v>
      </c>
      <c r="L43" s="544" t="s">
        <v>2232</v>
      </c>
      <c r="M43" s="544" t="s">
        <v>2203</v>
      </c>
      <c r="N43" s="544" t="s">
        <v>2084</v>
      </c>
      <c r="O43" s="544" t="s">
        <v>1534</v>
      </c>
      <c r="P43" s="544" t="s">
        <v>1982</v>
      </c>
      <c r="Q43" s="544" t="s">
        <v>2000</v>
      </c>
      <c r="R43" s="641"/>
      <c r="S43" s="547">
        <v>0.8518</v>
      </c>
      <c r="T43" s="547" t="s">
        <v>1485</v>
      </c>
      <c r="U43" s="612">
        <v>43138</v>
      </c>
      <c r="V43" s="612" t="s">
        <v>1490</v>
      </c>
      <c r="W43" s="614" t="s">
        <v>1657</v>
      </c>
      <c r="X43" s="614"/>
      <c r="Y43" s="275"/>
      <c r="Z43" s="275"/>
      <c r="AC43" s="155" t="s">
        <v>1145</v>
      </c>
      <c r="AD43" s="541" t="s">
        <v>969</v>
      </c>
      <c r="AF43" s="155" t="s">
        <v>1095</v>
      </c>
      <c r="AG43" s="520"/>
      <c r="AH43" s="155" t="s">
        <v>1044</v>
      </c>
      <c r="AI43" s="2"/>
      <c r="AJ43" s="2"/>
    </row>
    <row r="44" spans="2:36" s="18" customFormat="1" ht="20.25" customHeight="1" x14ac:dyDescent="0.4">
      <c r="B44" s="543">
        <v>43184</v>
      </c>
      <c r="C44" s="543" t="s">
        <v>1969</v>
      </c>
      <c r="D44" s="544">
        <v>7</v>
      </c>
      <c r="E44" s="544">
        <v>2</v>
      </c>
      <c r="F44" s="623">
        <v>1171</v>
      </c>
      <c r="G44" s="642" t="s">
        <v>1795</v>
      </c>
      <c r="H44" s="545" t="s">
        <v>1977</v>
      </c>
      <c r="I44" s="544" t="s">
        <v>1531</v>
      </c>
      <c r="J44" s="544" t="s">
        <v>1532</v>
      </c>
      <c r="K44" s="544" t="s">
        <v>2085</v>
      </c>
      <c r="L44" s="544" t="s">
        <v>2232</v>
      </c>
      <c r="M44" s="544" t="s">
        <v>2203</v>
      </c>
      <c r="N44" s="544" t="s">
        <v>2085</v>
      </c>
      <c r="O44" s="544" t="s">
        <v>1535</v>
      </c>
      <c r="P44" s="544" t="s">
        <v>1986</v>
      </c>
      <c r="Q44" s="544" t="s">
        <v>2000</v>
      </c>
      <c r="R44" s="641"/>
      <c r="S44" s="548">
        <v>0.85389999999999999</v>
      </c>
      <c r="T44" s="547" t="s">
        <v>1485</v>
      </c>
      <c r="U44" s="612">
        <v>43138</v>
      </c>
      <c r="V44" s="612" t="s">
        <v>1490</v>
      </c>
      <c r="W44" s="614" t="s">
        <v>1657</v>
      </c>
      <c r="X44" s="614"/>
      <c r="Y44" s="275"/>
      <c r="Z44" s="275"/>
      <c r="AC44" s="155" t="s">
        <v>1146</v>
      </c>
      <c r="AD44" s="541" t="s">
        <v>628</v>
      </c>
      <c r="AF44" s="155" t="s">
        <v>1096</v>
      </c>
      <c r="AG44" s="520"/>
      <c r="AH44" s="155" t="s">
        <v>829</v>
      </c>
      <c r="AI44" s="2"/>
      <c r="AJ44" s="2"/>
    </row>
    <row r="45" spans="2:36" s="18" customFormat="1" ht="20.25" customHeight="1" x14ac:dyDescent="0.4">
      <c r="B45" s="543">
        <v>43282</v>
      </c>
      <c r="C45" s="543" t="s">
        <v>1969</v>
      </c>
      <c r="D45" s="544">
        <v>7</v>
      </c>
      <c r="E45" s="544">
        <v>3</v>
      </c>
      <c r="F45" s="544">
        <v>1041</v>
      </c>
      <c r="G45" s="642" t="s">
        <v>1796</v>
      </c>
      <c r="H45" s="545" t="s">
        <v>1977</v>
      </c>
      <c r="I45" s="544" t="s">
        <v>1531</v>
      </c>
      <c r="J45" s="544" t="s">
        <v>1532</v>
      </c>
      <c r="K45" s="544" t="s">
        <v>2086</v>
      </c>
      <c r="L45" s="544" t="s">
        <v>2232</v>
      </c>
      <c r="M45" s="544" t="s">
        <v>2203</v>
      </c>
      <c r="N45" s="544" t="s">
        <v>2086</v>
      </c>
      <c r="O45" s="544" t="s">
        <v>1536</v>
      </c>
      <c r="P45" s="544" t="s">
        <v>1987</v>
      </c>
      <c r="Q45" s="544" t="s">
        <v>2000</v>
      </c>
      <c r="R45" s="546"/>
      <c r="S45" s="547">
        <v>0.85070000000000001</v>
      </c>
      <c r="T45" s="547" t="s">
        <v>1485</v>
      </c>
      <c r="U45" s="612">
        <v>43770</v>
      </c>
      <c r="V45" s="612" t="s">
        <v>1490</v>
      </c>
      <c r="W45" s="614" t="s">
        <v>1657</v>
      </c>
      <c r="X45" s="614"/>
      <c r="Y45" s="275"/>
      <c r="Z45" s="275"/>
      <c r="AC45" s="155" t="s">
        <v>1147</v>
      </c>
      <c r="AD45" s="541" t="s">
        <v>970</v>
      </c>
      <c r="AF45" s="276" t="s">
        <v>1532</v>
      </c>
      <c r="AG45" s="520"/>
      <c r="AH45" s="155" t="s">
        <v>848</v>
      </c>
      <c r="AI45" s="2"/>
      <c r="AJ45" s="2"/>
    </row>
    <row r="46" spans="2:36" s="18" customFormat="1" ht="20.25" customHeight="1" x14ac:dyDescent="0.4">
      <c r="B46" s="543">
        <v>45029</v>
      </c>
      <c r="C46" s="543" t="s">
        <v>1969</v>
      </c>
      <c r="D46" s="544">
        <v>7</v>
      </c>
      <c r="E46" s="544">
        <v>4</v>
      </c>
      <c r="F46" s="544">
        <v>1305</v>
      </c>
      <c r="G46" s="649" t="s">
        <v>1797</v>
      </c>
      <c r="H46" s="545" t="s">
        <v>1977</v>
      </c>
      <c r="I46" s="544" t="s">
        <v>1531</v>
      </c>
      <c r="J46" s="544" t="s">
        <v>1532</v>
      </c>
      <c r="K46" s="544" t="s">
        <v>2087</v>
      </c>
      <c r="L46" s="544" t="s">
        <v>2232</v>
      </c>
      <c r="M46" s="544" t="s">
        <v>2233</v>
      </c>
      <c r="N46" s="544" t="s">
        <v>2087</v>
      </c>
      <c r="O46" s="544" t="s">
        <v>2011</v>
      </c>
      <c r="P46" s="544" t="s">
        <v>1667</v>
      </c>
      <c r="Q46" s="544" t="s">
        <v>2000</v>
      </c>
      <c r="R46" s="640"/>
      <c r="S46" s="653">
        <v>0.85139999999999993</v>
      </c>
      <c r="T46" s="547" t="s">
        <v>1485</v>
      </c>
      <c r="U46" s="612">
        <v>43867</v>
      </c>
      <c r="V46" s="612" t="s">
        <v>1490</v>
      </c>
      <c r="W46" s="614" t="s">
        <v>1657</v>
      </c>
      <c r="X46" s="614"/>
      <c r="Y46" s="275"/>
      <c r="Z46" s="275"/>
      <c r="AC46" s="155" t="s">
        <v>1148</v>
      </c>
      <c r="AD46" s="541" t="s">
        <v>971</v>
      </c>
      <c r="AF46" s="155" t="s">
        <v>1097</v>
      </c>
      <c r="AG46" s="520"/>
      <c r="AH46" s="155" t="s">
        <v>797</v>
      </c>
      <c r="AI46" s="2"/>
      <c r="AJ46" s="2"/>
    </row>
    <row r="47" spans="2:36" s="18" customFormat="1" ht="20.25" customHeight="1" x14ac:dyDescent="0.4">
      <c r="B47" s="543">
        <v>45347</v>
      </c>
      <c r="C47" s="543" t="s">
        <v>1969</v>
      </c>
      <c r="D47" s="544">
        <v>8</v>
      </c>
      <c r="E47" s="544">
        <v>1</v>
      </c>
      <c r="F47" s="544">
        <v>1436</v>
      </c>
      <c r="G47" s="642" t="s">
        <v>1798</v>
      </c>
      <c r="H47" s="545" t="s">
        <v>1977</v>
      </c>
      <c r="I47" s="544" t="s">
        <v>1747</v>
      </c>
      <c r="J47" s="544" t="s">
        <v>1750</v>
      </c>
      <c r="K47" s="544" t="s">
        <v>2088</v>
      </c>
      <c r="L47" s="544" t="s">
        <v>2214</v>
      </c>
      <c r="M47" s="544" t="s">
        <v>2203</v>
      </c>
      <c r="N47" s="544" t="s">
        <v>2088</v>
      </c>
      <c r="O47" s="544" t="s">
        <v>1748</v>
      </c>
      <c r="P47" s="544" t="s">
        <v>1749</v>
      </c>
      <c r="Q47" s="544" t="s">
        <v>2000</v>
      </c>
      <c r="R47" s="546"/>
      <c r="S47" s="547">
        <v>0.86</v>
      </c>
      <c r="T47" s="547" t="s">
        <v>1485</v>
      </c>
      <c r="U47" s="612">
        <v>45219</v>
      </c>
      <c r="V47" s="612" t="s">
        <v>1490</v>
      </c>
      <c r="W47" s="614" t="s">
        <v>1746</v>
      </c>
      <c r="X47" s="614"/>
      <c r="Y47" s="275"/>
      <c r="Z47" s="275"/>
      <c r="AC47" s="155" t="s">
        <v>1149</v>
      </c>
      <c r="AD47" s="541" t="s">
        <v>972</v>
      </c>
      <c r="AF47" s="155" t="s">
        <v>1098</v>
      </c>
      <c r="AG47" s="520"/>
      <c r="AH47" s="155" t="s">
        <v>1045</v>
      </c>
      <c r="AI47" s="2"/>
      <c r="AJ47" s="2"/>
    </row>
    <row r="48" spans="2:36" s="18" customFormat="1" ht="20.25" customHeight="1" x14ac:dyDescent="0.4">
      <c r="B48" s="543">
        <v>45347</v>
      </c>
      <c r="C48" s="543" t="s">
        <v>1969</v>
      </c>
      <c r="D48" s="544">
        <v>8</v>
      </c>
      <c r="E48" s="544">
        <v>2</v>
      </c>
      <c r="F48" s="544">
        <v>1437</v>
      </c>
      <c r="G48" s="642" t="s">
        <v>1799</v>
      </c>
      <c r="H48" s="545" t="s">
        <v>1977</v>
      </c>
      <c r="I48" s="544" t="s">
        <v>1747</v>
      </c>
      <c r="J48" s="544" t="s">
        <v>1750</v>
      </c>
      <c r="K48" s="544" t="s">
        <v>2089</v>
      </c>
      <c r="L48" s="544" t="s">
        <v>2214</v>
      </c>
      <c r="M48" s="544" t="s">
        <v>2203</v>
      </c>
      <c r="N48" s="544" t="s">
        <v>2089</v>
      </c>
      <c r="O48" s="544" t="s">
        <v>1748</v>
      </c>
      <c r="P48" s="544" t="s">
        <v>1749</v>
      </c>
      <c r="Q48" s="544" t="s">
        <v>2000</v>
      </c>
      <c r="R48" s="546"/>
      <c r="S48" s="547">
        <v>0.86</v>
      </c>
      <c r="T48" s="547" t="s">
        <v>1485</v>
      </c>
      <c r="U48" s="612">
        <v>45219</v>
      </c>
      <c r="V48" s="612" t="s">
        <v>1490</v>
      </c>
      <c r="W48" s="614" t="s">
        <v>1746</v>
      </c>
      <c r="X48" s="614"/>
      <c r="Y48" s="275"/>
      <c r="Z48" s="275"/>
      <c r="AC48" s="155" t="s">
        <v>1150</v>
      </c>
      <c r="AD48" s="541" t="s">
        <v>973</v>
      </c>
      <c r="AF48" s="155" t="s">
        <v>1454</v>
      </c>
      <c r="AG48" s="520"/>
      <c r="AH48" s="155" t="s">
        <v>830</v>
      </c>
      <c r="AI48" s="2"/>
      <c r="AJ48" s="2"/>
    </row>
    <row r="49" spans="2:36" s="18" customFormat="1" ht="20.25" customHeight="1" x14ac:dyDescent="0.4">
      <c r="B49" s="543">
        <v>45347</v>
      </c>
      <c r="C49" s="543" t="s">
        <v>1969</v>
      </c>
      <c r="D49" s="544">
        <v>8</v>
      </c>
      <c r="E49" s="544">
        <v>3</v>
      </c>
      <c r="F49" s="544">
        <v>1438</v>
      </c>
      <c r="G49" s="642" t="s">
        <v>1800</v>
      </c>
      <c r="H49" s="545" t="s">
        <v>1977</v>
      </c>
      <c r="I49" s="544" t="s">
        <v>1747</v>
      </c>
      <c r="J49" s="544" t="s">
        <v>1750</v>
      </c>
      <c r="K49" s="544" t="s">
        <v>2090</v>
      </c>
      <c r="L49" s="544" t="s">
        <v>2214</v>
      </c>
      <c r="M49" s="544" t="s">
        <v>2203</v>
      </c>
      <c r="N49" s="544" t="s">
        <v>2090</v>
      </c>
      <c r="O49" s="544" t="s">
        <v>1748</v>
      </c>
      <c r="P49" s="544" t="s">
        <v>1749</v>
      </c>
      <c r="Q49" s="544" t="s">
        <v>2000</v>
      </c>
      <c r="R49" s="546"/>
      <c r="S49" s="547">
        <v>0.86</v>
      </c>
      <c r="T49" s="547" t="s">
        <v>1485</v>
      </c>
      <c r="U49" s="612">
        <v>45219</v>
      </c>
      <c r="V49" s="612" t="s">
        <v>1490</v>
      </c>
      <c r="W49" s="614" t="s">
        <v>1746</v>
      </c>
      <c r="X49" s="614"/>
      <c r="Y49" s="275"/>
      <c r="Z49" s="275"/>
      <c r="AC49" s="155" t="s">
        <v>1151</v>
      </c>
      <c r="AD49" s="541" t="s">
        <v>974</v>
      </c>
      <c r="AF49" s="155" t="s">
        <v>1099</v>
      </c>
      <c r="AG49" s="520"/>
      <c r="AH49" s="155" t="s">
        <v>1046</v>
      </c>
      <c r="AI49" s="2"/>
      <c r="AJ49" s="2"/>
    </row>
    <row r="50" spans="2:36" s="18" customFormat="1" ht="20.25" customHeight="1" x14ac:dyDescent="0.4">
      <c r="B50" s="543">
        <v>45347</v>
      </c>
      <c r="C50" s="543" t="s">
        <v>1969</v>
      </c>
      <c r="D50" s="544">
        <v>8</v>
      </c>
      <c r="E50" s="544">
        <v>4</v>
      </c>
      <c r="F50" s="544">
        <v>1494</v>
      </c>
      <c r="G50" s="642" t="s">
        <v>1801</v>
      </c>
      <c r="H50" s="545" t="s">
        <v>1977</v>
      </c>
      <c r="I50" s="544" t="s">
        <v>1747</v>
      </c>
      <c r="J50" s="544" t="s">
        <v>1750</v>
      </c>
      <c r="K50" s="544" t="s">
        <v>2091</v>
      </c>
      <c r="L50" s="544" t="s">
        <v>2214</v>
      </c>
      <c r="M50" s="544" t="s">
        <v>2203</v>
      </c>
      <c r="N50" s="544" t="s">
        <v>2091</v>
      </c>
      <c r="O50" s="544" t="s">
        <v>1915</v>
      </c>
      <c r="P50" s="544" t="s">
        <v>1916</v>
      </c>
      <c r="Q50" s="544" t="s">
        <v>2000</v>
      </c>
      <c r="R50" s="546"/>
      <c r="S50" s="547">
        <v>0.87349999999999994</v>
      </c>
      <c r="T50" s="547" t="s">
        <v>1485</v>
      </c>
      <c r="U50" s="612">
        <v>45219</v>
      </c>
      <c r="V50" s="612" t="s">
        <v>1490</v>
      </c>
      <c r="W50" s="614" t="s">
        <v>1746</v>
      </c>
      <c r="X50" s="614"/>
      <c r="Y50" s="275"/>
      <c r="Z50" s="275"/>
      <c r="AC50" s="155" t="s">
        <v>1152</v>
      </c>
      <c r="AD50" s="541" t="s">
        <v>975</v>
      </c>
      <c r="AF50" s="155" t="s">
        <v>1100</v>
      </c>
      <c r="AG50" s="520"/>
      <c r="AH50" s="155" t="s">
        <v>1022</v>
      </c>
      <c r="AI50" s="2"/>
      <c r="AJ50" s="2"/>
    </row>
    <row r="51" spans="2:36" s="18" customFormat="1" ht="20.25" customHeight="1" x14ac:dyDescent="0.4">
      <c r="B51" s="543">
        <v>45347</v>
      </c>
      <c r="C51" s="543" t="s">
        <v>1969</v>
      </c>
      <c r="D51" s="544">
        <v>8</v>
      </c>
      <c r="E51" s="544">
        <v>5</v>
      </c>
      <c r="F51" s="544">
        <v>1495</v>
      </c>
      <c r="G51" s="642" t="s">
        <v>1802</v>
      </c>
      <c r="H51" s="545" t="s">
        <v>1977</v>
      </c>
      <c r="I51" s="544" t="s">
        <v>1747</v>
      </c>
      <c r="J51" s="544" t="s">
        <v>1750</v>
      </c>
      <c r="K51" s="544" t="s">
        <v>2092</v>
      </c>
      <c r="L51" s="544" t="s">
        <v>2214</v>
      </c>
      <c r="M51" s="544" t="s">
        <v>2203</v>
      </c>
      <c r="N51" s="544" t="s">
        <v>2092</v>
      </c>
      <c r="O51" s="544" t="s">
        <v>1915</v>
      </c>
      <c r="P51" s="544" t="s">
        <v>1916</v>
      </c>
      <c r="Q51" s="544" t="s">
        <v>2000</v>
      </c>
      <c r="R51" s="546"/>
      <c r="S51" s="547">
        <v>0.87349999999999994</v>
      </c>
      <c r="T51" s="547" t="s">
        <v>1485</v>
      </c>
      <c r="U51" s="612">
        <v>45219</v>
      </c>
      <c r="V51" s="612" t="s">
        <v>1490</v>
      </c>
      <c r="W51" s="614" t="s">
        <v>1746</v>
      </c>
      <c r="X51" s="614"/>
      <c r="Y51" s="275"/>
      <c r="Z51" s="275"/>
      <c r="AC51" s="155" t="s">
        <v>1153</v>
      </c>
      <c r="AD51" s="541" t="s">
        <v>976</v>
      </c>
      <c r="AF51" s="155" t="s">
        <v>1101</v>
      </c>
      <c r="AG51" s="520"/>
      <c r="AH51" s="155" t="s">
        <v>849</v>
      </c>
      <c r="AI51" s="2"/>
      <c r="AJ51" s="2"/>
    </row>
    <row r="52" spans="2:36" s="18" customFormat="1" ht="20.25" customHeight="1" x14ac:dyDescent="0.4">
      <c r="B52" s="543">
        <v>45347</v>
      </c>
      <c r="C52" s="543" t="s">
        <v>1969</v>
      </c>
      <c r="D52" s="544">
        <v>8</v>
      </c>
      <c r="E52" s="544">
        <v>6</v>
      </c>
      <c r="F52" s="544">
        <v>1496</v>
      </c>
      <c r="G52" s="642" t="s">
        <v>1803</v>
      </c>
      <c r="H52" s="545" t="s">
        <v>1977</v>
      </c>
      <c r="I52" s="544" t="s">
        <v>1747</v>
      </c>
      <c r="J52" s="544" t="s">
        <v>1750</v>
      </c>
      <c r="K52" s="544" t="s">
        <v>2093</v>
      </c>
      <c r="L52" s="544" t="s">
        <v>2214</v>
      </c>
      <c r="M52" s="544" t="s">
        <v>2226</v>
      </c>
      <c r="N52" s="544" t="s">
        <v>2093</v>
      </c>
      <c r="O52" s="544" t="s">
        <v>1915</v>
      </c>
      <c r="P52" s="544" t="s">
        <v>1916</v>
      </c>
      <c r="Q52" s="544" t="s">
        <v>2000</v>
      </c>
      <c r="R52" s="546"/>
      <c r="S52" s="547">
        <v>0.87349999999999994</v>
      </c>
      <c r="T52" s="547" t="s">
        <v>1485</v>
      </c>
      <c r="U52" s="612">
        <v>45219</v>
      </c>
      <c r="V52" s="612" t="s">
        <v>1490</v>
      </c>
      <c r="W52" s="614" t="s">
        <v>1746</v>
      </c>
      <c r="X52" s="614"/>
      <c r="Y52" s="275"/>
      <c r="Z52" s="275"/>
      <c r="AC52" s="155" t="s">
        <v>1154</v>
      </c>
      <c r="AD52" s="541" t="s">
        <v>977</v>
      </c>
      <c r="AF52" s="155" t="s">
        <v>1013</v>
      </c>
      <c r="AG52" s="520"/>
      <c r="AH52" s="155" t="s">
        <v>1047</v>
      </c>
      <c r="AI52" s="2"/>
      <c r="AJ52" s="2"/>
    </row>
    <row r="53" spans="2:36" s="18" customFormat="1" ht="20.25" customHeight="1" x14ac:dyDescent="0.4">
      <c r="B53" s="543">
        <v>45110</v>
      </c>
      <c r="C53" s="543" t="s">
        <v>1969</v>
      </c>
      <c r="D53" s="544">
        <v>9</v>
      </c>
      <c r="E53" s="544">
        <v>1</v>
      </c>
      <c r="F53" s="623">
        <v>1322</v>
      </c>
      <c r="G53" s="642" t="s">
        <v>1804</v>
      </c>
      <c r="H53" s="545" t="s">
        <v>1977</v>
      </c>
      <c r="I53" s="544" t="s">
        <v>616</v>
      </c>
      <c r="J53" s="544" t="s">
        <v>1599</v>
      </c>
      <c r="K53" s="544" t="s">
        <v>2094</v>
      </c>
      <c r="L53" s="544" t="s">
        <v>2209</v>
      </c>
      <c r="M53" s="544" t="s">
        <v>2203</v>
      </c>
      <c r="N53" s="544" t="s">
        <v>2094</v>
      </c>
      <c r="O53" s="544" t="s">
        <v>1729</v>
      </c>
      <c r="P53" s="544" t="s">
        <v>1590</v>
      </c>
      <c r="Q53" s="544" t="s">
        <v>2000</v>
      </c>
      <c r="R53" s="546"/>
      <c r="S53" s="548">
        <v>0.85089999999999999</v>
      </c>
      <c r="T53" s="547" t="s">
        <v>1115</v>
      </c>
      <c r="U53" s="612">
        <v>44640</v>
      </c>
      <c r="V53" s="612" t="s">
        <v>1490</v>
      </c>
      <c r="W53" s="614" t="s">
        <v>1659</v>
      </c>
      <c r="X53" s="614"/>
      <c r="Y53" s="275"/>
      <c r="Z53" s="275"/>
      <c r="AC53" s="276" t="s">
        <v>1524</v>
      </c>
      <c r="AD53" s="541" t="s">
        <v>844</v>
      </c>
      <c r="AF53" s="155" t="s">
        <v>1102</v>
      </c>
      <c r="AG53" s="520"/>
      <c r="AH53" s="155" t="s">
        <v>798</v>
      </c>
      <c r="AI53" s="2"/>
      <c r="AJ53" s="2"/>
    </row>
    <row r="54" spans="2:36" s="18" customFormat="1" ht="20.25" customHeight="1" x14ac:dyDescent="0.4">
      <c r="B54" s="543">
        <v>45110</v>
      </c>
      <c r="C54" s="543" t="s">
        <v>1969</v>
      </c>
      <c r="D54" s="544">
        <v>9</v>
      </c>
      <c r="E54" s="544">
        <v>2</v>
      </c>
      <c r="F54" s="623">
        <v>1323</v>
      </c>
      <c r="G54" s="642" t="s">
        <v>1805</v>
      </c>
      <c r="H54" s="545" t="s">
        <v>1977</v>
      </c>
      <c r="I54" s="544" t="s">
        <v>616</v>
      </c>
      <c r="J54" s="544" t="s">
        <v>1599</v>
      </c>
      <c r="K54" s="544" t="s">
        <v>2095</v>
      </c>
      <c r="L54" s="544" t="s">
        <v>2209</v>
      </c>
      <c r="M54" s="544" t="s">
        <v>2226</v>
      </c>
      <c r="N54" s="544" t="s">
        <v>2095</v>
      </c>
      <c r="O54" s="544" t="s">
        <v>1729</v>
      </c>
      <c r="P54" s="544" t="s">
        <v>1590</v>
      </c>
      <c r="Q54" s="544" t="s">
        <v>2000</v>
      </c>
      <c r="R54" s="546"/>
      <c r="S54" s="548">
        <v>0.85089999999999999</v>
      </c>
      <c r="T54" s="547" t="s">
        <v>1115</v>
      </c>
      <c r="U54" s="612">
        <v>44641</v>
      </c>
      <c r="V54" s="612" t="s">
        <v>1490</v>
      </c>
      <c r="W54" s="614" t="s">
        <v>1659</v>
      </c>
      <c r="X54" s="614"/>
      <c r="Y54" s="275"/>
      <c r="Z54" s="275"/>
      <c r="AC54" s="155" t="s">
        <v>1155</v>
      </c>
      <c r="AD54" s="541" t="s">
        <v>1500</v>
      </c>
      <c r="AF54" s="155" t="s">
        <v>1103</v>
      </c>
      <c r="AG54" s="520"/>
      <c r="AH54" s="155" t="s">
        <v>1048</v>
      </c>
      <c r="AI54" s="2"/>
      <c r="AJ54" s="2"/>
    </row>
    <row r="55" spans="2:36" s="18" customFormat="1" ht="20.25" customHeight="1" x14ac:dyDescent="0.4">
      <c r="B55" s="543">
        <v>45110</v>
      </c>
      <c r="C55" s="543" t="s">
        <v>1969</v>
      </c>
      <c r="D55" s="544">
        <v>9</v>
      </c>
      <c r="E55" s="544">
        <v>3</v>
      </c>
      <c r="F55" s="623">
        <v>1324</v>
      </c>
      <c r="G55" s="642" t="s">
        <v>1972</v>
      </c>
      <c r="H55" s="545" t="s">
        <v>1977</v>
      </c>
      <c r="I55" s="544" t="s">
        <v>616</v>
      </c>
      <c r="J55" s="544" t="s">
        <v>1599</v>
      </c>
      <c r="K55" s="544" t="s">
        <v>2096</v>
      </c>
      <c r="L55" s="544" t="s">
        <v>2209</v>
      </c>
      <c r="M55" s="544" t="s">
        <v>2203</v>
      </c>
      <c r="N55" s="544" t="s">
        <v>2096</v>
      </c>
      <c r="O55" s="544" t="s">
        <v>1729</v>
      </c>
      <c r="P55" s="544" t="s">
        <v>1590</v>
      </c>
      <c r="Q55" s="544" t="s">
        <v>2000</v>
      </c>
      <c r="R55" s="546"/>
      <c r="S55" s="547">
        <v>0.85089999999999999</v>
      </c>
      <c r="T55" s="547" t="s">
        <v>1115</v>
      </c>
      <c r="U55" s="612">
        <v>44645</v>
      </c>
      <c r="V55" s="612" t="s">
        <v>1490</v>
      </c>
      <c r="W55" s="614" t="s">
        <v>1659</v>
      </c>
      <c r="X55" s="614"/>
      <c r="Y55" s="275"/>
      <c r="Z55" s="275"/>
      <c r="AC55" s="155" t="s">
        <v>1156</v>
      </c>
      <c r="AD55" s="541" t="s">
        <v>978</v>
      </c>
      <c r="AF55" s="155" t="s">
        <v>940</v>
      </c>
      <c r="AG55" s="520"/>
      <c r="AH55" s="155" t="s">
        <v>1049</v>
      </c>
      <c r="AI55" s="2"/>
      <c r="AJ55" s="2"/>
    </row>
    <row r="56" spans="2:36" s="18" customFormat="1" ht="20.25" customHeight="1" x14ac:dyDescent="0.4">
      <c r="B56" s="543">
        <v>44553</v>
      </c>
      <c r="C56" s="543" t="s">
        <v>1969</v>
      </c>
      <c r="D56" s="544">
        <v>9</v>
      </c>
      <c r="E56" s="544">
        <v>4</v>
      </c>
      <c r="F56" s="623">
        <v>1188</v>
      </c>
      <c r="G56" s="642" t="s">
        <v>1806</v>
      </c>
      <c r="H56" s="545" t="s">
        <v>1979</v>
      </c>
      <c r="I56" s="544" t="s">
        <v>788</v>
      </c>
      <c r="J56" s="544" t="s">
        <v>1597</v>
      </c>
      <c r="K56" s="544" t="s">
        <v>2097</v>
      </c>
      <c r="L56" s="544" t="s">
        <v>2210</v>
      </c>
      <c r="M56" s="544" t="s">
        <v>2203</v>
      </c>
      <c r="N56" s="544" t="s">
        <v>2097</v>
      </c>
      <c r="O56" s="544" t="s">
        <v>1569</v>
      </c>
      <c r="P56" s="544" t="s">
        <v>1988</v>
      </c>
      <c r="Q56" s="544" t="s">
        <v>2001</v>
      </c>
      <c r="R56" s="580">
        <v>52</v>
      </c>
      <c r="S56" s="548">
        <v>0.879</v>
      </c>
      <c r="T56" s="547" t="s">
        <v>1114</v>
      </c>
      <c r="U56" s="612">
        <v>43435</v>
      </c>
      <c r="V56" s="612" t="s">
        <v>1490</v>
      </c>
      <c r="W56" s="614" t="s">
        <v>1656</v>
      </c>
      <c r="X56" s="614"/>
      <c r="Y56" s="275"/>
      <c r="Z56" s="275"/>
      <c r="AC56" s="155" t="s">
        <v>1157</v>
      </c>
      <c r="AD56" s="541" t="s">
        <v>979</v>
      </c>
      <c r="AF56" s="155" t="s">
        <v>1104</v>
      </c>
      <c r="AG56" s="520"/>
      <c r="AH56" s="155" t="s">
        <v>1050</v>
      </c>
      <c r="AI56" s="2"/>
      <c r="AJ56" s="2"/>
    </row>
    <row r="57" spans="2:36" s="18" customFormat="1" ht="20.25" customHeight="1" x14ac:dyDescent="0.4">
      <c r="B57" s="543">
        <v>45110</v>
      </c>
      <c r="C57" s="543" t="s">
        <v>1969</v>
      </c>
      <c r="D57" s="544">
        <v>9</v>
      </c>
      <c r="E57" s="544">
        <v>5</v>
      </c>
      <c r="F57" s="623">
        <v>1325</v>
      </c>
      <c r="G57" s="642" t="s">
        <v>1808</v>
      </c>
      <c r="H57" s="545" t="s">
        <v>1977</v>
      </c>
      <c r="I57" s="544" t="s">
        <v>616</v>
      </c>
      <c r="J57" s="544" t="s">
        <v>1599</v>
      </c>
      <c r="K57" s="544" t="s">
        <v>2098</v>
      </c>
      <c r="L57" s="544" t="s">
        <v>2209</v>
      </c>
      <c r="M57" s="544" t="s">
        <v>2203</v>
      </c>
      <c r="N57" s="544" t="s">
        <v>2098</v>
      </c>
      <c r="O57" s="544" t="s">
        <v>2012</v>
      </c>
      <c r="P57" s="544" t="s">
        <v>1590</v>
      </c>
      <c r="Q57" s="544" t="s">
        <v>2000</v>
      </c>
      <c r="R57" s="546"/>
      <c r="S57" s="548">
        <v>0.85089999999999999</v>
      </c>
      <c r="T57" s="547" t="s">
        <v>1115</v>
      </c>
      <c r="U57" s="612">
        <v>44643</v>
      </c>
      <c r="V57" s="612" t="s">
        <v>1490</v>
      </c>
      <c r="W57" s="614" t="s">
        <v>1659</v>
      </c>
      <c r="X57" s="614"/>
      <c r="Y57" s="275"/>
      <c r="Z57" s="275"/>
      <c r="AC57" s="155" t="s">
        <v>1463</v>
      </c>
      <c r="AD57" s="541" t="s">
        <v>980</v>
      </c>
      <c r="AF57" s="155" t="s">
        <v>1105</v>
      </c>
      <c r="AG57" s="520"/>
      <c r="AH57" s="155" t="s">
        <v>1051</v>
      </c>
      <c r="AI57" s="2"/>
      <c r="AJ57" s="2"/>
    </row>
    <row r="58" spans="2:36" s="18" customFormat="1" ht="20.25" customHeight="1" x14ac:dyDescent="0.4">
      <c r="B58" s="543">
        <v>45110</v>
      </c>
      <c r="C58" s="543" t="s">
        <v>1969</v>
      </c>
      <c r="D58" s="544">
        <v>9</v>
      </c>
      <c r="E58" s="544">
        <v>6</v>
      </c>
      <c r="F58" s="623">
        <v>1326</v>
      </c>
      <c r="G58" s="642" t="s">
        <v>1809</v>
      </c>
      <c r="H58" s="545" t="s">
        <v>1977</v>
      </c>
      <c r="I58" s="544" t="s">
        <v>616</v>
      </c>
      <c r="J58" s="544" t="s">
        <v>1599</v>
      </c>
      <c r="K58" s="544" t="s">
        <v>2099</v>
      </c>
      <c r="L58" s="544" t="s">
        <v>2209</v>
      </c>
      <c r="M58" s="544" t="s">
        <v>2203</v>
      </c>
      <c r="N58" s="544" t="s">
        <v>2099</v>
      </c>
      <c r="O58" s="544" t="s">
        <v>2012</v>
      </c>
      <c r="P58" s="544" t="s">
        <v>1590</v>
      </c>
      <c r="Q58" s="544" t="s">
        <v>2000</v>
      </c>
      <c r="R58" s="546"/>
      <c r="S58" s="548">
        <v>0.85089999999999999</v>
      </c>
      <c r="T58" s="547" t="s">
        <v>1115</v>
      </c>
      <c r="U58" s="612">
        <v>44644</v>
      </c>
      <c r="V58" s="612" t="s">
        <v>1490</v>
      </c>
      <c r="W58" s="614" t="s">
        <v>1659</v>
      </c>
      <c r="X58" s="614"/>
      <c r="Y58" s="275"/>
      <c r="Z58" s="275"/>
      <c r="AC58" s="155" t="s">
        <v>1465</v>
      </c>
      <c r="AD58" s="541" t="s">
        <v>1521</v>
      </c>
      <c r="AF58" s="155" t="s">
        <v>1015</v>
      </c>
      <c r="AG58" s="520"/>
      <c r="AH58" s="155" t="s">
        <v>1052</v>
      </c>
      <c r="AI58" s="2"/>
      <c r="AJ58" s="2"/>
    </row>
    <row r="59" spans="2:36" s="18" customFormat="1" ht="20.25" customHeight="1" x14ac:dyDescent="0.4">
      <c r="B59" s="543">
        <v>45110</v>
      </c>
      <c r="C59" s="543" t="s">
        <v>1969</v>
      </c>
      <c r="D59" s="544">
        <v>9</v>
      </c>
      <c r="E59" s="544">
        <v>7</v>
      </c>
      <c r="F59" s="623">
        <v>1327</v>
      </c>
      <c r="G59" s="642" t="s">
        <v>1810</v>
      </c>
      <c r="H59" s="545" t="s">
        <v>1977</v>
      </c>
      <c r="I59" s="544" t="s">
        <v>616</v>
      </c>
      <c r="J59" s="544" t="s">
        <v>1599</v>
      </c>
      <c r="K59" s="544" t="s">
        <v>2100</v>
      </c>
      <c r="L59" s="544" t="s">
        <v>2209</v>
      </c>
      <c r="M59" s="544" t="s">
        <v>2203</v>
      </c>
      <c r="N59" s="544" t="s">
        <v>2100</v>
      </c>
      <c r="O59" s="544" t="s">
        <v>2012</v>
      </c>
      <c r="P59" s="544" t="s">
        <v>1590</v>
      </c>
      <c r="Q59" s="544" t="s">
        <v>2000</v>
      </c>
      <c r="R59" s="546"/>
      <c r="S59" s="548">
        <v>0.85089999999999999</v>
      </c>
      <c r="T59" s="547" t="s">
        <v>1115</v>
      </c>
      <c r="U59" s="612">
        <v>44642</v>
      </c>
      <c r="V59" s="612" t="s">
        <v>1490</v>
      </c>
      <c r="W59" s="614" t="s">
        <v>1659</v>
      </c>
      <c r="X59" s="614"/>
      <c r="Y59" s="275"/>
      <c r="Z59" s="275"/>
      <c r="AC59" s="155" t="s">
        <v>1158</v>
      </c>
      <c r="AD59" s="540" t="s">
        <v>1521</v>
      </c>
      <c r="AF59" s="155" t="s">
        <v>1106</v>
      </c>
      <c r="AG59" s="520"/>
      <c r="AH59" s="155" t="s">
        <v>1053</v>
      </c>
      <c r="AI59" s="2"/>
      <c r="AJ59" s="2"/>
    </row>
    <row r="60" spans="2:36" s="18" customFormat="1" ht="20.25" customHeight="1" x14ac:dyDescent="0.4">
      <c r="B60" s="543">
        <v>43830</v>
      </c>
      <c r="C60" s="543" t="s">
        <v>1969</v>
      </c>
      <c r="D60" s="544">
        <v>10</v>
      </c>
      <c r="E60" s="544">
        <v>1</v>
      </c>
      <c r="F60" s="544">
        <v>1042</v>
      </c>
      <c r="G60" s="642" t="s">
        <v>1811</v>
      </c>
      <c r="H60" s="545" t="s">
        <v>1977</v>
      </c>
      <c r="I60" s="544" t="s">
        <v>788</v>
      </c>
      <c r="J60" s="544" t="s">
        <v>1553</v>
      </c>
      <c r="K60" s="544" t="s">
        <v>2101</v>
      </c>
      <c r="L60" s="544" t="s">
        <v>2211</v>
      </c>
      <c r="M60" s="544" t="s">
        <v>2226</v>
      </c>
      <c r="N60" s="544" t="s">
        <v>2101</v>
      </c>
      <c r="O60" s="544" t="s">
        <v>2013</v>
      </c>
      <c r="P60" s="544" t="s">
        <v>1885</v>
      </c>
      <c r="Q60" s="544" t="s">
        <v>2000</v>
      </c>
      <c r="R60" s="546"/>
      <c r="S60" s="547">
        <v>0.87539999999999996</v>
      </c>
      <c r="T60" s="547" t="s">
        <v>1485</v>
      </c>
      <c r="U60" s="612">
        <v>43770</v>
      </c>
      <c r="V60" s="612" t="s">
        <v>2235</v>
      </c>
      <c r="W60" s="614" t="s">
        <v>1656</v>
      </c>
      <c r="X60" s="614"/>
      <c r="Y60" s="275"/>
      <c r="Z60" s="275"/>
      <c r="AC60" s="155" t="s">
        <v>1159</v>
      </c>
      <c r="AD60" s="541" t="s">
        <v>981</v>
      </c>
      <c r="AF60" s="155" t="s">
        <v>1016</v>
      </c>
      <c r="AG60" s="520"/>
      <c r="AH60" s="155" t="s">
        <v>1023</v>
      </c>
      <c r="AI60" s="2"/>
      <c r="AJ60" s="2"/>
    </row>
    <row r="61" spans="2:36" s="18" customFormat="1" ht="20.25" customHeight="1" x14ac:dyDescent="0.4">
      <c r="B61" s="543">
        <v>43829</v>
      </c>
      <c r="C61" s="543" t="s">
        <v>1969</v>
      </c>
      <c r="D61" s="544">
        <v>10</v>
      </c>
      <c r="E61" s="544">
        <v>2</v>
      </c>
      <c r="F61" s="544">
        <v>1043</v>
      </c>
      <c r="G61" s="642" t="s">
        <v>1812</v>
      </c>
      <c r="H61" s="545" t="s">
        <v>1977</v>
      </c>
      <c r="I61" s="544" t="s">
        <v>788</v>
      </c>
      <c r="J61" s="544" t="s">
        <v>1553</v>
      </c>
      <c r="K61" s="544" t="s">
        <v>2102</v>
      </c>
      <c r="L61" s="544" t="s">
        <v>2211</v>
      </c>
      <c r="M61" s="544" t="s">
        <v>2203</v>
      </c>
      <c r="N61" s="544" t="s">
        <v>2102</v>
      </c>
      <c r="O61" s="544" t="s">
        <v>2013</v>
      </c>
      <c r="P61" s="544" t="s">
        <v>1885</v>
      </c>
      <c r="Q61" s="544" t="s">
        <v>2000</v>
      </c>
      <c r="R61" s="546"/>
      <c r="S61" s="547">
        <v>0.87539999999999996</v>
      </c>
      <c r="T61" s="547" t="s">
        <v>1485</v>
      </c>
      <c r="U61" s="612">
        <v>43770</v>
      </c>
      <c r="V61" s="612" t="s">
        <v>2235</v>
      </c>
      <c r="W61" s="614" t="s">
        <v>1656</v>
      </c>
      <c r="X61" s="614"/>
      <c r="Y61" s="275"/>
      <c r="Z61" s="275"/>
      <c r="AC61" s="155" t="s">
        <v>1160</v>
      </c>
      <c r="AD61" s="541" t="s">
        <v>831</v>
      </c>
      <c r="AF61" s="155" t="s">
        <v>1107</v>
      </c>
      <c r="AG61" s="520"/>
      <c r="AH61" s="155" t="s">
        <v>1054</v>
      </c>
      <c r="AI61" s="2"/>
      <c r="AJ61" s="2"/>
    </row>
    <row r="62" spans="2:36" s="18" customFormat="1" ht="20.25" customHeight="1" x14ac:dyDescent="0.4">
      <c r="B62" s="543">
        <v>43829</v>
      </c>
      <c r="C62" s="543" t="s">
        <v>1969</v>
      </c>
      <c r="D62" s="544">
        <v>10</v>
      </c>
      <c r="E62" s="544">
        <v>3</v>
      </c>
      <c r="F62" s="623">
        <v>1044</v>
      </c>
      <c r="G62" s="642" t="s">
        <v>1813</v>
      </c>
      <c r="H62" s="545" t="s">
        <v>1977</v>
      </c>
      <c r="I62" s="544" t="s">
        <v>788</v>
      </c>
      <c r="J62" s="544" t="s">
        <v>1553</v>
      </c>
      <c r="K62" s="544" t="s">
        <v>2103</v>
      </c>
      <c r="L62" s="544" t="s">
        <v>2211</v>
      </c>
      <c r="M62" s="544" t="s">
        <v>2203</v>
      </c>
      <c r="N62" s="544" t="s">
        <v>2103</v>
      </c>
      <c r="O62" s="544" t="s">
        <v>2013</v>
      </c>
      <c r="P62" s="544" t="s">
        <v>1885</v>
      </c>
      <c r="Q62" s="544" t="s">
        <v>2000</v>
      </c>
      <c r="R62" s="546"/>
      <c r="S62" s="548">
        <v>0.87539999999999996</v>
      </c>
      <c r="T62" s="547" t="s">
        <v>1485</v>
      </c>
      <c r="U62" s="612">
        <v>43770</v>
      </c>
      <c r="V62" s="612" t="s">
        <v>2235</v>
      </c>
      <c r="W62" s="614" t="s">
        <v>1656</v>
      </c>
      <c r="X62" s="614"/>
      <c r="Y62" s="275"/>
      <c r="Z62" s="275"/>
      <c r="AC62" s="155" t="s">
        <v>1161</v>
      </c>
      <c r="AD62" s="541" t="s">
        <v>1497</v>
      </c>
      <c r="AF62" s="276" t="s">
        <v>1525</v>
      </c>
      <c r="AG62" s="520"/>
      <c r="AH62" s="155" t="s">
        <v>799</v>
      </c>
      <c r="AI62" s="2"/>
      <c r="AJ62" s="2"/>
    </row>
    <row r="63" spans="2:36" s="18" customFormat="1" ht="20.25" customHeight="1" x14ac:dyDescent="0.4">
      <c r="B63" s="543">
        <v>43829</v>
      </c>
      <c r="C63" s="543" t="s">
        <v>1969</v>
      </c>
      <c r="D63" s="544">
        <v>10</v>
      </c>
      <c r="E63" s="544">
        <v>4</v>
      </c>
      <c r="F63" s="623">
        <v>1045</v>
      </c>
      <c r="G63" s="642" t="s">
        <v>1814</v>
      </c>
      <c r="H63" s="545" t="s">
        <v>1977</v>
      </c>
      <c r="I63" s="544" t="s">
        <v>788</v>
      </c>
      <c r="J63" s="544" t="s">
        <v>1553</v>
      </c>
      <c r="K63" s="544" t="s">
        <v>2104</v>
      </c>
      <c r="L63" s="544" t="s">
        <v>2211</v>
      </c>
      <c r="M63" s="544" t="s">
        <v>2203</v>
      </c>
      <c r="N63" s="544" t="s">
        <v>2104</v>
      </c>
      <c r="O63" s="544" t="s">
        <v>1550</v>
      </c>
      <c r="P63" s="544" t="s">
        <v>1891</v>
      </c>
      <c r="Q63" s="544" t="s">
        <v>2000</v>
      </c>
      <c r="R63" s="546"/>
      <c r="S63" s="548">
        <v>0.85199999999999998</v>
      </c>
      <c r="T63" s="547" t="s">
        <v>1605</v>
      </c>
      <c r="U63" s="612">
        <v>43770</v>
      </c>
      <c r="V63" s="612" t="s">
        <v>2235</v>
      </c>
      <c r="W63" s="614" t="s">
        <v>1656</v>
      </c>
      <c r="X63" s="614"/>
      <c r="Y63" s="275"/>
      <c r="Z63" s="275"/>
      <c r="AC63" s="155" t="s">
        <v>1162</v>
      </c>
      <c r="AD63" s="541" t="s">
        <v>1502</v>
      </c>
      <c r="AF63" s="155" t="s">
        <v>1522</v>
      </c>
      <c r="AG63" s="520"/>
      <c r="AH63" s="155" t="s">
        <v>1055</v>
      </c>
      <c r="AI63" s="2"/>
      <c r="AJ63" s="2"/>
    </row>
    <row r="64" spans="2:36" s="18" customFormat="1" ht="20.25" customHeight="1" x14ac:dyDescent="0.4">
      <c r="B64" s="543">
        <v>43829</v>
      </c>
      <c r="C64" s="543" t="s">
        <v>1969</v>
      </c>
      <c r="D64" s="544">
        <v>10</v>
      </c>
      <c r="E64" s="544">
        <v>5</v>
      </c>
      <c r="F64" s="623">
        <v>1046</v>
      </c>
      <c r="G64" s="642" t="s">
        <v>1815</v>
      </c>
      <c r="H64" s="545" t="s">
        <v>1977</v>
      </c>
      <c r="I64" s="544" t="s">
        <v>788</v>
      </c>
      <c r="J64" s="544" t="s">
        <v>1553</v>
      </c>
      <c r="K64" s="544" t="s">
        <v>2105</v>
      </c>
      <c r="L64" s="544" t="s">
        <v>2211</v>
      </c>
      <c r="M64" s="544" t="s">
        <v>2203</v>
      </c>
      <c r="N64" s="544" t="s">
        <v>2105</v>
      </c>
      <c r="O64" s="544" t="s">
        <v>1551</v>
      </c>
      <c r="P64" s="544" t="s">
        <v>1893</v>
      </c>
      <c r="Q64" s="544" t="s">
        <v>2000</v>
      </c>
      <c r="R64" s="546"/>
      <c r="S64" s="548">
        <v>0.85099999999999998</v>
      </c>
      <c r="T64" s="547" t="s">
        <v>1605</v>
      </c>
      <c r="U64" s="612">
        <v>43770</v>
      </c>
      <c r="V64" s="612" t="s">
        <v>2235</v>
      </c>
      <c r="W64" s="614" t="s">
        <v>1656</v>
      </c>
      <c r="X64" s="614"/>
      <c r="Y64" s="275"/>
      <c r="Z64" s="275"/>
      <c r="AC64" s="155" t="s">
        <v>1163</v>
      </c>
      <c r="AD64" s="540" t="s">
        <v>1474</v>
      </c>
      <c r="AF64" s="155" t="s">
        <v>1108</v>
      </c>
      <c r="AG64" s="36"/>
      <c r="AH64" s="155" t="s">
        <v>1056</v>
      </c>
      <c r="AJ64" s="2"/>
    </row>
    <row r="65" spans="2:36" s="18" customFormat="1" ht="20.25" customHeight="1" x14ac:dyDescent="0.4">
      <c r="B65" s="543">
        <v>43829</v>
      </c>
      <c r="C65" s="543" t="s">
        <v>1969</v>
      </c>
      <c r="D65" s="544">
        <v>10</v>
      </c>
      <c r="E65" s="544">
        <v>6</v>
      </c>
      <c r="F65" s="544">
        <v>1047</v>
      </c>
      <c r="G65" s="642" t="s">
        <v>1816</v>
      </c>
      <c r="H65" s="545" t="s">
        <v>1977</v>
      </c>
      <c r="I65" s="544" t="s">
        <v>788</v>
      </c>
      <c r="J65" s="544" t="s">
        <v>1553</v>
      </c>
      <c r="K65" s="544" t="s">
        <v>2106</v>
      </c>
      <c r="L65" s="544" t="s">
        <v>2211</v>
      </c>
      <c r="M65" s="544" t="s">
        <v>2203</v>
      </c>
      <c r="N65" s="544" t="s">
        <v>2106</v>
      </c>
      <c r="O65" s="544" t="s">
        <v>1552</v>
      </c>
      <c r="P65" s="544" t="s">
        <v>1989</v>
      </c>
      <c r="Q65" s="544" t="s">
        <v>2000</v>
      </c>
      <c r="R65" s="546"/>
      <c r="S65" s="547">
        <v>0.85099999999999998</v>
      </c>
      <c r="T65" s="547" t="s">
        <v>1605</v>
      </c>
      <c r="U65" s="612">
        <v>43435</v>
      </c>
      <c r="V65" s="612" t="s">
        <v>2235</v>
      </c>
      <c r="W65" s="614" t="s">
        <v>1656</v>
      </c>
      <c r="X65" s="614"/>
      <c r="Y65" s="275"/>
      <c r="Z65" s="275"/>
      <c r="AC65" s="155" t="s">
        <v>1164</v>
      </c>
      <c r="AD65" s="540" t="s">
        <v>1474</v>
      </c>
      <c r="AF65" s="155" t="s">
        <v>1108</v>
      </c>
      <c r="AG65" s="36"/>
      <c r="AH65" s="155" t="s">
        <v>1057</v>
      </c>
      <c r="AJ65" s="2"/>
    </row>
    <row r="66" spans="2:36" s="18" customFormat="1" ht="20.25" customHeight="1" x14ac:dyDescent="0.4">
      <c r="B66" s="543">
        <v>43562</v>
      </c>
      <c r="C66" s="543" t="s">
        <v>1969</v>
      </c>
      <c r="D66" s="544">
        <v>10</v>
      </c>
      <c r="E66" s="544">
        <v>7</v>
      </c>
      <c r="F66" s="544">
        <v>1131</v>
      </c>
      <c r="G66" s="642" t="s">
        <v>1817</v>
      </c>
      <c r="H66" s="545" t="s">
        <v>1979</v>
      </c>
      <c r="I66" s="544" t="s">
        <v>788</v>
      </c>
      <c r="J66" s="544" t="s">
        <v>1597</v>
      </c>
      <c r="K66" s="544" t="s">
        <v>2107</v>
      </c>
      <c r="L66" s="544" t="s">
        <v>2210</v>
      </c>
      <c r="M66" s="544" t="s">
        <v>2203</v>
      </c>
      <c r="N66" s="544" t="s">
        <v>2107</v>
      </c>
      <c r="O66" s="544" t="s">
        <v>1571</v>
      </c>
      <c r="P66" s="544" t="s">
        <v>1988</v>
      </c>
      <c r="Q66" s="544" t="s">
        <v>2001</v>
      </c>
      <c r="R66" s="545">
        <v>52</v>
      </c>
      <c r="S66" s="547">
        <v>0.879</v>
      </c>
      <c r="T66" s="547" t="s">
        <v>1114</v>
      </c>
      <c r="U66" s="612">
        <v>43435</v>
      </c>
      <c r="V66" s="612" t="s">
        <v>1490</v>
      </c>
      <c r="W66" s="614" t="s">
        <v>1656</v>
      </c>
      <c r="X66" s="614"/>
      <c r="Y66" s="275"/>
      <c r="Z66" s="275"/>
      <c r="AC66" s="155" t="s">
        <v>1165</v>
      </c>
      <c r="AD66" s="540" t="s">
        <v>1479</v>
      </c>
      <c r="AF66" s="50" t="s">
        <v>1455</v>
      </c>
      <c r="AG66" s="36"/>
      <c r="AH66" s="155" t="s">
        <v>1058</v>
      </c>
      <c r="AJ66" s="2"/>
    </row>
    <row r="67" spans="2:36" s="18" customFormat="1" ht="20.25" customHeight="1" x14ac:dyDescent="0.4">
      <c r="B67" s="543">
        <v>45698</v>
      </c>
      <c r="C67" s="543" t="s">
        <v>1969</v>
      </c>
      <c r="D67" s="544">
        <v>11</v>
      </c>
      <c r="E67" s="544">
        <v>1</v>
      </c>
      <c r="F67" s="544">
        <v>1445</v>
      </c>
      <c r="G67" s="658" t="s">
        <v>1884</v>
      </c>
      <c r="H67" s="545" t="s">
        <v>1977</v>
      </c>
      <c r="I67" s="544" t="s">
        <v>788</v>
      </c>
      <c r="J67" s="544" t="s">
        <v>1553</v>
      </c>
      <c r="K67" s="544" t="s">
        <v>2108</v>
      </c>
      <c r="L67" s="544" t="s">
        <v>2211</v>
      </c>
      <c r="M67" s="544" t="s">
        <v>2203</v>
      </c>
      <c r="N67" s="544" t="s">
        <v>2108</v>
      </c>
      <c r="O67" s="544" t="s">
        <v>1880</v>
      </c>
      <c r="P67" s="544" t="s">
        <v>1885</v>
      </c>
      <c r="Q67" s="544" t="s">
        <v>2000</v>
      </c>
      <c r="R67" s="545"/>
      <c r="S67" s="547">
        <v>0.85020000000000007</v>
      </c>
      <c r="T67" s="547" t="s">
        <v>1605</v>
      </c>
      <c r="U67" s="612">
        <v>43497</v>
      </c>
      <c r="V67" s="612" t="s">
        <v>2235</v>
      </c>
      <c r="W67" s="614" t="s">
        <v>1656</v>
      </c>
      <c r="X67" s="614"/>
      <c r="Y67" s="275"/>
      <c r="Z67" s="275"/>
      <c r="AC67" s="155" t="s">
        <v>1542</v>
      </c>
      <c r="AD67" s="541" t="s">
        <v>982</v>
      </c>
      <c r="AF67" s="155" t="s">
        <v>1109</v>
      </c>
      <c r="AG67" s="36"/>
      <c r="AH67" s="155" t="s">
        <v>1024</v>
      </c>
      <c r="AJ67" s="2"/>
    </row>
    <row r="68" spans="2:36" s="18" customFormat="1" ht="20.25" customHeight="1" x14ac:dyDescent="0.4">
      <c r="B68" s="543">
        <v>45698</v>
      </c>
      <c r="C68" s="543" t="s">
        <v>1969</v>
      </c>
      <c r="D68" s="544">
        <v>11</v>
      </c>
      <c r="E68" s="544">
        <v>2</v>
      </c>
      <c r="F68" s="544">
        <v>1446</v>
      </c>
      <c r="G68" s="658" t="s">
        <v>1887</v>
      </c>
      <c r="H68" s="545" t="s">
        <v>1977</v>
      </c>
      <c r="I68" s="544" t="s">
        <v>788</v>
      </c>
      <c r="J68" s="544" t="s">
        <v>1553</v>
      </c>
      <c r="K68" s="544" t="s">
        <v>2109</v>
      </c>
      <c r="L68" s="544" t="s">
        <v>2211</v>
      </c>
      <c r="M68" s="544" t="s">
        <v>2203</v>
      </c>
      <c r="N68" s="544" t="s">
        <v>2109</v>
      </c>
      <c r="O68" s="544" t="s">
        <v>1883</v>
      </c>
      <c r="P68" s="544" t="s">
        <v>1990</v>
      </c>
      <c r="Q68" s="544" t="s">
        <v>2000</v>
      </c>
      <c r="R68" s="545"/>
      <c r="S68" s="547">
        <v>0.85150000000000003</v>
      </c>
      <c r="T68" s="547" t="s">
        <v>1605</v>
      </c>
      <c r="U68" s="612">
        <v>43498</v>
      </c>
      <c r="V68" s="612" t="s">
        <v>2235</v>
      </c>
      <c r="W68" s="614" t="s">
        <v>1656</v>
      </c>
      <c r="X68" s="614"/>
      <c r="Y68" s="275"/>
      <c r="Z68" s="275"/>
      <c r="AC68" s="155" t="s">
        <v>1166</v>
      </c>
      <c r="AD68" s="541" t="s">
        <v>846</v>
      </c>
      <c r="AF68" s="155" t="s">
        <v>1110</v>
      </c>
      <c r="AG68" s="36"/>
      <c r="AH68" s="155" t="s">
        <v>610</v>
      </c>
      <c r="AJ68" s="2"/>
    </row>
    <row r="69" spans="2:36" s="18" customFormat="1" ht="20.25" customHeight="1" x14ac:dyDescent="0.4">
      <c r="B69" s="543">
        <v>45698</v>
      </c>
      <c r="C69" s="543" t="s">
        <v>1969</v>
      </c>
      <c r="D69" s="544">
        <v>11</v>
      </c>
      <c r="E69" s="544">
        <v>3</v>
      </c>
      <c r="F69" s="544">
        <v>1447</v>
      </c>
      <c r="G69" s="658" t="s">
        <v>1973</v>
      </c>
      <c r="H69" s="545" t="s">
        <v>1977</v>
      </c>
      <c r="I69" s="544" t="s">
        <v>788</v>
      </c>
      <c r="J69" s="544" t="s">
        <v>1553</v>
      </c>
      <c r="K69" s="544" t="s">
        <v>2110</v>
      </c>
      <c r="L69" s="544" t="s">
        <v>2211</v>
      </c>
      <c r="M69" s="544" t="s">
        <v>2203</v>
      </c>
      <c r="N69" s="544" t="s">
        <v>2110</v>
      </c>
      <c r="O69" s="544" t="s">
        <v>1888</v>
      </c>
      <c r="P69" s="544" t="s">
        <v>1513</v>
      </c>
      <c r="Q69" s="544" t="s">
        <v>2000</v>
      </c>
      <c r="R69" s="545"/>
      <c r="S69" s="547">
        <v>0.85009999999999997</v>
      </c>
      <c r="T69" s="547" t="s">
        <v>1605</v>
      </c>
      <c r="U69" s="612">
        <v>43499</v>
      </c>
      <c r="V69" s="612" t="s">
        <v>2235</v>
      </c>
      <c r="W69" s="614" t="s">
        <v>1656</v>
      </c>
      <c r="X69" s="614"/>
      <c r="Y69" s="275"/>
      <c r="Z69" s="275"/>
      <c r="AC69" s="155" t="s">
        <v>1167</v>
      </c>
      <c r="AD69" s="541" t="s">
        <v>843</v>
      </c>
      <c r="AF69" s="155" t="s">
        <v>1111</v>
      </c>
      <c r="AG69" s="36"/>
      <c r="AJ69" s="2"/>
    </row>
    <row r="70" spans="2:36" s="18" customFormat="1" ht="20.25" customHeight="1" x14ac:dyDescent="0.4">
      <c r="B70" s="543">
        <v>45698</v>
      </c>
      <c r="C70" s="543" t="s">
        <v>1969</v>
      </c>
      <c r="D70" s="544">
        <v>11</v>
      </c>
      <c r="E70" s="544">
        <v>4</v>
      </c>
      <c r="F70" s="544">
        <v>1448</v>
      </c>
      <c r="G70" s="658" t="s">
        <v>1890</v>
      </c>
      <c r="H70" s="545" t="s">
        <v>1977</v>
      </c>
      <c r="I70" s="544" t="s">
        <v>788</v>
      </c>
      <c r="J70" s="544" t="s">
        <v>1553</v>
      </c>
      <c r="K70" s="544" t="s">
        <v>2111</v>
      </c>
      <c r="L70" s="544" t="s">
        <v>2211</v>
      </c>
      <c r="M70" s="544" t="s">
        <v>2203</v>
      </c>
      <c r="N70" s="544" t="s">
        <v>2111</v>
      </c>
      <c r="O70" s="544" t="s">
        <v>1550</v>
      </c>
      <c r="P70" s="544" t="s">
        <v>1891</v>
      </c>
      <c r="Q70" s="544" t="s">
        <v>2000</v>
      </c>
      <c r="R70" s="545"/>
      <c r="S70" s="547">
        <v>0.85199999999999998</v>
      </c>
      <c r="T70" s="547" t="s">
        <v>1605</v>
      </c>
      <c r="U70" s="612">
        <v>43500</v>
      </c>
      <c r="V70" s="612" t="s">
        <v>2235</v>
      </c>
      <c r="W70" s="614" t="s">
        <v>1656</v>
      </c>
      <c r="X70" s="614"/>
      <c r="Y70" s="275"/>
      <c r="Z70" s="275"/>
      <c r="AC70" s="155" t="s">
        <v>1168</v>
      </c>
      <c r="AD70" s="541" t="s">
        <v>1494</v>
      </c>
      <c r="AF70" s="155" t="s">
        <v>1547</v>
      </c>
      <c r="AG70" s="36"/>
      <c r="AJ70" s="2"/>
    </row>
    <row r="71" spans="2:36" s="18" customFormat="1" ht="20.25" customHeight="1" x14ac:dyDescent="0.4">
      <c r="B71" s="543">
        <v>45698</v>
      </c>
      <c r="C71" s="543" t="s">
        <v>1969</v>
      </c>
      <c r="D71" s="544">
        <v>11</v>
      </c>
      <c r="E71" s="544">
        <v>5</v>
      </c>
      <c r="F71" s="544">
        <v>1449</v>
      </c>
      <c r="G71" s="658" t="s">
        <v>1892</v>
      </c>
      <c r="H71" s="545" t="s">
        <v>1977</v>
      </c>
      <c r="I71" s="544" t="s">
        <v>788</v>
      </c>
      <c r="J71" s="544" t="s">
        <v>1553</v>
      </c>
      <c r="K71" s="544" t="s">
        <v>2112</v>
      </c>
      <c r="L71" s="544" t="s">
        <v>2211</v>
      </c>
      <c r="M71" s="544" t="s">
        <v>2203</v>
      </c>
      <c r="N71" s="544" t="s">
        <v>2112</v>
      </c>
      <c r="O71" s="544" t="s">
        <v>1551</v>
      </c>
      <c r="P71" s="544" t="s">
        <v>1893</v>
      </c>
      <c r="Q71" s="544" t="s">
        <v>2000</v>
      </c>
      <c r="R71" s="545"/>
      <c r="S71" s="547">
        <v>0.85099999999999998</v>
      </c>
      <c r="T71" s="547" t="s">
        <v>1605</v>
      </c>
      <c r="U71" s="612">
        <v>43501</v>
      </c>
      <c r="V71" s="612" t="s">
        <v>2235</v>
      </c>
      <c r="W71" s="614" t="s">
        <v>1656</v>
      </c>
      <c r="X71" s="614"/>
      <c r="Y71" s="275"/>
      <c r="Z71" s="275"/>
      <c r="AC71" s="155" t="s">
        <v>1169</v>
      </c>
      <c r="AD71" s="540" t="s">
        <v>1470</v>
      </c>
      <c r="AF71" s="155" t="s">
        <v>1548</v>
      </c>
      <c r="AG71" s="36"/>
      <c r="AJ71" s="2"/>
    </row>
    <row r="72" spans="2:36" s="18" customFormat="1" ht="20.25" customHeight="1" x14ac:dyDescent="0.4">
      <c r="B72" s="543">
        <v>45698</v>
      </c>
      <c r="C72" s="543" t="s">
        <v>1969</v>
      </c>
      <c r="D72" s="544">
        <v>11</v>
      </c>
      <c r="E72" s="544">
        <v>6</v>
      </c>
      <c r="F72" s="544">
        <v>1450</v>
      </c>
      <c r="G72" s="658" t="s">
        <v>1894</v>
      </c>
      <c r="H72" s="545" t="s">
        <v>1977</v>
      </c>
      <c r="I72" s="544" t="s">
        <v>788</v>
      </c>
      <c r="J72" s="544" t="s">
        <v>1553</v>
      </c>
      <c r="K72" s="544" t="s">
        <v>2113</v>
      </c>
      <c r="L72" s="544" t="s">
        <v>2211</v>
      </c>
      <c r="M72" s="544" t="s">
        <v>2203</v>
      </c>
      <c r="N72" s="544" t="s">
        <v>2113</v>
      </c>
      <c r="O72" s="544" t="s">
        <v>1882</v>
      </c>
      <c r="P72" s="544" t="s">
        <v>1895</v>
      </c>
      <c r="Q72" s="544" t="s">
        <v>2000</v>
      </c>
      <c r="R72" s="545"/>
      <c r="S72" s="547">
        <v>0.87760000000000005</v>
      </c>
      <c r="T72" s="547" t="s">
        <v>1605</v>
      </c>
      <c r="U72" s="612">
        <v>43502</v>
      </c>
      <c r="V72" s="612" t="s">
        <v>2235</v>
      </c>
      <c r="W72" s="614" t="s">
        <v>1656</v>
      </c>
      <c r="X72" s="614"/>
      <c r="Y72" s="275"/>
      <c r="Z72" s="275"/>
      <c r="AC72" s="155" t="s">
        <v>1170</v>
      </c>
      <c r="AD72" s="541" t="s">
        <v>983</v>
      </c>
      <c r="AF72" s="155"/>
      <c r="AG72" s="36"/>
      <c r="AJ72" s="2"/>
    </row>
    <row r="73" spans="2:36" s="18" customFormat="1" ht="20.25" customHeight="1" x14ac:dyDescent="0.4">
      <c r="B73" s="543">
        <v>45698</v>
      </c>
      <c r="C73" s="543" t="s">
        <v>1969</v>
      </c>
      <c r="D73" s="544">
        <v>11</v>
      </c>
      <c r="E73" s="544">
        <v>7</v>
      </c>
      <c r="F73" s="544">
        <v>1451</v>
      </c>
      <c r="G73" s="658" t="s">
        <v>1896</v>
      </c>
      <c r="H73" s="545" t="s">
        <v>1977</v>
      </c>
      <c r="I73" s="544" t="s">
        <v>788</v>
      </c>
      <c r="J73" s="544" t="s">
        <v>1553</v>
      </c>
      <c r="K73" s="544" t="s">
        <v>2114</v>
      </c>
      <c r="L73" s="544" t="s">
        <v>2211</v>
      </c>
      <c r="M73" s="544" t="s">
        <v>2226</v>
      </c>
      <c r="N73" s="544" t="s">
        <v>2114</v>
      </c>
      <c r="O73" s="544" t="s">
        <v>1883</v>
      </c>
      <c r="P73" s="544" t="s">
        <v>1990</v>
      </c>
      <c r="Q73" s="544" t="s">
        <v>2000</v>
      </c>
      <c r="R73" s="545"/>
      <c r="S73" s="547">
        <v>0.85150000000000003</v>
      </c>
      <c r="T73" s="547" t="s">
        <v>1605</v>
      </c>
      <c r="U73" s="612">
        <v>43503</v>
      </c>
      <c r="V73" s="612" t="s">
        <v>2235</v>
      </c>
      <c r="W73" s="614" t="s">
        <v>1656</v>
      </c>
      <c r="X73" s="614"/>
      <c r="Y73" s="275"/>
      <c r="Z73" s="275"/>
      <c r="AC73" s="155" t="s">
        <v>1171</v>
      </c>
      <c r="AD73" s="541" t="s">
        <v>984</v>
      </c>
      <c r="AF73" s="155"/>
      <c r="AG73" s="36"/>
      <c r="AJ73" s="2"/>
    </row>
    <row r="74" spans="2:36" s="18" customFormat="1" ht="20.25" customHeight="1" x14ac:dyDescent="0.4">
      <c r="B74" s="543">
        <v>45698</v>
      </c>
      <c r="C74" s="543" t="s">
        <v>1969</v>
      </c>
      <c r="D74" s="544">
        <v>11</v>
      </c>
      <c r="E74" s="544">
        <v>8</v>
      </c>
      <c r="F74" s="544">
        <v>1452</v>
      </c>
      <c r="G74" s="658" t="s">
        <v>1897</v>
      </c>
      <c r="H74" s="545" t="s">
        <v>1977</v>
      </c>
      <c r="I74" s="544" t="s">
        <v>788</v>
      </c>
      <c r="J74" s="544" t="s">
        <v>1553</v>
      </c>
      <c r="K74" s="544" t="s">
        <v>2115</v>
      </c>
      <c r="L74" s="544" t="s">
        <v>2211</v>
      </c>
      <c r="M74" s="544" t="s">
        <v>2203</v>
      </c>
      <c r="N74" s="544" t="s">
        <v>2115</v>
      </c>
      <c r="O74" s="544" t="s">
        <v>1880</v>
      </c>
      <c r="P74" s="544" t="s">
        <v>1885</v>
      </c>
      <c r="Q74" s="544" t="s">
        <v>2000</v>
      </c>
      <c r="R74" s="545"/>
      <c r="S74" s="547">
        <v>0.85020000000000007</v>
      </c>
      <c r="T74" s="547" t="s">
        <v>1605</v>
      </c>
      <c r="U74" s="612">
        <v>43504</v>
      </c>
      <c r="V74" s="612" t="s">
        <v>2235</v>
      </c>
      <c r="W74" s="614" t="s">
        <v>1656</v>
      </c>
      <c r="X74" s="614"/>
      <c r="Y74" s="275"/>
      <c r="Z74" s="275"/>
      <c r="AC74" s="155" t="s">
        <v>1172</v>
      </c>
      <c r="AD74" s="541" t="s">
        <v>842</v>
      </c>
      <c r="AF74" s="155"/>
      <c r="AG74" s="36"/>
      <c r="AJ74" s="2"/>
    </row>
    <row r="75" spans="2:36" s="18" customFormat="1" ht="20.25" customHeight="1" x14ac:dyDescent="0.4">
      <c r="B75" s="543">
        <v>45542</v>
      </c>
      <c r="C75" s="543" t="s">
        <v>1969</v>
      </c>
      <c r="D75" s="544">
        <v>12</v>
      </c>
      <c r="E75" s="544">
        <v>1</v>
      </c>
      <c r="F75" s="623">
        <v>1414</v>
      </c>
      <c r="G75" s="642" t="s">
        <v>1877</v>
      </c>
      <c r="H75" s="545" t="s">
        <v>1977</v>
      </c>
      <c r="I75" s="544" t="s">
        <v>1739</v>
      </c>
      <c r="J75" s="544" t="s">
        <v>1740</v>
      </c>
      <c r="K75" s="544" t="s">
        <v>2119</v>
      </c>
      <c r="L75" s="544" t="s">
        <v>2213</v>
      </c>
      <c r="M75" s="544" t="s">
        <v>2203</v>
      </c>
      <c r="N75" s="544" t="s">
        <v>2116</v>
      </c>
      <c r="O75" s="544" t="s">
        <v>2014</v>
      </c>
      <c r="P75" s="544" t="s">
        <v>1898</v>
      </c>
      <c r="Q75" s="544" t="s">
        <v>2000</v>
      </c>
      <c r="R75" s="545"/>
      <c r="S75" s="547">
        <v>0.88380000000000003</v>
      </c>
      <c r="T75" s="547" t="s">
        <v>1670</v>
      </c>
      <c r="U75" s="612">
        <v>45231</v>
      </c>
      <c r="V75" s="612" t="s">
        <v>2235</v>
      </c>
      <c r="W75" s="614" t="s">
        <v>1742</v>
      </c>
      <c r="X75" s="614"/>
      <c r="Y75" s="275"/>
      <c r="Z75" s="275"/>
      <c r="AC75" s="155" t="s">
        <v>1173</v>
      </c>
      <c r="AD75" s="540" t="s">
        <v>1513</v>
      </c>
      <c r="AF75" s="155"/>
      <c r="AG75" s="36"/>
      <c r="AJ75" s="2"/>
    </row>
    <row r="76" spans="2:36" s="18" customFormat="1" ht="20.25" customHeight="1" x14ac:dyDescent="0.4">
      <c r="B76" s="543">
        <v>45542</v>
      </c>
      <c r="C76" s="543" t="s">
        <v>1969</v>
      </c>
      <c r="D76" s="544">
        <v>12</v>
      </c>
      <c r="E76" s="544">
        <v>2</v>
      </c>
      <c r="F76" s="623">
        <v>1415</v>
      </c>
      <c r="G76" s="642" t="s">
        <v>1878</v>
      </c>
      <c r="H76" s="545" t="s">
        <v>1977</v>
      </c>
      <c r="I76" s="544" t="s">
        <v>1739</v>
      </c>
      <c r="J76" s="544" t="s">
        <v>1740</v>
      </c>
      <c r="K76" s="544" t="s">
        <v>2120</v>
      </c>
      <c r="L76" s="544" t="s">
        <v>2213</v>
      </c>
      <c r="M76" s="544" t="s">
        <v>2203</v>
      </c>
      <c r="N76" s="544" t="s">
        <v>2117</v>
      </c>
      <c r="O76" s="544" t="s">
        <v>2015</v>
      </c>
      <c r="P76" s="544" t="s">
        <v>1898</v>
      </c>
      <c r="Q76" s="544" t="s">
        <v>2000</v>
      </c>
      <c r="R76" s="545"/>
      <c r="S76" s="547">
        <v>0.88380000000000003</v>
      </c>
      <c r="T76" s="547" t="s">
        <v>1670</v>
      </c>
      <c r="U76" s="612">
        <v>45231</v>
      </c>
      <c r="V76" s="612" t="s">
        <v>2235</v>
      </c>
      <c r="W76" s="614" t="s">
        <v>1742</v>
      </c>
      <c r="X76" s="614"/>
      <c r="Y76" s="275"/>
      <c r="Z76" s="275"/>
      <c r="AC76" s="155" t="s">
        <v>1174</v>
      </c>
      <c r="AD76" s="541" t="s">
        <v>845</v>
      </c>
      <c r="AF76" s="155"/>
      <c r="AG76" s="36"/>
      <c r="AJ76" s="2"/>
    </row>
    <row r="77" spans="2:36" s="18" customFormat="1" ht="20.25" customHeight="1" x14ac:dyDescent="0.4">
      <c r="B77" s="543">
        <v>45266</v>
      </c>
      <c r="C77" s="543" t="s">
        <v>1969</v>
      </c>
      <c r="D77" s="544">
        <v>12</v>
      </c>
      <c r="E77" s="544">
        <v>3</v>
      </c>
      <c r="F77" s="623">
        <v>1350</v>
      </c>
      <c r="G77" s="642" t="s">
        <v>1879</v>
      </c>
      <c r="H77" s="545" t="s">
        <v>1977</v>
      </c>
      <c r="I77" s="544" t="s">
        <v>1739</v>
      </c>
      <c r="J77" s="544" t="s">
        <v>1740</v>
      </c>
      <c r="K77" s="544" t="s">
        <v>2121</v>
      </c>
      <c r="L77" s="544" t="s">
        <v>2213</v>
      </c>
      <c r="M77" s="544" t="s">
        <v>2203</v>
      </c>
      <c r="N77" s="544" t="s">
        <v>2118</v>
      </c>
      <c r="O77" s="544" t="s">
        <v>2014</v>
      </c>
      <c r="P77" s="544" t="s">
        <v>1898</v>
      </c>
      <c r="Q77" s="544" t="s">
        <v>2000</v>
      </c>
      <c r="R77" s="545"/>
      <c r="S77" s="547">
        <v>0.88380000000000003</v>
      </c>
      <c r="T77" s="547" t="s">
        <v>1670</v>
      </c>
      <c r="U77" s="612">
        <v>44682</v>
      </c>
      <c r="V77" s="612" t="s">
        <v>2235</v>
      </c>
      <c r="W77" s="614" t="s">
        <v>1742</v>
      </c>
      <c r="X77" s="614"/>
      <c r="Y77" s="275"/>
      <c r="Z77" s="275"/>
      <c r="AC77" s="155" t="s">
        <v>1175</v>
      </c>
      <c r="AD77" s="541" t="s">
        <v>1504</v>
      </c>
      <c r="AF77" s="155"/>
      <c r="AG77" s="36"/>
      <c r="AJ77" s="2"/>
    </row>
    <row r="78" spans="2:36" s="18" customFormat="1" ht="20.25" customHeight="1" x14ac:dyDescent="0.4">
      <c r="B78" s="543">
        <v>45267</v>
      </c>
      <c r="C78" s="543" t="s">
        <v>1970</v>
      </c>
      <c r="D78" s="544">
        <v>12</v>
      </c>
      <c r="E78" s="544">
        <v>4</v>
      </c>
      <c r="F78" s="623">
        <v>1351</v>
      </c>
      <c r="G78" s="642" t="s">
        <v>1865</v>
      </c>
      <c r="H78" s="545" t="s">
        <v>1977</v>
      </c>
      <c r="I78" s="544" t="s">
        <v>1739</v>
      </c>
      <c r="J78" s="544" t="s">
        <v>1740</v>
      </c>
      <c r="K78" s="544" t="s">
        <v>2122</v>
      </c>
      <c r="L78" s="544" t="s">
        <v>2213</v>
      </c>
      <c r="M78" s="544" t="s">
        <v>2226</v>
      </c>
      <c r="N78" s="544" t="s">
        <v>2119</v>
      </c>
      <c r="O78" s="544" t="s">
        <v>1761</v>
      </c>
      <c r="P78" s="544" t="s">
        <v>1991</v>
      </c>
      <c r="Q78" s="544" t="s">
        <v>2000</v>
      </c>
      <c r="R78" s="545"/>
      <c r="S78" s="547">
        <v>0.86080000000000001</v>
      </c>
      <c r="T78" s="547" t="s">
        <v>1670</v>
      </c>
      <c r="U78" s="612">
        <v>44682</v>
      </c>
      <c r="V78" s="612" t="s">
        <v>2235</v>
      </c>
      <c r="W78" s="614" t="s">
        <v>1742</v>
      </c>
      <c r="X78" s="614"/>
      <c r="Y78" s="275"/>
      <c r="Z78" s="275"/>
      <c r="AC78" s="155" t="s">
        <v>1176</v>
      </c>
      <c r="AD78" s="541" t="s">
        <v>1498</v>
      </c>
      <c r="AF78" s="155"/>
      <c r="AG78" s="36"/>
      <c r="AJ78" s="2"/>
    </row>
    <row r="79" spans="2:36" s="18" customFormat="1" ht="20.25" customHeight="1" x14ac:dyDescent="0.4">
      <c r="B79" s="543">
        <v>43457</v>
      </c>
      <c r="C79" s="543" t="s">
        <v>1970</v>
      </c>
      <c r="D79" s="544">
        <v>13</v>
      </c>
      <c r="E79" s="544">
        <v>1</v>
      </c>
      <c r="F79" s="623">
        <v>1295</v>
      </c>
      <c r="G79" s="642" t="s">
        <v>1866</v>
      </c>
      <c r="H79" s="545" t="s">
        <v>1977</v>
      </c>
      <c r="I79" s="544" t="s">
        <v>1523</v>
      </c>
      <c r="J79" s="544" t="s">
        <v>1940</v>
      </c>
      <c r="K79" s="544" t="s">
        <v>2123</v>
      </c>
      <c r="L79" s="544" t="s">
        <v>2215</v>
      </c>
      <c r="M79" s="544" t="s">
        <v>2226</v>
      </c>
      <c r="N79" s="544" t="s">
        <v>2120</v>
      </c>
      <c r="O79" s="544" t="s">
        <v>1761</v>
      </c>
      <c r="P79" s="544" t="s">
        <v>1991</v>
      </c>
      <c r="Q79" s="544" t="s">
        <v>2000</v>
      </c>
      <c r="R79" s="545"/>
      <c r="S79" s="548">
        <v>0.86080000000000001</v>
      </c>
      <c r="T79" s="547" t="s">
        <v>1670</v>
      </c>
      <c r="U79" s="612">
        <v>43435</v>
      </c>
      <c r="V79" s="612" t="s">
        <v>1490</v>
      </c>
      <c r="W79" s="614" t="s">
        <v>1657</v>
      </c>
      <c r="X79" s="614"/>
      <c r="Y79" s="275"/>
      <c r="Z79" s="275"/>
      <c r="AC79" s="155" t="s">
        <v>1177</v>
      </c>
      <c r="AD79" s="541" t="s">
        <v>1503</v>
      </c>
      <c r="AF79" s="155"/>
      <c r="AG79" s="36"/>
      <c r="AJ79" s="2"/>
    </row>
    <row r="80" spans="2:36" s="18" customFormat="1" ht="20.25" customHeight="1" x14ac:dyDescent="0.4">
      <c r="B80" s="543">
        <v>43457</v>
      </c>
      <c r="C80" s="543" t="s">
        <v>1970</v>
      </c>
      <c r="D80" s="544">
        <v>13</v>
      </c>
      <c r="E80" s="544">
        <v>2</v>
      </c>
      <c r="F80" s="623">
        <v>1294</v>
      </c>
      <c r="G80" s="642" t="s">
        <v>1867</v>
      </c>
      <c r="H80" s="545" t="s">
        <v>1977</v>
      </c>
      <c r="I80" s="544" t="s">
        <v>1523</v>
      </c>
      <c r="J80" s="544" t="s">
        <v>1940</v>
      </c>
      <c r="K80" s="544" t="s">
        <v>2124</v>
      </c>
      <c r="L80" s="544" t="s">
        <v>2215</v>
      </c>
      <c r="M80" s="544" t="s">
        <v>2203</v>
      </c>
      <c r="N80" s="544" t="s">
        <v>2121</v>
      </c>
      <c r="O80" s="544" t="s">
        <v>1928</v>
      </c>
      <c r="P80" s="544" t="s">
        <v>1741</v>
      </c>
      <c r="Q80" s="544" t="s">
        <v>2000</v>
      </c>
      <c r="R80" s="545"/>
      <c r="S80" s="548">
        <v>0.87329999999999997</v>
      </c>
      <c r="T80" s="547" t="s">
        <v>1670</v>
      </c>
      <c r="U80" s="612">
        <v>43435</v>
      </c>
      <c r="V80" s="612" t="s">
        <v>1490</v>
      </c>
      <c r="W80" s="614" t="s">
        <v>1657</v>
      </c>
      <c r="X80" s="614"/>
      <c r="Y80" s="275"/>
      <c r="Z80" s="275"/>
      <c r="AC80" s="155" t="s">
        <v>1178</v>
      </c>
      <c r="AD80" s="540" t="s">
        <v>1478</v>
      </c>
      <c r="AF80" s="155"/>
      <c r="AG80" s="36"/>
      <c r="AJ80" s="2"/>
    </row>
    <row r="81" spans="2:36" s="18" customFormat="1" ht="20.25" customHeight="1" x14ac:dyDescent="0.4">
      <c r="B81" s="543">
        <v>43457</v>
      </c>
      <c r="C81" s="543" t="s">
        <v>1970</v>
      </c>
      <c r="D81" s="544">
        <v>13</v>
      </c>
      <c r="E81" s="544">
        <v>3</v>
      </c>
      <c r="F81" s="623">
        <v>1296</v>
      </c>
      <c r="G81" s="642" t="s">
        <v>1974</v>
      </c>
      <c r="H81" s="545" t="s">
        <v>1977</v>
      </c>
      <c r="I81" s="544" t="s">
        <v>1523</v>
      </c>
      <c r="J81" s="544" t="s">
        <v>1940</v>
      </c>
      <c r="K81" s="544" t="s">
        <v>2125</v>
      </c>
      <c r="L81" s="544" t="s">
        <v>2215</v>
      </c>
      <c r="M81" s="544" t="s">
        <v>2203</v>
      </c>
      <c r="N81" s="544" t="s">
        <v>2122</v>
      </c>
      <c r="O81" s="544" t="s">
        <v>1928</v>
      </c>
      <c r="P81" s="544" t="s">
        <v>1741</v>
      </c>
      <c r="Q81" s="544" t="s">
        <v>2000</v>
      </c>
      <c r="R81" s="545"/>
      <c r="S81" s="548">
        <v>0.87329999999999997</v>
      </c>
      <c r="T81" s="547" t="s">
        <v>1670</v>
      </c>
      <c r="U81" s="612">
        <v>43435</v>
      </c>
      <c r="V81" s="612" t="s">
        <v>1490</v>
      </c>
      <c r="W81" s="614" t="s">
        <v>1657</v>
      </c>
      <c r="X81" s="614"/>
      <c r="Y81" s="275"/>
      <c r="Z81" s="275"/>
      <c r="AC81" s="155" t="s">
        <v>1179</v>
      </c>
      <c r="AD81" s="540" t="s">
        <v>1478</v>
      </c>
      <c r="AF81" s="155"/>
      <c r="AG81" s="36"/>
      <c r="AJ81" s="2"/>
    </row>
    <row r="82" spans="2:36" s="18" customFormat="1" ht="20.25" customHeight="1" x14ac:dyDescent="0.4">
      <c r="B82" s="543">
        <v>43458</v>
      </c>
      <c r="C82" s="543" t="s">
        <v>1970</v>
      </c>
      <c r="D82" s="544">
        <v>13</v>
      </c>
      <c r="E82" s="544">
        <v>4</v>
      </c>
      <c r="F82" s="623">
        <v>1286</v>
      </c>
      <c r="G82" s="642" t="s">
        <v>1818</v>
      </c>
      <c r="H82" s="545" t="s">
        <v>1977</v>
      </c>
      <c r="I82" s="544" t="s">
        <v>1523</v>
      </c>
      <c r="J82" s="544" t="s">
        <v>1940</v>
      </c>
      <c r="K82" s="544" t="s">
        <v>2126</v>
      </c>
      <c r="L82" s="544" t="s">
        <v>2215</v>
      </c>
      <c r="M82" s="544" t="s">
        <v>2203</v>
      </c>
      <c r="N82" s="544" t="s">
        <v>2123</v>
      </c>
      <c r="O82" s="544" t="s">
        <v>1662</v>
      </c>
      <c r="P82" s="544" t="s">
        <v>1530</v>
      </c>
      <c r="Q82" s="544" t="s">
        <v>2000</v>
      </c>
      <c r="R82" s="545"/>
      <c r="S82" s="548">
        <v>0.9032</v>
      </c>
      <c r="T82" s="547" t="s">
        <v>1670</v>
      </c>
      <c r="U82" s="612">
        <v>43435</v>
      </c>
      <c r="V82" s="612" t="s">
        <v>1490</v>
      </c>
      <c r="W82" s="614" t="s">
        <v>1657</v>
      </c>
      <c r="X82" s="614"/>
      <c r="Y82" s="275"/>
      <c r="Z82" s="275"/>
      <c r="AC82" s="155" t="s">
        <v>1180</v>
      </c>
      <c r="AD82" s="540" t="s">
        <v>1471</v>
      </c>
      <c r="AF82" s="155"/>
      <c r="AG82" s="36"/>
      <c r="AJ82" s="2"/>
    </row>
    <row r="83" spans="2:36" s="18" customFormat="1" ht="20.25" customHeight="1" x14ac:dyDescent="0.4">
      <c r="B83" s="543">
        <v>43458</v>
      </c>
      <c r="C83" s="543" t="s">
        <v>1970</v>
      </c>
      <c r="D83" s="544">
        <v>13</v>
      </c>
      <c r="E83" s="544">
        <v>5</v>
      </c>
      <c r="F83" s="623">
        <v>1279</v>
      </c>
      <c r="G83" s="642" t="s">
        <v>1819</v>
      </c>
      <c r="H83" s="545" t="s">
        <v>1977</v>
      </c>
      <c r="I83" s="544" t="s">
        <v>1523</v>
      </c>
      <c r="J83" s="544" t="s">
        <v>1940</v>
      </c>
      <c r="K83" s="544" t="s">
        <v>2127</v>
      </c>
      <c r="L83" s="544" t="s">
        <v>2215</v>
      </c>
      <c r="M83" s="544" t="s">
        <v>2203</v>
      </c>
      <c r="N83" s="544" t="s">
        <v>2124</v>
      </c>
      <c r="O83" s="544" t="s">
        <v>1661</v>
      </c>
      <c r="P83" s="544" t="s">
        <v>1530</v>
      </c>
      <c r="Q83" s="544" t="s">
        <v>2000</v>
      </c>
      <c r="R83" s="545"/>
      <c r="S83" s="548">
        <v>0.90339999999999998</v>
      </c>
      <c r="T83" s="547" t="s">
        <v>1670</v>
      </c>
      <c r="U83" s="612">
        <v>43435</v>
      </c>
      <c r="V83" s="612" t="s">
        <v>1490</v>
      </c>
      <c r="W83" s="614" t="s">
        <v>1657</v>
      </c>
      <c r="X83" s="614"/>
      <c r="Y83" s="275"/>
      <c r="Z83" s="275"/>
      <c r="AC83" s="155"/>
      <c r="AD83" s="540"/>
      <c r="AF83" s="155"/>
      <c r="AG83" s="36"/>
      <c r="AJ83" s="2"/>
    </row>
    <row r="84" spans="2:36" s="18" customFormat="1" ht="20.25" customHeight="1" x14ac:dyDescent="0.4">
      <c r="B84" s="543">
        <v>43458</v>
      </c>
      <c r="C84" s="543" t="s">
        <v>1970</v>
      </c>
      <c r="D84" s="544">
        <v>13</v>
      </c>
      <c r="E84" s="544">
        <v>6</v>
      </c>
      <c r="F84" s="623">
        <v>1287</v>
      </c>
      <c r="G84" s="642" t="s">
        <v>1820</v>
      </c>
      <c r="H84" s="545" t="s">
        <v>1977</v>
      </c>
      <c r="I84" s="544" t="s">
        <v>1523</v>
      </c>
      <c r="J84" s="544" t="s">
        <v>1940</v>
      </c>
      <c r="K84" s="544" t="s">
        <v>2128</v>
      </c>
      <c r="L84" s="544" t="s">
        <v>2215</v>
      </c>
      <c r="M84" s="544" t="s">
        <v>2203</v>
      </c>
      <c r="N84" s="544" t="s">
        <v>2125</v>
      </c>
      <c r="O84" s="544" t="s">
        <v>1662</v>
      </c>
      <c r="P84" s="544" t="s">
        <v>1530</v>
      </c>
      <c r="Q84" s="544" t="s">
        <v>2000</v>
      </c>
      <c r="R84" s="545"/>
      <c r="S84" s="548">
        <v>0.9032</v>
      </c>
      <c r="T84" s="547" t="s">
        <v>1670</v>
      </c>
      <c r="U84" s="612">
        <v>44635</v>
      </c>
      <c r="V84" s="612" t="s">
        <v>1490</v>
      </c>
      <c r="W84" s="614" t="s">
        <v>1657</v>
      </c>
      <c r="X84" s="614"/>
      <c r="Y84" s="275"/>
      <c r="Z84" s="275"/>
      <c r="AC84" s="155"/>
      <c r="AD84" s="540"/>
      <c r="AF84" s="155"/>
      <c r="AG84" s="36"/>
      <c r="AJ84" s="2"/>
    </row>
    <row r="85" spans="2:36" s="18" customFormat="1" ht="20.25" customHeight="1" x14ac:dyDescent="0.4">
      <c r="B85" s="543">
        <v>42683</v>
      </c>
      <c r="C85" s="543" t="s">
        <v>1970</v>
      </c>
      <c r="D85" s="544">
        <v>14</v>
      </c>
      <c r="E85" s="544">
        <v>1</v>
      </c>
      <c r="F85" s="623">
        <v>1342</v>
      </c>
      <c r="G85" s="642" t="s">
        <v>1821</v>
      </c>
      <c r="H85" s="545" t="s">
        <v>1977</v>
      </c>
      <c r="I85" s="544" t="s">
        <v>1467</v>
      </c>
      <c r="J85" s="544" t="s">
        <v>1941</v>
      </c>
      <c r="K85" s="544" t="s">
        <v>2129</v>
      </c>
      <c r="L85" s="544" t="s">
        <v>2212</v>
      </c>
      <c r="M85" s="544" t="s">
        <v>2203</v>
      </c>
      <c r="N85" s="544" t="s">
        <v>2126</v>
      </c>
      <c r="O85" s="544" t="s">
        <v>1537</v>
      </c>
      <c r="P85" s="544" t="s">
        <v>1992</v>
      </c>
      <c r="Q85" s="544" t="s">
        <v>2000</v>
      </c>
      <c r="R85" s="545"/>
      <c r="S85" s="548">
        <v>0.84230000000000005</v>
      </c>
      <c r="T85" s="547" t="s">
        <v>1485</v>
      </c>
      <c r="U85" s="612">
        <v>42339</v>
      </c>
      <c r="V85" s="612" t="s">
        <v>2235</v>
      </c>
      <c r="W85" s="614" t="s">
        <v>1657</v>
      </c>
      <c r="X85" s="614"/>
      <c r="Y85" s="275"/>
      <c r="Z85" s="275"/>
      <c r="AC85" s="155"/>
      <c r="AD85" s="540"/>
      <c r="AF85" s="155"/>
      <c r="AG85" s="36"/>
      <c r="AJ85" s="2"/>
    </row>
    <row r="86" spans="2:36" s="18" customFormat="1" ht="20.25" customHeight="1" x14ac:dyDescent="0.4">
      <c r="B86" s="543">
        <v>42464</v>
      </c>
      <c r="C86" s="543" t="s">
        <v>1970</v>
      </c>
      <c r="D86" s="544">
        <v>14</v>
      </c>
      <c r="E86" s="544">
        <v>2</v>
      </c>
      <c r="F86" s="623">
        <v>1343</v>
      </c>
      <c r="G86" s="642" t="s">
        <v>1822</v>
      </c>
      <c r="H86" s="545" t="s">
        <v>1977</v>
      </c>
      <c r="I86" s="544" t="s">
        <v>1467</v>
      </c>
      <c r="J86" s="544" t="s">
        <v>1941</v>
      </c>
      <c r="K86" s="544" t="s">
        <v>2130</v>
      </c>
      <c r="L86" s="544" t="s">
        <v>2212</v>
      </c>
      <c r="M86" s="544" t="s">
        <v>2226</v>
      </c>
      <c r="N86" s="544" t="s">
        <v>2127</v>
      </c>
      <c r="O86" s="544" t="s">
        <v>1538</v>
      </c>
      <c r="P86" s="544" t="s">
        <v>1992</v>
      </c>
      <c r="Q86" s="544" t="s">
        <v>2000</v>
      </c>
      <c r="R86" s="545"/>
      <c r="S86" s="548">
        <v>0.8468</v>
      </c>
      <c r="T86" s="547" t="s">
        <v>1485</v>
      </c>
      <c r="U86" s="612">
        <v>42339</v>
      </c>
      <c r="V86" s="612" t="s">
        <v>2235</v>
      </c>
      <c r="W86" s="614" t="s">
        <v>1657</v>
      </c>
      <c r="X86" s="614"/>
      <c r="Y86" s="275"/>
      <c r="Z86" s="275"/>
      <c r="AC86" s="155"/>
      <c r="AD86" s="540"/>
      <c r="AF86" s="155"/>
      <c r="AG86" s="36"/>
      <c r="AJ86" s="2"/>
    </row>
    <row r="87" spans="2:36" s="18" customFormat="1" ht="20.25" customHeight="1" x14ac:dyDescent="0.4">
      <c r="B87" s="543">
        <v>43142</v>
      </c>
      <c r="C87" s="543" t="s">
        <v>1970</v>
      </c>
      <c r="D87" s="544">
        <v>14</v>
      </c>
      <c r="E87" s="544">
        <v>3</v>
      </c>
      <c r="F87" s="623">
        <v>1344</v>
      </c>
      <c r="G87" s="642" t="s">
        <v>1823</v>
      </c>
      <c r="H87" s="545" t="s">
        <v>1977</v>
      </c>
      <c r="I87" s="544" t="s">
        <v>1467</v>
      </c>
      <c r="J87" s="544" t="s">
        <v>1941</v>
      </c>
      <c r="K87" s="544" t="s">
        <v>2131</v>
      </c>
      <c r="L87" s="544" t="s">
        <v>2212</v>
      </c>
      <c r="M87" s="544" t="s">
        <v>2203</v>
      </c>
      <c r="N87" s="544" t="s">
        <v>2128</v>
      </c>
      <c r="O87" s="544" t="s">
        <v>1537</v>
      </c>
      <c r="P87" s="544" t="s">
        <v>1992</v>
      </c>
      <c r="Q87" s="544" t="s">
        <v>2000</v>
      </c>
      <c r="R87" s="545"/>
      <c r="S87" s="548">
        <v>0.84230000000000005</v>
      </c>
      <c r="T87" s="547" t="s">
        <v>1485</v>
      </c>
      <c r="U87" s="612">
        <v>42339</v>
      </c>
      <c r="V87" s="612" t="s">
        <v>2235</v>
      </c>
      <c r="W87" s="614" t="s">
        <v>1657</v>
      </c>
      <c r="X87" s="614"/>
      <c r="Y87" s="275"/>
      <c r="Z87" s="275"/>
      <c r="AC87" s="155" t="s">
        <v>1181</v>
      </c>
      <c r="AD87" s="540" t="s">
        <v>1477</v>
      </c>
      <c r="AF87" s="155"/>
      <c r="AG87" s="36"/>
      <c r="AJ87" s="2"/>
    </row>
    <row r="88" spans="2:36" s="18" customFormat="1" ht="20.25" customHeight="1" x14ac:dyDescent="0.4">
      <c r="B88" s="543">
        <v>42464</v>
      </c>
      <c r="C88" s="543" t="s">
        <v>1970</v>
      </c>
      <c r="D88" s="544">
        <v>14</v>
      </c>
      <c r="E88" s="544">
        <v>4</v>
      </c>
      <c r="F88" s="623">
        <v>1361</v>
      </c>
      <c r="G88" s="642" t="s">
        <v>1824</v>
      </c>
      <c r="H88" s="545" t="s">
        <v>1977</v>
      </c>
      <c r="I88" s="544" t="s">
        <v>1467</v>
      </c>
      <c r="J88" s="544" t="s">
        <v>1941</v>
      </c>
      <c r="K88" s="544" t="s">
        <v>2132</v>
      </c>
      <c r="L88" s="544" t="s">
        <v>2212</v>
      </c>
      <c r="M88" s="544" t="s">
        <v>2203</v>
      </c>
      <c r="N88" s="544" t="s">
        <v>2129</v>
      </c>
      <c r="O88" s="544" t="s">
        <v>1736</v>
      </c>
      <c r="P88" s="544" t="s">
        <v>1473</v>
      </c>
      <c r="Q88" s="544" t="s">
        <v>2000</v>
      </c>
      <c r="R88" s="545"/>
      <c r="S88" s="548">
        <v>0.85189999999999999</v>
      </c>
      <c r="T88" s="547" t="s">
        <v>1484</v>
      </c>
      <c r="U88" s="612">
        <v>42339</v>
      </c>
      <c r="V88" s="612" t="s">
        <v>2235</v>
      </c>
      <c r="W88" s="614" t="s">
        <v>1657</v>
      </c>
      <c r="X88" s="614"/>
      <c r="Y88" s="275"/>
      <c r="Z88" s="275"/>
      <c r="AC88" s="155" t="s">
        <v>1182</v>
      </c>
      <c r="AD88" s="540" t="s">
        <v>1530</v>
      </c>
      <c r="AF88" s="155"/>
      <c r="AG88" s="36"/>
      <c r="AJ88" s="2"/>
    </row>
    <row r="89" spans="2:36" s="18" customFormat="1" ht="20.25" customHeight="1" x14ac:dyDescent="0.4">
      <c r="B89" s="543">
        <v>42464</v>
      </c>
      <c r="C89" s="543" t="s">
        <v>1970</v>
      </c>
      <c r="D89" s="544">
        <v>14</v>
      </c>
      <c r="E89" s="544">
        <v>5</v>
      </c>
      <c r="F89" s="623">
        <v>1362</v>
      </c>
      <c r="G89" s="642" t="s">
        <v>1825</v>
      </c>
      <c r="H89" s="545" t="s">
        <v>1977</v>
      </c>
      <c r="I89" s="544" t="s">
        <v>1467</v>
      </c>
      <c r="J89" s="544" t="s">
        <v>1941</v>
      </c>
      <c r="K89" s="544" t="s">
        <v>2133</v>
      </c>
      <c r="L89" s="544" t="s">
        <v>2212</v>
      </c>
      <c r="M89" s="544" t="s">
        <v>2203</v>
      </c>
      <c r="N89" s="544" t="s">
        <v>2130</v>
      </c>
      <c r="O89" s="544" t="s">
        <v>1736</v>
      </c>
      <c r="P89" s="544" t="s">
        <v>1473</v>
      </c>
      <c r="Q89" s="544" t="s">
        <v>2000</v>
      </c>
      <c r="R89" s="545"/>
      <c r="S89" s="548">
        <v>0.85189999999999999</v>
      </c>
      <c r="T89" s="547" t="s">
        <v>1484</v>
      </c>
      <c r="U89" s="612">
        <v>42339</v>
      </c>
      <c r="V89" s="612" t="s">
        <v>2235</v>
      </c>
      <c r="W89" s="614" t="s">
        <v>1657</v>
      </c>
      <c r="X89" s="614"/>
      <c r="Y89" s="275"/>
      <c r="Z89" s="275"/>
      <c r="AC89" s="155" t="s">
        <v>1183</v>
      </c>
      <c r="AD89" s="541" t="s">
        <v>985</v>
      </c>
      <c r="AF89" s="155"/>
      <c r="AG89" s="36"/>
      <c r="AJ89" s="2"/>
    </row>
    <row r="90" spans="2:36" s="18" customFormat="1" ht="20.25" customHeight="1" x14ac:dyDescent="0.4">
      <c r="B90" s="543">
        <v>42464</v>
      </c>
      <c r="C90" s="543" t="s">
        <v>1970</v>
      </c>
      <c r="D90" s="544">
        <v>14</v>
      </c>
      <c r="E90" s="544">
        <v>6</v>
      </c>
      <c r="F90" s="623">
        <v>1363</v>
      </c>
      <c r="G90" s="642" t="s">
        <v>1826</v>
      </c>
      <c r="H90" s="545" t="s">
        <v>1977</v>
      </c>
      <c r="I90" s="544" t="s">
        <v>1467</v>
      </c>
      <c r="J90" s="544" t="s">
        <v>1941</v>
      </c>
      <c r="K90" s="544" t="s">
        <v>2134</v>
      </c>
      <c r="L90" s="544" t="s">
        <v>2212</v>
      </c>
      <c r="M90" s="544" t="s">
        <v>2203</v>
      </c>
      <c r="N90" s="544" t="s">
        <v>2131</v>
      </c>
      <c r="O90" s="544" t="s">
        <v>1736</v>
      </c>
      <c r="P90" s="544" t="s">
        <v>1473</v>
      </c>
      <c r="Q90" s="544" t="s">
        <v>2000</v>
      </c>
      <c r="R90" s="545"/>
      <c r="S90" s="548">
        <v>0.85189999999999999</v>
      </c>
      <c r="T90" s="547" t="s">
        <v>1484</v>
      </c>
      <c r="U90" s="612">
        <v>42278</v>
      </c>
      <c r="V90" s="612" t="s">
        <v>2235</v>
      </c>
      <c r="W90" s="614" t="s">
        <v>1657</v>
      </c>
      <c r="X90" s="614"/>
      <c r="Y90" s="275"/>
      <c r="Z90" s="275"/>
      <c r="AC90" s="155" t="s">
        <v>1184</v>
      </c>
      <c r="AD90" s="541" t="s">
        <v>1499</v>
      </c>
      <c r="AF90" s="155"/>
      <c r="AG90" s="36"/>
      <c r="AJ90" s="2"/>
    </row>
    <row r="91" spans="2:36" s="18" customFormat="1" ht="20.25" customHeight="1" x14ac:dyDescent="0.4">
      <c r="B91" s="543">
        <v>43151</v>
      </c>
      <c r="C91" s="543" t="s">
        <v>1970</v>
      </c>
      <c r="D91" s="544">
        <v>15</v>
      </c>
      <c r="E91" s="544">
        <v>1</v>
      </c>
      <c r="F91" s="623">
        <v>1283</v>
      </c>
      <c r="G91" s="642" t="s">
        <v>1827</v>
      </c>
      <c r="H91" s="545" t="s">
        <v>1977</v>
      </c>
      <c r="I91" s="544" t="s">
        <v>1523</v>
      </c>
      <c r="J91" s="544" t="s">
        <v>1525</v>
      </c>
      <c r="K91" s="544" t="s">
        <v>2135</v>
      </c>
      <c r="L91" s="544" t="s">
        <v>2216</v>
      </c>
      <c r="M91" s="544" t="s">
        <v>2226</v>
      </c>
      <c r="N91" s="544" t="s">
        <v>2132</v>
      </c>
      <c r="O91" s="544" t="s">
        <v>1737</v>
      </c>
      <c r="P91" s="544" t="s">
        <v>1738</v>
      </c>
      <c r="Q91" s="544" t="s">
        <v>2000</v>
      </c>
      <c r="R91" s="545"/>
      <c r="S91" s="548">
        <v>0.87</v>
      </c>
      <c r="T91" s="547" t="s">
        <v>1605</v>
      </c>
      <c r="U91" s="612">
        <v>43101</v>
      </c>
      <c r="V91" s="612" t="s">
        <v>2235</v>
      </c>
      <c r="W91" s="614" t="s">
        <v>1657</v>
      </c>
      <c r="X91" s="614"/>
      <c r="Y91" s="275"/>
      <c r="Z91" s="275"/>
      <c r="AC91" s="155" t="s">
        <v>1185</v>
      </c>
      <c r="AD91" s="541" t="s">
        <v>624</v>
      </c>
      <c r="AF91" s="155"/>
      <c r="AG91" s="36"/>
      <c r="AJ91" s="2"/>
    </row>
    <row r="92" spans="2:36" s="18" customFormat="1" ht="20.25" customHeight="1" x14ac:dyDescent="0.4">
      <c r="B92" s="543">
        <v>43151</v>
      </c>
      <c r="C92" s="543" t="s">
        <v>1970</v>
      </c>
      <c r="D92" s="544">
        <v>15</v>
      </c>
      <c r="E92" s="544">
        <v>2</v>
      </c>
      <c r="F92" s="623">
        <v>1282</v>
      </c>
      <c r="G92" s="642" t="s">
        <v>1828</v>
      </c>
      <c r="H92" s="545" t="s">
        <v>1977</v>
      </c>
      <c r="I92" s="544" t="s">
        <v>1523</v>
      </c>
      <c r="J92" s="544" t="s">
        <v>1525</v>
      </c>
      <c r="K92" s="544" t="s">
        <v>2136</v>
      </c>
      <c r="L92" s="544" t="s">
        <v>2216</v>
      </c>
      <c r="M92" s="544" t="s">
        <v>2203</v>
      </c>
      <c r="N92" s="544" t="s">
        <v>2133</v>
      </c>
      <c r="O92" s="544" t="s">
        <v>1737</v>
      </c>
      <c r="P92" s="544" t="s">
        <v>1738</v>
      </c>
      <c r="Q92" s="544" t="s">
        <v>2000</v>
      </c>
      <c r="R92" s="545"/>
      <c r="S92" s="548">
        <v>0.87</v>
      </c>
      <c r="T92" s="547" t="s">
        <v>1485</v>
      </c>
      <c r="U92" s="612">
        <v>43101</v>
      </c>
      <c r="V92" s="612" t="s">
        <v>2235</v>
      </c>
      <c r="W92" s="614" t="s">
        <v>1657</v>
      </c>
      <c r="X92" s="614"/>
      <c r="Y92" s="275"/>
      <c r="Z92" s="275"/>
      <c r="AC92" s="155" t="s">
        <v>1186</v>
      </c>
      <c r="AD92" s="541" t="s">
        <v>1472</v>
      </c>
      <c r="AF92" s="155"/>
      <c r="AG92" s="36"/>
      <c r="AJ92" s="2"/>
    </row>
    <row r="93" spans="2:36" s="18" customFormat="1" ht="20.25" customHeight="1" x14ac:dyDescent="0.4">
      <c r="B93" s="543">
        <v>43151</v>
      </c>
      <c r="C93" s="543" t="s">
        <v>1970</v>
      </c>
      <c r="D93" s="544">
        <v>15</v>
      </c>
      <c r="E93" s="544">
        <v>3</v>
      </c>
      <c r="F93" s="623">
        <v>1284</v>
      </c>
      <c r="G93" s="642" t="s">
        <v>1829</v>
      </c>
      <c r="H93" s="545" t="s">
        <v>1977</v>
      </c>
      <c r="I93" s="544" t="s">
        <v>1523</v>
      </c>
      <c r="J93" s="544" t="s">
        <v>1525</v>
      </c>
      <c r="K93" s="544" t="s">
        <v>2137</v>
      </c>
      <c r="L93" s="544" t="s">
        <v>2216</v>
      </c>
      <c r="M93" s="544" t="s">
        <v>2203</v>
      </c>
      <c r="N93" s="544" t="s">
        <v>2134</v>
      </c>
      <c r="O93" s="544" t="s">
        <v>1737</v>
      </c>
      <c r="P93" s="544" t="s">
        <v>1738</v>
      </c>
      <c r="Q93" s="544" t="s">
        <v>2000</v>
      </c>
      <c r="R93" s="545"/>
      <c r="S93" s="548">
        <v>0.87</v>
      </c>
      <c r="T93" s="547" t="s">
        <v>1605</v>
      </c>
      <c r="U93" s="612">
        <v>43101</v>
      </c>
      <c r="V93" s="612" t="s">
        <v>2235</v>
      </c>
      <c r="W93" s="614" t="s">
        <v>1657</v>
      </c>
      <c r="X93" s="614"/>
      <c r="Y93" s="275"/>
      <c r="Z93" s="275"/>
      <c r="AC93" s="155" t="s">
        <v>1187</v>
      </c>
      <c r="AD93" s="541" t="s">
        <v>834</v>
      </c>
      <c r="AF93" s="155"/>
      <c r="AG93" s="36"/>
      <c r="AJ93" s="2"/>
    </row>
    <row r="94" spans="2:36" s="18" customFormat="1" ht="20.25" customHeight="1" x14ac:dyDescent="0.4">
      <c r="B94" s="543">
        <v>43151</v>
      </c>
      <c r="C94" s="543" t="s">
        <v>1970</v>
      </c>
      <c r="D94" s="544">
        <v>15</v>
      </c>
      <c r="E94" s="544">
        <v>4</v>
      </c>
      <c r="F94" s="623">
        <v>1285</v>
      </c>
      <c r="G94" s="642" t="s">
        <v>1830</v>
      </c>
      <c r="H94" s="545" t="s">
        <v>1977</v>
      </c>
      <c r="I94" s="544" t="s">
        <v>1523</v>
      </c>
      <c r="J94" s="544" t="s">
        <v>1525</v>
      </c>
      <c r="K94" s="544" t="s">
        <v>2138</v>
      </c>
      <c r="L94" s="544" t="s">
        <v>2216</v>
      </c>
      <c r="M94" s="544" t="s">
        <v>2203</v>
      </c>
      <c r="N94" s="544" t="s">
        <v>2135</v>
      </c>
      <c r="O94" s="544" t="s">
        <v>1526</v>
      </c>
      <c r="P94" s="544" t="s">
        <v>1530</v>
      </c>
      <c r="Q94" s="544" t="s">
        <v>2000</v>
      </c>
      <c r="R94" s="545"/>
      <c r="S94" s="548">
        <v>0.86939999999999995</v>
      </c>
      <c r="T94" s="547" t="s">
        <v>1605</v>
      </c>
      <c r="U94" s="612">
        <v>43102</v>
      </c>
      <c r="V94" s="612" t="s">
        <v>2235</v>
      </c>
      <c r="W94" s="614" t="s">
        <v>1657</v>
      </c>
      <c r="X94" s="614"/>
      <c r="Y94" s="275"/>
      <c r="Z94" s="275"/>
      <c r="AC94" s="155" t="s">
        <v>1188</v>
      </c>
      <c r="AD94" s="541" t="s">
        <v>1501</v>
      </c>
      <c r="AF94" s="155"/>
      <c r="AJ94" s="2"/>
    </row>
    <row r="95" spans="2:36" s="18" customFormat="1" ht="20.25" customHeight="1" x14ac:dyDescent="0.4">
      <c r="B95" s="543">
        <v>45567</v>
      </c>
      <c r="C95" s="543" t="s">
        <v>1970</v>
      </c>
      <c r="D95" s="544">
        <v>16</v>
      </c>
      <c r="E95" s="544">
        <v>1</v>
      </c>
      <c r="F95" s="643">
        <v>1406</v>
      </c>
      <c r="G95" s="649" t="s">
        <v>1831</v>
      </c>
      <c r="H95" s="545" t="s">
        <v>1977</v>
      </c>
      <c r="I95" s="544" t="s">
        <v>616</v>
      </c>
      <c r="J95" s="643" t="s">
        <v>1942</v>
      </c>
      <c r="K95" s="643" t="s">
        <v>2139</v>
      </c>
      <c r="L95" s="714" t="s">
        <v>2217</v>
      </c>
      <c r="M95" s="544" t="s">
        <v>2226</v>
      </c>
      <c r="N95" s="643" t="s">
        <v>2136</v>
      </c>
      <c r="O95" s="544" t="s">
        <v>1526</v>
      </c>
      <c r="P95" s="544" t="s">
        <v>1530</v>
      </c>
      <c r="Q95" s="544" t="s">
        <v>2000</v>
      </c>
      <c r="R95" s="545"/>
      <c r="S95" s="653">
        <v>0.86939999999999995</v>
      </c>
      <c r="T95" s="547" t="s">
        <v>1114</v>
      </c>
      <c r="U95" s="612">
        <v>44470</v>
      </c>
      <c r="V95" s="612" t="s">
        <v>2235</v>
      </c>
      <c r="W95" s="643" t="s">
        <v>1763</v>
      </c>
      <c r="X95" s="643"/>
      <c r="Y95" s="640" t="s">
        <v>1762</v>
      </c>
      <c r="Z95" s="640" t="s">
        <v>1762</v>
      </c>
      <c r="AA95" s="640" t="s">
        <v>1762</v>
      </c>
      <c r="AB95" s="640" t="s">
        <v>1762</v>
      </c>
      <c r="AC95" s="640" t="s">
        <v>1762</v>
      </c>
      <c r="AD95" s="640" t="s">
        <v>1762</v>
      </c>
      <c r="AE95" s="640" t="s">
        <v>1762</v>
      </c>
      <c r="AF95" s="640" t="s">
        <v>1762</v>
      </c>
      <c r="AG95" s="640" t="s">
        <v>1762</v>
      </c>
      <c r="AH95" s="640" t="s">
        <v>1762</v>
      </c>
      <c r="AI95" s="640" t="s">
        <v>1762</v>
      </c>
      <c r="AJ95" s="2"/>
    </row>
    <row r="96" spans="2:36" s="18" customFormat="1" ht="20.25" customHeight="1" x14ac:dyDescent="0.4">
      <c r="B96" s="543">
        <v>45572</v>
      </c>
      <c r="C96" s="543" t="s">
        <v>1970</v>
      </c>
      <c r="D96" s="544">
        <v>16</v>
      </c>
      <c r="E96" s="544">
        <v>2</v>
      </c>
      <c r="F96" s="643">
        <v>1408</v>
      </c>
      <c r="G96" s="649" t="s">
        <v>1832</v>
      </c>
      <c r="H96" s="545" t="s">
        <v>1977</v>
      </c>
      <c r="I96" s="544" t="s">
        <v>616</v>
      </c>
      <c r="J96" s="643" t="s">
        <v>1942</v>
      </c>
      <c r="K96" s="643" t="s">
        <v>2140</v>
      </c>
      <c r="L96" s="714" t="s">
        <v>2217</v>
      </c>
      <c r="M96" s="544" t="s">
        <v>2203</v>
      </c>
      <c r="N96" s="643" t="s">
        <v>2137</v>
      </c>
      <c r="O96" s="544" t="s">
        <v>1527</v>
      </c>
      <c r="P96" s="544" t="s">
        <v>1993</v>
      </c>
      <c r="Q96" s="544" t="s">
        <v>2000</v>
      </c>
      <c r="R96" s="545"/>
      <c r="S96" s="653">
        <v>0.86949999999999994</v>
      </c>
      <c r="T96" s="547" t="s">
        <v>1114</v>
      </c>
      <c r="U96" s="612">
        <v>44774</v>
      </c>
      <c r="V96" s="612" t="s">
        <v>2235</v>
      </c>
      <c r="W96" s="643" t="s">
        <v>1763</v>
      </c>
      <c r="X96" s="643"/>
      <c r="Y96" s="275"/>
      <c r="Z96" s="275"/>
      <c r="AC96" s="155" t="s">
        <v>1189</v>
      </c>
      <c r="AD96" s="541" t="s">
        <v>986</v>
      </c>
      <c r="AF96" s="155"/>
      <c r="AJ96" s="2"/>
    </row>
    <row r="97" spans="2:36" s="18" customFormat="1" ht="20.25" customHeight="1" x14ac:dyDescent="0.4">
      <c r="B97" s="543">
        <v>45588</v>
      </c>
      <c r="C97" s="543" t="s">
        <v>1970</v>
      </c>
      <c r="D97" s="544">
        <v>16</v>
      </c>
      <c r="E97" s="544">
        <v>3</v>
      </c>
      <c r="F97" s="643">
        <v>1409</v>
      </c>
      <c r="G97" s="649" t="s">
        <v>1833</v>
      </c>
      <c r="H97" s="545" t="s">
        <v>1977</v>
      </c>
      <c r="I97" s="544" t="s">
        <v>616</v>
      </c>
      <c r="J97" s="643" t="s">
        <v>1942</v>
      </c>
      <c r="K97" s="643" t="s">
        <v>2141</v>
      </c>
      <c r="L97" s="714" t="s">
        <v>2217</v>
      </c>
      <c r="M97" s="544" t="s">
        <v>2203</v>
      </c>
      <c r="N97" s="643" t="s">
        <v>2138</v>
      </c>
      <c r="O97" s="544" t="s">
        <v>1527</v>
      </c>
      <c r="P97" s="544" t="s">
        <v>1993</v>
      </c>
      <c r="Q97" s="544" t="s">
        <v>2000</v>
      </c>
      <c r="R97" s="545"/>
      <c r="S97" s="653">
        <v>0.86949999999999994</v>
      </c>
      <c r="T97" s="547" t="s">
        <v>1114</v>
      </c>
      <c r="U97" s="612">
        <v>44743</v>
      </c>
      <c r="V97" s="612" t="s">
        <v>2235</v>
      </c>
      <c r="W97" s="643" t="s">
        <v>1763</v>
      </c>
      <c r="X97" s="643"/>
      <c r="Y97" s="275"/>
      <c r="Z97" s="275"/>
      <c r="AC97" s="155" t="s">
        <v>1190</v>
      </c>
      <c r="AD97" s="541" t="s">
        <v>987</v>
      </c>
      <c r="AF97" s="155"/>
      <c r="AJ97" s="2"/>
    </row>
    <row r="98" spans="2:36" s="18" customFormat="1" ht="20.25" customHeight="1" x14ac:dyDescent="0.4">
      <c r="B98" s="543">
        <v>45588</v>
      </c>
      <c r="C98" s="543" t="s">
        <v>1970</v>
      </c>
      <c r="D98" s="544">
        <v>16</v>
      </c>
      <c r="E98" s="544">
        <v>4</v>
      </c>
      <c r="F98" s="643">
        <v>1413</v>
      </c>
      <c r="G98" s="649" t="s">
        <v>1834</v>
      </c>
      <c r="H98" s="545" t="s">
        <v>1977</v>
      </c>
      <c r="I98" s="544" t="s">
        <v>616</v>
      </c>
      <c r="J98" s="643" t="s">
        <v>1942</v>
      </c>
      <c r="K98" s="643" t="s">
        <v>2142</v>
      </c>
      <c r="L98" s="714" t="s">
        <v>2217</v>
      </c>
      <c r="M98" s="544" t="s">
        <v>2203</v>
      </c>
      <c r="N98" s="643" t="s">
        <v>2139</v>
      </c>
      <c r="O98" s="544" t="s">
        <v>2016</v>
      </c>
      <c r="P98" s="544" t="s">
        <v>1732</v>
      </c>
      <c r="Q98" s="544" t="s">
        <v>2000</v>
      </c>
      <c r="R98" s="545"/>
      <c r="S98" s="653">
        <v>0.88039999999999996</v>
      </c>
      <c r="T98" s="547" t="s">
        <v>1114</v>
      </c>
      <c r="U98" s="612">
        <v>44044</v>
      </c>
      <c r="V98" s="612" t="s">
        <v>2235</v>
      </c>
      <c r="W98" s="643" t="s">
        <v>1763</v>
      </c>
      <c r="X98" s="643"/>
      <c r="Y98" s="275"/>
      <c r="Z98" s="275"/>
      <c r="AC98" s="155" t="s">
        <v>1191</v>
      </c>
      <c r="AD98" s="541" t="s">
        <v>988</v>
      </c>
      <c r="AJ98" s="2"/>
    </row>
    <row r="99" spans="2:36" s="18" customFormat="1" ht="20.25" customHeight="1" x14ac:dyDescent="0.4">
      <c r="B99" s="543">
        <v>42718</v>
      </c>
      <c r="C99" s="543" t="s">
        <v>1970</v>
      </c>
      <c r="D99" s="544">
        <v>17</v>
      </c>
      <c r="E99" s="544">
        <v>1</v>
      </c>
      <c r="F99" s="623">
        <v>1097</v>
      </c>
      <c r="G99" s="642" t="s">
        <v>1835</v>
      </c>
      <c r="H99" s="545" t="s">
        <v>1977</v>
      </c>
      <c r="I99" s="544" t="s">
        <v>788</v>
      </c>
      <c r="J99" s="544" t="s">
        <v>1483</v>
      </c>
      <c r="K99" s="544" t="s">
        <v>2143</v>
      </c>
      <c r="L99" s="544" t="s">
        <v>2218</v>
      </c>
      <c r="M99" s="544" t="s">
        <v>2203</v>
      </c>
      <c r="N99" s="544" t="s">
        <v>2140</v>
      </c>
      <c r="O99" s="544" t="s">
        <v>1930</v>
      </c>
      <c r="P99" s="544" t="s">
        <v>1732</v>
      </c>
      <c r="Q99" s="544" t="s">
        <v>2000</v>
      </c>
      <c r="R99" s="545"/>
      <c r="S99" s="548">
        <v>0.88039999999999996</v>
      </c>
      <c r="T99" s="547" t="s">
        <v>1605</v>
      </c>
      <c r="U99" s="612">
        <v>42278</v>
      </c>
      <c r="V99" s="612" t="s">
        <v>2234</v>
      </c>
      <c r="W99" s="614" t="s">
        <v>1656</v>
      </c>
      <c r="X99" s="614"/>
      <c r="Y99" s="275"/>
      <c r="Z99" s="275"/>
      <c r="AC99" s="155" t="s">
        <v>1192</v>
      </c>
      <c r="AD99" s="540" t="s">
        <v>1509</v>
      </c>
      <c r="AJ99" s="2"/>
    </row>
    <row r="100" spans="2:36" s="18" customFormat="1" ht="20.25" customHeight="1" x14ac:dyDescent="0.4">
      <c r="B100" s="543">
        <v>42750</v>
      </c>
      <c r="C100" s="543" t="s">
        <v>1970</v>
      </c>
      <c r="D100" s="544">
        <v>17</v>
      </c>
      <c r="E100" s="544">
        <v>2</v>
      </c>
      <c r="F100" s="623">
        <v>1184</v>
      </c>
      <c r="G100" s="642" t="s">
        <v>1836</v>
      </c>
      <c r="H100" s="545" t="s">
        <v>1977</v>
      </c>
      <c r="I100" s="544" t="s">
        <v>788</v>
      </c>
      <c r="J100" s="544" t="s">
        <v>1483</v>
      </c>
      <c r="K100" s="544" t="s">
        <v>2144</v>
      </c>
      <c r="L100" s="544" t="s">
        <v>2218</v>
      </c>
      <c r="M100" s="544" t="s">
        <v>2203</v>
      </c>
      <c r="N100" s="544" t="s">
        <v>2141</v>
      </c>
      <c r="O100" s="544" t="s">
        <v>1931</v>
      </c>
      <c r="P100" s="544" t="s">
        <v>1732</v>
      </c>
      <c r="Q100" s="544" t="s">
        <v>2000</v>
      </c>
      <c r="R100" s="545"/>
      <c r="S100" s="548">
        <v>0.88039999999999996</v>
      </c>
      <c r="T100" s="547" t="s">
        <v>1605</v>
      </c>
      <c r="U100" s="612">
        <v>42278</v>
      </c>
      <c r="V100" s="612" t="s">
        <v>2234</v>
      </c>
      <c r="W100" s="614" t="s">
        <v>1656</v>
      </c>
      <c r="X100" s="614"/>
      <c r="Y100" s="275"/>
      <c r="Z100" s="275"/>
      <c r="AC100" s="155" t="s">
        <v>1193</v>
      </c>
      <c r="AD100" s="540" t="s">
        <v>1473</v>
      </c>
      <c r="AJ100" s="2"/>
    </row>
    <row r="101" spans="2:36" s="18" customFormat="1" ht="20.25" customHeight="1" x14ac:dyDescent="0.4">
      <c r="B101" s="543">
        <v>42718</v>
      </c>
      <c r="C101" s="543" t="s">
        <v>1970</v>
      </c>
      <c r="D101" s="544">
        <v>17</v>
      </c>
      <c r="E101" s="544">
        <v>3</v>
      </c>
      <c r="F101" s="623">
        <v>1099</v>
      </c>
      <c r="G101" s="642" t="s">
        <v>1837</v>
      </c>
      <c r="H101" s="545" t="s">
        <v>1977</v>
      </c>
      <c r="I101" s="544" t="s">
        <v>788</v>
      </c>
      <c r="J101" s="544" t="s">
        <v>1483</v>
      </c>
      <c r="K101" s="544" t="s">
        <v>2145</v>
      </c>
      <c r="L101" s="544" t="s">
        <v>2218</v>
      </c>
      <c r="M101" s="544" t="s">
        <v>2203</v>
      </c>
      <c r="N101" s="544" t="s">
        <v>2142</v>
      </c>
      <c r="O101" s="544" t="s">
        <v>1932</v>
      </c>
      <c r="P101" s="544" t="s">
        <v>1732</v>
      </c>
      <c r="Q101" s="544" t="s">
        <v>2000</v>
      </c>
      <c r="R101" s="545"/>
      <c r="S101" s="548">
        <v>0.88039999999999996</v>
      </c>
      <c r="T101" s="547" t="s">
        <v>1605</v>
      </c>
      <c r="U101" s="612">
        <v>42278</v>
      </c>
      <c r="V101" s="612" t="s">
        <v>2234</v>
      </c>
      <c r="W101" s="614" t="s">
        <v>1656</v>
      </c>
      <c r="X101" s="614"/>
      <c r="Y101" s="275"/>
      <c r="Z101" s="275"/>
      <c r="AC101" s="155" t="s">
        <v>1447</v>
      </c>
      <c r="AD101" s="541" t="s">
        <v>989</v>
      </c>
      <c r="AJ101" s="2"/>
    </row>
    <row r="102" spans="2:36" s="18" customFormat="1" ht="20.25" customHeight="1" x14ac:dyDescent="0.4">
      <c r="B102" s="543">
        <v>42718</v>
      </c>
      <c r="C102" s="543" t="s">
        <v>1970</v>
      </c>
      <c r="D102" s="544">
        <v>17</v>
      </c>
      <c r="E102" s="544">
        <v>4</v>
      </c>
      <c r="F102" s="623">
        <v>1185</v>
      </c>
      <c r="G102" s="642" t="s">
        <v>1838</v>
      </c>
      <c r="H102" s="545" t="s">
        <v>1976</v>
      </c>
      <c r="I102" s="544" t="s">
        <v>788</v>
      </c>
      <c r="J102" s="544" t="s">
        <v>1483</v>
      </c>
      <c r="K102" s="544" t="s">
        <v>2146</v>
      </c>
      <c r="L102" s="544" t="s">
        <v>2218</v>
      </c>
      <c r="M102" s="544" t="s">
        <v>2203</v>
      </c>
      <c r="N102" s="544" t="s">
        <v>2143</v>
      </c>
      <c r="O102" s="544" t="s">
        <v>877</v>
      </c>
      <c r="P102" s="544" t="s">
        <v>1994</v>
      </c>
      <c r="Q102" s="544" t="s">
        <v>2001</v>
      </c>
      <c r="R102" s="545"/>
      <c r="S102" s="548">
        <v>0.92010000000000003</v>
      </c>
      <c r="T102" s="547" t="s">
        <v>1605</v>
      </c>
      <c r="U102" s="612">
        <v>42278</v>
      </c>
      <c r="V102" s="612" t="s">
        <v>2234</v>
      </c>
      <c r="W102" s="614" t="s">
        <v>1656</v>
      </c>
      <c r="X102" s="614"/>
      <c r="Y102" s="275"/>
      <c r="Z102" s="275"/>
      <c r="AC102" s="155" t="s">
        <v>1194</v>
      </c>
      <c r="AD102" s="541" t="s">
        <v>990</v>
      </c>
      <c r="AJ102" s="2"/>
    </row>
    <row r="103" spans="2:36" s="18" customFormat="1" ht="20.25" customHeight="1" x14ac:dyDescent="0.4">
      <c r="B103" s="543">
        <v>42718</v>
      </c>
      <c r="C103" s="543" t="s">
        <v>1970</v>
      </c>
      <c r="D103" s="544">
        <v>17</v>
      </c>
      <c r="E103" s="544">
        <v>5</v>
      </c>
      <c r="F103" s="623">
        <v>1189</v>
      </c>
      <c r="G103" s="642" t="s">
        <v>1839</v>
      </c>
      <c r="H103" s="545" t="s">
        <v>1979</v>
      </c>
      <c r="I103" s="544" t="s">
        <v>788</v>
      </c>
      <c r="J103" s="544" t="s">
        <v>1483</v>
      </c>
      <c r="K103" s="544" t="s">
        <v>2147</v>
      </c>
      <c r="L103" s="544" t="s">
        <v>2218</v>
      </c>
      <c r="M103" s="544" t="s">
        <v>2203</v>
      </c>
      <c r="N103" s="544" t="s">
        <v>2144</v>
      </c>
      <c r="O103" s="544" t="s">
        <v>1506</v>
      </c>
      <c r="P103" s="544" t="s">
        <v>1481</v>
      </c>
      <c r="Q103" s="544" t="s">
        <v>2001</v>
      </c>
      <c r="R103" s="545"/>
      <c r="S103" s="548">
        <v>0.85119999999999996</v>
      </c>
      <c r="T103" s="547" t="s">
        <v>1605</v>
      </c>
      <c r="U103" s="612">
        <v>43101</v>
      </c>
      <c r="V103" s="612" t="s">
        <v>2234</v>
      </c>
      <c r="W103" s="614" t="s">
        <v>1656</v>
      </c>
      <c r="X103" s="614"/>
      <c r="Y103" s="275"/>
      <c r="Z103" s="275"/>
      <c r="AC103" s="155" t="s">
        <v>1195</v>
      </c>
      <c r="AD103" s="540" t="s">
        <v>1469</v>
      </c>
      <c r="AJ103" s="2"/>
    </row>
    <row r="104" spans="2:36" s="18" customFormat="1" ht="20.25" customHeight="1" x14ac:dyDescent="0.4">
      <c r="B104" s="543">
        <v>42464</v>
      </c>
      <c r="C104" s="543" t="s">
        <v>1970</v>
      </c>
      <c r="D104" s="544">
        <v>17</v>
      </c>
      <c r="E104" s="544">
        <v>6</v>
      </c>
      <c r="F104" s="623">
        <v>1187</v>
      </c>
      <c r="G104" s="642" t="s">
        <v>1840</v>
      </c>
      <c r="H104" s="545" t="s">
        <v>1979</v>
      </c>
      <c r="I104" s="544" t="s">
        <v>788</v>
      </c>
      <c r="J104" s="544" t="s">
        <v>1483</v>
      </c>
      <c r="K104" s="544" t="s">
        <v>2148</v>
      </c>
      <c r="L104" s="544" t="s">
        <v>2218</v>
      </c>
      <c r="M104" s="544" t="s">
        <v>2226</v>
      </c>
      <c r="N104" s="544" t="s">
        <v>2145</v>
      </c>
      <c r="O104" s="544" t="s">
        <v>1468</v>
      </c>
      <c r="P104" s="544" t="s">
        <v>1995</v>
      </c>
      <c r="Q104" s="544" t="s">
        <v>2001</v>
      </c>
      <c r="R104" s="545"/>
      <c r="S104" s="548">
        <v>0.85680000000000001</v>
      </c>
      <c r="T104" s="547" t="s">
        <v>1605</v>
      </c>
      <c r="U104" s="612">
        <v>43101</v>
      </c>
      <c r="V104" s="612" t="s">
        <v>2234</v>
      </c>
      <c r="W104" s="614" t="s">
        <v>1656</v>
      </c>
      <c r="X104" s="614"/>
      <c r="Y104" s="275"/>
      <c r="Z104" s="275"/>
      <c r="AC104" s="277" t="s">
        <v>1196</v>
      </c>
      <c r="AD104" s="541" t="s">
        <v>991</v>
      </c>
      <c r="AJ104" s="2"/>
    </row>
    <row r="105" spans="2:36" s="18" customFormat="1" ht="20.25" customHeight="1" x14ac:dyDescent="0.4">
      <c r="B105" s="543">
        <v>45595</v>
      </c>
      <c r="C105" s="543" t="s">
        <v>1970</v>
      </c>
      <c r="D105" s="544">
        <v>18</v>
      </c>
      <c r="E105" s="544">
        <v>1</v>
      </c>
      <c r="F105" s="544">
        <v>1416</v>
      </c>
      <c r="G105" s="642" t="s">
        <v>1841</v>
      </c>
      <c r="H105" s="545" t="s">
        <v>1979</v>
      </c>
      <c r="I105" s="544" t="s">
        <v>1945</v>
      </c>
      <c r="J105" s="544" t="s">
        <v>1743</v>
      </c>
      <c r="K105" s="544" t="s">
        <v>2149</v>
      </c>
      <c r="L105" s="544" t="s">
        <v>2207</v>
      </c>
      <c r="M105" s="544" t="s">
        <v>2203</v>
      </c>
      <c r="N105" s="544" t="s">
        <v>2146</v>
      </c>
      <c r="O105" s="544" t="s">
        <v>921</v>
      </c>
      <c r="P105" s="544" t="s">
        <v>1481</v>
      </c>
      <c r="Q105" s="544" t="s">
        <v>2001</v>
      </c>
      <c r="R105" s="545"/>
      <c r="S105" s="547">
        <v>0.85499999999999998</v>
      </c>
      <c r="T105" s="547" t="s">
        <v>1114</v>
      </c>
      <c r="U105" s="612">
        <v>45538</v>
      </c>
      <c r="V105" s="612" t="s">
        <v>2235</v>
      </c>
      <c r="W105" s="614" t="s">
        <v>1744</v>
      </c>
      <c r="X105" s="614"/>
      <c r="Y105" s="275"/>
      <c r="Z105" s="275"/>
      <c r="AC105" s="155" t="s">
        <v>1197</v>
      </c>
      <c r="AD105" s="541" t="s">
        <v>992</v>
      </c>
      <c r="AJ105" s="2"/>
    </row>
    <row r="106" spans="2:36" s="18" customFormat="1" ht="20.25" customHeight="1" x14ac:dyDescent="0.4">
      <c r="B106" s="543">
        <v>45595</v>
      </c>
      <c r="C106" s="543" t="s">
        <v>1970</v>
      </c>
      <c r="D106" s="544">
        <v>18</v>
      </c>
      <c r="E106" s="544">
        <v>2</v>
      </c>
      <c r="F106" s="544">
        <v>1422</v>
      </c>
      <c r="G106" s="642" t="s">
        <v>1842</v>
      </c>
      <c r="H106" s="545" t="s">
        <v>1979</v>
      </c>
      <c r="I106" s="544" t="s">
        <v>1945</v>
      </c>
      <c r="J106" s="544" t="s">
        <v>1743</v>
      </c>
      <c r="K106" s="544" t="s">
        <v>2150</v>
      </c>
      <c r="L106" s="544" t="s">
        <v>2207</v>
      </c>
      <c r="M106" s="544" t="s">
        <v>2203</v>
      </c>
      <c r="N106" s="544" t="s">
        <v>2147</v>
      </c>
      <c r="O106" s="544" t="s">
        <v>1505</v>
      </c>
      <c r="P106" s="544" t="s">
        <v>1476</v>
      </c>
      <c r="Q106" s="544" t="s">
        <v>2001</v>
      </c>
      <c r="R106" s="545"/>
      <c r="S106" s="547">
        <v>0.85209999999999997</v>
      </c>
      <c r="T106" s="547" t="s">
        <v>1114</v>
      </c>
      <c r="U106" s="612">
        <v>45538</v>
      </c>
      <c r="V106" s="612" t="s">
        <v>2235</v>
      </c>
      <c r="W106" s="614" t="s">
        <v>1744</v>
      </c>
      <c r="X106" s="614"/>
      <c r="Y106" s="275"/>
      <c r="Z106" s="275"/>
      <c r="AC106" s="155" t="s">
        <v>1198</v>
      </c>
      <c r="AD106" s="541" t="s">
        <v>993</v>
      </c>
      <c r="AJ106" s="2"/>
    </row>
    <row r="107" spans="2:36" s="18" customFormat="1" ht="20.25" customHeight="1" x14ac:dyDescent="0.4">
      <c r="B107" s="543">
        <v>45595</v>
      </c>
      <c r="C107" s="543" t="s">
        <v>1970</v>
      </c>
      <c r="D107" s="544">
        <v>18</v>
      </c>
      <c r="E107" s="544">
        <v>3</v>
      </c>
      <c r="F107" s="544">
        <v>1423</v>
      </c>
      <c r="G107" s="642" t="s">
        <v>1843</v>
      </c>
      <c r="H107" s="545" t="s">
        <v>1979</v>
      </c>
      <c r="I107" s="544" t="s">
        <v>1945</v>
      </c>
      <c r="J107" s="544" t="s">
        <v>1743</v>
      </c>
      <c r="K107" s="544" t="s">
        <v>2151</v>
      </c>
      <c r="L107" s="544" t="s">
        <v>2207</v>
      </c>
      <c r="M107" s="544" t="s">
        <v>2203</v>
      </c>
      <c r="N107" s="544" t="s">
        <v>2148</v>
      </c>
      <c r="O107" s="544" t="s">
        <v>923</v>
      </c>
      <c r="P107" s="544" t="s">
        <v>1481</v>
      </c>
      <c r="Q107" s="544" t="s">
        <v>2001</v>
      </c>
      <c r="R107" s="545"/>
      <c r="S107" s="547">
        <v>0.85070000000000001</v>
      </c>
      <c r="T107" s="547" t="s">
        <v>1114</v>
      </c>
      <c r="U107" s="612">
        <v>45538</v>
      </c>
      <c r="V107" s="612" t="s">
        <v>2235</v>
      </c>
      <c r="W107" s="614" t="s">
        <v>1744</v>
      </c>
      <c r="X107" s="614"/>
      <c r="Y107" s="275"/>
      <c r="Z107" s="275"/>
      <c r="AC107" s="155" t="s">
        <v>1199</v>
      </c>
      <c r="AD107" s="541" t="s">
        <v>994</v>
      </c>
      <c r="AJ107" s="2"/>
    </row>
    <row r="108" spans="2:36" s="18" customFormat="1" ht="20.25" customHeight="1" x14ac:dyDescent="0.4">
      <c r="B108" s="543">
        <v>45595</v>
      </c>
      <c r="C108" s="543" t="s">
        <v>1970</v>
      </c>
      <c r="D108" s="544">
        <v>18</v>
      </c>
      <c r="E108" s="544">
        <v>4</v>
      </c>
      <c r="F108" s="544">
        <v>1419</v>
      </c>
      <c r="G108" s="649" t="s">
        <v>1844</v>
      </c>
      <c r="H108" s="545" t="s">
        <v>1977</v>
      </c>
      <c r="I108" s="544" t="s">
        <v>1945</v>
      </c>
      <c r="J108" s="544" t="s">
        <v>1743</v>
      </c>
      <c r="K108" s="544" t="s">
        <v>2152</v>
      </c>
      <c r="L108" s="544" t="s">
        <v>2207</v>
      </c>
      <c r="M108" s="544" t="s">
        <v>2203</v>
      </c>
      <c r="N108" s="544" t="s">
        <v>2149</v>
      </c>
      <c r="O108" s="544" t="s">
        <v>2017</v>
      </c>
      <c r="P108" s="544" t="s">
        <v>1870</v>
      </c>
      <c r="Q108" s="544" t="s">
        <v>2000</v>
      </c>
      <c r="R108" s="545"/>
      <c r="S108" s="653">
        <v>0.89070000000000005</v>
      </c>
      <c r="T108" s="547" t="s">
        <v>1114</v>
      </c>
      <c r="U108" s="612">
        <v>45538</v>
      </c>
      <c r="V108" s="612" t="s">
        <v>2235</v>
      </c>
      <c r="W108" s="614" t="s">
        <v>1744</v>
      </c>
      <c r="X108" s="614"/>
      <c r="Y108" s="275"/>
      <c r="Z108" s="275"/>
      <c r="AC108" s="155" t="s">
        <v>1200</v>
      </c>
      <c r="AD108" s="541" t="s">
        <v>995</v>
      </c>
      <c r="AJ108" s="2"/>
    </row>
    <row r="109" spans="2:36" s="18" customFormat="1" ht="20.25" customHeight="1" x14ac:dyDescent="0.4">
      <c r="B109" s="543">
        <v>45595</v>
      </c>
      <c r="C109" s="543" t="s">
        <v>1970</v>
      </c>
      <c r="D109" s="544">
        <v>18</v>
      </c>
      <c r="E109" s="544">
        <v>5</v>
      </c>
      <c r="F109" s="544">
        <v>1420</v>
      </c>
      <c r="G109" s="649" t="s">
        <v>1845</v>
      </c>
      <c r="H109" s="545" t="s">
        <v>1977</v>
      </c>
      <c r="I109" s="544" t="s">
        <v>1945</v>
      </c>
      <c r="J109" s="544" t="s">
        <v>1743</v>
      </c>
      <c r="K109" s="544" t="s">
        <v>2153</v>
      </c>
      <c r="L109" s="544" t="s">
        <v>2207</v>
      </c>
      <c r="M109" s="544" t="s">
        <v>2226</v>
      </c>
      <c r="N109" s="544" t="s">
        <v>2150</v>
      </c>
      <c r="O109" s="544" t="s">
        <v>2017</v>
      </c>
      <c r="P109" s="544" t="s">
        <v>1870</v>
      </c>
      <c r="Q109" s="544" t="s">
        <v>2000</v>
      </c>
      <c r="R109" s="545"/>
      <c r="S109" s="653">
        <v>0.89070000000000005</v>
      </c>
      <c r="T109" s="547" t="s">
        <v>1114</v>
      </c>
      <c r="U109" s="612">
        <v>45538</v>
      </c>
      <c r="V109" s="612" t="s">
        <v>2235</v>
      </c>
      <c r="W109" s="614" t="s">
        <v>1744</v>
      </c>
      <c r="X109" s="614"/>
      <c r="Y109" s="275"/>
      <c r="Z109" s="275"/>
      <c r="AC109" s="155" t="s">
        <v>1201</v>
      </c>
      <c r="AD109" s="541" t="s">
        <v>996</v>
      </c>
      <c r="AJ109" s="2"/>
    </row>
    <row r="110" spans="2:36" s="18" customFormat="1" ht="20.25" customHeight="1" x14ac:dyDescent="0.4">
      <c r="B110" s="543">
        <v>45595</v>
      </c>
      <c r="C110" s="543" t="s">
        <v>1970</v>
      </c>
      <c r="D110" s="544">
        <v>18</v>
      </c>
      <c r="E110" s="544">
        <v>6</v>
      </c>
      <c r="F110" s="544">
        <v>1421</v>
      </c>
      <c r="G110" s="649" t="s">
        <v>1846</v>
      </c>
      <c r="H110" s="545" t="s">
        <v>1977</v>
      </c>
      <c r="I110" s="544" t="s">
        <v>1945</v>
      </c>
      <c r="J110" s="544" t="s">
        <v>1743</v>
      </c>
      <c r="K110" s="544" t="s">
        <v>2154</v>
      </c>
      <c r="L110" s="544" t="s">
        <v>2207</v>
      </c>
      <c r="M110" s="544" t="s">
        <v>2203</v>
      </c>
      <c r="N110" s="544" t="s">
        <v>2151</v>
      </c>
      <c r="O110" s="544" t="s">
        <v>2017</v>
      </c>
      <c r="P110" s="544" t="s">
        <v>1870</v>
      </c>
      <c r="Q110" s="544" t="s">
        <v>2000</v>
      </c>
      <c r="R110" s="545"/>
      <c r="S110" s="653">
        <v>0.89070000000000005</v>
      </c>
      <c r="T110" s="547" t="s">
        <v>1114</v>
      </c>
      <c r="U110" s="612">
        <v>45538</v>
      </c>
      <c r="V110" s="612" t="s">
        <v>2235</v>
      </c>
      <c r="W110" s="614" t="s">
        <v>1744</v>
      </c>
      <c r="X110" s="614"/>
      <c r="Y110" s="275"/>
      <c r="Z110" s="275"/>
      <c r="AC110" s="155" t="s">
        <v>1202</v>
      </c>
      <c r="AD110" s="541" t="s">
        <v>997</v>
      </c>
      <c r="AJ110" s="2"/>
    </row>
    <row r="111" spans="2:36" s="18" customFormat="1" ht="20.25" customHeight="1" x14ac:dyDescent="0.4">
      <c r="B111" s="543">
        <v>42750</v>
      </c>
      <c r="C111" s="543" t="s">
        <v>1970</v>
      </c>
      <c r="D111" s="544">
        <v>19</v>
      </c>
      <c r="E111" s="544">
        <v>1</v>
      </c>
      <c r="F111" s="623">
        <v>1103</v>
      </c>
      <c r="G111" s="642" t="s">
        <v>1847</v>
      </c>
      <c r="H111" s="545" t="s">
        <v>1977</v>
      </c>
      <c r="I111" s="544" t="s">
        <v>1523</v>
      </c>
      <c r="J111" s="544" t="s">
        <v>1600</v>
      </c>
      <c r="K111" s="544" t="s">
        <v>2155</v>
      </c>
      <c r="L111" s="544" t="s">
        <v>2219</v>
      </c>
      <c r="M111" s="544" t="s">
        <v>2226</v>
      </c>
      <c r="N111" s="544" t="s">
        <v>2152</v>
      </c>
      <c r="O111" s="544" t="s">
        <v>1933</v>
      </c>
      <c r="P111" s="544" t="s">
        <v>1871</v>
      </c>
      <c r="Q111" s="544" t="s">
        <v>2000</v>
      </c>
      <c r="R111" s="545"/>
      <c r="S111" s="548">
        <v>0.87545000000000006</v>
      </c>
      <c r="T111" s="547" t="s">
        <v>1605</v>
      </c>
      <c r="U111" s="612">
        <v>43101</v>
      </c>
      <c r="V111" s="612" t="s">
        <v>2235</v>
      </c>
      <c r="W111" s="614" t="s">
        <v>1657</v>
      </c>
      <c r="X111" s="614"/>
      <c r="Y111" s="275"/>
      <c r="Z111" s="275"/>
      <c r="AC111" s="155" t="s">
        <v>1203</v>
      </c>
      <c r="AD111" s="541" t="s">
        <v>998</v>
      </c>
      <c r="AJ111" s="2"/>
    </row>
    <row r="112" spans="2:36" s="18" customFormat="1" ht="20.25" customHeight="1" x14ac:dyDescent="0.4">
      <c r="B112" s="543">
        <v>42718</v>
      </c>
      <c r="C112" s="543" t="s">
        <v>1970</v>
      </c>
      <c r="D112" s="544">
        <v>19</v>
      </c>
      <c r="E112" s="544">
        <v>2</v>
      </c>
      <c r="F112" s="623">
        <v>1104</v>
      </c>
      <c r="G112" s="642" t="s">
        <v>1848</v>
      </c>
      <c r="H112" s="545" t="s">
        <v>1977</v>
      </c>
      <c r="I112" s="544" t="s">
        <v>1523</v>
      </c>
      <c r="J112" s="544" t="s">
        <v>1600</v>
      </c>
      <c r="K112" s="544" t="s">
        <v>2156</v>
      </c>
      <c r="L112" s="544" t="s">
        <v>2219</v>
      </c>
      <c r="M112" s="544" t="s">
        <v>2203</v>
      </c>
      <c r="N112" s="544" t="s">
        <v>2153</v>
      </c>
      <c r="O112" s="544" t="s">
        <v>1934</v>
      </c>
      <c r="P112" s="544" t="s">
        <v>1871</v>
      </c>
      <c r="Q112" s="544" t="s">
        <v>2000</v>
      </c>
      <c r="R112" s="545"/>
      <c r="S112" s="548">
        <v>0.87545000000000006</v>
      </c>
      <c r="T112" s="547" t="s">
        <v>1485</v>
      </c>
      <c r="U112" s="612">
        <v>43101</v>
      </c>
      <c r="V112" s="612" t="s">
        <v>2235</v>
      </c>
      <c r="W112" s="614" t="s">
        <v>1657</v>
      </c>
      <c r="X112" s="614"/>
      <c r="Y112" s="275"/>
      <c r="Z112" s="275"/>
      <c r="AC112" s="155" t="s">
        <v>1204</v>
      </c>
      <c r="AD112" s="541" t="s">
        <v>999</v>
      </c>
      <c r="AJ112" s="2"/>
    </row>
    <row r="113" spans="1:135" s="18" customFormat="1" ht="20.25" customHeight="1" x14ac:dyDescent="0.4">
      <c r="B113" s="543">
        <v>42718</v>
      </c>
      <c r="C113" s="543" t="s">
        <v>1970</v>
      </c>
      <c r="D113" s="544">
        <v>19</v>
      </c>
      <c r="E113" s="544">
        <v>3</v>
      </c>
      <c r="F113" s="623">
        <v>1105</v>
      </c>
      <c r="G113" s="642" t="s">
        <v>1849</v>
      </c>
      <c r="H113" s="545" t="s">
        <v>1977</v>
      </c>
      <c r="I113" s="544" t="s">
        <v>1523</v>
      </c>
      <c r="J113" s="544" t="s">
        <v>1600</v>
      </c>
      <c r="K113" s="544" t="s">
        <v>2157</v>
      </c>
      <c r="L113" s="544" t="s">
        <v>2219</v>
      </c>
      <c r="M113" s="544" t="s">
        <v>2203</v>
      </c>
      <c r="N113" s="544" t="s">
        <v>2154</v>
      </c>
      <c r="O113" s="544" t="s">
        <v>1933</v>
      </c>
      <c r="P113" s="544" t="s">
        <v>1871</v>
      </c>
      <c r="Q113" s="544" t="s">
        <v>2000</v>
      </c>
      <c r="R113" s="545"/>
      <c r="S113" s="548">
        <v>0.87545000000000006</v>
      </c>
      <c r="T113" s="547" t="s">
        <v>1485</v>
      </c>
      <c r="U113" s="612">
        <v>43101</v>
      </c>
      <c r="V113" s="612" t="s">
        <v>2235</v>
      </c>
      <c r="W113" s="614" t="s">
        <v>1657</v>
      </c>
      <c r="X113" s="614"/>
      <c r="Y113" s="275"/>
      <c r="Z113" s="275"/>
      <c r="AC113" s="155" t="s">
        <v>1205</v>
      </c>
      <c r="AD113" s="541" t="s">
        <v>1000</v>
      </c>
      <c r="AJ113" s="2"/>
    </row>
    <row r="114" spans="1:135" s="18" customFormat="1" ht="20.25" customHeight="1" x14ac:dyDescent="0.4">
      <c r="B114" s="543">
        <v>43151</v>
      </c>
      <c r="C114" s="543" t="s">
        <v>1970</v>
      </c>
      <c r="D114" s="544">
        <v>19</v>
      </c>
      <c r="E114" s="544">
        <v>4</v>
      </c>
      <c r="F114" s="623">
        <v>1106</v>
      </c>
      <c r="G114" s="642" t="s">
        <v>1850</v>
      </c>
      <c r="H114" s="545" t="s">
        <v>1977</v>
      </c>
      <c r="I114" s="544" t="s">
        <v>1523</v>
      </c>
      <c r="J114" s="544" t="s">
        <v>1600</v>
      </c>
      <c r="K114" s="544" t="s">
        <v>2158</v>
      </c>
      <c r="L114" s="544" t="s">
        <v>2219</v>
      </c>
      <c r="M114" s="544" t="s">
        <v>2203</v>
      </c>
      <c r="N114" s="544" t="s">
        <v>2155</v>
      </c>
      <c r="O114" s="544" t="s">
        <v>1524</v>
      </c>
      <c r="P114" s="544" t="s">
        <v>1528</v>
      </c>
      <c r="Q114" s="544" t="s">
        <v>2001</v>
      </c>
      <c r="R114" s="545"/>
      <c r="S114" s="548">
        <v>0.85250000000000004</v>
      </c>
      <c r="T114" s="547" t="s">
        <v>1605</v>
      </c>
      <c r="U114" s="612">
        <v>43101</v>
      </c>
      <c r="V114" s="612" t="s">
        <v>2235</v>
      </c>
      <c r="W114" s="614" t="s">
        <v>1657</v>
      </c>
      <c r="X114" s="614"/>
      <c r="Y114" s="275"/>
      <c r="Z114" s="275"/>
      <c r="AC114" s="155" t="s">
        <v>1206</v>
      </c>
      <c r="AD114" s="541" t="s">
        <v>1001</v>
      </c>
      <c r="AJ114" s="2"/>
    </row>
    <row r="115" spans="1:135" s="18" customFormat="1" ht="20.25" customHeight="1" x14ac:dyDescent="0.4">
      <c r="B115" s="543">
        <v>44688</v>
      </c>
      <c r="C115" s="543" t="s">
        <v>1970</v>
      </c>
      <c r="D115" s="544">
        <v>20</v>
      </c>
      <c r="E115" s="544">
        <v>1</v>
      </c>
      <c r="F115" s="623">
        <v>1218</v>
      </c>
      <c r="G115" s="642" t="s">
        <v>1851</v>
      </c>
      <c r="H115" s="545" t="s">
        <v>1977</v>
      </c>
      <c r="I115" s="544" t="s">
        <v>616</v>
      </c>
      <c r="J115" s="544" t="s">
        <v>1599</v>
      </c>
      <c r="K115" s="544" t="s">
        <v>2159</v>
      </c>
      <c r="L115" s="544" t="s">
        <v>2209</v>
      </c>
      <c r="M115" s="544" t="s">
        <v>2226</v>
      </c>
      <c r="N115" s="544" t="s">
        <v>2156</v>
      </c>
      <c r="O115" s="544" t="s">
        <v>1524</v>
      </c>
      <c r="P115" s="544" t="s">
        <v>1528</v>
      </c>
      <c r="Q115" s="544" t="s">
        <v>2001</v>
      </c>
      <c r="R115" s="545"/>
      <c r="S115" s="548">
        <v>0.85250000000000004</v>
      </c>
      <c r="T115" s="547" t="s">
        <v>1484</v>
      </c>
      <c r="U115" s="612">
        <v>44646</v>
      </c>
      <c r="V115" s="612" t="s">
        <v>1490</v>
      </c>
      <c r="W115" s="614" t="s">
        <v>1659</v>
      </c>
      <c r="X115" s="614"/>
      <c r="Y115" s="275"/>
      <c r="Z115" s="275"/>
      <c r="AC115" s="155" t="s">
        <v>1207</v>
      </c>
      <c r="AD115" s="541" t="s">
        <v>1002</v>
      </c>
      <c r="AJ115" s="2"/>
    </row>
    <row r="116" spans="1:135" s="18" customFormat="1" ht="20.25" customHeight="1" x14ac:dyDescent="0.4">
      <c r="B116" s="543">
        <v>44688</v>
      </c>
      <c r="C116" s="543" t="s">
        <v>1970</v>
      </c>
      <c r="D116" s="544">
        <v>20</v>
      </c>
      <c r="E116" s="544">
        <v>2</v>
      </c>
      <c r="F116" s="623">
        <v>1219</v>
      </c>
      <c r="G116" s="642" t="s">
        <v>1852</v>
      </c>
      <c r="H116" s="545" t="s">
        <v>1977</v>
      </c>
      <c r="I116" s="544" t="s">
        <v>616</v>
      </c>
      <c r="J116" s="544" t="s">
        <v>1599</v>
      </c>
      <c r="K116" s="544" t="s">
        <v>2160</v>
      </c>
      <c r="L116" s="544" t="s">
        <v>2209</v>
      </c>
      <c r="M116" s="544" t="s">
        <v>2203</v>
      </c>
      <c r="N116" s="544" t="s">
        <v>2157</v>
      </c>
      <c r="O116" s="544" t="s">
        <v>1464</v>
      </c>
      <c r="P116" s="544" t="s">
        <v>1529</v>
      </c>
      <c r="Q116" s="544" t="s">
        <v>2001</v>
      </c>
      <c r="R116" s="545"/>
      <c r="S116" s="548">
        <v>0.85489999999999999</v>
      </c>
      <c r="T116" s="547" t="s">
        <v>1484</v>
      </c>
      <c r="U116" s="612">
        <v>44647</v>
      </c>
      <c r="V116" s="612" t="s">
        <v>1490</v>
      </c>
      <c r="W116" s="614" t="s">
        <v>1659</v>
      </c>
      <c r="X116" s="614"/>
      <c r="Y116" s="275"/>
      <c r="Z116" s="275"/>
      <c r="AC116" s="155" t="s">
        <v>1208</v>
      </c>
      <c r="AD116" s="541" t="s">
        <v>1003</v>
      </c>
      <c r="AJ116" s="2"/>
    </row>
    <row r="117" spans="1:135" s="18" customFormat="1" ht="20.25" customHeight="1" x14ac:dyDescent="0.4">
      <c r="B117" s="543">
        <v>44688</v>
      </c>
      <c r="C117" s="543" t="s">
        <v>1970</v>
      </c>
      <c r="D117" s="544">
        <v>20</v>
      </c>
      <c r="E117" s="544">
        <v>3</v>
      </c>
      <c r="F117" s="623">
        <v>1226</v>
      </c>
      <c r="G117" s="642" t="s">
        <v>1853</v>
      </c>
      <c r="H117" s="545" t="s">
        <v>1977</v>
      </c>
      <c r="I117" s="544" t="s">
        <v>616</v>
      </c>
      <c r="J117" s="544" t="s">
        <v>1599</v>
      </c>
      <c r="K117" s="544" t="s">
        <v>2161</v>
      </c>
      <c r="L117" s="544" t="s">
        <v>2209</v>
      </c>
      <c r="M117" s="544" t="s">
        <v>2203</v>
      </c>
      <c r="N117" s="544" t="s">
        <v>2158</v>
      </c>
      <c r="O117" s="544" t="s">
        <v>1464</v>
      </c>
      <c r="P117" s="544" t="s">
        <v>1529</v>
      </c>
      <c r="Q117" s="544" t="s">
        <v>2001</v>
      </c>
      <c r="R117" s="545"/>
      <c r="S117" s="548">
        <v>0.85489999999999999</v>
      </c>
      <c r="T117" s="547" t="s">
        <v>1485</v>
      </c>
      <c r="U117" s="612">
        <v>44648</v>
      </c>
      <c r="V117" s="612" t="s">
        <v>1490</v>
      </c>
      <c r="W117" s="614" t="s">
        <v>1659</v>
      </c>
      <c r="X117" s="614"/>
      <c r="Y117" s="275"/>
      <c r="Z117" s="275"/>
      <c r="AC117" s="276" t="s">
        <v>1209</v>
      </c>
      <c r="AD117" s="541" t="s">
        <v>1004</v>
      </c>
      <c r="AJ117" s="2"/>
    </row>
    <row r="118" spans="1:135" s="18" customFormat="1" ht="20.25" customHeight="1" x14ac:dyDescent="0.4">
      <c r="B118" s="543">
        <v>44688</v>
      </c>
      <c r="C118" s="543" t="s">
        <v>1970</v>
      </c>
      <c r="D118" s="544">
        <v>20</v>
      </c>
      <c r="E118" s="544">
        <v>4</v>
      </c>
      <c r="F118" s="623">
        <v>1424</v>
      </c>
      <c r="G118" s="642" t="s">
        <v>1854</v>
      </c>
      <c r="H118" s="545" t="s">
        <v>1977</v>
      </c>
      <c r="I118" s="544" t="s">
        <v>616</v>
      </c>
      <c r="J118" s="544" t="s">
        <v>1599</v>
      </c>
      <c r="K118" s="544" t="s">
        <v>2162</v>
      </c>
      <c r="L118" s="544" t="s">
        <v>2209</v>
      </c>
      <c r="M118" s="544" t="s">
        <v>2203</v>
      </c>
      <c r="N118" s="544" t="s">
        <v>2159</v>
      </c>
      <c r="O118" s="544" t="s">
        <v>2018</v>
      </c>
      <c r="P118" s="544" t="s">
        <v>1590</v>
      </c>
      <c r="Q118" s="544" t="s">
        <v>2000</v>
      </c>
      <c r="R118" s="545"/>
      <c r="S118" s="548">
        <v>0.85275000000000001</v>
      </c>
      <c r="T118" s="547" t="s">
        <v>1485</v>
      </c>
      <c r="U118" s="612">
        <v>44649</v>
      </c>
      <c r="V118" s="612" t="s">
        <v>1490</v>
      </c>
      <c r="W118" s="614" t="s">
        <v>1659</v>
      </c>
      <c r="X118" s="614"/>
      <c r="Y118" s="275"/>
      <c r="Z118" s="275"/>
      <c r="AC118" s="155" t="s">
        <v>1210</v>
      </c>
      <c r="AD118" s="541" t="s">
        <v>1005</v>
      </c>
      <c r="AJ118" s="2"/>
    </row>
    <row r="119" spans="1:135" s="18" customFormat="1" ht="20.25" customHeight="1" x14ac:dyDescent="0.4">
      <c r="B119" s="543">
        <v>42464</v>
      </c>
      <c r="C119" s="543" t="s">
        <v>1970</v>
      </c>
      <c r="D119" s="544">
        <v>21</v>
      </c>
      <c r="E119" s="544">
        <v>1</v>
      </c>
      <c r="F119" s="544">
        <v>1504</v>
      </c>
      <c r="G119" s="642" t="s">
        <v>1855</v>
      </c>
      <c r="H119" s="545" t="s">
        <v>1977</v>
      </c>
      <c r="I119" s="544" t="s">
        <v>1905</v>
      </c>
      <c r="J119" s="544" t="s">
        <v>1943</v>
      </c>
      <c r="K119" s="544" t="s">
        <v>2163</v>
      </c>
      <c r="L119" s="544" t="s">
        <v>2220</v>
      </c>
      <c r="M119" s="544" t="s">
        <v>2203</v>
      </c>
      <c r="N119" s="544" t="s">
        <v>2160</v>
      </c>
      <c r="O119" s="544" t="s">
        <v>2019</v>
      </c>
      <c r="P119" s="544" t="s">
        <v>1590</v>
      </c>
      <c r="Q119" s="544" t="s">
        <v>2000</v>
      </c>
      <c r="R119" s="545"/>
      <c r="S119" s="547">
        <v>0.85045000000000004</v>
      </c>
      <c r="T119" s="547" t="s">
        <v>1484</v>
      </c>
      <c r="U119" s="612">
        <v>45741</v>
      </c>
      <c r="V119" s="612" t="s">
        <v>1490</v>
      </c>
      <c r="W119" s="614" t="s">
        <v>1659</v>
      </c>
      <c r="X119" s="614"/>
      <c r="Y119" s="275"/>
      <c r="Z119" s="275"/>
      <c r="AA119" s="2"/>
      <c r="AC119" s="155" t="s">
        <v>1211</v>
      </c>
      <c r="AD119" s="541" t="s">
        <v>1006</v>
      </c>
      <c r="AE119" s="2"/>
      <c r="AG119" s="2"/>
      <c r="AJ119" s="2"/>
    </row>
    <row r="120" spans="1:135" s="18" customFormat="1" ht="20.25" customHeight="1" x14ac:dyDescent="0.4">
      <c r="B120" s="543">
        <v>42464</v>
      </c>
      <c r="C120" s="543" t="s">
        <v>1970</v>
      </c>
      <c r="D120" s="544">
        <v>21</v>
      </c>
      <c r="E120" s="544">
        <v>2</v>
      </c>
      <c r="F120" s="544">
        <v>1505</v>
      </c>
      <c r="G120" s="642" t="s">
        <v>1856</v>
      </c>
      <c r="H120" s="545" t="s">
        <v>1977</v>
      </c>
      <c r="I120" s="544" t="s">
        <v>1905</v>
      </c>
      <c r="J120" s="544" t="s">
        <v>1943</v>
      </c>
      <c r="K120" s="544" t="s">
        <v>2164</v>
      </c>
      <c r="L120" s="544" t="s">
        <v>2220</v>
      </c>
      <c r="M120" s="544" t="s">
        <v>2203</v>
      </c>
      <c r="N120" s="544" t="s">
        <v>2161</v>
      </c>
      <c r="O120" s="544" t="s">
        <v>1575</v>
      </c>
      <c r="P120" s="544" t="s">
        <v>1591</v>
      </c>
      <c r="Q120" s="544" t="s">
        <v>2000</v>
      </c>
      <c r="R120" s="545"/>
      <c r="S120" s="547">
        <v>0.86050000000000004</v>
      </c>
      <c r="T120" s="547" t="s">
        <v>1484</v>
      </c>
      <c r="U120" s="612">
        <v>45742</v>
      </c>
      <c r="V120" s="612" t="s">
        <v>1490</v>
      </c>
      <c r="W120" s="614" t="s">
        <v>1659</v>
      </c>
      <c r="X120" s="614"/>
      <c r="Y120" s="275"/>
      <c r="Z120" s="275"/>
      <c r="AA120" s="2"/>
      <c r="AB120" s="2"/>
      <c r="AC120" s="155" t="s">
        <v>1212</v>
      </c>
      <c r="AD120" s="541" t="s">
        <v>1007</v>
      </c>
      <c r="AI120" s="2"/>
    </row>
    <row r="121" spans="1:135" s="18" customFormat="1" ht="20.25" customHeight="1" x14ac:dyDescent="0.4">
      <c r="B121" s="543">
        <v>42464</v>
      </c>
      <c r="C121" s="543" t="s">
        <v>1970</v>
      </c>
      <c r="D121" s="544">
        <v>21</v>
      </c>
      <c r="E121" s="544">
        <v>3</v>
      </c>
      <c r="F121" s="544">
        <v>1506</v>
      </c>
      <c r="G121" s="642" t="s">
        <v>1857</v>
      </c>
      <c r="H121" s="545" t="s">
        <v>1977</v>
      </c>
      <c r="I121" s="544" t="s">
        <v>1905</v>
      </c>
      <c r="J121" s="544" t="s">
        <v>1943</v>
      </c>
      <c r="K121" s="544" t="s">
        <v>2165</v>
      </c>
      <c r="L121" s="544" t="s">
        <v>2220</v>
      </c>
      <c r="M121" s="544" t="s">
        <v>2226</v>
      </c>
      <c r="N121" s="544" t="s">
        <v>2162</v>
      </c>
      <c r="O121" s="544" t="s">
        <v>1575</v>
      </c>
      <c r="P121" s="544" t="s">
        <v>1591</v>
      </c>
      <c r="Q121" s="544" t="s">
        <v>2000</v>
      </c>
      <c r="R121" s="545"/>
      <c r="S121" s="547">
        <v>0.86050000000000004</v>
      </c>
      <c r="T121" s="547" t="s">
        <v>1484</v>
      </c>
      <c r="U121" s="612">
        <v>45743</v>
      </c>
      <c r="V121" s="612" t="s">
        <v>1490</v>
      </c>
      <c r="W121" s="614" t="s">
        <v>1659</v>
      </c>
      <c r="X121" s="614"/>
      <c r="Y121" s="275"/>
      <c r="Z121" s="275"/>
      <c r="AA121" s="2"/>
      <c r="AB121" s="2"/>
      <c r="AC121" s="155" t="s">
        <v>1213</v>
      </c>
      <c r="AD121" s="75" t="s">
        <v>1008</v>
      </c>
      <c r="AE121" s="2"/>
      <c r="AI121" s="2"/>
    </row>
    <row r="122" spans="1:135" s="18" customFormat="1" ht="20.25" customHeight="1" x14ac:dyDescent="0.4">
      <c r="B122" s="543">
        <v>42464</v>
      </c>
      <c r="C122" s="543" t="s">
        <v>1970</v>
      </c>
      <c r="D122" s="544">
        <v>21</v>
      </c>
      <c r="E122" s="544">
        <v>4</v>
      </c>
      <c r="F122" s="623">
        <v>1507</v>
      </c>
      <c r="G122" s="651" t="s">
        <v>1909</v>
      </c>
      <c r="H122" s="545" t="s">
        <v>1977</v>
      </c>
      <c r="I122" s="544" t="s">
        <v>1905</v>
      </c>
      <c r="J122" s="544" t="s">
        <v>1943</v>
      </c>
      <c r="K122" s="544" t="s">
        <v>2166</v>
      </c>
      <c r="L122" s="544" t="s">
        <v>2220</v>
      </c>
      <c r="M122" s="544" t="s">
        <v>2203</v>
      </c>
      <c r="N122" s="544" t="s">
        <v>2163</v>
      </c>
      <c r="O122" s="544" t="s">
        <v>1907</v>
      </c>
      <c r="P122" s="544" t="s">
        <v>1906</v>
      </c>
      <c r="Q122" s="544" t="s">
        <v>2000</v>
      </c>
      <c r="R122" s="545"/>
      <c r="S122" s="548">
        <v>0.85020000000000007</v>
      </c>
      <c r="T122" s="547" t="s">
        <v>1484</v>
      </c>
      <c r="U122" s="612">
        <v>45744</v>
      </c>
      <c r="V122" s="612" t="s">
        <v>1490</v>
      </c>
      <c r="W122" s="614" t="s">
        <v>1659</v>
      </c>
      <c r="X122" s="614"/>
      <c r="Y122" s="275"/>
      <c r="Z122" s="275"/>
      <c r="AA122" s="2"/>
      <c r="AB122" s="2"/>
      <c r="AC122" s="155" t="s">
        <v>1214</v>
      </c>
      <c r="AD122" s="2"/>
      <c r="AE122" s="2"/>
      <c r="AF122" s="2"/>
      <c r="AI122" s="2"/>
    </row>
    <row r="123" spans="1:135" s="18" customFormat="1" ht="20.25" customHeight="1" x14ac:dyDescent="0.4">
      <c r="B123" s="543">
        <v>42476</v>
      </c>
      <c r="C123" s="543" t="s">
        <v>1970</v>
      </c>
      <c r="D123" s="544">
        <v>21</v>
      </c>
      <c r="E123" s="544">
        <v>5</v>
      </c>
      <c r="F123" s="623">
        <v>1508</v>
      </c>
      <c r="G123" s="642" t="s">
        <v>1910</v>
      </c>
      <c r="H123" s="545" t="s">
        <v>1977</v>
      </c>
      <c r="I123" s="544" t="s">
        <v>1905</v>
      </c>
      <c r="J123" s="544" t="s">
        <v>1943</v>
      </c>
      <c r="K123" s="544" t="s">
        <v>2167</v>
      </c>
      <c r="L123" s="544" t="s">
        <v>2220</v>
      </c>
      <c r="M123" s="544" t="s">
        <v>2203</v>
      </c>
      <c r="N123" s="544" t="s">
        <v>2164</v>
      </c>
      <c r="O123" s="544" t="s">
        <v>1907</v>
      </c>
      <c r="P123" s="544" t="s">
        <v>1906</v>
      </c>
      <c r="Q123" s="544" t="s">
        <v>2000</v>
      </c>
      <c r="R123" s="545"/>
      <c r="S123" s="548">
        <v>0.85020000000000007</v>
      </c>
      <c r="T123" s="547" t="s">
        <v>1484</v>
      </c>
      <c r="U123" s="612">
        <v>45745</v>
      </c>
      <c r="V123" s="612" t="s">
        <v>1490</v>
      </c>
      <c r="W123" s="614" t="s">
        <v>1659</v>
      </c>
      <c r="X123" s="614"/>
      <c r="Y123" s="275"/>
      <c r="Z123" s="275"/>
      <c r="AA123" s="2"/>
      <c r="AB123" s="2"/>
      <c r="AC123" s="155" t="s">
        <v>1215</v>
      </c>
      <c r="AD123" s="2"/>
      <c r="AE123" s="2"/>
      <c r="AF123" s="2"/>
      <c r="AI123" s="2"/>
    </row>
    <row r="124" spans="1:135" s="18" customFormat="1" ht="20.25" customHeight="1" x14ac:dyDescent="0.4">
      <c r="B124" s="543">
        <v>42464</v>
      </c>
      <c r="C124" s="543" t="s">
        <v>1970</v>
      </c>
      <c r="D124" s="544">
        <v>21</v>
      </c>
      <c r="E124" s="544">
        <v>6</v>
      </c>
      <c r="F124" s="623">
        <v>1509</v>
      </c>
      <c r="G124" s="642" t="s">
        <v>1911</v>
      </c>
      <c r="H124" s="545" t="s">
        <v>1977</v>
      </c>
      <c r="I124" s="544" t="s">
        <v>1905</v>
      </c>
      <c r="J124" s="544" t="s">
        <v>1943</v>
      </c>
      <c r="K124" s="544" t="s">
        <v>2168</v>
      </c>
      <c r="L124" s="544" t="s">
        <v>2220</v>
      </c>
      <c r="M124" s="544" t="s">
        <v>2203</v>
      </c>
      <c r="N124" s="544" t="s">
        <v>2165</v>
      </c>
      <c r="O124" s="544" t="s">
        <v>1907</v>
      </c>
      <c r="P124" s="544" t="s">
        <v>1906</v>
      </c>
      <c r="Q124" s="544" t="s">
        <v>2000</v>
      </c>
      <c r="R124" s="545"/>
      <c r="S124" s="548">
        <v>0.85020000000000007</v>
      </c>
      <c r="T124" s="547" t="s">
        <v>1484</v>
      </c>
      <c r="U124" s="612">
        <v>45746</v>
      </c>
      <c r="V124" s="612" t="s">
        <v>1490</v>
      </c>
      <c r="W124" s="614" t="s">
        <v>1659</v>
      </c>
      <c r="X124" s="614"/>
      <c r="Y124" s="275"/>
      <c r="Z124" s="275"/>
      <c r="AA124" s="2"/>
      <c r="AB124" s="2"/>
      <c r="AC124" s="155" t="s">
        <v>1216</v>
      </c>
      <c r="AD124" s="2"/>
      <c r="AE124" s="2"/>
      <c r="AF124" s="2"/>
      <c r="AI124" s="2"/>
    </row>
    <row r="125" spans="1:135" s="18" customFormat="1" ht="20.25" customHeight="1" x14ac:dyDescent="0.4">
      <c r="B125" s="543">
        <v>45701</v>
      </c>
      <c r="C125" s="543" t="s">
        <v>1970</v>
      </c>
      <c r="D125" s="544">
        <v>22</v>
      </c>
      <c r="E125" s="544">
        <v>1</v>
      </c>
      <c r="F125" s="623">
        <v>1456</v>
      </c>
      <c r="G125" s="658" t="s">
        <v>1912</v>
      </c>
      <c r="H125" s="545" t="s">
        <v>1977</v>
      </c>
      <c r="I125" s="544" t="s">
        <v>616</v>
      </c>
      <c r="J125" s="544" t="s">
        <v>1599</v>
      </c>
      <c r="K125" s="544" t="s">
        <v>2116</v>
      </c>
      <c r="L125" s="544" t="s">
        <v>2209</v>
      </c>
      <c r="M125" s="544" t="s">
        <v>2228</v>
      </c>
      <c r="N125" s="544" t="s">
        <v>2166</v>
      </c>
      <c r="O125" s="544" t="s">
        <v>1908</v>
      </c>
      <c r="P125" s="544" t="s">
        <v>1906</v>
      </c>
      <c r="Q125" s="544" t="s">
        <v>2000</v>
      </c>
      <c r="R125" s="545"/>
      <c r="S125" s="548">
        <v>0.85020000000000007</v>
      </c>
      <c r="T125" s="547" t="s">
        <v>1485</v>
      </c>
      <c r="U125" s="612">
        <v>44958</v>
      </c>
      <c r="V125" s="612" t="s">
        <v>1490</v>
      </c>
      <c r="W125" s="614" t="s">
        <v>1917</v>
      </c>
      <c r="X125" s="614"/>
      <c r="Y125" s="275"/>
      <c r="Z125" s="275"/>
      <c r="AA125" s="2"/>
      <c r="AB125" s="2"/>
      <c r="AC125" s="298" t="s">
        <v>1217</v>
      </c>
      <c r="AD125" s="2"/>
      <c r="AE125" s="2"/>
      <c r="AF125" s="2"/>
      <c r="AI125" s="2"/>
    </row>
    <row r="126" spans="1:135" s="577" customFormat="1" ht="20.25" customHeight="1" x14ac:dyDescent="0.4">
      <c r="A126" s="578"/>
      <c r="B126" s="543">
        <v>45701</v>
      </c>
      <c r="C126" s="543" t="s">
        <v>1970</v>
      </c>
      <c r="D126" s="544">
        <v>22</v>
      </c>
      <c r="E126" s="544">
        <v>2</v>
      </c>
      <c r="F126" s="623">
        <v>1457</v>
      </c>
      <c r="G126" s="658" t="s">
        <v>1913</v>
      </c>
      <c r="H126" s="545" t="s">
        <v>1977</v>
      </c>
      <c r="I126" s="544" t="s">
        <v>616</v>
      </c>
      <c r="J126" s="544" t="s">
        <v>1599</v>
      </c>
      <c r="K126" s="544" t="s">
        <v>2117</v>
      </c>
      <c r="L126" s="544" t="s">
        <v>2209</v>
      </c>
      <c r="M126" s="544" t="s">
        <v>2227</v>
      </c>
      <c r="N126" s="544" t="s">
        <v>2167</v>
      </c>
      <c r="O126" s="544" t="s">
        <v>1908</v>
      </c>
      <c r="P126" s="544" t="s">
        <v>1906</v>
      </c>
      <c r="Q126" s="544" t="s">
        <v>2000</v>
      </c>
      <c r="R126" s="545"/>
      <c r="S126" s="548">
        <v>0.85020000000000007</v>
      </c>
      <c r="T126" s="547" t="s">
        <v>1485</v>
      </c>
      <c r="U126" s="612">
        <v>44959</v>
      </c>
      <c r="V126" s="612" t="s">
        <v>1490</v>
      </c>
      <c r="W126" s="614" t="s">
        <v>1917</v>
      </c>
      <c r="X126" s="614"/>
      <c r="Y126" s="275"/>
      <c r="Z126" s="575"/>
      <c r="AA126" s="576"/>
      <c r="AB126" s="576"/>
      <c r="AC126" s="155" t="s">
        <v>1218</v>
      </c>
      <c r="AD126" s="576"/>
      <c r="AE126" s="576"/>
      <c r="AF126" s="576"/>
      <c r="AI126" s="2"/>
      <c r="AJ126" s="18"/>
      <c r="AK126" s="18"/>
      <c r="AL126" s="18"/>
      <c r="AM126" s="18"/>
      <c r="AN126" s="18"/>
      <c r="AO126" s="18"/>
      <c r="AP126" s="18"/>
      <c r="AQ126" s="18"/>
      <c r="AR126" s="18"/>
      <c r="AS126" s="18"/>
      <c r="AT126" s="18"/>
      <c r="AU126" s="18"/>
      <c r="AV126" s="18"/>
      <c r="AW126" s="18"/>
      <c r="AX126" s="18"/>
      <c r="AY126" s="18"/>
      <c r="AZ126" s="18"/>
      <c r="BA126" s="18"/>
      <c r="BB126" s="18"/>
      <c r="BC126" s="18"/>
      <c r="BD126" s="18"/>
      <c r="BE126" s="18"/>
      <c r="BF126" s="18"/>
      <c r="BG126" s="18"/>
      <c r="BH126" s="18"/>
      <c r="BI126" s="18"/>
      <c r="BJ126" s="18"/>
      <c r="BK126" s="18"/>
      <c r="BL126" s="18"/>
      <c r="BM126" s="18"/>
      <c r="BN126" s="18"/>
      <c r="BO126" s="18"/>
      <c r="BP126" s="18"/>
      <c r="BQ126" s="18"/>
      <c r="BR126" s="18"/>
      <c r="BS126" s="18"/>
      <c r="BT126" s="18"/>
      <c r="BU126" s="18"/>
      <c r="BV126" s="18"/>
      <c r="BW126" s="18"/>
      <c r="BX126" s="18"/>
      <c r="BY126" s="18"/>
      <c r="BZ126" s="18"/>
      <c r="CA126" s="18"/>
      <c r="CB126" s="18"/>
      <c r="CC126" s="18"/>
      <c r="CD126" s="18"/>
      <c r="CE126" s="18"/>
      <c r="CF126" s="18"/>
      <c r="CG126" s="18"/>
      <c r="CH126" s="18"/>
      <c r="CI126" s="18"/>
      <c r="CJ126" s="18"/>
      <c r="CK126" s="18"/>
      <c r="CL126" s="18"/>
      <c r="CM126" s="18"/>
      <c r="CN126" s="18"/>
      <c r="CO126" s="18"/>
      <c r="CP126" s="18"/>
      <c r="CQ126" s="18"/>
      <c r="CR126" s="18"/>
      <c r="CS126" s="18"/>
      <c r="CT126" s="18"/>
      <c r="CU126" s="18"/>
      <c r="CV126" s="18"/>
      <c r="CW126" s="18"/>
      <c r="CX126" s="18"/>
      <c r="CY126" s="18"/>
      <c r="CZ126" s="18"/>
      <c r="DA126" s="18"/>
      <c r="DB126" s="18"/>
      <c r="DC126" s="18"/>
      <c r="DD126" s="18"/>
      <c r="DE126" s="18"/>
      <c r="DF126" s="18"/>
      <c r="DG126" s="18"/>
      <c r="DH126" s="18"/>
      <c r="DI126" s="18"/>
      <c r="DJ126" s="18"/>
      <c r="DK126" s="18"/>
      <c r="DL126" s="18"/>
      <c r="DM126" s="18"/>
      <c r="DN126" s="18"/>
      <c r="DO126" s="18"/>
      <c r="DP126" s="18"/>
      <c r="DQ126" s="18"/>
      <c r="DR126" s="18"/>
      <c r="DS126" s="18"/>
      <c r="DT126" s="18"/>
      <c r="DU126" s="18"/>
      <c r="DV126" s="18"/>
      <c r="DW126" s="18"/>
      <c r="DX126" s="18"/>
      <c r="DY126" s="18"/>
      <c r="DZ126" s="18"/>
      <c r="EA126" s="18"/>
      <c r="EB126" s="18"/>
      <c r="EC126" s="18"/>
      <c r="ED126" s="18"/>
      <c r="EE126" s="18"/>
    </row>
    <row r="127" spans="1:135" s="577" customFormat="1" ht="20.25" customHeight="1" x14ac:dyDescent="0.4">
      <c r="A127" s="578"/>
      <c r="B127" s="543">
        <v>45701</v>
      </c>
      <c r="C127" s="543" t="s">
        <v>1970</v>
      </c>
      <c r="D127" s="544">
        <v>22</v>
      </c>
      <c r="E127" s="544">
        <v>3</v>
      </c>
      <c r="F127" s="623">
        <v>1458</v>
      </c>
      <c r="G127" s="658" t="s">
        <v>1914</v>
      </c>
      <c r="H127" s="545" t="s">
        <v>1977</v>
      </c>
      <c r="I127" s="544" t="s">
        <v>616</v>
      </c>
      <c r="J127" s="544" t="s">
        <v>1599</v>
      </c>
      <c r="K127" s="544" t="s">
        <v>2118</v>
      </c>
      <c r="L127" s="544" t="s">
        <v>2209</v>
      </c>
      <c r="M127" s="544" t="s">
        <v>2203</v>
      </c>
      <c r="N127" s="544" t="s">
        <v>2168</v>
      </c>
      <c r="O127" s="544" t="s">
        <v>1908</v>
      </c>
      <c r="P127" s="544" t="s">
        <v>1906</v>
      </c>
      <c r="Q127" s="544" t="s">
        <v>2000</v>
      </c>
      <c r="R127" s="545"/>
      <c r="S127" s="548">
        <v>0.85020000000000007</v>
      </c>
      <c r="T127" s="547" t="s">
        <v>1485</v>
      </c>
      <c r="U127" s="612">
        <v>44960</v>
      </c>
      <c r="V127" s="612" t="s">
        <v>1490</v>
      </c>
      <c r="W127" s="614" t="s">
        <v>1917</v>
      </c>
      <c r="X127" s="614"/>
      <c r="Y127" s="275"/>
      <c r="Z127" s="575"/>
      <c r="AA127" s="576"/>
      <c r="AB127" s="576"/>
      <c r="AC127" s="155" t="s">
        <v>1219</v>
      </c>
      <c r="AD127" s="576"/>
      <c r="AE127" s="576"/>
      <c r="AF127" s="576"/>
      <c r="AI127" s="2"/>
      <c r="AJ127" s="18"/>
      <c r="AK127" s="18"/>
      <c r="AL127" s="18"/>
      <c r="AM127" s="18"/>
      <c r="AN127" s="18"/>
      <c r="AO127" s="18"/>
      <c r="AP127" s="18"/>
      <c r="AQ127" s="18"/>
      <c r="AR127" s="18"/>
      <c r="AS127" s="18"/>
      <c r="AT127" s="18"/>
      <c r="AU127" s="18"/>
      <c r="AV127" s="18"/>
      <c r="AW127" s="18"/>
      <c r="AX127" s="18"/>
      <c r="AY127" s="18"/>
      <c r="AZ127" s="18"/>
      <c r="BA127" s="18"/>
      <c r="BB127" s="18"/>
      <c r="BC127" s="18"/>
      <c r="BD127" s="18"/>
      <c r="BE127" s="18"/>
      <c r="BF127" s="18"/>
      <c r="BG127" s="18"/>
      <c r="BH127" s="18"/>
      <c r="BI127" s="18"/>
      <c r="BJ127" s="18"/>
      <c r="BK127" s="18"/>
      <c r="BL127" s="18"/>
      <c r="BM127" s="18"/>
      <c r="BN127" s="18"/>
      <c r="BO127" s="18"/>
      <c r="BP127" s="18"/>
      <c r="BQ127" s="18"/>
      <c r="BR127" s="18"/>
      <c r="BS127" s="18"/>
      <c r="BT127" s="18"/>
      <c r="BU127" s="18"/>
      <c r="BV127" s="18"/>
      <c r="BW127" s="18"/>
      <c r="BX127" s="18"/>
      <c r="BY127" s="18"/>
      <c r="BZ127" s="18"/>
      <c r="CA127" s="18"/>
      <c r="CB127" s="18"/>
      <c r="CC127" s="18"/>
      <c r="CD127" s="18"/>
      <c r="CE127" s="18"/>
      <c r="CF127" s="18"/>
      <c r="CG127" s="18"/>
      <c r="CH127" s="18"/>
      <c r="CI127" s="18"/>
      <c r="CJ127" s="18"/>
      <c r="CK127" s="18"/>
      <c r="CL127" s="18"/>
      <c r="CM127" s="18"/>
      <c r="CN127" s="18"/>
      <c r="CO127" s="18"/>
      <c r="CP127" s="18"/>
      <c r="CQ127" s="18"/>
      <c r="CR127" s="18"/>
      <c r="CS127" s="18"/>
      <c r="CT127" s="18"/>
      <c r="CU127" s="18"/>
      <c r="CV127" s="18"/>
      <c r="CW127" s="18"/>
      <c r="CX127" s="18"/>
      <c r="CY127" s="18"/>
      <c r="CZ127" s="18"/>
      <c r="DA127" s="18"/>
      <c r="DB127" s="18"/>
      <c r="DC127" s="18"/>
      <c r="DD127" s="18"/>
      <c r="DE127" s="18"/>
      <c r="DF127" s="18"/>
      <c r="DG127" s="18"/>
      <c r="DH127" s="18"/>
      <c r="DI127" s="18"/>
      <c r="DJ127" s="18"/>
      <c r="DK127" s="18"/>
      <c r="DL127" s="18"/>
      <c r="DM127" s="18"/>
      <c r="DN127" s="18"/>
      <c r="DO127" s="18"/>
      <c r="DP127" s="18"/>
      <c r="DQ127" s="18"/>
      <c r="DR127" s="18"/>
      <c r="DS127" s="18"/>
      <c r="DT127" s="18"/>
      <c r="DU127" s="18"/>
      <c r="DV127" s="18"/>
      <c r="DW127" s="18"/>
      <c r="DX127" s="18"/>
      <c r="DY127" s="18"/>
      <c r="DZ127" s="18"/>
      <c r="EA127" s="18"/>
      <c r="EB127" s="18"/>
      <c r="EC127" s="18"/>
      <c r="ED127" s="18"/>
      <c r="EE127" s="18"/>
    </row>
    <row r="128" spans="1:135" s="282" customFormat="1" ht="20" customHeight="1" x14ac:dyDescent="0.4">
      <c r="A128" s="579"/>
      <c r="B128" s="543">
        <v>42464</v>
      </c>
      <c r="C128" s="543" t="s">
        <v>1968</v>
      </c>
      <c r="D128" s="544">
        <v>1</v>
      </c>
      <c r="E128" s="544">
        <v>1</v>
      </c>
      <c r="F128" s="623">
        <v>1339</v>
      </c>
      <c r="G128" s="652" t="s">
        <v>1858</v>
      </c>
      <c r="H128" s="572" t="s">
        <v>1977</v>
      </c>
      <c r="I128" s="544" t="s">
        <v>616</v>
      </c>
      <c r="J128" s="544" t="s">
        <v>1462</v>
      </c>
      <c r="K128" s="544" t="s">
        <v>2169</v>
      </c>
      <c r="L128" s="544" t="s">
        <v>2221</v>
      </c>
      <c r="M128" s="544" t="s">
        <v>2203</v>
      </c>
      <c r="N128" s="544" t="s">
        <v>2169</v>
      </c>
      <c r="O128" s="544" t="s">
        <v>1731</v>
      </c>
      <c r="P128" s="544" t="s">
        <v>1732</v>
      </c>
      <c r="Q128" s="544" t="s">
        <v>2000</v>
      </c>
      <c r="R128" s="545"/>
      <c r="S128" s="574">
        <v>0.88039999999999996</v>
      </c>
      <c r="T128" s="547" t="s">
        <v>1670</v>
      </c>
      <c r="U128" s="612">
        <v>42248</v>
      </c>
      <c r="V128" s="612" t="s">
        <v>2234</v>
      </c>
      <c r="W128" s="614" t="s">
        <v>1659</v>
      </c>
      <c r="X128" s="614"/>
      <c r="Y128" s="275"/>
      <c r="Z128" s="575"/>
      <c r="AA128" s="576"/>
      <c r="AB128" s="576"/>
      <c r="AC128" s="155" t="s">
        <v>1220</v>
      </c>
      <c r="AD128" s="576"/>
      <c r="AE128" s="576"/>
      <c r="AF128" s="576"/>
      <c r="AG128" s="577"/>
      <c r="AH128" s="577"/>
      <c r="AI128" s="2"/>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c r="BT128" s="36"/>
      <c r="BU128" s="36"/>
      <c r="BV128" s="36"/>
      <c r="BW128" s="36"/>
      <c r="BX128" s="36"/>
      <c r="BY128" s="36"/>
      <c r="BZ128" s="36"/>
      <c r="CA128" s="36"/>
      <c r="CB128" s="36"/>
      <c r="CC128" s="36"/>
      <c r="CD128" s="36"/>
      <c r="CE128" s="36"/>
      <c r="CF128" s="36"/>
      <c r="CG128" s="36"/>
      <c r="CH128" s="36"/>
      <c r="CI128" s="36"/>
      <c r="CJ128" s="36"/>
      <c r="CK128" s="36"/>
      <c r="CL128" s="36"/>
      <c r="CM128" s="36"/>
      <c r="CN128" s="36"/>
      <c r="CO128" s="36"/>
      <c r="CP128" s="36"/>
      <c r="CQ128" s="36"/>
      <c r="CR128" s="36"/>
      <c r="CS128" s="36"/>
      <c r="CT128" s="36"/>
      <c r="CU128" s="36"/>
      <c r="CV128" s="36"/>
      <c r="CW128" s="36"/>
      <c r="CX128" s="36"/>
      <c r="CY128" s="36"/>
      <c r="CZ128" s="36"/>
      <c r="DA128" s="36"/>
      <c r="DB128" s="36"/>
      <c r="DC128" s="36"/>
      <c r="DD128" s="36"/>
      <c r="DE128" s="36"/>
      <c r="DF128" s="36"/>
      <c r="DG128" s="36"/>
      <c r="DH128" s="36"/>
      <c r="DI128" s="36"/>
      <c r="DJ128" s="36"/>
      <c r="DK128" s="36"/>
      <c r="DL128" s="36"/>
      <c r="DM128" s="36"/>
      <c r="DN128" s="36"/>
      <c r="DO128" s="36"/>
      <c r="DP128" s="36"/>
      <c r="DQ128" s="36"/>
      <c r="DR128" s="36"/>
      <c r="DS128" s="36"/>
      <c r="DT128" s="36"/>
      <c r="DU128" s="36"/>
      <c r="DV128" s="36"/>
      <c r="DW128" s="36"/>
      <c r="DX128" s="36"/>
      <c r="DY128" s="36"/>
      <c r="DZ128" s="36"/>
      <c r="EA128" s="36"/>
      <c r="EB128" s="36"/>
      <c r="EC128" s="36"/>
      <c r="ED128" s="36"/>
      <c r="EE128" s="36"/>
    </row>
    <row r="129" spans="1:135" s="282" customFormat="1" ht="20.25" customHeight="1" x14ac:dyDescent="0.4">
      <c r="A129" s="579"/>
      <c r="B129" s="543">
        <v>43149</v>
      </c>
      <c r="C129" s="543" t="s">
        <v>1968</v>
      </c>
      <c r="D129" s="544">
        <v>1</v>
      </c>
      <c r="E129" s="544">
        <v>2</v>
      </c>
      <c r="F129" s="623">
        <v>1341</v>
      </c>
      <c r="G129" s="544" t="s">
        <v>1554</v>
      </c>
      <c r="H129" s="545" t="s">
        <v>1977</v>
      </c>
      <c r="I129" s="544" t="s">
        <v>616</v>
      </c>
      <c r="J129" s="544" t="s">
        <v>1462</v>
      </c>
      <c r="K129" s="544" t="s">
        <v>2170</v>
      </c>
      <c r="L129" s="544" t="s">
        <v>2221</v>
      </c>
      <c r="M129" s="544" t="s">
        <v>2227</v>
      </c>
      <c r="N129" s="544" t="s">
        <v>2170</v>
      </c>
      <c r="O129" s="544" t="s">
        <v>2020</v>
      </c>
      <c r="P129" s="544" t="s">
        <v>1732</v>
      </c>
      <c r="Q129" s="544" t="s">
        <v>2000</v>
      </c>
      <c r="R129" s="545"/>
      <c r="S129" s="548">
        <v>0.88039999999999996</v>
      </c>
      <c r="T129" s="547" t="s">
        <v>1670</v>
      </c>
      <c r="U129" s="612">
        <v>42248</v>
      </c>
      <c r="V129" s="612" t="s">
        <v>2234</v>
      </c>
      <c r="W129" s="614" t="s">
        <v>1659</v>
      </c>
      <c r="X129" s="614"/>
      <c r="Y129" s="275"/>
      <c r="Z129" s="575"/>
      <c r="AA129" s="576"/>
      <c r="AB129" s="576"/>
      <c r="AC129" s="155" t="s">
        <v>1221</v>
      </c>
      <c r="AD129" s="576"/>
      <c r="AE129" s="576"/>
      <c r="AF129" s="576"/>
      <c r="AG129" s="577"/>
      <c r="AI129" s="2"/>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c r="BT129" s="36"/>
      <c r="BU129" s="36"/>
      <c r="BV129" s="36"/>
      <c r="BW129" s="36"/>
      <c r="BX129" s="36"/>
      <c r="BY129" s="36"/>
      <c r="BZ129" s="36"/>
      <c r="CA129" s="36"/>
      <c r="CB129" s="36"/>
      <c r="CC129" s="36"/>
      <c r="CD129" s="36"/>
      <c r="CE129" s="36"/>
      <c r="CF129" s="36"/>
      <c r="CG129" s="36"/>
      <c r="CH129" s="36"/>
      <c r="CI129" s="36"/>
      <c r="CJ129" s="36"/>
      <c r="CK129" s="36"/>
      <c r="CL129" s="36"/>
      <c r="CM129" s="36"/>
      <c r="CN129" s="36"/>
      <c r="CO129" s="36"/>
      <c r="CP129" s="36"/>
      <c r="CQ129" s="36"/>
      <c r="CR129" s="36"/>
      <c r="CS129" s="36"/>
      <c r="CT129" s="36"/>
      <c r="CU129" s="36"/>
      <c r="CV129" s="36"/>
      <c r="CW129" s="36"/>
      <c r="CX129" s="36"/>
      <c r="CY129" s="36"/>
      <c r="CZ129" s="36"/>
      <c r="DA129" s="36"/>
      <c r="DB129" s="36"/>
      <c r="DC129" s="36"/>
      <c r="DD129" s="36"/>
      <c r="DE129" s="36"/>
      <c r="DF129" s="36"/>
      <c r="DG129" s="36"/>
      <c r="DH129" s="36"/>
      <c r="DI129" s="36"/>
      <c r="DJ129" s="36"/>
      <c r="DK129" s="36"/>
      <c r="DL129" s="36"/>
      <c r="DM129" s="36"/>
      <c r="DN129" s="36"/>
      <c r="DO129" s="36"/>
      <c r="DP129" s="36"/>
      <c r="DQ129" s="36"/>
      <c r="DR129" s="36"/>
      <c r="DS129" s="36"/>
      <c r="DT129" s="36"/>
      <c r="DU129" s="36"/>
      <c r="DV129" s="36"/>
      <c r="DW129" s="36"/>
      <c r="DX129" s="36"/>
      <c r="DY129" s="36"/>
      <c r="DZ129" s="36"/>
      <c r="EA129" s="36"/>
      <c r="EB129" s="36"/>
      <c r="EC129" s="36"/>
      <c r="ED129" s="36"/>
      <c r="EE129" s="36"/>
    </row>
    <row r="130" spans="1:135" s="36" customFormat="1" ht="20.25" customHeight="1" x14ac:dyDescent="0.4">
      <c r="B130" s="543">
        <v>43149</v>
      </c>
      <c r="C130" s="543" t="s">
        <v>1968</v>
      </c>
      <c r="D130" s="544">
        <v>1</v>
      </c>
      <c r="E130" s="544">
        <v>3</v>
      </c>
      <c r="F130" s="623">
        <v>1340</v>
      </c>
      <c r="G130" s="646" t="s">
        <v>1859</v>
      </c>
      <c r="H130" s="545" t="s">
        <v>1977</v>
      </c>
      <c r="I130" s="50" t="s">
        <v>616</v>
      </c>
      <c r="J130" s="50" t="s">
        <v>1462</v>
      </c>
      <c r="K130" s="50" t="s">
        <v>2171</v>
      </c>
      <c r="L130" s="544" t="s">
        <v>2221</v>
      </c>
      <c r="M130" s="544" t="s">
        <v>2203</v>
      </c>
      <c r="N130" s="50" t="s">
        <v>2171</v>
      </c>
      <c r="O130" s="544" t="s">
        <v>1734</v>
      </c>
      <c r="P130" s="544" t="s">
        <v>1732</v>
      </c>
      <c r="Q130" s="544" t="s">
        <v>2000</v>
      </c>
      <c r="R130" s="545"/>
      <c r="S130" s="548">
        <v>0.88039999999999996</v>
      </c>
      <c r="T130" s="547" t="s">
        <v>1670</v>
      </c>
      <c r="U130" s="612">
        <v>42248</v>
      </c>
      <c r="V130" s="612" t="s">
        <v>2234</v>
      </c>
      <c r="W130" s="614" t="s">
        <v>1659</v>
      </c>
      <c r="X130" s="614"/>
      <c r="Y130" s="275"/>
      <c r="Z130" s="275"/>
      <c r="AA130" s="2"/>
      <c r="AB130" s="2"/>
      <c r="AC130" s="154" t="s">
        <v>1222</v>
      </c>
      <c r="AD130" s="2"/>
      <c r="AE130" s="2"/>
      <c r="AF130" s="2"/>
      <c r="AG130" s="18"/>
      <c r="AI130" s="2"/>
    </row>
    <row r="131" spans="1:135" s="36" customFormat="1" ht="20.25" customHeight="1" x14ac:dyDescent="0.4">
      <c r="B131" s="543">
        <v>42464</v>
      </c>
      <c r="C131" s="543" t="s">
        <v>1968</v>
      </c>
      <c r="D131" s="544">
        <v>2</v>
      </c>
      <c r="E131" s="544">
        <v>1</v>
      </c>
      <c r="F131" s="623">
        <v>1210</v>
      </c>
      <c r="G131" s="544" t="s">
        <v>1555</v>
      </c>
      <c r="H131" s="545" t="s">
        <v>1977</v>
      </c>
      <c r="I131" s="50" t="s">
        <v>616</v>
      </c>
      <c r="J131" s="50" t="s">
        <v>1462</v>
      </c>
      <c r="K131" s="50" t="s">
        <v>2172</v>
      </c>
      <c r="L131" s="544" t="s">
        <v>2221</v>
      </c>
      <c r="M131" s="544" t="s">
        <v>2203</v>
      </c>
      <c r="N131" s="50" t="s">
        <v>2172</v>
      </c>
      <c r="O131" s="544" t="s">
        <v>1461</v>
      </c>
      <c r="P131" s="544" t="s">
        <v>1473</v>
      </c>
      <c r="Q131" s="544" t="s">
        <v>2000</v>
      </c>
      <c r="R131" s="545"/>
      <c r="S131" s="548">
        <v>0.9093</v>
      </c>
      <c r="T131" s="547" t="s">
        <v>1485</v>
      </c>
      <c r="U131" s="612">
        <v>42248</v>
      </c>
      <c r="V131" s="612" t="s">
        <v>2234</v>
      </c>
      <c r="W131" s="614" t="s">
        <v>1659</v>
      </c>
      <c r="X131" s="614"/>
      <c r="Y131" s="275"/>
      <c r="Z131" s="275"/>
      <c r="AA131" s="2"/>
      <c r="AB131" s="2"/>
      <c r="AC131" s="155" t="s">
        <v>1223</v>
      </c>
      <c r="AD131" s="2"/>
      <c r="AE131" s="2"/>
      <c r="AF131" s="2"/>
      <c r="AG131" s="18"/>
      <c r="AI131" s="2"/>
    </row>
    <row r="132" spans="1:135" s="18" customFormat="1" ht="20.25" customHeight="1" x14ac:dyDescent="0.4">
      <c r="B132" s="543">
        <v>43149</v>
      </c>
      <c r="C132" s="543" t="s">
        <v>1968</v>
      </c>
      <c r="D132" s="544">
        <v>2</v>
      </c>
      <c r="E132" s="544">
        <v>2</v>
      </c>
      <c r="F132" s="623">
        <v>1140</v>
      </c>
      <c r="G132" s="623" t="s">
        <v>1556</v>
      </c>
      <c r="H132" s="545" t="s">
        <v>1977</v>
      </c>
      <c r="I132" s="50" t="s">
        <v>616</v>
      </c>
      <c r="J132" s="50" t="s">
        <v>1462</v>
      </c>
      <c r="K132" s="50" t="s">
        <v>2173</v>
      </c>
      <c r="L132" s="544" t="s">
        <v>2221</v>
      </c>
      <c r="M132" s="544" t="s">
        <v>2227</v>
      </c>
      <c r="N132" s="50" t="s">
        <v>2173</v>
      </c>
      <c r="O132" s="544" t="s">
        <v>1576</v>
      </c>
      <c r="P132" s="544" t="s">
        <v>1471</v>
      </c>
      <c r="Q132" s="544" t="s">
        <v>2000</v>
      </c>
      <c r="R132" s="545"/>
      <c r="S132" s="548">
        <v>0.87960000000000005</v>
      </c>
      <c r="T132" s="547" t="s">
        <v>1485</v>
      </c>
      <c r="U132" s="612">
        <v>42248</v>
      </c>
      <c r="V132" s="612" t="s">
        <v>2234</v>
      </c>
      <c r="W132" s="614" t="s">
        <v>1659</v>
      </c>
      <c r="X132" s="614"/>
      <c r="Y132" s="275"/>
      <c r="Z132" s="275"/>
      <c r="AA132" s="2"/>
      <c r="AB132" s="2"/>
      <c r="AC132" s="155" t="s">
        <v>901</v>
      </c>
      <c r="AD132" s="2"/>
      <c r="AE132" s="2"/>
      <c r="AF132" s="2"/>
      <c r="AH132" s="36"/>
      <c r="AI132" s="2"/>
    </row>
    <row r="133" spans="1:135" s="18" customFormat="1" ht="20.25" customHeight="1" x14ac:dyDescent="0.4">
      <c r="B133" s="543">
        <v>43149</v>
      </c>
      <c r="C133" s="543" t="s">
        <v>1968</v>
      </c>
      <c r="D133" s="544">
        <v>2</v>
      </c>
      <c r="E133" s="544">
        <v>3</v>
      </c>
      <c r="F133" s="623">
        <v>1209</v>
      </c>
      <c r="G133" s="652" t="s">
        <v>1860</v>
      </c>
      <c r="H133" s="647" t="s">
        <v>1977</v>
      </c>
      <c r="I133" s="135" t="s">
        <v>616</v>
      </c>
      <c r="J133" s="135" t="s">
        <v>1462</v>
      </c>
      <c r="K133" s="50" t="s">
        <v>2174</v>
      </c>
      <c r="L133" s="544" t="s">
        <v>2221</v>
      </c>
      <c r="M133" s="544" t="s">
        <v>2203</v>
      </c>
      <c r="N133" s="50" t="s">
        <v>2174</v>
      </c>
      <c r="O133" s="544" t="s">
        <v>1461</v>
      </c>
      <c r="P133" s="544" t="s">
        <v>1473</v>
      </c>
      <c r="Q133" s="544" t="s">
        <v>2000</v>
      </c>
      <c r="R133" s="545"/>
      <c r="S133" s="548">
        <v>0.9093</v>
      </c>
      <c r="T133" s="547" t="s">
        <v>1605</v>
      </c>
      <c r="U133" s="612">
        <v>42248</v>
      </c>
      <c r="V133" s="612" t="s">
        <v>2234</v>
      </c>
      <c r="W133" s="614" t="s">
        <v>1659</v>
      </c>
      <c r="X133" s="614"/>
      <c r="Y133" s="275"/>
      <c r="Z133" s="275"/>
      <c r="AA133" s="2"/>
      <c r="AB133" s="2"/>
      <c r="AC133" s="155" t="s">
        <v>1224</v>
      </c>
      <c r="AD133" s="2"/>
      <c r="AE133" s="2"/>
      <c r="AF133" s="2"/>
      <c r="AI133" s="2"/>
    </row>
    <row r="134" spans="1:135" s="18" customFormat="1" ht="20.25" customHeight="1" x14ac:dyDescent="0.4">
      <c r="B134" s="543">
        <v>44709</v>
      </c>
      <c r="C134" s="543" t="s">
        <v>1968</v>
      </c>
      <c r="D134" s="544">
        <v>3</v>
      </c>
      <c r="E134" s="544">
        <v>1</v>
      </c>
      <c r="F134" s="623">
        <v>1256</v>
      </c>
      <c r="G134" s="544" t="s">
        <v>1558</v>
      </c>
      <c r="H134" s="545" t="s">
        <v>1976</v>
      </c>
      <c r="I134" s="50" t="s">
        <v>1568</v>
      </c>
      <c r="J134" s="135" t="s">
        <v>1601</v>
      </c>
      <c r="K134" s="50" t="s">
        <v>2175</v>
      </c>
      <c r="L134" s="544" t="s">
        <v>2207</v>
      </c>
      <c r="M134" s="544" t="s">
        <v>2203</v>
      </c>
      <c r="N134" s="50" t="s">
        <v>2175</v>
      </c>
      <c r="O134" s="544" t="s">
        <v>1578</v>
      </c>
      <c r="P134" s="544" t="s">
        <v>1996</v>
      </c>
      <c r="Q134" s="544" t="s">
        <v>2001</v>
      </c>
      <c r="R134" s="545"/>
      <c r="S134" s="655">
        <v>0.86399999999999999</v>
      </c>
      <c r="T134" s="547" t="s">
        <v>1485</v>
      </c>
      <c r="U134" s="612">
        <v>44635</v>
      </c>
      <c r="V134" s="612" t="s">
        <v>2234</v>
      </c>
      <c r="W134" s="614" t="s">
        <v>1657</v>
      </c>
      <c r="X134" s="614" t="s">
        <v>2242</v>
      </c>
      <c r="Y134" s="275"/>
      <c r="Z134" s="275"/>
      <c r="AA134" s="2"/>
      <c r="AB134" s="2"/>
      <c r="AC134" s="155" t="s">
        <v>1225</v>
      </c>
      <c r="AD134" s="2"/>
      <c r="AE134" s="2"/>
      <c r="AF134" s="2"/>
      <c r="AI134" s="2"/>
    </row>
    <row r="135" spans="1:135" s="18" customFormat="1" ht="20.25" customHeight="1" x14ac:dyDescent="0.4">
      <c r="B135" s="543">
        <v>44709</v>
      </c>
      <c r="C135" s="543" t="s">
        <v>1968</v>
      </c>
      <c r="D135" s="544">
        <v>3</v>
      </c>
      <c r="E135" s="544">
        <v>2</v>
      </c>
      <c r="F135" s="623">
        <v>1255</v>
      </c>
      <c r="G135" s="544" t="s">
        <v>1557</v>
      </c>
      <c r="H135" s="545" t="s">
        <v>1979</v>
      </c>
      <c r="I135" s="50" t="s">
        <v>1568</v>
      </c>
      <c r="J135" s="135" t="s">
        <v>1601</v>
      </c>
      <c r="K135" s="135" t="s">
        <v>2176</v>
      </c>
      <c r="L135" s="544" t="s">
        <v>2207</v>
      </c>
      <c r="M135" s="544" t="s">
        <v>2227</v>
      </c>
      <c r="N135" s="135" t="s">
        <v>2176</v>
      </c>
      <c r="O135" s="544" t="s">
        <v>1577</v>
      </c>
      <c r="P135" s="544" t="s">
        <v>1514</v>
      </c>
      <c r="Q135" s="544" t="s">
        <v>2001</v>
      </c>
      <c r="R135" s="545"/>
      <c r="S135" s="655">
        <v>0.90349999999999997</v>
      </c>
      <c r="T135" s="547" t="s">
        <v>1485</v>
      </c>
      <c r="U135" s="612">
        <v>44635</v>
      </c>
      <c r="V135" s="612" t="s">
        <v>2234</v>
      </c>
      <c r="W135" s="614" t="s">
        <v>1657</v>
      </c>
      <c r="X135" s="614" t="s">
        <v>2242</v>
      </c>
      <c r="Y135" s="275"/>
      <c r="Z135" s="275"/>
      <c r="AA135" s="2"/>
      <c r="AB135" s="2"/>
      <c r="AC135" s="155" t="s">
        <v>1226</v>
      </c>
      <c r="AD135" s="2"/>
      <c r="AE135" s="2"/>
      <c r="AF135" s="2"/>
      <c r="AI135" s="2"/>
    </row>
    <row r="136" spans="1:135" s="2" customFormat="1" ht="20.25" customHeight="1" x14ac:dyDescent="0.4">
      <c r="B136" s="543">
        <v>44709</v>
      </c>
      <c r="C136" s="543" t="s">
        <v>1968</v>
      </c>
      <c r="D136" s="544">
        <v>3</v>
      </c>
      <c r="E136" s="544">
        <v>3</v>
      </c>
      <c r="F136" s="623">
        <v>1257</v>
      </c>
      <c r="G136" s="544" t="s">
        <v>1559</v>
      </c>
      <c r="H136" s="545" t="s">
        <v>1976</v>
      </c>
      <c r="I136" s="50" t="s">
        <v>1568</v>
      </c>
      <c r="J136" s="135" t="s">
        <v>1601</v>
      </c>
      <c r="K136" s="135" t="s">
        <v>2177</v>
      </c>
      <c r="L136" s="544" t="s">
        <v>2207</v>
      </c>
      <c r="M136" s="544" t="s">
        <v>2203</v>
      </c>
      <c r="N136" s="135" t="s">
        <v>2177</v>
      </c>
      <c r="O136" s="544" t="s">
        <v>1579</v>
      </c>
      <c r="P136" s="544" t="s">
        <v>1996</v>
      </c>
      <c r="Q136" s="544" t="s">
        <v>2001</v>
      </c>
      <c r="R136" s="545"/>
      <c r="S136" s="655">
        <v>0.86399999999999999</v>
      </c>
      <c r="T136" s="547" t="s">
        <v>1485</v>
      </c>
      <c r="U136" s="612">
        <v>44635</v>
      </c>
      <c r="V136" s="612" t="s">
        <v>2234</v>
      </c>
      <c r="W136" s="614" t="s">
        <v>1657</v>
      </c>
      <c r="X136" s="614" t="s">
        <v>2242</v>
      </c>
      <c r="Y136" s="275"/>
      <c r="Z136" s="275"/>
      <c r="AC136" s="155" t="s">
        <v>1227</v>
      </c>
      <c r="AG136" s="18"/>
      <c r="AH136" s="18"/>
    </row>
    <row r="137" spans="1:135" s="2" customFormat="1" ht="20.25" customHeight="1" x14ac:dyDescent="0.4">
      <c r="B137" s="543">
        <v>44709</v>
      </c>
      <c r="C137" s="543" t="s">
        <v>1968</v>
      </c>
      <c r="D137" s="544">
        <v>4</v>
      </c>
      <c r="E137" s="544">
        <v>1</v>
      </c>
      <c r="F137" s="623">
        <v>1268</v>
      </c>
      <c r="G137" s="544" t="s">
        <v>1560</v>
      </c>
      <c r="H137" s="545" t="s">
        <v>1977</v>
      </c>
      <c r="I137" s="50" t="s">
        <v>616</v>
      </c>
      <c r="J137" s="135" t="s">
        <v>1602</v>
      </c>
      <c r="K137" s="135" t="s">
        <v>2178</v>
      </c>
      <c r="L137" s="135" t="s">
        <v>2222</v>
      </c>
      <c r="M137" s="544" t="s">
        <v>2227</v>
      </c>
      <c r="N137" s="135" t="s">
        <v>2178</v>
      </c>
      <c r="O137" s="544" t="s">
        <v>1580</v>
      </c>
      <c r="P137" s="544" t="s">
        <v>1530</v>
      </c>
      <c r="Q137" s="544" t="s">
        <v>2000</v>
      </c>
      <c r="R137" s="545"/>
      <c r="S137" s="655">
        <v>0.89549999999999996</v>
      </c>
      <c r="T137" s="547" t="s">
        <v>1484</v>
      </c>
      <c r="U137" s="612">
        <v>44635</v>
      </c>
      <c r="V137" s="612" t="s">
        <v>2235</v>
      </c>
      <c r="W137" s="614" t="s">
        <v>1659</v>
      </c>
      <c r="X137" s="614"/>
      <c r="Y137" s="275"/>
      <c r="Z137" s="275"/>
      <c r="AC137" s="155" t="s">
        <v>1228</v>
      </c>
      <c r="AG137" s="18"/>
    </row>
    <row r="138" spans="1:135" s="18" customFormat="1" ht="20.25" customHeight="1" x14ac:dyDescent="0.4">
      <c r="B138" s="543">
        <v>44709</v>
      </c>
      <c r="C138" s="543" t="s">
        <v>1968</v>
      </c>
      <c r="D138" s="544">
        <v>4</v>
      </c>
      <c r="E138" s="544">
        <v>2</v>
      </c>
      <c r="F138" s="623">
        <v>1269</v>
      </c>
      <c r="G138" s="544" t="s">
        <v>1561</v>
      </c>
      <c r="H138" s="545" t="s">
        <v>1977</v>
      </c>
      <c r="I138" s="50" t="s">
        <v>616</v>
      </c>
      <c r="J138" s="135" t="s">
        <v>1602</v>
      </c>
      <c r="K138" s="135" t="s">
        <v>2179</v>
      </c>
      <c r="L138" s="135" t="s">
        <v>2222</v>
      </c>
      <c r="M138" s="544" t="s">
        <v>2203</v>
      </c>
      <c r="N138" s="135" t="s">
        <v>2179</v>
      </c>
      <c r="O138" s="544" t="s">
        <v>1581</v>
      </c>
      <c r="P138" s="544" t="s">
        <v>1530</v>
      </c>
      <c r="Q138" s="544" t="s">
        <v>2000</v>
      </c>
      <c r="R138" s="545"/>
      <c r="S138" s="655">
        <v>0.89549999999999996</v>
      </c>
      <c r="T138" s="547" t="s">
        <v>1484</v>
      </c>
      <c r="U138" s="612">
        <v>44635</v>
      </c>
      <c r="V138" s="612" t="s">
        <v>2235</v>
      </c>
      <c r="W138" s="614" t="s">
        <v>1659</v>
      </c>
      <c r="X138" s="614"/>
      <c r="Y138" s="275"/>
      <c r="Z138" s="275"/>
      <c r="AA138" s="2"/>
      <c r="AB138" s="2"/>
      <c r="AC138" s="155" t="s">
        <v>1229</v>
      </c>
      <c r="AD138" s="2"/>
      <c r="AE138" s="2"/>
      <c r="AF138" s="2"/>
      <c r="AH138" s="2"/>
      <c r="AI138" s="2"/>
    </row>
    <row r="139" spans="1:135" s="18" customFormat="1" ht="20.25" customHeight="1" x14ac:dyDescent="0.4">
      <c r="B139" s="543">
        <v>44709</v>
      </c>
      <c r="C139" s="543" t="s">
        <v>1968</v>
      </c>
      <c r="D139" s="544">
        <v>4</v>
      </c>
      <c r="E139" s="544">
        <v>3</v>
      </c>
      <c r="F139" s="623">
        <v>1270</v>
      </c>
      <c r="G139" s="544" t="s">
        <v>1562</v>
      </c>
      <c r="H139" s="545" t="s">
        <v>1977</v>
      </c>
      <c r="I139" s="50" t="s">
        <v>616</v>
      </c>
      <c r="J139" s="135" t="s">
        <v>1602</v>
      </c>
      <c r="K139" s="135" t="s">
        <v>2180</v>
      </c>
      <c r="L139" s="135" t="s">
        <v>2222</v>
      </c>
      <c r="M139" s="544" t="s">
        <v>2203</v>
      </c>
      <c r="N139" s="135" t="s">
        <v>2180</v>
      </c>
      <c r="O139" s="544" t="s">
        <v>1581</v>
      </c>
      <c r="P139" s="544" t="s">
        <v>1530</v>
      </c>
      <c r="Q139" s="544" t="s">
        <v>2000</v>
      </c>
      <c r="R139" s="545"/>
      <c r="S139" s="655">
        <v>0.89549999999999996</v>
      </c>
      <c r="T139" s="547" t="s">
        <v>1484</v>
      </c>
      <c r="U139" s="612">
        <v>44635</v>
      </c>
      <c r="V139" s="612" t="s">
        <v>2235</v>
      </c>
      <c r="W139" s="614" t="s">
        <v>1659</v>
      </c>
      <c r="X139" s="614"/>
      <c r="Y139" s="275"/>
      <c r="Z139" s="275"/>
      <c r="AA139" s="2"/>
      <c r="AB139" s="2"/>
      <c r="AC139" s="155" t="s">
        <v>1230</v>
      </c>
      <c r="AD139" s="2"/>
      <c r="AE139" s="2"/>
      <c r="AF139" s="2"/>
      <c r="AI139" s="2"/>
    </row>
    <row r="140" spans="1:135" s="18" customFormat="1" ht="20.25" customHeight="1" x14ac:dyDescent="0.4">
      <c r="B140" s="543">
        <v>44709</v>
      </c>
      <c r="C140" s="543" t="s">
        <v>1968</v>
      </c>
      <c r="D140" s="544">
        <v>4</v>
      </c>
      <c r="E140" s="544">
        <v>4</v>
      </c>
      <c r="F140" s="623">
        <v>1247</v>
      </c>
      <c r="G140" s="646" t="s">
        <v>1861</v>
      </c>
      <c r="H140" s="545" t="s">
        <v>1977</v>
      </c>
      <c r="I140" s="50" t="s">
        <v>616</v>
      </c>
      <c r="J140" s="135" t="s">
        <v>1602</v>
      </c>
      <c r="K140" s="135" t="s">
        <v>2181</v>
      </c>
      <c r="L140" s="135" t="s">
        <v>2222</v>
      </c>
      <c r="M140" s="544" t="s">
        <v>2203</v>
      </c>
      <c r="N140" s="135" t="s">
        <v>2181</v>
      </c>
      <c r="O140" s="544" t="s">
        <v>1583</v>
      </c>
      <c r="P140" s="544" t="s">
        <v>1594</v>
      </c>
      <c r="Q140" s="544" t="s">
        <v>2000</v>
      </c>
      <c r="R140" s="545"/>
      <c r="S140" s="655">
        <v>0.85630000000000006</v>
      </c>
      <c r="T140" s="547" t="s">
        <v>1484</v>
      </c>
      <c r="U140" s="612">
        <v>44635</v>
      </c>
      <c r="V140" s="612" t="s">
        <v>2235</v>
      </c>
      <c r="W140" s="614" t="s">
        <v>1659</v>
      </c>
      <c r="X140" s="614"/>
      <c r="Y140" s="275"/>
      <c r="Z140" s="275"/>
      <c r="AA140" s="2"/>
      <c r="AB140" s="2"/>
      <c r="AC140" s="155" t="s">
        <v>1495</v>
      </c>
      <c r="AD140" s="2"/>
      <c r="AE140" s="2"/>
      <c r="AF140" s="2"/>
      <c r="AI140" s="2"/>
    </row>
    <row r="141" spans="1:135" s="18" customFormat="1" ht="20.25" customHeight="1" x14ac:dyDescent="0.4">
      <c r="B141" s="543">
        <v>44709</v>
      </c>
      <c r="C141" s="543" t="s">
        <v>1968</v>
      </c>
      <c r="D141" s="544">
        <v>4</v>
      </c>
      <c r="E141" s="544">
        <v>5</v>
      </c>
      <c r="F141" s="623">
        <v>1246</v>
      </c>
      <c r="G141" s="646" t="s">
        <v>1862</v>
      </c>
      <c r="H141" s="545" t="s">
        <v>1977</v>
      </c>
      <c r="I141" s="50" t="s">
        <v>616</v>
      </c>
      <c r="J141" s="135" t="s">
        <v>1602</v>
      </c>
      <c r="K141" s="135" t="s">
        <v>2182</v>
      </c>
      <c r="L141" s="135" t="s">
        <v>2222</v>
      </c>
      <c r="M141" s="544" t="s">
        <v>2203</v>
      </c>
      <c r="N141" s="135" t="s">
        <v>2182</v>
      </c>
      <c r="O141" s="544" t="s">
        <v>1582</v>
      </c>
      <c r="P141" s="544" t="s">
        <v>1594</v>
      </c>
      <c r="Q141" s="544" t="s">
        <v>2000</v>
      </c>
      <c r="R141" s="545"/>
      <c r="S141" s="655">
        <v>0.85630000000000006</v>
      </c>
      <c r="T141" s="547" t="s">
        <v>1484</v>
      </c>
      <c r="U141" s="612">
        <v>44635</v>
      </c>
      <c r="V141" s="612" t="s">
        <v>2235</v>
      </c>
      <c r="W141" s="614" t="s">
        <v>1659</v>
      </c>
      <c r="X141" s="614"/>
      <c r="Y141" s="275"/>
      <c r="Z141" s="275"/>
      <c r="AA141" s="2"/>
      <c r="AB141" s="2"/>
      <c r="AC141" s="155" t="s">
        <v>1231</v>
      </c>
      <c r="AD141" s="2"/>
      <c r="AE141" s="2"/>
      <c r="AF141" s="2"/>
      <c r="AI141" s="2"/>
    </row>
    <row r="142" spans="1:135" s="18" customFormat="1" ht="20.25" customHeight="1" x14ac:dyDescent="0.4">
      <c r="B142" s="543">
        <v>44709</v>
      </c>
      <c r="C142" s="543" t="s">
        <v>1968</v>
      </c>
      <c r="D142" s="544">
        <v>4</v>
      </c>
      <c r="E142" s="544">
        <v>6</v>
      </c>
      <c r="F142" s="623">
        <v>1248</v>
      </c>
      <c r="G142" s="646" t="s">
        <v>1863</v>
      </c>
      <c r="H142" s="545" t="s">
        <v>1977</v>
      </c>
      <c r="I142" s="50" t="s">
        <v>616</v>
      </c>
      <c r="J142" s="135" t="s">
        <v>1602</v>
      </c>
      <c r="K142" s="135" t="s">
        <v>2183</v>
      </c>
      <c r="L142" s="135" t="s">
        <v>2222</v>
      </c>
      <c r="M142" s="544" t="s">
        <v>2203</v>
      </c>
      <c r="N142" s="135" t="s">
        <v>2183</v>
      </c>
      <c r="O142" s="544" t="s">
        <v>1583</v>
      </c>
      <c r="P142" s="544" t="s">
        <v>1594</v>
      </c>
      <c r="Q142" s="544" t="s">
        <v>2000</v>
      </c>
      <c r="R142" s="545"/>
      <c r="S142" s="655">
        <v>0.85630000000000006</v>
      </c>
      <c r="T142" s="547" t="s">
        <v>1484</v>
      </c>
      <c r="U142" s="612">
        <v>44635</v>
      </c>
      <c r="V142" s="612" t="s">
        <v>2235</v>
      </c>
      <c r="W142" s="614" t="s">
        <v>1659</v>
      </c>
      <c r="X142" s="614"/>
      <c r="Y142" s="275"/>
      <c r="Z142" s="275"/>
      <c r="AA142" s="2"/>
      <c r="AB142" s="2"/>
      <c r="AC142" s="155" t="s">
        <v>1232</v>
      </c>
      <c r="AD142" s="2"/>
      <c r="AE142" s="2"/>
      <c r="AF142" s="2"/>
      <c r="AI142" s="2"/>
    </row>
    <row r="143" spans="1:135" s="18" customFormat="1" ht="20.25" customHeight="1" x14ac:dyDescent="0.4">
      <c r="B143" s="543">
        <v>44765</v>
      </c>
      <c r="C143" s="543" t="s">
        <v>1968</v>
      </c>
      <c r="D143" s="544">
        <v>5</v>
      </c>
      <c r="E143" s="544">
        <v>1</v>
      </c>
      <c r="F143" s="623">
        <v>1389</v>
      </c>
      <c r="G143" s="646" t="s">
        <v>1864</v>
      </c>
      <c r="H143" s="545" t="s">
        <v>1976</v>
      </c>
      <c r="I143" s="50" t="s">
        <v>788</v>
      </c>
      <c r="J143" s="135" t="s">
        <v>1944</v>
      </c>
      <c r="K143" s="135" t="s">
        <v>2184</v>
      </c>
      <c r="L143" s="135" t="s">
        <v>2223</v>
      </c>
      <c r="M143" s="544" t="s">
        <v>2227</v>
      </c>
      <c r="N143" s="135" t="s">
        <v>2184</v>
      </c>
      <c r="O143" s="544" t="s">
        <v>1937</v>
      </c>
      <c r="P143" s="544" t="s">
        <v>1997</v>
      </c>
      <c r="Q143" s="544" t="s">
        <v>1999</v>
      </c>
      <c r="R143" s="545"/>
      <c r="S143" s="655">
        <v>0.94869999999999999</v>
      </c>
      <c r="T143" s="547" t="s">
        <v>705</v>
      </c>
      <c r="U143" s="612">
        <v>44696</v>
      </c>
      <c r="V143" s="612" t="s">
        <v>1490</v>
      </c>
      <c r="W143" s="614" t="s">
        <v>1660</v>
      </c>
      <c r="X143" s="614"/>
      <c r="Y143" s="275"/>
      <c r="Z143" s="275"/>
      <c r="AA143" s="2"/>
      <c r="AB143" s="2"/>
      <c r="AC143" s="155" t="s">
        <v>1233</v>
      </c>
      <c r="AD143" s="2"/>
      <c r="AE143" s="2"/>
      <c r="AF143" s="2"/>
      <c r="AI143" s="2"/>
    </row>
    <row r="144" spans="1:135" s="2" customFormat="1" ht="20.25" customHeight="1" x14ac:dyDescent="0.4">
      <c r="B144" s="543">
        <v>44765</v>
      </c>
      <c r="C144" s="543" t="s">
        <v>1968</v>
      </c>
      <c r="D144" s="544">
        <v>5</v>
      </c>
      <c r="E144" s="544">
        <v>2</v>
      </c>
      <c r="F144" s="623">
        <v>1390</v>
      </c>
      <c r="G144" s="646" t="s">
        <v>1615</v>
      </c>
      <c r="H144" s="545" t="s">
        <v>1976</v>
      </c>
      <c r="I144" s="50" t="s">
        <v>788</v>
      </c>
      <c r="J144" s="135" t="s">
        <v>1944</v>
      </c>
      <c r="K144" s="135" t="s">
        <v>2185</v>
      </c>
      <c r="L144" s="135" t="s">
        <v>2223</v>
      </c>
      <c r="M144" s="544" t="s">
        <v>2203</v>
      </c>
      <c r="N144" s="135" t="s">
        <v>2185</v>
      </c>
      <c r="O144" s="544" t="s">
        <v>1937</v>
      </c>
      <c r="P144" s="544" t="s">
        <v>1997</v>
      </c>
      <c r="Q144" s="544" t="s">
        <v>1999</v>
      </c>
      <c r="R144" s="545"/>
      <c r="S144" s="655">
        <v>0.94869999999999999</v>
      </c>
      <c r="T144" s="547" t="s">
        <v>705</v>
      </c>
      <c r="U144" s="612">
        <v>44696</v>
      </c>
      <c r="V144" s="612" t="s">
        <v>1490</v>
      </c>
      <c r="W144" s="614" t="s">
        <v>1660</v>
      </c>
      <c r="X144" s="614"/>
      <c r="Y144" s="275"/>
      <c r="Z144" s="275"/>
      <c r="AC144" s="155" t="s">
        <v>1234</v>
      </c>
      <c r="AG144" s="18"/>
      <c r="AH144" s="18"/>
    </row>
    <row r="145" spans="2:33" s="2" customFormat="1" ht="20.25" customHeight="1" x14ac:dyDescent="0.4">
      <c r="B145" s="543">
        <v>44709</v>
      </c>
      <c r="C145" s="543" t="s">
        <v>1968</v>
      </c>
      <c r="D145" s="544">
        <v>6</v>
      </c>
      <c r="E145" s="544">
        <v>1</v>
      </c>
      <c r="F145" s="623">
        <v>1260</v>
      </c>
      <c r="G145" s="544" t="s">
        <v>1563</v>
      </c>
      <c r="H145" s="545" t="s">
        <v>1977</v>
      </c>
      <c r="I145" s="50" t="s">
        <v>1523</v>
      </c>
      <c r="J145" s="135" t="s">
        <v>1603</v>
      </c>
      <c r="K145" s="135" t="s">
        <v>2186</v>
      </c>
      <c r="L145" s="135" t="s">
        <v>2224</v>
      </c>
      <c r="M145" s="544" t="s">
        <v>2203</v>
      </c>
      <c r="N145" s="135" t="s">
        <v>2186</v>
      </c>
      <c r="O145" s="544" t="s">
        <v>2021</v>
      </c>
      <c r="P145" s="544" t="s">
        <v>1998</v>
      </c>
      <c r="Q145" s="544" t="s">
        <v>2000</v>
      </c>
      <c r="R145" s="545"/>
      <c r="S145" s="655">
        <v>0.85499999999999998</v>
      </c>
      <c r="T145" s="547" t="s">
        <v>1484</v>
      </c>
      <c r="U145" s="612">
        <v>44635</v>
      </c>
      <c r="V145" s="612" t="s">
        <v>1490</v>
      </c>
      <c r="W145" s="614" t="s">
        <v>1657</v>
      </c>
      <c r="X145" s="614"/>
      <c r="Y145" s="275"/>
      <c r="Z145" s="275"/>
      <c r="AC145" s="155" t="s">
        <v>1234</v>
      </c>
      <c r="AG145" s="18"/>
    </row>
    <row r="146" spans="2:33" s="2" customFormat="1" ht="20.25" customHeight="1" x14ac:dyDescent="0.4">
      <c r="B146" s="543">
        <v>44709</v>
      </c>
      <c r="C146" s="543" t="s">
        <v>1968</v>
      </c>
      <c r="D146" s="544">
        <v>6</v>
      </c>
      <c r="E146" s="544">
        <v>2</v>
      </c>
      <c r="F146" s="623">
        <v>1259</v>
      </c>
      <c r="G146" s="544" t="s">
        <v>1564</v>
      </c>
      <c r="H146" s="545" t="s">
        <v>1977</v>
      </c>
      <c r="I146" s="50" t="s">
        <v>1523</v>
      </c>
      <c r="J146" s="135" t="s">
        <v>1603</v>
      </c>
      <c r="K146" s="135" t="s">
        <v>2187</v>
      </c>
      <c r="L146" s="135" t="s">
        <v>2224</v>
      </c>
      <c r="M146" s="544" t="s">
        <v>2203</v>
      </c>
      <c r="N146" s="135" t="s">
        <v>2187</v>
      </c>
      <c r="O146" s="544" t="s">
        <v>2021</v>
      </c>
      <c r="P146" s="544" t="s">
        <v>1998</v>
      </c>
      <c r="Q146" s="544" t="s">
        <v>2000</v>
      </c>
      <c r="R146" s="545"/>
      <c r="S146" s="655">
        <v>0.85499999999999998</v>
      </c>
      <c r="T146" s="547" t="s">
        <v>1484</v>
      </c>
      <c r="U146" s="612">
        <v>44635</v>
      </c>
      <c r="V146" s="612" t="s">
        <v>1490</v>
      </c>
      <c r="W146" s="614" t="s">
        <v>1657</v>
      </c>
      <c r="X146" s="614"/>
      <c r="Y146" s="275"/>
      <c r="Z146" s="275"/>
      <c r="AC146" s="155" t="s">
        <v>1234</v>
      </c>
      <c r="AG146" s="18"/>
    </row>
    <row r="147" spans="2:33" s="2" customFormat="1" ht="20.25" customHeight="1" x14ac:dyDescent="0.4">
      <c r="B147" s="543">
        <v>44709</v>
      </c>
      <c r="C147" s="543" t="s">
        <v>1968</v>
      </c>
      <c r="D147" s="544">
        <v>6</v>
      </c>
      <c r="E147" s="544">
        <v>3</v>
      </c>
      <c r="F147" s="623">
        <v>1258</v>
      </c>
      <c r="G147" s="544" t="s">
        <v>1565</v>
      </c>
      <c r="H147" s="545" t="s">
        <v>1977</v>
      </c>
      <c r="I147" s="50" t="s">
        <v>1523</v>
      </c>
      <c r="J147" s="135" t="s">
        <v>1603</v>
      </c>
      <c r="K147" s="135" t="s">
        <v>2188</v>
      </c>
      <c r="L147" s="135" t="s">
        <v>2224</v>
      </c>
      <c r="M147" s="544" t="s">
        <v>2227</v>
      </c>
      <c r="N147" s="135" t="s">
        <v>2188</v>
      </c>
      <c r="O147" s="544" t="s">
        <v>2021</v>
      </c>
      <c r="P147" s="544" t="s">
        <v>1998</v>
      </c>
      <c r="Q147" s="544" t="s">
        <v>2000</v>
      </c>
      <c r="R147" s="545"/>
      <c r="S147" s="655">
        <v>0.85499999999999998</v>
      </c>
      <c r="T147" s="547" t="s">
        <v>1484</v>
      </c>
      <c r="U147" s="612">
        <v>44635</v>
      </c>
      <c r="V147" s="612" t="s">
        <v>1490</v>
      </c>
      <c r="W147" s="614" t="s">
        <v>1657</v>
      </c>
      <c r="X147" s="614"/>
      <c r="Y147" s="275"/>
      <c r="Z147" s="275"/>
      <c r="AC147" s="155" t="s">
        <v>1235</v>
      </c>
      <c r="AG147" s="18"/>
    </row>
    <row r="148" spans="2:33" s="2" customFormat="1" ht="20.25" customHeight="1" x14ac:dyDescent="0.4">
      <c r="B148" s="543">
        <v>45959</v>
      </c>
      <c r="C148" s="543" t="s">
        <v>1968</v>
      </c>
      <c r="D148" s="544">
        <v>7</v>
      </c>
      <c r="E148" s="544">
        <v>1</v>
      </c>
      <c r="F148" s="623">
        <v>1529</v>
      </c>
      <c r="G148" s="646" t="s">
        <v>1951</v>
      </c>
      <c r="H148" s="545" t="s">
        <v>1977</v>
      </c>
      <c r="I148" s="50" t="s">
        <v>1747</v>
      </c>
      <c r="J148" s="135" t="s">
        <v>1949</v>
      </c>
      <c r="K148" s="135" t="s">
        <v>2189</v>
      </c>
      <c r="L148" s="135" t="s">
        <v>2225</v>
      </c>
      <c r="M148" s="544" t="s">
        <v>2229</v>
      </c>
      <c r="N148" s="135" t="s">
        <v>2189</v>
      </c>
      <c r="O148" s="544" t="s">
        <v>1947</v>
      </c>
      <c r="P148" s="544" t="s">
        <v>1906</v>
      </c>
      <c r="Q148" s="544" t="s">
        <v>2000</v>
      </c>
      <c r="R148" s="545"/>
      <c r="S148" s="655">
        <v>0.87429999999999997</v>
      </c>
      <c r="T148" s="547" t="s">
        <v>705</v>
      </c>
      <c r="U148" s="612">
        <v>45757</v>
      </c>
      <c r="V148" s="612" t="s">
        <v>1490</v>
      </c>
      <c r="W148" s="614" t="s">
        <v>1657</v>
      </c>
      <c r="X148" s="614"/>
      <c r="Y148" s="275"/>
      <c r="Z148" s="275"/>
      <c r="AC148" s="155" t="s">
        <v>1236</v>
      </c>
      <c r="AG148" s="18"/>
    </row>
    <row r="149" spans="2:33" s="2" customFormat="1" ht="18" customHeight="1" x14ac:dyDescent="0.4">
      <c r="B149" s="571">
        <v>45959</v>
      </c>
      <c r="C149" s="571" t="s">
        <v>1968</v>
      </c>
      <c r="D149" s="573">
        <v>7</v>
      </c>
      <c r="E149" s="573">
        <v>2</v>
      </c>
      <c r="F149" s="624">
        <v>1530</v>
      </c>
      <c r="G149" s="660" t="s">
        <v>1952</v>
      </c>
      <c r="H149" s="572" t="s">
        <v>1977</v>
      </c>
      <c r="I149" s="158" t="s">
        <v>1747</v>
      </c>
      <c r="J149" s="312" t="s">
        <v>1949</v>
      </c>
      <c r="K149" s="312" t="s">
        <v>2190</v>
      </c>
      <c r="L149" s="135" t="s">
        <v>2225</v>
      </c>
      <c r="M149" s="544" t="s">
        <v>2203</v>
      </c>
      <c r="N149" s="312" t="s">
        <v>2190</v>
      </c>
      <c r="O149" s="544" t="s">
        <v>1947</v>
      </c>
      <c r="P149" s="544" t="s">
        <v>1906</v>
      </c>
      <c r="Q149" s="544" t="s">
        <v>2000</v>
      </c>
      <c r="R149" s="545"/>
      <c r="S149" s="656">
        <v>0.87429999999999997</v>
      </c>
      <c r="T149" s="547" t="s">
        <v>705</v>
      </c>
      <c r="U149" s="613">
        <v>45757</v>
      </c>
      <c r="V149" s="612" t="s">
        <v>1490</v>
      </c>
      <c r="W149" s="614" t="s">
        <v>1657</v>
      </c>
      <c r="X149" s="614"/>
      <c r="Y149" s="275"/>
      <c r="Z149" s="275"/>
      <c r="AC149" s="155" t="s">
        <v>1237</v>
      </c>
      <c r="AG149" s="18"/>
    </row>
    <row r="150" spans="2:33" s="2" customFormat="1" ht="20.25" customHeight="1" x14ac:dyDescent="0.4">
      <c r="B150" s="543">
        <v>44709</v>
      </c>
      <c r="C150" s="543" t="s">
        <v>1968</v>
      </c>
      <c r="D150" s="544">
        <v>7</v>
      </c>
      <c r="E150" s="544">
        <v>3</v>
      </c>
      <c r="F150" s="623">
        <v>1271</v>
      </c>
      <c r="G150" s="544" t="s">
        <v>1566</v>
      </c>
      <c r="H150" s="545" t="s">
        <v>1977</v>
      </c>
      <c r="I150" s="50" t="s">
        <v>1568</v>
      </c>
      <c r="J150" s="50" t="s">
        <v>1604</v>
      </c>
      <c r="K150" s="50" t="s">
        <v>2191</v>
      </c>
      <c r="L150" s="544" t="s">
        <v>2207</v>
      </c>
      <c r="M150" s="544" t="s">
        <v>2203</v>
      </c>
      <c r="N150" s="50" t="s">
        <v>2191</v>
      </c>
      <c r="O150" s="544" t="s">
        <v>1585</v>
      </c>
      <c r="P150" s="544" t="s">
        <v>1596</v>
      </c>
      <c r="Q150" s="544" t="s">
        <v>2000</v>
      </c>
      <c r="R150" s="545"/>
      <c r="S150" s="657">
        <v>0.8679</v>
      </c>
      <c r="T150" s="547" t="s">
        <v>1485</v>
      </c>
      <c r="U150" s="612">
        <v>44635</v>
      </c>
      <c r="V150" s="612" t="s">
        <v>1490</v>
      </c>
      <c r="W150" s="614" t="s">
        <v>1657</v>
      </c>
      <c r="X150" s="614"/>
      <c r="Y150" s="275"/>
      <c r="Z150" s="275"/>
      <c r="AC150" s="155" t="s">
        <v>1238</v>
      </c>
      <c r="AG150" s="18"/>
    </row>
    <row r="151" spans="2:33" s="2" customFormat="1" ht="20.25" customHeight="1" x14ac:dyDescent="0.4">
      <c r="B151" s="543">
        <v>45959</v>
      </c>
      <c r="C151" s="543" t="s">
        <v>1968</v>
      </c>
      <c r="D151" s="544">
        <v>7</v>
      </c>
      <c r="E151" s="544">
        <v>4</v>
      </c>
      <c r="F151" s="623">
        <v>1527</v>
      </c>
      <c r="G151" s="646" t="s">
        <v>1950</v>
      </c>
      <c r="H151" s="545" t="s">
        <v>1977</v>
      </c>
      <c r="I151" s="50" t="s">
        <v>1747</v>
      </c>
      <c r="J151" s="50" t="s">
        <v>1949</v>
      </c>
      <c r="K151" s="50" t="s">
        <v>2192</v>
      </c>
      <c r="L151" s="135" t="s">
        <v>2225</v>
      </c>
      <c r="M151" s="544" t="s">
        <v>2203</v>
      </c>
      <c r="N151" s="50" t="s">
        <v>2192</v>
      </c>
      <c r="O151" s="544" t="s">
        <v>2022</v>
      </c>
      <c r="P151" s="544" t="s">
        <v>1954</v>
      </c>
      <c r="Q151" s="544" t="s">
        <v>2000</v>
      </c>
      <c r="R151" s="545"/>
      <c r="S151" s="657">
        <v>0.88009999999999999</v>
      </c>
      <c r="T151" s="547" t="s">
        <v>1485</v>
      </c>
      <c r="U151" s="612">
        <v>45757</v>
      </c>
      <c r="V151" s="612" t="s">
        <v>1490</v>
      </c>
      <c r="W151" s="614" t="s">
        <v>1657</v>
      </c>
      <c r="X151" s="614"/>
      <c r="Y151" s="275"/>
      <c r="Z151" s="275"/>
      <c r="AC151" s="155" t="s">
        <v>1239</v>
      </c>
      <c r="AG151" s="18"/>
    </row>
    <row r="152" spans="2:33" s="2" customFormat="1" ht="20.25" customHeight="1" x14ac:dyDescent="0.4">
      <c r="B152" s="543">
        <v>45959</v>
      </c>
      <c r="C152" s="543" t="s">
        <v>1968</v>
      </c>
      <c r="D152" s="544">
        <v>7</v>
      </c>
      <c r="E152" s="544">
        <v>5</v>
      </c>
      <c r="F152" s="623">
        <v>1528</v>
      </c>
      <c r="G152" s="646" t="s">
        <v>1953</v>
      </c>
      <c r="H152" s="545" t="s">
        <v>1977</v>
      </c>
      <c r="I152" s="50" t="s">
        <v>1747</v>
      </c>
      <c r="J152" s="50" t="s">
        <v>1949</v>
      </c>
      <c r="K152" s="50" t="s">
        <v>2193</v>
      </c>
      <c r="L152" s="135" t="s">
        <v>2225</v>
      </c>
      <c r="M152" s="50" t="s">
        <v>2228</v>
      </c>
      <c r="N152" s="50" t="s">
        <v>2193</v>
      </c>
      <c r="O152" s="544" t="s">
        <v>2022</v>
      </c>
      <c r="P152" s="544" t="s">
        <v>1954</v>
      </c>
      <c r="Q152" s="544" t="s">
        <v>2000</v>
      </c>
      <c r="R152" s="545"/>
      <c r="S152" s="657">
        <v>0.88009999999999999</v>
      </c>
      <c r="T152" s="547" t="s">
        <v>1485</v>
      </c>
      <c r="U152" s="612">
        <v>45757</v>
      </c>
      <c r="V152" s="612" t="s">
        <v>1490</v>
      </c>
      <c r="W152" s="614" t="s">
        <v>1657</v>
      </c>
      <c r="X152" s="614"/>
      <c r="Y152" s="275"/>
      <c r="Z152" s="275"/>
      <c r="AC152" s="155" t="s">
        <v>1260</v>
      </c>
      <c r="AG152" s="18"/>
    </row>
    <row r="153" spans="2:33" s="2" customFormat="1" ht="20.25" hidden="1" customHeight="1" x14ac:dyDescent="0.4">
      <c r="B153" s="543"/>
      <c r="C153" s="543"/>
      <c r="D153" s="544"/>
      <c r="E153" s="544"/>
      <c r="F153" s="623"/>
      <c r="G153" s="646"/>
      <c r="H153" s="545"/>
      <c r="I153" s="50"/>
      <c r="J153" s="50"/>
      <c r="K153" s="50"/>
      <c r="L153" s="50"/>
      <c r="M153" s="50"/>
      <c r="N153" s="50"/>
      <c r="O153" s="50"/>
      <c r="P153" s="50"/>
      <c r="Q153" s="50"/>
      <c r="R153" s="278"/>
      <c r="S153" s="657"/>
      <c r="T153" s="547"/>
      <c r="U153" s="612"/>
      <c r="V153" s="612"/>
      <c r="W153" s="612"/>
      <c r="X153" s="614"/>
      <c r="Y153" s="275"/>
      <c r="Z153" s="275"/>
      <c r="AC153" s="155"/>
      <c r="AG153" s="18"/>
    </row>
    <row r="154" spans="2:33" s="2" customFormat="1" ht="20.25" hidden="1" customHeight="1" x14ac:dyDescent="0.4">
      <c r="B154" s="543"/>
      <c r="C154" s="543"/>
      <c r="D154" s="544"/>
      <c r="E154" s="544"/>
      <c r="F154" s="623"/>
      <c r="G154" s="646"/>
      <c r="H154" s="545"/>
      <c r="I154" s="50"/>
      <c r="J154" s="50"/>
      <c r="K154" s="50"/>
      <c r="L154" s="50"/>
      <c r="M154" s="50"/>
      <c r="N154" s="50"/>
      <c r="O154" s="50"/>
      <c r="P154" s="50"/>
      <c r="Q154" s="50"/>
      <c r="R154" s="278"/>
      <c r="S154" s="657"/>
      <c r="T154" s="547"/>
      <c r="U154" s="612"/>
      <c r="V154" s="612"/>
      <c r="W154" s="612"/>
      <c r="X154" s="614"/>
      <c r="Y154" s="275"/>
      <c r="Z154" s="275"/>
      <c r="AC154" s="155"/>
      <c r="AG154" s="18"/>
    </row>
    <row r="155" spans="2:33" s="2" customFormat="1" ht="20.25" hidden="1" customHeight="1" x14ac:dyDescent="0.4">
      <c r="B155" s="543"/>
      <c r="C155" s="543"/>
      <c r="D155" s="544"/>
      <c r="E155" s="544"/>
      <c r="F155" s="623"/>
      <c r="G155" s="646"/>
      <c r="H155" s="545"/>
      <c r="I155" s="50"/>
      <c r="J155" s="50"/>
      <c r="K155" s="50"/>
      <c r="L155" s="50"/>
      <c r="M155" s="50"/>
      <c r="N155" s="50"/>
      <c r="O155" s="50"/>
      <c r="P155" s="50"/>
      <c r="Q155" s="50"/>
      <c r="R155" s="278"/>
      <c r="S155" s="657"/>
      <c r="T155" s="547"/>
      <c r="U155" s="612"/>
      <c r="V155" s="612"/>
      <c r="W155" s="612"/>
      <c r="X155" s="614"/>
      <c r="Y155" s="275"/>
      <c r="Z155" s="275"/>
      <c r="AC155" s="155"/>
      <c r="AG155" s="18"/>
    </row>
    <row r="156" spans="2:33" s="2" customFormat="1" ht="20.25" hidden="1" customHeight="1" x14ac:dyDescent="0.4">
      <c r="B156" s="543"/>
      <c r="C156" s="543"/>
      <c r="D156" s="544"/>
      <c r="E156" s="544"/>
      <c r="F156" s="623"/>
      <c r="G156" s="646"/>
      <c r="H156" s="545"/>
      <c r="I156" s="50"/>
      <c r="J156" s="50"/>
      <c r="K156" s="50"/>
      <c r="L156" s="50"/>
      <c r="M156" s="50"/>
      <c r="N156" s="50"/>
      <c r="O156" s="50"/>
      <c r="P156" s="50"/>
      <c r="Q156" s="50"/>
      <c r="R156" s="278"/>
      <c r="S156" s="657"/>
      <c r="T156" s="547"/>
      <c r="U156" s="612"/>
      <c r="V156" s="612"/>
      <c r="W156" s="612"/>
      <c r="X156" s="614"/>
      <c r="Y156" s="275"/>
      <c r="Z156" s="275"/>
      <c r="AC156" s="155"/>
      <c r="AG156" s="18"/>
    </row>
    <row r="157" spans="2:33" s="2" customFormat="1" ht="20.25" hidden="1" customHeight="1" x14ac:dyDescent="0.4">
      <c r="B157" s="543"/>
      <c r="C157" s="543"/>
      <c r="D157" s="544"/>
      <c r="E157" s="544"/>
      <c r="F157" s="623"/>
      <c r="G157" s="646"/>
      <c r="H157" s="545"/>
      <c r="I157" s="50"/>
      <c r="J157" s="50"/>
      <c r="K157" s="50"/>
      <c r="L157" s="50"/>
      <c r="M157" s="50"/>
      <c r="N157" s="50"/>
      <c r="O157" s="50"/>
      <c r="P157" s="50"/>
      <c r="Q157" s="50"/>
      <c r="R157" s="278"/>
      <c r="S157" s="657"/>
      <c r="T157" s="547"/>
      <c r="U157" s="612"/>
      <c r="V157" s="612"/>
      <c r="W157" s="612"/>
      <c r="X157" s="614"/>
      <c r="Y157" s="275"/>
      <c r="Z157" s="275"/>
      <c r="AC157" s="155"/>
      <c r="AG157" s="18"/>
    </row>
    <row r="158" spans="2:33" s="2" customFormat="1" ht="20.25" hidden="1" customHeight="1" x14ac:dyDescent="0.4">
      <c r="B158" s="543"/>
      <c r="C158" s="543"/>
      <c r="D158" s="544"/>
      <c r="E158" s="544"/>
      <c r="F158" s="623"/>
      <c r="G158" s="646"/>
      <c r="H158" s="545"/>
      <c r="I158" s="50"/>
      <c r="J158" s="50"/>
      <c r="K158" s="50"/>
      <c r="L158" s="50"/>
      <c r="M158" s="50"/>
      <c r="N158" s="50"/>
      <c r="O158" s="50"/>
      <c r="P158" s="50"/>
      <c r="Q158" s="50"/>
      <c r="R158" s="278"/>
      <c r="S158" s="657"/>
      <c r="T158" s="547"/>
      <c r="U158" s="612"/>
      <c r="V158" s="612"/>
      <c r="W158" s="612"/>
      <c r="X158" s="614"/>
      <c r="Y158" s="275"/>
      <c r="Z158" s="275"/>
      <c r="AC158" s="155"/>
      <c r="AG158" s="18"/>
    </row>
    <row r="159" spans="2:33" s="2" customFormat="1" ht="20.25" hidden="1" customHeight="1" x14ac:dyDescent="0.4">
      <c r="B159" s="543"/>
      <c r="C159" s="543"/>
      <c r="D159" s="544"/>
      <c r="E159" s="544"/>
      <c r="F159" s="623"/>
      <c r="G159" s="646"/>
      <c r="H159" s="545"/>
      <c r="I159" s="50"/>
      <c r="J159" s="50"/>
      <c r="K159" s="50"/>
      <c r="L159" s="50"/>
      <c r="M159" s="50"/>
      <c r="N159" s="50"/>
      <c r="O159" s="50"/>
      <c r="P159" s="50"/>
      <c r="Q159" s="50"/>
      <c r="R159" s="278"/>
      <c r="S159" s="657"/>
      <c r="T159" s="547"/>
      <c r="U159" s="612"/>
      <c r="V159" s="612"/>
      <c r="W159" s="612"/>
      <c r="X159" s="614"/>
      <c r="Y159" s="275"/>
      <c r="Z159" s="275"/>
      <c r="AC159" s="155"/>
      <c r="AG159" s="18"/>
    </row>
    <row r="160" spans="2:33" s="2" customFormat="1" ht="20.25" hidden="1" customHeight="1" x14ac:dyDescent="0.4">
      <c r="B160" s="543"/>
      <c r="C160" s="543"/>
      <c r="D160" s="544"/>
      <c r="E160" s="544"/>
      <c r="F160" s="623"/>
      <c r="G160" s="646"/>
      <c r="H160" s="545"/>
      <c r="I160" s="50"/>
      <c r="J160" s="50"/>
      <c r="K160" s="50"/>
      <c r="L160" s="50"/>
      <c r="M160" s="50"/>
      <c r="N160" s="50"/>
      <c r="O160" s="50"/>
      <c r="P160" s="50"/>
      <c r="Q160" s="50"/>
      <c r="R160" s="278"/>
      <c r="S160" s="657"/>
      <c r="T160" s="547"/>
      <c r="U160" s="612"/>
      <c r="V160" s="612"/>
      <c r="W160" s="612"/>
      <c r="X160" s="614"/>
      <c r="Y160" s="275"/>
      <c r="Z160" s="275"/>
      <c r="AC160" s="155"/>
      <c r="AG160" s="18"/>
    </row>
    <row r="161" spans="2:33" s="2" customFormat="1" ht="20.25" hidden="1" customHeight="1" x14ac:dyDescent="0.4">
      <c r="B161" s="543"/>
      <c r="C161" s="543"/>
      <c r="D161" s="544"/>
      <c r="E161" s="544"/>
      <c r="F161" s="623"/>
      <c r="G161" s="646"/>
      <c r="H161" s="545"/>
      <c r="I161" s="50"/>
      <c r="J161" s="50"/>
      <c r="K161" s="50"/>
      <c r="L161" s="50"/>
      <c r="M161" s="50"/>
      <c r="N161" s="50"/>
      <c r="O161" s="50"/>
      <c r="P161" s="50"/>
      <c r="Q161" s="50"/>
      <c r="R161" s="278"/>
      <c r="S161" s="657"/>
      <c r="T161" s="547"/>
      <c r="U161" s="612"/>
      <c r="V161" s="612"/>
      <c r="W161" s="612"/>
      <c r="X161" s="614"/>
      <c r="Y161" s="275"/>
      <c r="Z161" s="275"/>
      <c r="AC161" s="155"/>
      <c r="AG161" s="18"/>
    </row>
    <row r="162" spans="2:33" s="2" customFormat="1" ht="20.25" hidden="1" customHeight="1" x14ac:dyDescent="0.4">
      <c r="B162" s="365"/>
      <c r="C162" s="141"/>
      <c r="D162" s="141"/>
      <c r="E162" s="283"/>
      <c r="F162" s="284"/>
      <c r="G162" s="50"/>
      <c r="H162" s="545"/>
      <c r="I162" s="50"/>
      <c r="J162" s="50"/>
      <c r="K162" s="50"/>
      <c r="L162" s="50"/>
      <c r="M162" s="50"/>
      <c r="N162" s="50"/>
      <c r="O162" s="50"/>
      <c r="P162" s="50"/>
      <c r="Q162" s="135"/>
      <c r="R162" s="278"/>
      <c r="S162" s="251"/>
      <c r="T162" s="296"/>
      <c r="U162" s="280"/>
      <c r="V162" s="611"/>
      <c r="W162" s="611"/>
      <c r="X162" s="611"/>
      <c r="Y162" s="275"/>
      <c r="Z162" s="275"/>
      <c r="AC162" s="155"/>
      <c r="AG162" s="18"/>
    </row>
    <row r="163" spans="2:33" s="2" customFormat="1" ht="20.25" hidden="1" customHeight="1" x14ac:dyDescent="0.4">
      <c r="B163" s="365"/>
      <c r="C163" s="141"/>
      <c r="D163" s="141"/>
      <c r="E163" s="283"/>
      <c r="F163" s="284"/>
      <c r="G163" s="50"/>
      <c r="H163" s="545"/>
      <c r="I163" s="50"/>
      <c r="J163" s="50"/>
      <c r="K163" s="50"/>
      <c r="L163" s="50"/>
      <c r="M163" s="50"/>
      <c r="N163" s="50"/>
      <c r="O163" s="50"/>
      <c r="P163" s="50"/>
      <c r="Q163" s="135"/>
      <c r="R163" s="278"/>
      <c r="S163" s="251"/>
      <c r="T163" s="296"/>
      <c r="U163" s="280"/>
      <c r="V163" s="611"/>
      <c r="W163" s="611"/>
      <c r="X163" s="611"/>
      <c r="Y163" s="275"/>
      <c r="Z163" s="275"/>
      <c r="AC163" s="155"/>
      <c r="AG163" s="18"/>
    </row>
    <row r="164" spans="2:33" s="2" customFormat="1" ht="20.25" hidden="1" customHeight="1" x14ac:dyDescent="0.4">
      <c r="B164" s="365"/>
      <c r="C164" s="141"/>
      <c r="D164" s="141"/>
      <c r="E164" s="283"/>
      <c r="F164" s="284"/>
      <c r="G164" s="50"/>
      <c r="H164" s="545"/>
      <c r="I164" s="50"/>
      <c r="J164" s="50"/>
      <c r="K164" s="50"/>
      <c r="L164" s="50"/>
      <c r="M164" s="50"/>
      <c r="N164" s="50"/>
      <c r="O164" s="50"/>
      <c r="P164" s="50"/>
      <c r="Q164" s="135"/>
      <c r="R164" s="278"/>
      <c r="S164" s="251"/>
      <c r="T164" s="296"/>
      <c r="U164" s="280"/>
      <c r="V164" s="611"/>
      <c r="W164" s="611"/>
      <c r="X164" s="611"/>
      <c r="Y164" s="275"/>
      <c r="Z164" s="275"/>
      <c r="AC164" s="155"/>
      <c r="AG164" s="18"/>
    </row>
    <row r="165" spans="2:33" s="2" customFormat="1" ht="20.25" hidden="1" customHeight="1" x14ac:dyDescent="0.4">
      <c r="B165" s="365"/>
      <c r="C165" s="141"/>
      <c r="D165" s="141"/>
      <c r="E165" s="283"/>
      <c r="F165" s="284"/>
      <c r="G165" s="50"/>
      <c r="H165" s="545"/>
      <c r="I165" s="50"/>
      <c r="J165" s="50"/>
      <c r="K165" s="50"/>
      <c r="L165" s="50"/>
      <c r="M165" s="50"/>
      <c r="N165" s="50"/>
      <c r="O165" s="50"/>
      <c r="P165" s="50"/>
      <c r="Q165" s="135"/>
      <c r="R165" s="278"/>
      <c r="S165" s="251"/>
      <c r="T165" s="296"/>
      <c r="U165" s="280"/>
      <c r="V165" s="611"/>
      <c r="W165" s="611"/>
      <c r="X165" s="611"/>
      <c r="Y165" s="275"/>
      <c r="Z165" s="275"/>
      <c r="AC165" s="155"/>
      <c r="AG165" s="18"/>
    </row>
    <row r="166" spans="2:33" s="2" customFormat="1" ht="20.25" hidden="1" customHeight="1" x14ac:dyDescent="0.4">
      <c r="B166" s="365"/>
      <c r="C166" s="141"/>
      <c r="D166" s="141"/>
      <c r="E166" s="283"/>
      <c r="F166" s="284"/>
      <c r="G166" s="50"/>
      <c r="H166" s="545"/>
      <c r="I166" s="50"/>
      <c r="J166" s="50"/>
      <c r="K166" s="50"/>
      <c r="L166" s="50"/>
      <c r="M166" s="50"/>
      <c r="N166" s="50"/>
      <c r="O166" s="50"/>
      <c r="P166" s="50"/>
      <c r="Q166" s="135"/>
      <c r="R166" s="278"/>
      <c r="S166" s="251"/>
      <c r="T166" s="296"/>
      <c r="U166" s="280"/>
      <c r="V166" s="611"/>
      <c r="W166" s="611"/>
      <c r="X166" s="611"/>
      <c r="Y166" s="275"/>
      <c r="Z166" s="275"/>
      <c r="AC166" s="155"/>
      <c r="AG166" s="18"/>
    </row>
    <row r="167" spans="2:33" s="2" customFormat="1" ht="20.25" hidden="1" customHeight="1" x14ac:dyDescent="0.4">
      <c r="B167" s="365"/>
      <c r="C167" s="141"/>
      <c r="D167" s="141"/>
      <c r="E167" s="283"/>
      <c r="F167" s="284"/>
      <c r="G167" s="50"/>
      <c r="H167" s="545"/>
      <c r="I167" s="50"/>
      <c r="J167" s="50"/>
      <c r="K167" s="50"/>
      <c r="L167" s="50"/>
      <c r="M167" s="50"/>
      <c r="N167" s="50"/>
      <c r="O167" s="50"/>
      <c r="P167" s="50"/>
      <c r="Q167" s="135"/>
      <c r="R167" s="278"/>
      <c r="S167" s="251"/>
      <c r="T167" s="296"/>
      <c r="U167" s="280"/>
      <c r="V167" s="611"/>
      <c r="W167" s="611"/>
      <c r="X167" s="611"/>
      <c r="Y167" s="275"/>
      <c r="Z167" s="275"/>
      <c r="AC167" s="155"/>
      <c r="AG167" s="18"/>
    </row>
    <row r="168" spans="2:33" s="2" customFormat="1" ht="20.25" hidden="1" customHeight="1" x14ac:dyDescent="0.4">
      <c r="B168" s="365"/>
      <c r="C168" s="141"/>
      <c r="D168" s="141"/>
      <c r="E168" s="283"/>
      <c r="F168" s="284"/>
      <c r="G168" s="50"/>
      <c r="H168" s="545"/>
      <c r="I168" s="50"/>
      <c r="J168" s="50"/>
      <c r="K168" s="50"/>
      <c r="L168" s="50"/>
      <c r="M168" s="50"/>
      <c r="N168" s="50"/>
      <c r="O168" s="50"/>
      <c r="P168" s="50"/>
      <c r="Q168" s="135"/>
      <c r="R168" s="278"/>
      <c r="S168" s="251"/>
      <c r="T168" s="296"/>
      <c r="U168" s="280"/>
      <c r="V168" s="611"/>
      <c r="W168" s="611"/>
      <c r="X168" s="611"/>
      <c r="Y168" s="275"/>
      <c r="Z168" s="275"/>
      <c r="AC168" s="155"/>
      <c r="AG168" s="18"/>
    </row>
    <row r="169" spans="2:33" s="2" customFormat="1" ht="20.25" hidden="1" customHeight="1" x14ac:dyDescent="0.4">
      <c r="B169" s="365"/>
      <c r="C169" s="141"/>
      <c r="D169" s="141"/>
      <c r="E169" s="283"/>
      <c r="F169" s="284"/>
      <c r="G169" s="158"/>
      <c r="H169" s="545"/>
      <c r="I169" s="50"/>
      <c r="J169" s="158"/>
      <c r="K169" s="158"/>
      <c r="L169" s="158"/>
      <c r="M169" s="158"/>
      <c r="N169" s="158"/>
      <c r="O169" s="158"/>
      <c r="P169" s="158"/>
      <c r="Q169" s="135"/>
      <c r="R169" s="278"/>
      <c r="S169" s="251"/>
      <c r="T169" s="296"/>
      <c r="U169" s="280"/>
      <c r="V169" s="611"/>
      <c r="W169" s="611"/>
      <c r="X169" s="611"/>
      <c r="Y169" s="275"/>
      <c r="Z169" s="275"/>
      <c r="AC169" s="155"/>
      <c r="AG169" s="18"/>
    </row>
    <row r="170" spans="2:33" s="2" customFormat="1" ht="20.25" hidden="1" customHeight="1" x14ac:dyDescent="0.4">
      <c r="B170" s="365"/>
      <c r="C170" s="141"/>
      <c r="D170" s="141"/>
      <c r="E170" s="283"/>
      <c r="F170" s="284"/>
      <c r="G170" s="158"/>
      <c r="H170" s="545"/>
      <c r="I170" s="50"/>
      <c r="J170" s="158"/>
      <c r="K170" s="158"/>
      <c r="L170" s="158"/>
      <c r="M170" s="158"/>
      <c r="N170" s="158"/>
      <c r="O170" s="158"/>
      <c r="P170" s="158"/>
      <c r="Q170" s="135"/>
      <c r="R170" s="278"/>
      <c r="S170" s="251"/>
      <c r="T170" s="296"/>
      <c r="U170" s="280"/>
      <c r="V170" s="611"/>
      <c r="W170" s="611"/>
      <c r="X170" s="611"/>
      <c r="Y170" s="275"/>
      <c r="Z170" s="275"/>
      <c r="AC170" s="155"/>
      <c r="AG170" s="18"/>
    </row>
    <row r="171" spans="2:33" s="2" customFormat="1" ht="20.25" hidden="1" customHeight="1" x14ac:dyDescent="0.4">
      <c r="B171" s="365"/>
      <c r="C171" s="141"/>
      <c r="D171" s="141"/>
      <c r="E171" s="283"/>
      <c r="F171" s="284"/>
      <c r="G171" s="158"/>
      <c r="H171" s="545"/>
      <c r="I171" s="50"/>
      <c r="J171" s="158"/>
      <c r="K171" s="158"/>
      <c r="L171" s="158"/>
      <c r="M171" s="158"/>
      <c r="N171" s="158"/>
      <c r="O171" s="158"/>
      <c r="P171" s="158"/>
      <c r="Q171" s="135"/>
      <c r="R171" s="278"/>
      <c r="S171" s="251"/>
      <c r="T171" s="296"/>
      <c r="U171" s="280"/>
      <c r="V171" s="611"/>
      <c r="W171" s="611"/>
      <c r="X171" s="611"/>
      <c r="Y171" s="275"/>
      <c r="Z171" s="275"/>
      <c r="AC171" s="155"/>
      <c r="AG171" s="18"/>
    </row>
    <row r="172" spans="2:33" s="2" customFormat="1" ht="20.25" hidden="1" customHeight="1" x14ac:dyDescent="0.4">
      <c r="B172" s="365"/>
      <c r="C172" s="141"/>
      <c r="D172" s="141"/>
      <c r="E172" s="283"/>
      <c r="F172" s="284"/>
      <c r="G172" s="158"/>
      <c r="H172" s="545"/>
      <c r="I172" s="50"/>
      <c r="J172" s="158"/>
      <c r="K172" s="158"/>
      <c r="L172" s="158"/>
      <c r="M172" s="158"/>
      <c r="N172" s="158"/>
      <c r="O172" s="158"/>
      <c r="P172" s="158"/>
      <c r="Q172" s="135"/>
      <c r="R172" s="278"/>
      <c r="S172" s="251"/>
      <c r="T172" s="296"/>
      <c r="U172" s="280"/>
      <c r="V172" s="611"/>
      <c r="W172" s="611"/>
      <c r="X172" s="611"/>
      <c r="Y172" s="275"/>
      <c r="Z172" s="275"/>
      <c r="AC172" s="155"/>
      <c r="AG172" s="18"/>
    </row>
    <row r="173" spans="2:33" s="2" customFormat="1" ht="20.25" hidden="1" customHeight="1" x14ac:dyDescent="0.4">
      <c r="B173" s="365"/>
      <c r="C173" s="141"/>
      <c r="D173" s="141"/>
      <c r="E173" s="283"/>
      <c r="F173" s="284"/>
      <c r="G173" s="158"/>
      <c r="H173" s="572"/>
      <c r="I173" s="158"/>
      <c r="J173" s="158"/>
      <c r="K173" s="158"/>
      <c r="L173" s="158"/>
      <c r="M173" s="158"/>
      <c r="N173" s="158"/>
      <c r="O173" s="158"/>
      <c r="P173" s="158"/>
      <c r="Q173" s="135"/>
      <c r="R173" s="278"/>
      <c r="S173" s="251"/>
      <c r="T173" s="296"/>
      <c r="U173" s="280"/>
      <c r="V173" s="611"/>
      <c r="W173" s="611"/>
      <c r="X173" s="611"/>
      <c r="Y173" s="275"/>
      <c r="Z173" s="275"/>
      <c r="AC173" s="155"/>
      <c r="AG173" s="18"/>
    </row>
    <row r="174" spans="2:33" s="2" customFormat="1" ht="20.25" hidden="1" customHeight="1" x14ac:dyDescent="0.4">
      <c r="B174" s="365"/>
      <c r="C174" s="141"/>
      <c r="D174" s="141"/>
      <c r="E174" s="283"/>
      <c r="F174" s="284"/>
      <c r="G174" s="158"/>
      <c r="H174" s="572"/>
      <c r="I174" s="158"/>
      <c r="J174" s="158"/>
      <c r="K174" s="158"/>
      <c r="L174" s="158"/>
      <c r="M174" s="158"/>
      <c r="N174" s="158"/>
      <c r="O174" s="158"/>
      <c r="P174" s="158"/>
      <c r="Q174" s="135"/>
      <c r="R174" s="278"/>
      <c r="S174" s="251"/>
      <c r="T174" s="296"/>
      <c r="U174" s="280"/>
      <c r="V174" s="611"/>
      <c r="W174" s="611"/>
      <c r="X174" s="611"/>
      <c r="Y174" s="275"/>
      <c r="Z174" s="275"/>
      <c r="AC174" s="155"/>
      <c r="AG174" s="18"/>
    </row>
    <row r="175" spans="2:33" s="2" customFormat="1" ht="20.25" hidden="1" customHeight="1" x14ac:dyDescent="0.4">
      <c r="B175" s="365"/>
      <c r="C175" s="141"/>
      <c r="D175" s="141"/>
      <c r="E175" s="283"/>
      <c r="F175" s="284"/>
      <c r="G175" s="158"/>
      <c r="H175" s="572"/>
      <c r="I175" s="158"/>
      <c r="J175" s="158"/>
      <c r="K175" s="158"/>
      <c r="L175" s="158"/>
      <c r="M175" s="158"/>
      <c r="N175" s="158"/>
      <c r="O175" s="158"/>
      <c r="P175" s="158"/>
      <c r="Q175" s="135"/>
      <c r="R175" s="278"/>
      <c r="S175" s="251"/>
      <c r="T175" s="296"/>
      <c r="U175" s="280"/>
      <c r="V175" s="611"/>
      <c r="W175" s="611"/>
      <c r="X175" s="611"/>
      <c r="Y175" s="275"/>
      <c r="Z175" s="275"/>
      <c r="AC175" s="155"/>
      <c r="AG175" s="18"/>
    </row>
    <row r="176" spans="2:33" s="2" customFormat="1" ht="20.25" hidden="1" customHeight="1" x14ac:dyDescent="0.4">
      <c r="B176" s="365"/>
      <c r="C176" s="141"/>
      <c r="D176" s="141"/>
      <c r="E176" s="283"/>
      <c r="F176" s="284"/>
      <c r="G176" s="158"/>
      <c r="H176" s="572"/>
      <c r="I176" s="158"/>
      <c r="J176" s="158"/>
      <c r="K176" s="158"/>
      <c r="L176" s="158"/>
      <c r="M176" s="158"/>
      <c r="N176" s="158"/>
      <c r="O176" s="158"/>
      <c r="P176" s="158"/>
      <c r="Q176" s="135"/>
      <c r="R176" s="278"/>
      <c r="S176" s="251"/>
      <c r="T176" s="296"/>
      <c r="U176" s="280"/>
      <c r="V176" s="611"/>
      <c r="W176" s="611"/>
      <c r="X176" s="611"/>
      <c r="Y176" s="275"/>
      <c r="Z176" s="275"/>
      <c r="AC176" s="155"/>
      <c r="AG176" s="18"/>
    </row>
    <row r="177" spans="2:33" s="2" customFormat="1" ht="20.25" hidden="1" customHeight="1" x14ac:dyDescent="0.4">
      <c r="B177" s="365"/>
      <c r="C177" s="141"/>
      <c r="D177" s="141"/>
      <c r="E177" s="283"/>
      <c r="F177" s="284"/>
      <c r="G177" s="158"/>
      <c r="H177" s="572"/>
      <c r="I177" s="158"/>
      <c r="J177" s="158"/>
      <c r="K177" s="158"/>
      <c r="L177" s="158"/>
      <c r="M177" s="158"/>
      <c r="N177" s="158"/>
      <c r="O177" s="158"/>
      <c r="P177" s="158"/>
      <c r="Q177" s="135"/>
      <c r="R177" s="278"/>
      <c r="S177" s="251"/>
      <c r="T177" s="296"/>
      <c r="U177" s="280"/>
      <c r="V177" s="611"/>
      <c r="W177" s="611"/>
      <c r="X177" s="611"/>
      <c r="Y177" s="275"/>
      <c r="Z177" s="275"/>
      <c r="AC177" s="155"/>
      <c r="AG177" s="18"/>
    </row>
    <row r="178" spans="2:33" s="2" customFormat="1" ht="20.25" hidden="1" customHeight="1" x14ac:dyDescent="0.4">
      <c r="B178" s="365"/>
      <c r="C178" s="141"/>
      <c r="D178" s="141"/>
      <c r="E178" s="283"/>
      <c r="F178" s="284"/>
      <c r="G178" s="158"/>
      <c r="H178" s="572"/>
      <c r="I178" s="158"/>
      <c r="J178" s="158"/>
      <c r="K178" s="158"/>
      <c r="L178" s="158"/>
      <c r="M178" s="158"/>
      <c r="N178" s="158"/>
      <c r="O178" s="158"/>
      <c r="P178" s="158"/>
      <c r="Q178" s="135"/>
      <c r="R178" s="278"/>
      <c r="S178" s="251"/>
      <c r="T178" s="296"/>
      <c r="U178" s="280"/>
      <c r="V178" s="611"/>
      <c r="W178" s="611"/>
      <c r="X178" s="611"/>
      <c r="Y178" s="275"/>
      <c r="Z178" s="275"/>
      <c r="AC178" s="155"/>
      <c r="AG178" s="18"/>
    </row>
    <row r="179" spans="2:33" s="2" customFormat="1" ht="20.25" hidden="1" customHeight="1" x14ac:dyDescent="0.4">
      <c r="B179" s="365"/>
      <c r="C179" s="141"/>
      <c r="D179" s="141"/>
      <c r="E179" s="283"/>
      <c r="F179" s="284"/>
      <c r="G179" s="158"/>
      <c r="H179" s="572"/>
      <c r="I179" s="158"/>
      <c r="J179" s="158"/>
      <c r="K179" s="158"/>
      <c r="L179" s="158"/>
      <c r="M179" s="158"/>
      <c r="N179" s="158"/>
      <c r="O179" s="158"/>
      <c r="P179" s="158"/>
      <c r="Q179" s="135"/>
      <c r="R179" s="278"/>
      <c r="S179" s="251"/>
      <c r="T179" s="296"/>
      <c r="U179" s="280"/>
      <c r="V179" s="611"/>
      <c r="W179" s="611"/>
      <c r="X179" s="611"/>
      <c r="Y179" s="275"/>
      <c r="Z179" s="275"/>
      <c r="AC179" s="155"/>
      <c r="AG179" s="18"/>
    </row>
    <row r="180" spans="2:33" s="2" customFormat="1" ht="20.25" hidden="1" customHeight="1" x14ac:dyDescent="0.4">
      <c r="B180" s="365"/>
      <c r="C180" s="141"/>
      <c r="D180" s="141"/>
      <c r="E180" s="283"/>
      <c r="F180" s="284"/>
      <c r="G180" s="158"/>
      <c r="H180" s="572"/>
      <c r="I180" s="158"/>
      <c r="J180" s="158"/>
      <c r="K180" s="158"/>
      <c r="L180" s="158"/>
      <c r="M180" s="158"/>
      <c r="N180" s="158"/>
      <c r="O180" s="158"/>
      <c r="P180" s="158"/>
      <c r="Q180" s="135"/>
      <c r="R180" s="278"/>
      <c r="S180" s="251"/>
      <c r="T180" s="296"/>
      <c r="U180" s="280"/>
      <c r="V180" s="611"/>
      <c r="W180" s="611"/>
      <c r="X180" s="611"/>
      <c r="Y180" s="275"/>
      <c r="Z180" s="275"/>
      <c r="AC180" s="155"/>
      <c r="AG180" s="18"/>
    </row>
    <row r="181" spans="2:33" s="2" customFormat="1" ht="20.25" hidden="1" customHeight="1" x14ac:dyDescent="0.4">
      <c r="B181" s="365"/>
      <c r="C181" s="141"/>
      <c r="D181" s="141"/>
      <c r="E181" s="283"/>
      <c r="F181" s="284"/>
      <c r="G181" s="50"/>
      <c r="H181" s="545"/>
      <c r="I181" s="158"/>
      <c r="J181" s="158"/>
      <c r="K181" s="158"/>
      <c r="L181" s="158"/>
      <c r="M181" s="158"/>
      <c r="N181" s="158"/>
      <c r="O181" s="50"/>
      <c r="P181" s="50"/>
      <c r="Q181" s="135"/>
      <c r="R181" s="278"/>
      <c r="S181" s="251"/>
      <c r="T181" s="296"/>
      <c r="U181" s="280"/>
      <c r="V181" s="611"/>
      <c r="W181" s="611"/>
      <c r="X181" s="611"/>
      <c r="Y181" s="275"/>
      <c r="Z181" s="275"/>
      <c r="AC181" s="155"/>
      <c r="AG181" s="18"/>
    </row>
    <row r="182" spans="2:33" s="2" customFormat="1" ht="20.25" hidden="1" customHeight="1" x14ac:dyDescent="0.4">
      <c r="B182" s="365"/>
      <c r="C182" s="141"/>
      <c r="D182" s="141"/>
      <c r="E182" s="283"/>
      <c r="F182" s="284"/>
      <c r="G182" s="50"/>
      <c r="H182" s="545"/>
      <c r="I182" s="158"/>
      <c r="J182" s="158"/>
      <c r="K182" s="158"/>
      <c r="L182" s="158"/>
      <c r="M182" s="158"/>
      <c r="N182" s="158"/>
      <c r="O182" s="158"/>
      <c r="P182" s="50"/>
      <c r="Q182" s="135"/>
      <c r="R182" s="278"/>
      <c r="S182" s="251"/>
      <c r="T182" s="296"/>
      <c r="U182" s="280"/>
      <c r="V182" s="611"/>
      <c r="W182" s="611"/>
      <c r="X182" s="611"/>
      <c r="Y182" s="275"/>
      <c r="Z182" s="275"/>
      <c r="AC182" s="155"/>
      <c r="AG182" s="18"/>
    </row>
    <row r="183" spans="2:33" s="2" customFormat="1" ht="20.25" hidden="1" customHeight="1" x14ac:dyDescent="0.4">
      <c r="B183" s="365"/>
      <c r="C183" s="141"/>
      <c r="D183" s="141"/>
      <c r="E183" s="283"/>
      <c r="F183" s="284"/>
      <c r="G183" s="50"/>
      <c r="H183" s="545"/>
      <c r="I183" s="158"/>
      <c r="J183" s="158"/>
      <c r="K183" s="158"/>
      <c r="L183" s="158"/>
      <c r="M183" s="158"/>
      <c r="N183" s="158"/>
      <c r="O183" s="158"/>
      <c r="P183" s="50"/>
      <c r="Q183" s="135"/>
      <c r="R183" s="278"/>
      <c r="S183" s="251"/>
      <c r="T183" s="296"/>
      <c r="U183" s="280"/>
      <c r="V183" s="611"/>
      <c r="W183" s="611"/>
      <c r="X183" s="611"/>
      <c r="Y183" s="275"/>
      <c r="Z183" s="275"/>
      <c r="AC183" s="155"/>
      <c r="AG183" s="18"/>
    </row>
    <row r="184" spans="2:33" s="2" customFormat="1" ht="20.25" hidden="1" customHeight="1" x14ac:dyDescent="0.4">
      <c r="B184" s="365"/>
      <c r="C184" s="141"/>
      <c r="D184" s="141"/>
      <c r="E184" s="283"/>
      <c r="F184" s="284"/>
      <c r="G184" s="50"/>
      <c r="H184" s="545"/>
      <c r="I184" s="158"/>
      <c r="J184" s="158"/>
      <c r="K184" s="158"/>
      <c r="L184" s="158"/>
      <c r="M184" s="158"/>
      <c r="N184" s="158"/>
      <c r="O184" s="158"/>
      <c r="P184" s="50"/>
      <c r="Q184" s="135"/>
      <c r="R184" s="278"/>
      <c r="S184" s="251"/>
      <c r="T184" s="296"/>
      <c r="U184" s="280"/>
      <c r="V184" s="611"/>
      <c r="W184" s="611"/>
      <c r="X184" s="611"/>
      <c r="Y184" s="275"/>
      <c r="Z184" s="275"/>
      <c r="AC184" s="155"/>
      <c r="AG184" s="18"/>
    </row>
    <row r="185" spans="2:33" s="2" customFormat="1" ht="20.25" hidden="1" customHeight="1" x14ac:dyDescent="0.4">
      <c r="B185" s="365"/>
      <c r="C185" s="141"/>
      <c r="D185" s="141"/>
      <c r="E185" s="283"/>
      <c r="F185" s="284"/>
      <c r="G185" s="50"/>
      <c r="H185" s="545"/>
      <c r="I185" s="158"/>
      <c r="J185" s="158"/>
      <c r="K185" s="158"/>
      <c r="L185" s="158"/>
      <c r="M185" s="158"/>
      <c r="N185" s="158"/>
      <c r="O185" s="50"/>
      <c r="P185" s="50"/>
      <c r="Q185" s="135"/>
      <c r="R185" s="278"/>
      <c r="S185" s="251"/>
      <c r="T185" s="296"/>
      <c r="U185" s="280"/>
      <c r="V185" s="611"/>
      <c r="W185" s="611"/>
      <c r="X185" s="611"/>
      <c r="Y185" s="275"/>
      <c r="Z185" s="275"/>
      <c r="AC185" s="155"/>
      <c r="AG185" s="18"/>
    </row>
    <row r="186" spans="2:33" s="2" customFormat="1" ht="20.25" hidden="1" customHeight="1" x14ac:dyDescent="0.4">
      <c r="B186" s="365"/>
      <c r="C186" s="141"/>
      <c r="D186" s="141"/>
      <c r="E186" s="283"/>
      <c r="F186" s="155"/>
      <c r="G186" s="50"/>
      <c r="H186" s="545"/>
      <c r="I186" s="158"/>
      <c r="J186" s="158"/>
      <c r="K186" s="158"/>
      <c r="L186" s="158"/>
      <c r="M186" s="158"/>
      <c r="N186" s="158"/>
      <c r="O186" s="158"/>
      <c r="P186" s="50"/>
      <c r="Q186" s="135"/>
      <c r="R186" s="278"/>
      <c r="S186" s="251"/>
      <c r="T186" s="296"/>
      <c r="U186" s="280"/>
      <c r="V186" s="611"/>
      <c r="W186" s="611"/>
      <c r="X186" s="611"/>
      <c r="Y186" s="275"/>
      <c r="Z186" s="275"/>
      <c r="AC186" s="155"/>
      <c r="AG186" s="18"/>
    </row>
    <row r="187" spans="2:33" s="2" customFormat="1" ht="20.25" hidden="1" customHeight="1" x14ac:dyDescent="0.4">
      <c r="B187" s="365"/>
      <c r="C187" s="141"/>
      <c r="D187" s="141"/>
      <c r="E187" s="283"/>
      <c r="F187" s="154"/>
      <c r="G187" s="50"/>
      <c r="H187" s="545"/>
      <c r="I187" s="158"/>
      <c r="J187" s="158"/>
      <c r="K187" s="158"/>
      <c r="L187" s="158"/>
      <c r="M187" s="158"/>
      <c r="N187" s="158"/>
      <c r="O187" s="50"/>
      <c r="P187" s="50"/>
      <c r="Q187" s="135"/>
      <c r="R187" s="278"/>
      <c r="S187" s="251"/>
      <c r="T187" s="296"/>
      <c r="U187" s="280"/>
      <c r="V187" s="611"/>
      <c r="W187" s="611"/>
      <c r="X187" s="611"/>
      <c r="Y187" s="275"/>
      <c r="Z187" s="275"/>
      <c r="AC187" s="155"/>
      <c r="AG187" s="18"/>
    </row>
    <row r="188" spans="2:33" s="2" customFormat="1" ht="20.25" hidden="1" customHeight="1" x14ac:dyDescent="0.4">
      <c r="B188" s="365"/>
      <c r="C188" s="141"/>
      <c r="D188" s="141"/>
      <c r="E188" s="283"/>
      <c r="F188" s="155"/>
      <c r="G188" s="50"/>
      <c r="H188" s="545"/>
      <c r="I188" s="158"/>
      <c r="J188" s="158"/>
      <c r="K188" s="158"/>
      <c r="L188" s="158"/>
      <c r="M188" s="158"/>
      <c r="N188" s="158"/>
      <c r="O188" s="50"/>
      <c r="P188" s="50"/>
      <c r="Q188" s="135"/>
      <c r="R188" s="278"/>
      <c r="S188" s="251"/>
      <c r="T188" s="296"/>
      <c r="U188" s="280"/>
      <c r="V188" s="611"/>
      <c r="W188" s="611"/>
      <c r="X188" s="611"/>
      <c r="Y188" s="275"/>
      <c r="Z188" s="275"/>
      <c r="AC188" s="155"/>
      <c r="AG188" s="18"/>
    </row>
    <row r="189" spans="2:33" s="2" customFormat="1" ht="20.25" hidden="1" customHeight="1" x14ac:dyDescent="0.4">
      <c r="B189" s="365"/>
      <c r="C189" s="141"/>
      <c r="D189" s="141"/>
      <c r="E189" s="283"/>
      <c r="F189" s="154"/>
      <c r="G189" s="50"/>
      <c r="H189" s="545"/>
      <c r="I189" s="158"/>
      <c r="J189" s="158"/>
      <c r="K189" s="158"/>
      <c r="L189" s="158"/>
      <c r="M189" s="158"/>
      <c r="N189" s="158"/>
      <c r="O189" s="50"/>
      <c r="P189" s="50"/>
      <c r="Q189" s="135"/>
      <c r="R189" s="278"/>
      <c r="S189" s="251"/>
      <c r="T189" s="296"/>
      <c r="U189" s="280"/>
      <c r="V189" s="611"/>
      <c r="W189" s="611"/>
      <c r="X189" s="611"/>
      <c r="Y189" s="275"/>
      <c r="Z189" s="275"/>
      <c r="AC189" s="155"/>
      <c r="AG189" s="18"/>
    </row>
    <row r="190" spans="2:33" s="2" customFormat="1" ht="20.25" hidden="1" customHeight="1" x14ac:dyDescent="0.4">
      <c r="B190" s="365"/>
      <c r="C190" s="141"/>
      <c r="D190" s="141"/>
      <c r="E190" s="311"/>
      <c r="F190" s="298"/>
      <c r="G190" s="158"/>
      <c r="H190" s="572"/>
      <c r="I190" s="158"/>
      <c r="J190" s="158"/>
      <c r="K190" s="158"/>
      <c r="L190" s="158"/>
      <c r="M190" s="158"/>
      <c r="N190" s="158"/>
      <c r="O190" s="158"/>
      <c r="P190" s="158"/>
      <c r="Q190" s="312"/>
      <c r="R190" s="313"/>
      <c r="S190" s="314"/>
      <c r="T190" s="315"/>
      <c r="U190" s="316"/>
      <c r="V190" s="611"/>
      <c r="W190" s="611"/>
      <c r="X190" s="611"/>
      <c r="Y190" s="275"/>
      <c r="Z190" s="275"/>
      <c r="AC190" s="155"/>
      <c r="AG190" s="18"/>
    </row>
    <row r="191" spans="2:33" s="2" customFormat="1" ht="20.25" hidden="1" customHeight="1" x14ac:dyDescent="0.4">
      <c r="B191" s="365"/>
      <c r="C191" s="600"/>
      <c r="D191" s="600"/>
      <c r="E191" s="319"/>
      <c r="F191" s="320"/>
      <c r="G191" s="321"/>
      <c r="H191" s="545"/>
      <c r="I191" s="50"/>
      <c r="J191" s="50"/>
      <c r="K191" s="50"/>
      <c r="L191" s="50"/>
      <c r="M191" s="50"/>
      <c r="N191" s="50"/>
      <c r="O191" s="50"/>
      <c r="P191" s="50"/>
      <c r="Q191" s="50"/>
      <c r="R191" s="278"/>
      <c r="S191" s="322"/>
      <c r="T191" s="323"/>
      <c r="U191" s="324"/>
      <c r="V191" s="611"/>
      <c r="W191" s="611"/>
      <c r="X191" s="611"/>
      <c r="Y191" s="275"/>
      <c r="Z191" s="275"/>
      <c r="AC191" s="155"/>
      <c r="AG191" s="18"/>
    </row>
    <row r="192" spans="2:33" s="2" customFormat="1" ht="20.25" hidden="1" customHeight="1" x14ac:dyDescent="0.4">
      <c r="B192" s="365"/>
      <c r="C192" s="141"/>
      <c r="D192" s="141"/>
      <c r="E192" s="283"/>
      <c r="F192" s="317"/>
      <c r="G192" s="135"/>
      <c r="H192" s="647"/>
      <c r="I192" s="135"/>
      <c r="J192" s="135"/>
      <c r="K192" s="135"/>
      <c r="L192" s="135"/>
      <c r="M192" s="135"/>
      <c r="N192" s="135"/>
      <c r="O192" s="135"/>
      <c r="P192" s="135"/>
      <c r="Q192" s="135"/>
      <c r="R192" s="318"/>
      <c r="S192" s="274"/>
      <c r="T192" s="295"/>
      <c r="U192" s="279"/>
      <c r="V192" s="611"/>
      <c r="W192" s="611"/>
      <c r="X192" s="611"/>
      <c r="Y192" s="275"/>
      <c r="Z192" s="275"/>
      <c r="AC192" s="155"/>
      <c r="AG192" s="18"/>
    </row>
    <row r="193" spans="2:34" s="2" customFormat="1" ht="20.25" hidden="1" customHeight="1" x14ac:dyDescent="0.4">
      <c r="B193" s="365"/>
      <c r="C193" s="141"/>
      <c r="D193" s="141"/>
      <c r="E193" s="283"/>
      <c r="F193" s="308"/>
      <c r="G193" s="50"/>
      <c r="H193" s="545"/>
      <c r="I193" s="50"/>
      <c r="J193" s="50"/>
      <c r="K193" s="50"/>
      <c r="L193" s="50"/>
      <c r="M193" s="50"/>
      <c r="N193" s="50"/>
      <c r="O193" s="50"/>
      <c r="P193" s="50"/>
      <c r="Q193" s="135"/>
      <c r="R193" s="278"/>
      <c r="S193" s="251"/>
      <c r="T193" s="296"/>
      <c r="U193" s="280"/>
      <c r="V193" s="611"/>
      <c r="W193" s="611"/>
      <c r="X193" s="611"/>
      <c r="Y193" s="275"/>
      <c r="Z193" s="275"/>
      <c r="AC193" s="155"/>
      <c r="AG193" s="18"/>
    </row>
    <row r="194" spans="2:34" s="2" customFormat="1" ht="20.25" hidden="1" customHeight="1" x14ac:dyDescent="0.4">
      <c r="B194" s="365"/>
      <c r="C194" s="141"/>
      <c r="D194" s="141"/>
      <c r="E194" s="283"/>
      <c r="F194" s="308"/>
      <c r="G194" s="50"/>
      <c r="H194" s="545"/>
      <c r="I194" s="50"/>
      <c r="J194" s="50"/>
      <c r="K194" s="50"/>
      <c r="L194" s="50"/>
      <c r="M194" s="50"/>
      <c r="N194" s="50"/>
      <c r="O194" s="50"/>
      <c r="P194" s="50"/>
      <c r="Q194" s="135"/>
      <c r="R194" s="278"/>
      <c r="S194" s="251"/>
      <c r="T194" s="296"/>
      <c r="U194" s="280"/>
      <c r="V194" s="611"/>
      <c r="W194" s="611"/>
      <c r="X194" s="611"/>
      <c r="Y194" s="275"/>
      <c r="Z194" s="275"/>
      <c r="AC194" s="155"/>
      <c r="AG194" s="18"/>
    </row>
    <row r="195" spans="2:34" s="2" customFormat="1" ht="20.25" hidden="1" customHeight="1" x14ac:dyDescent="0.4">
      <c r="B195" s="365"/>
      <c r="C195" s="141"/>
      <c r="D195" s="141"/>
      <c r="E195" s="283"/>
      <c r="F195" s="308"/>
      <c r="G195" s="50"/>
      <c r="H195" s="545"/>
      <c r="I195" s="50"/>
      <c r="J195" s="50"/>
      <c r="K195" s="50"/>
      <c r="L195" s="50"/>
      <c r="M195" s="50"/>
      <c r="N195" s="50"/>
      <c r="O195" s="50"/>
      <c r="P195" s="50"/>
      <c r="Q195" s="135"/>
      <c r="R195" s="278"/>
      <c r="S195" s="251"/>
      <c r="T195" s="296"/>
      <c r="U195" s="280"/>
      <c r="V195" s="611"/>
      <c r="W195" s="611"/>
      <c r="X195" s="611"/>
      <c r="Y195" s="275"/>
      <c r="Z195" s="275"/>
      <c r="AC195" s="155"/>
      <c r="AG195" s="18"/>
    </row>
    <row r="196" spans="2:34" s="2" customFormat="1" ht="20.25" hidden="1" customHeight="1" x14ac:dyDescent="0.4">
      <c r="B196" s="365"/>
      <c r="C196" s="141"/>
      <c r="D196" s="141"/>
      <c r="E196" s="283"/>
      <c r="F196" s="308"/>
      <c r="G196" s="50"/>
      <c r="H196" s="545"/>
      <c r="I196" s="50"/>
      <c r="J196" s="50"/>
      <c r="K196" s="50"/>
      <c r="L196" s="50"/>
      <c r="M196" s="50"/>
      <c r="N196" s="50"/>
      <c r="O196" s="50"/>
      <c r="P196" s="50"/>
      <c r="Q196" s="135"/>
      <c r="R196" s="278"/>
      <c r="S196" s="251"/>
      <c r="T196" s="296"/>
      <c r="U196" s="280"/>
      <c r="V196" s="611"/>
      <c r="W196" s="611"/>
      <c r="X196" s="611"/>
      <c r="Y196" s="275"/>
      <c r="Z196" s="275"/>
      <c r="AC196" s="155"/>
      <c r="AG196" s="18"/>
    </row>
    <row r="197" spans="2:34" s="2" customFormat="1" ht="20.25" hidden="1" customHeight="1" x14ac:dyDescent="0.4">
      <c r="B197" s="365"/>
      <c r="C197" s="141"/>
      <c r="D197" s="141"/>
      <c r="E197" s="283"/>
      <c r="F197" s="308"/>
      <c r="G197" s="50"/>
      <c r="H197" s="545"/>
      <c r="I197" s="50"/>
      <c r="J197" s="50"/>
      <c r="K197" s="50"/>
      <c r="L197" s="50"/>
      <c r="M197" s="50"/>
      <c r="N197" s="50"/>
      <c r="O197" s="50"/>
      <c r="P197" s="50"/>
      <c r="Q197" s="135"/>
      <c r="R197" s="278"/>
      <c r="S197" s="251"/>
      <c r="T197" s="296"/>
      <c r="U197" s="280"/>
      <c r="V197" s="611"/>
      <c r="W197" s="611"/>
      <c r="X197" s="611"/>
      <c r="Y197" s="275"/>
      <c r="Z197" s="275"/>
      <c r="AC197" s="155"/>
      <c r="AG197" s="18"/>
    </row>
    <row r="198" spans="2:34" s="2" customFormat="1" ht="20.25" hidden="1" customHeight="1" x14ac:dyDescent="0.4">
      <c r="B198" s="365"/>
      <c r="C198" s="141"/>
      <c r="D198" s="141"/>
      <c r="E198" s="283"/>
      <c r="F198" s="308"/>
      <c r="G198" s="50"/>
      <c r="H198" s="545"/>
      <c r="I198" s="50"/>
      <c r="J198" s="50"/>
      <c r="K198" s="50"/>
      <c r="L198" s="50"/>
      <c r="M198" s="50"/>
      <c r="N198" s="50"/>
      <c r="O198" s="50"/>
      <c r="P198" s="50"/>
      <c r="Q198" s="135"/>
      <c r="R198" s="278"/>
      <c r="S198" s="251"/>
      <c r="T198" s="296"/>
      <c r="U198" s="280"/>
      <c r="V198" s="611"/>
      <c r="W198" s="611"/>
      <c r="X198" s="611"/>
      <c r="Y198" s="275"/>
      <c r="Z198" s="275"/>
      <c r="AC198" s="155"/>
      <c r="AG198" s="18"/>
    </row>
    <row r="199" spans="2:34" s="2" customFormat="1" ht="20.25" hidden="1" customHeight="1" x14ac:dyDescent="0.4">
      <c r="B199" s="365"/>
      <c r="C199" s="141"/>
      <c r="D199" s="141"/>
      <c r="E199" s="283"/>
      <c r="F199" s="308"/>
      <c r="G199" s="50"/>
      <c r="H199" s="545"/>
      <c r="I199" s="50"/>
      <c r="J199" s="50"/>
      <c r="K199" s="50"/>
      <c r="L199" s="50"/>
      <c r="M199" s="50"/>
      <c r="N199" s="50"/>
      <c r="O199" s="50"/>
      <c r="P199" s="50"/>
      <c r="Q199" s="135"/>
      <c r="R199" s="278"/>
      <c r="S199" s="251"/>
      <c r="T199" s="296"/>
      <c r="U199" s="280"/>
      <c r="V199" s="611"/>
      <c r="W199" s="611"/>
      <c r="X199" s="611"/>
      <c r="Y199" s="275"/>
      <c r="Z199" s="275"/>
      <c r="AC199" s="155"/>
      <c r="AG199" s="18"/>
    </row>
    <row r="200" spans="2:34" s="2" customFormat="1" ht="20.25" hidden="1" customHeight="1" x14ac:dyDescent="0.4">
      <c r="B200" s="365"/>
      <c r="C200" s="141"/>
      <c r="D200" s="141"/>
      <c r="E200" s="283"/>
      <c r="F200" s="308"/>
      <c r="G200" s="50"/>
      <c r="H200" s="545"/>
      <c r="I200" s="50"/>
      <c r="J200" s="50"/>
      <c r="K200" s="50"/>
      <c r="L200" s="50"/>
      <c r="M200" s="50"/>
      <c r="N200" s="50"/>
      <c r="O200" s="50"/>
      <c r="P200" s="50"/>
      <c r="Q200" s="135"/>
      <c r="R200" s="278"/>
      <c r="S200" s="251"/>
      <c r="T200" s="296"/>
      <c r="U200" s="280"/>
      <c r="V200" s="611"/>
      <c r="W200" s="611"/>
      <c r="X200" s="611"/>
      <c r="Y200" s="275"/>
      <c r="Z200" s="275"/>
      <c r="AC200" s="155"/>
      <c r="AG200" s="18"/>
    </row>
    <row r="201" spans="2:34" s="2" customFormat="1" ht="20.25" hidden="1" customHeight="1" x14ac:dyDescent="0.4">
      <c r="B201" s="365"/>
      <c r="C201" s="141"/>
      <c r="D201" s="141"/>
      <c r="E201" s="283"/>
      <c r="F201" s="308"/>
      <c r="G201" s="50"/>
      <c r="H201" s="545"/>
      <c r="I201" s="50"/>
      <c r="J201" s="50"/>
      <c r="K201" s="50"/>
      <c r="L201" s="50"/>
      <c r="M201" s="50"/>
      <c r="N201" s="50"/>
      <c r="O201" s="50"/>
      <c r="P201" s="50"/>
      <c r="Q201" s="135"/>
      <c r="R201" s="278"/>
      <c r="S201" s="251"/>
      <c r="T201" s="296"/>
      <c r="U201" s="280"/>
      <c r="V201" s="611"/>
      <c r="W201" s="611"/>
      <c r="X201" s="611"/>
      <c r="Y201" s="275"/>
      <c r="Z201" s="275"/>
      <c r="AC201" s="155"/>
      <c r="AG201" s="18"/>
    </row>
    <row r="202" spans="2:34" s="2" customFormat="1" ht="20.25" hidden="1" customHeight="1" x14ac:dyDescent="0.4">
      <c r="B202" s="365"/>
      <c r="C202" s="141"/>
      <c r="D202" s="141"/>
      <c r="E202" s="283"/>
      <c r="F202" s="308"/>
      <c r="G202" s="50"/>
      <c r="H202" s="545"/>
      <c r="I202" s="50"/>
      <c r="J202" s="50"/>
      <c r="K202" s="50"/>
      <c r="L202" s="50"/>
      <c r="M202" s="50"/>
      <c r="N202" s="50"/>
      <c r="O202" s="50"/>
      <c r="P202" s="50"/>
      <c r="Q202" s="135"/>
      <c r="R202" s="278"/>
      <c r="S202" s="251"/>
      <c r="T202" s="296"/>
      <c r="U202" s="280"/>
      <c r="V202" s="611"/>
      <c r="W202" s="611"/>
      <c r="X202" s="611"/>
      <c r="Y202" s="275"/>
      <c r="Z202" s="275"/>
      <c r="AC202" s="155"/>
      <c r="AG202" s="18"/>
    </row>
    <row r="203" spans="2:34" s="2" customFormat="1" ht="21" hidden="1" customHeight="1" x14ac:dyDescent="0.4">
      <c r="B203" s="365"/>
      <c r="C203" s="141"/>
      <c r="D203" s="141"/>
      <c r="E203" s="283"/>
      <c r="F203" s="308"/>
      <c r="G203" s="50"/>
      <c r="H203" s="545"/>
      <c r="I203" s="50"/>
      <c r="J203" s="50"/>
      <c r="K203" s="50"/>
      <c r="L203" s="50"/>
      <c r="M203" s="50"/>
      <c r="N203" s="50"/>
      <c r="O203" s="50"/>
      <c r="P203" s="50"/>
      <c r="Q203" s="135"/>
      <c r="R203" s="278"/>
      <c r="S203" s="251"/>
      <c r="T203" s="296"/>
      <c r="U203" s="280"/>
      <c r="V203" s="611"/>
      <c r="W203" s="611"/>
      <c r="X203" s="611"/>
      <c r="Y203" s="275"/>
      <c r="Z203" s="275"/>
      <c r="AC203" s="155"/>
      <c r="AD203" s="5"/>
      <c r="AG203" s="18"/>
    </row>
    <row r="204" spans="2:34" ht="21" hidden="1" customHeight="1" x14ac:dyDescent="0.4">
      <c r="B204" s="365"/>
      <c r="C204" s="141"/>
      <c r="D204" s="141"/>
      <c r="E204" s="283"/>
      <c r="F204" s="308"/>
      <c r="G204" s="50"/>
      <c r="H204" s="545"/>
      <c r="I204" s="50"/>
      <c r="J204" s="50"/>
      <c r="K204" s="50"/>
      <c r="L204" s="50"/>
      <c r="M204" s="50"/>
      <c r="N204" s="50"/>
      <c r="O204" s="50"/>
      <c r="P204" s="50"/>
      <c r="Q204" s="135"/>
      <c r="R204" s="278"/>
      <c r="S204" s="251"/>
      <c r="T204" s="296"/>
      <c r="U204" s="280"/>
      <c r="V204" s="611"/>
      <c r="W204" s="611"/>
      <c r="X204" s="611"/>
      <c r="Z204" s="275"/>
      <c r="AA204" s="2"/>
      <c r="AB204" s="2"/>
      <c r="AC204" s="155"/>
      <c r="AE204" s="2"/>
      <c r="AF204" s="2"/>
      <c r="AG204" s="18"/>
      <c r="AH204" s="2"/>
    </row>
    <row r="205" spans="2:34" ht="21" hidden="1" customHeight="1" x14ac:dyDescent="0.4">
      <c r="B205" s="365"/>
      <c r="C205" s="141"/>
      <c r="D205" s="141"/>
      <c r="E205" s="283"/>
      <c r="F205" s="308"/>
      <c r="G205" s="50"/>
      <c r="H205" s="545"/>
      <c r="I205" s="50"/>
      <c r="J205" s="50"/>
      <c r="K205" s="50"/>
      <c r="L205" s="50"/>
      <c r="M205" s="50"/>
      <c r="N205" s="50"/>
      <c r="O205" s="50"/>
      <c r="P205" s="50"/>
      <c r="Q205" s="135"/>
      <c r="R205" s="278"/>
      <c r="S205" s="251"/>
      <c r="T205" s="296"/>
      <c r="U205" s="280"/>
      <c r="V205" s="611"/>
      <c r="W205" s="611"/>
      <c r="X205" s="611"/>
      <c r="AB205" s="2"/>
      <c r="AC205" s="155"/>
      <c r="AE205" s="2"/>
      <c r="AF205" s="2"/>
      <c r="AG205" s="2"/>
    </row>
    <row r="206" spans="2:34" ht="21" hidden="1" customHeight="1" x14ac:dyDescent="0.4">
      <c r="B206" s="365"/>
      <c r="C206" s="141"/>
      <c r="D206" s="141"/>
      <c r="E206" s="283"/>
      <c r="F206" s="308"/>
      <c r="G206" s="50"/>
      <c r="H206" s="545"/>
      <c r="I206" s="50"/>
      <c r="J206" s="50"/>
      <c r="K206" s="50"/>
      <c r="L206" s="50"/>
      <c r="M206" s="50"/>
      <c r="N206" s="50"/>
      <c r="O206" s="50"/>
      <c r="P206" s="50"/>
      <c r="Q206" s="135"/>
      <c r="R206" s="278"/>
      <c r="S206" s="251"/>
      <c r="T206" s="296"/>
      <c r="U206" s="280"/>
      <c r="V206" s="611"/>
      <c r="W206" s="611"/>
      <c r="X206" s="611"/>
      <c r="AC206" s="155"/>
      <c r="AE206" s="2"/>
      <c r="AF206" s="2"/>
    </row>
    <row r="207" spans="2:34" ht="21" hidden="1" customHeight="1" x14ac:dyDescent="0.4">
      <c r="B207" s="365"/>
      <c r="C207" s="141"/>
      <c r="D207" s="141"/>
      <c r="E207" s="283"/>
      <c r="F207" s="308"/>
      <c r="G207" s="50"/>
      <c r="H207" s="545"/>
      <c r="I207" s="50"/>
      <c r="J207" s="50"/>
      <c r="K207" s="50"/>
      <c r="L207" s="50"/>
      <c r="M207" s="50"/>
      <c r="N207" s="50"/>
      <c r="O207" s="50"/>
      <c r="P207" s="50"/>
      <c r="Q207" s="135"/>
      <c r="R207" s="278"/>
      <c r="S207" s="251"/>
      <c r="T207" s="296"/>
      <c r="U207" s="280"/>
      <c r="V207" s="611"/>
      <c r="W207" s="611"/>
      <c r="X207" s="611"/>
      <c r="AC207" s="155"/>
    </row>
    <row r="208" spans="2:34" ht="21" hidden="1" customHeight="1" x14ac:dyDescent="0.4">
      <c r="B208" s="365"/>
      <c r="C208" s="141"/>
      <c r="D208" s="141"/>
      <c r="E208" s="283"/>
      <c r="F208" s="308"/>
      <c r="G208" s="50"/>
      <c r="H208" s="545"/>
      <c r="I208" s="50"/>
      <c r="J208" s="50"/>
      <c r="K208" s="50"/>
      <c r="L208" s="50"/>
      <c r="M208" s="50"/>
      <c r="N208" s="50"/>
      <c r="O208" s="50"/>
      <c r="P208" s="50"/>
      <c r="Q208" s="135"/>
      <c r="R208" s="278"/>
      <c r="S208" s="251"/>
      <c r="T208" s="296"/>
      <c r="U208" s="280"/>
      <c r="V208" s="611"/>
      <c r="W208" s="611"/>
      <c r="X208" s="611"/>
      <c r="AC208" s="155"/>
    </row>
    <row r="209" spans="2:29" ht="21" hidden="1" customHeight="1" x14ac:dyDescent="0.4">
      <c r="B209" s="365"/>
      <c r="C209" s="141"/>
      <c r="D209" s="141"/>
      <c r="E209" s="283"/>
      <c r="F209" s="308"/>
      <c r="G209" s="50"/>
      <c r="H209" s="545"/>
      <c r="I209" s="50"/>
      <c r="J209" s="50"/>
      <c r="K209" s="50"/>
      <c r="L209" s="50"/>
      <c r="M209" s="50"/>
      <c r="N209" s="50"/>
      <c r="O209" s="50"/>
      <c r="P209" s="50"/>
      <c r="Q209" s="135"/>
      <c r="R209" s="278"/>
      <c r="S209" s="251"/>
      <c r="T209" s="296"/>
      <c r="U209" s="280"/>
      <c r="V209" s="611"/>
      <c r="W209" s="611"/>
      <c r="X209" s="611"/>
      <c r="AC209" s="155"/>
    </row>
    <row r="210" spans="2:29" ht="21" hidden="1" customHeight="1" x14ac:dyDescent="0.4">
      <c r="B210" s="365"/>
      <c r="C210" s="141"/>
      <c r="D210" s="141"/>
      <c r="E210" s="283"/>
      <c r="F210" s="308"/>
      <c r="G210" s="50"/>
      <c r="H210" s="545"/>
      <c r="I210" s="50"/>
      <c r="J210" s="50"/>
      <c r="K210" s="50"/>
      <c r="L210" s="50"/>
      <c r="M210" s="50"/>
      <c r="N210" s="50"/>
      <c r="O210" s="50"/>
      <c r="P210" s="50"/>
      <c r="Q210" s="135"/>
      <c r="R210" s="278"/>
      <c r="S210" s="251"/>
      <c r="T210" s="296"/>
      <c r="U210" s="280"/>
      <c r="V210" s="611"/>
      <c r="W210" s="611"/>
      <c r="X210" s="611"/>
      <c r="AC210" s="155"/>
    </row>
    <row r="211" spans="2:29" ht="21" hidden="1" customHeight="1" x14ac:dyDescent="0.4">
      <c r="B211" s="365"/>
      <c r="C211" s="141"/>
      <c r="D211" s="141"/>
      <c r="E211" s="283"/>
      <c r="F211" s="308"/>
      <c r="G211" s="50"/>
      <c r="H211" s="545"/>
      <c r="I211" s="50"/>
      <c r="J211" s="50"/>
      <c r="K211" s="50"/>
      <c r="L211" s="50"/>
      <c r="M211" s="50"/>
      <c r="N211" s="50"/>
      <c r="O211" s="50"/>
      <c r="P211" s="50"/>
      <c r="Q211" s="135"/>
      <c r="R211" s="278"/>
      <c r="S211" s="251"/>
      <c r="T211" s="296"/>
      <c r="U211" s="280"/>
      <c r="V211" s="611"/>
      <c r="W211" s="611"/>
      <c r="X211" s="611"/>
      <c r="AC211" s="155"/>
    </row>
    <row r="212" spans="2:29" ht="21" hidden="1" customHeight="1" x14ac:dyDescent="0.4">
      <c r="B212" s="365"/>
      <c r="C212" s="141"/>
      <c r="D212" s="141"/>
      <c r="E212" s="283"/>
      <c r="F212" s="308"/>
      <c r="G212" s="50"/>
      <c r="H212" s="545"/>
      <c r="I212" s="50"/>
      <c r="J212" s="50"/>
      <c r="K212" s="50"/>
      <c r="L212" s="50"/>
      <c r="M212" s="50"/>
      <c r="N212" s="50"/>
      <c r="O212" s="50"/>
      <c r="P212" s="50"/>
      <c r="Q212" s="135"/>
      <c r="R212" s="278"/>
      <c r="S212" s="251"/>
      <c r="T212" s="296"/>
      <c r="U212" s="280"/>
      <c r="V212" s="611"/>
      <c r="W212" s="611"/>
      <c r="X212" s="611"/>
      <c r="AC212" s="155"/>
    </row>
    <row r="213" spans="2:29" ht="21" hidden="1" customHeight="1" x14ac:dyDescent="0.4">
      <c r="B213" s="365"/>
      <c r="C213" s="141"/>
      <c r="D213" s="141"/>
      <c r="E213" s="283"/>
      <c r="F213" s="308"/>
      <c r="G213" s="50"/>
      <c r="H213" s="545"/>
      <c r="I213" s="50"/>
      <c r="J213" s="50"/>
      <c r="K213" s="50"/>
      <c r="L213" s="50"/>
      <c r="M213" s="50"/>
      <c r="N213" s="50"/>
      <c r="O213" s="50"/>
      <c r="P213" s="50"/>
      <c r="Q213" s="135"/>
      <c r="R213" s="278"/>
      <c r="S213" s="251"/>
      <c r="T213" s="296"/>
      <c r="U213" s="280"/>
      <c r="V213" s="611"/>
      <c r="W213" s="611"/>
      <c r="X213" s="611"/>
      <c r="AC213" s="155"/>
    </row>
    <row r="214" spans="2:29" ht="21" hidden="1" customHeight="1" x14ac:dyDescent="0.4">
      <c r="B214" s="365"/>
      <c r="C214" s="141"/>
      <c r="D214" s="141"/>
      <c r="E214" s="283"/>
      <c r="F214" s="308"/>
      <c r="G214" s="50"/>
      <c r="H214" s="545"/>
      <c r="I214" s="50"/>
      <c r="J214" s="50"/>
      <c r="K214" s="50"/>
      <c r="L214" s="50"/>
      <c r="M214" s="50"/>
      <c r="N214" s="50"/>
      <c r="O214" s="50"/>
      <c r="P214" s="50"/>
      <c r="Q214" s="135"/>
      <c r="R214" s="278"/>
      <c r="S214" s="251"/>
      <c r="T214" s="296"/>
      <c r="U214" s="280"/>
      <c r="V214" s="611"/>
      <c r="W214" s="611"/>
      <c r="X214" s="611"/>
      <c r="AC214" s="155"/>
    </row>
    <row r="215" spans="2:29" ht="21" hidden="1" customHeight="1" x14ac:dyDescent="0.4">
      <c r="B215" s="365"/>
      <c r="C215" s="141"/>
      <c r="D215" s="141"/>
      <c r="E215" s="283"/>
      <c r="F215" s="308"/>
      <c r="G215" s="50"/>
      <c r="H215" s="545"/>
      <c r="I215" s="50"/>
      <c r="J215" s="50"/>
      <c r="K215" s="50"/>
      <c r="L215" s="50"/>
      <c r="M215" s="50"/>
      <c r="N215" s="50"/>
      <c r="O215" s="50"/>
      <c r="P215" s="50"/>
      <c r="Q215" s="135"/>
      <c r="R215" s="278"/>
      <c r="S215" s="251"/>
      <c r="T215" s="296"/>
      <c r="U215" s="280"/>
      <c r="V215" s="611"/>
      <c r="W215" s="611"/>
      <c r="X215" s="611"/>
      <c r="AC215" s="155"/>
    </row>
    <row r="216" spans="2:29" ht="21" hidden="1" customHeight="1" x14ac:dyDescent="0.4">
      <c r="B216" s="365"/>
      <c r="C216" s="141"/>
      <c r="D216" s="141"/>
      <c r="E216" s="283"/>
      <c r="F216" s="308"/>
      <c r="G216" s="50"/>
      <c r="H216" s="545"/>
      <c r="I216" s="50"/>
      <c r="J216" s="50"/>
      <c r="K216" s="50"/>
      <c r="L216" s="50"/>
      <c r="M216" s="50"/>
      <c r="N216" s="50"/>
      <c r="O216" s="50"/>
      <c r="P216" s="50"/>
      <c r="Q216" s="135"/>
      <c r="R216" s="278"/>
      <c r="S216" s="251"/>
      <c r="T216" s="296"/>
      <c r="U216" s="280"/>
      <c r="V216" s="611"/>
      <c r="W216" s="611"/>
      <c r="X216" s="611"/>
      <c r="AC216" s="155"/>
    </row>
    <row r="217" spans="2:29" ht="21" hidden="1" customHeight="1" x14ac:dyDescent="0.4">
      <c r="B217" s="365"/>
      <c r="C217" s="141"/>
      <c r="D217" s="141"/>
      <c r="E217" s="283"/>
      <c r="F217" s="308"/>
      <c r="G217" s="50"/>
      <c r="H217" s="545"/>
      <c r="I217" s="50"/>
      <c r="J217" s="50"/>
      <c r="K217" s="50"/>
      <c r="L217" s="50"/>
      <c r="M217" s="50"/>
      <c r="N217" s="50"/>
      <c r="O217" s="50"/>
      <c r="P217" s="50"/>
      <c r="Q217" s="135"/>
      <c r="R217" s="278"/>
      <c r="S217" s="251"/>
      <c r="T217" s="296"/>
      <c r="U217" s="280"/>
      <c r="V217" s="611"/>
      <c r="W217" s="611"/>
      <c r="X217" s="611"/>
      <c r="AC217" s="155"/>
    </row>
    <row r="218" spans="2:29" ht="21" hidden="1" customHeight="1" x14ac:dyDescent="0.4">
      <c r="B218" s="365"/>
      <c r="C218" s="141"/>
      <c r="D218" s="141"/>
      <c r="E218" s="283"/>
      <c r="F218" s="308"/>
      <c r="G218" s="50"/>
      <c r="H218" s="545"/>
      <c r="I218" s="50"/>
      <c r="J218" s="50"/>
      <c r="K218" s="50"/>
      <c r="L218" s="50"/>
      <c r="M218" s="50"/>
      <c r="N218" s="50"/>
      <c r="O218" s="50"/>
      <c r="P218" s="50"/>
      <c r="Q218" s="135"/>
      <c r="R218" s="278"/>
      <c r="S218" s="251"/>
      <c r="T218" s="296"/>
      <c r="U218" s="280"/>
      <c r="V218" s="611"/>
      <c r="W218" s="611"/>
      <c r="X218" s="611"/>
      <c r="AC218" s="155"/>
    </row>
    <row r="219" spans="2:29" ht="21" hidden="1" customHeight="1" x14ac:dyDescent="0.4">
      <c r="B219" s="365"/>
      <c r="C219" s="141"/>
      <c r="D219" s="141"/>
      <c r="E219" s="283"/>
      <c r="F219" s="308"/>
      <c r="G219" s="50"/>
      <c r="H219" s="545"/>
      <c r="I219" s="50"/>
      <c r="J219" s="50"/>
      <c r="K219" s="50"/>
      <c r="L219" s="50"/>
      <c r="M219" s="50"/>
      <c r="N219" s="50"/>
      <c r="O219" s="50"/>
      <c r="P219" s="50"/>
      <c r="Q219" s="135"/>
      <c r="R219" s="278"/>
      <c r="S219" s="251"/>
      <c r="T219" s="296"/>
      <c r="U219" s="280"/>
      <c r="V219" s="611"/>
      <c r="W219" s="611"/>
      <c r="X219" s="611"/>
      <c r="AC219" s="155"/>
    </row>
    <row r="220" spans="2:29" ht="21" hidden="1" customHeight="1" x14ac:dyDescent="0.4">
      <c r="B220" s="365"/>
      <c r="C220" s="141"/>
      <c r="D220" s="141"/>
      <c r="E220" s="283"/>
      <c r="F220" s="308"/>
      <c r="G220" s="50"/>
      <c r="H220" s="545"/>
      <c r="I220" s="50"/>
      <c r="J220" s="50"/>
      <c r="K220" s="50"/>
      <c r="L220" s="50"/>
      <c r="M220" s="50"/>
      <c r="N220" s="50"/>
      <c r="O220" s="50"/>
      <c r="P220" s="50"/>
      <c r="Q220" s="135"/>
      <c r="R220" s="278"/>
      <c r="S220" s="251"/>
      <c r="T220" s="296"/>
      <c r="U220" s="280"/>
      <c r="V220" s="611"/>
      <c r="W220" s="611"/>
      <c r="X220" s="611"/>
      <c r="AC220" s="155"/>
    </row>
    <row r="221" spans="2:29" ht="21" hidden="1" customHeight="1" x14ac:dyDescent="0.4">
      <c r="B221" s="365"/>
      <c r="C221" s="141"/>
      <c r="D221" s="141"/>
      <c r="E221" s="283"/>
      <c r="F221" s="308"/>
      <c r="G221" s="50"/>
      <c r="H221" s="545"/>
      <c r="I221" s="50"/>
      <c r="J221" s="50"/>
      <c r="K221" s="50"/>
      <c r="L221" s="50"/>
      <c r="M221" s="50"/>
      <c r="N221" s="50"/>
      <c r="O221" s="50"/>
      <c r="P221" s="50"/>
      <c r="Q221" s="135"/>
      <c r="R221" s="278"/>
      <c r="S221" s="251"/>
      <c r="T221" s="296"/>
      <c r="U221" s="280"/>
      <c r="V221" s="611"/>
      <c r="W221" s="611"/>
      <c r="X221" s="611"/>
      <c r="AC221" s="155"/>
    </row>
    <row r="222" spans="2:29" ht="21" hidden="1" customHeight="1" x14ac:dyDescent="0.4">
      <c r="B222" s="365"/>
      <c r="C222" s="141"/>
      <c r="D222" s="141"/>
      <c r="E222" s="283"/>
      <c r="F222" s="308"/>
      <c r="G222" s="50"/>
      <c r="H222" s="545"/>
      <c r="I222" s="50"/>
      <c r="J222" s="50"/>
      <c r="K222" s="50"/>
      <c r="L222" s="50"/>
      <c r="M222" s="50"/>
      <c r="N222" s="50"/>
      <c r="O222" s="50"/>
      <c r="P222" s="50"/>
      <c r="Q222" s="135"/>
      <c r="R222" s="278"/>
      <c r="S222" s="251"/>
      <c r="T222" s="296"/>
      <c r="U222" s="280"/>
      <c r="V222" s="611"/>
      <c r="W222" s="611"/>
      <c r="X222" s="611"/>
      <c r="AC222" s="155"/>
    </row>
    <row r="223" spans="2:29" ht="21" hidden="1" customHeight="1" x14ac:dyDescent="0.4">
      <c r="B223" s="365"/>
      <c r="C223" s="141"/>
      <c r="D223" s="141"/>
      <c r="E223" s="283"/>
      <c r="F223" s="308"/>
      <c r="G223" s="50"/>
      <c r="H223" s="545"/>
      <c r="I223" s="50"/>
      <c r="J223" s="50"/>
      <c r="K223" s="50"/>
      <c r="L223" s="50"/>
      <c r="M223" s="50"/>
      <c r="N223" s="50"/>
      <c r="O223" s="50"/>
      <c r="P223" s="50"/>
      <c r="Q223" s="135"/>
      <c r="R223" s="278"/>
      <c r="S223" s="251"/>
      <c r="T223" s="296"/>
      <c r="U223" s="280"/>
      <c r="V223" s="611"/>
      <c r="W223" s="611"/>
      <c r="X223" s="611"/>
      <c r="AC223" s="155"/>
    </row>
    <row r="224" spans="2:29" ht="21" hidden="1" customHeight="1" x14ac:dyDescent="0.4">
      <c r="B224" s="365"/>
      <c r="C224" s="141"/>
      <c r="D224" s="141"/>
      <c r="E224" s="283"/>
      <c r="F224" s="308"/>
      <c r="G224" s="50"/>
      <c r="H224" s="545"/>
      <c r="I224" s="50"/>
      <c r="J224" s="50"/>
      <c r="K224" s="50"/>
      <c r="L224" s="50"/>
      <c r="M224" s="50"/>
      <c r="N224" s="50"/>
      <c r="O224" s="50"/>
      <c r="P224" s="50"/>
      <c r="Q224" s="135"/>
      <c r="R224" s="278"/>
      <c r="S224" s="251"/>
      <c r="T224" s="296"/>
      <c r="U224" s="280"/>
      <c r="V224" s="611"/>
      <c r="W224" s="611"/>
      <c r="X224" s="611"/>
      <c r="AC224" s="155"/>
    </row>
    <row r="225" spans="2:29" ht="21" hidden="1" customHeight="1" x14ac:dyDescent="0.4">
      <c r="B225" s="365"/>
      <c r="C225" s="141"/>
      <c r="D225" s="141"/>
      <c r="E225" s="283"/>
      <c r="F225" s="308"/>
      <c r="G225" s="50"/>
      <c r="H225" s="545"/>
      <c r="I225" s="50"/>
      <c r="J225" s="50"/>
      <c r="K225" s="50"/>
      <c r="L225" s="50"/>
      <c r="M225" s="50"/>
      <c r="N225" s="50"/>
      <c r="O225" s="50"/>
      <c r="P225" s="50"/>
      <c r="Q225" s="135"/>
      <c r="R225" s="278"/>
      <c r="S225" s="251"/>
      <c r="T225" s="296"/>
      <c r="U225" s="280"/>
      <c r="V225" s="611"/>
      <c r="W225" s="611"/>
      <c r="X225" s="611"/>
      <c r="AC225" s="155"/>
    </row>
    <row r="226" spans="2:29" ht="21" hidden="1" customHeight="1" x14ac:dyDescent="0.4">
      <c r="B226" s="365"/>
      <c r="C226" s="141"/>
      <c r="D226" s="141"/>
      <c r="E226" s="283"/>
      <c r="F226" s="308"/>
      <c r="G226" s="50"/>
      <c r="H226" s="545"/>
      <c r="I226" s="50"/>
      <c r="J226" s="50"/>
      <c r="K226" s="50"/>
      <c r="L226" s="50"/>
      <c r="M226" s="50"/>
      <c r="N226" s="50"/>
      <c r="O226" s="50"/>
      <c r="P226" s="50"/>
      <c r="Q226" s="135"/>
      <c r="R226" s="278"/>
      <c r="S226" s="251"/>
      <c r="T226" s="296"/>
      <c r="U226" s="280"/>
      <c r="V226" s="611"/>
      <c r="W226" s="611"/>
      <c r="X226" s="611"/>
      <c r="AC226" s="155"/>
    </row>
    <row r="227" spans="2:29" ht="21" hidden="1" customHeight="1" x14ac:dyDescent="0.4">
      <c r="B227" s="365"/>
      <c r="C227" s="141"/>
      <c r="D227" s="141"/>
      <c r="E227" s="283"/>
      <c r="F227" s="308"/>
      <c r="G227" s="50"/>
      <c r="H227" s="545"/>
      <c r="I227" s="50"/>
      <c r="J227" s="50"/>
      <c r="K227" s="50"/>
      <c r="L227" s="50"/>
      <c r="M227" s="50"/>
      <c r="N227" s="50"/>
      <c r="O227" s="50"/>
      <c r="P227" s="50"/>
      <c r="Q227" s="135"/>
      <c r="R227" s="278"/>
      <c r="S227" s="251"/>
      <c r="T227" s="296"/>
      <c r="U227" s="280"/>
      <c r="V227" s="611"/>
      <c r="W227" s="611"/>
      <c r="X227" s="611"/>
      <c r="AC227" s="155"/>
    </row>
    <row r="228" spans="2:29" ht="21" hidden="1" customHeight="1" x14ac:dyDescent="0.4">
      <c r="B228" s="365"/>
      <c r="C228" s="141"/>
      <c r="D228" s="141"/>
      <c r="E228" s="283"/>
      <c r="F228" s="308"/>
      <c r="G228" s="50"/>
      <c r="H228" s="545"/>
      <c r="I228" s="50"/>
      <c r="J228" s="50"/>
      <c r="K228" s="50"/>
      <c r="L228" s="50"/>
      <c r="M228" s="50"/>
      <c r="N228" s="50"/>
      <c r="O228" s="50"/>
      <c r="P228" s="50"/>
      <c r="Q228" s="135"/>
      <c r="R228" s="278"/>
      <c r="S228" s="251"/>
      <c r="T228" s="296"/>
      <c r="U228" s="280"/>
      <c r="V228" s="611"/>
      <c r="W228" s="611"/>
      <c r="X228" s="611"/>
      <c r="AC228" s="155"/>
    </row>
    <row r="229" spans="2:29" ht="21" hidden="1" customHeight="1" x14ac:dyDescent="0.4">
      <c r="B229" s="365"/>
      <c r="C229" s="141"/>
      <c r="D229" s="141"/>
      <c r="E229" s="283"/>
      <c r="F229" s="308"/>
      <c r="G229" s="50"/>
      <c r="H229" s="545"/>
      <c r="I229" s="50"/>
      <c r="J229" s="50"/>
      <c r="K229" s="50"/>
      <c r="L229" s="50"/>
      <c r="M229" s="50"/>
      <c r="N229" s="50"/>
      <c r="O229" s="50"/>
      <c r="P229" s="50"/>
      <c r="Q229" s="135"/>
      <c r="R229" s="278"/>
      <c r="S229" s="251"/>
      <c r="T229" s="296"/>
      <c r="U229" s="280"/>
      <c r="V229" s="611"/>
      <c r="W229" s="611"/>
      <c r="X229" s="611"/>
      <c r="AC229" s="155"/>
    </row>
    <row r="230" spans="2:29" ht="21" hidden="1" customHeight="1" x14ac:dyDescent="0.4">
      <c r="B230" s="365"/>
      <c r="C230" s="141"/>
      <c r="D230" s="141"/>
      <c r="E230" s="283"/>
      <c r="F230" s="308"/>
      <c r="G230" s="158"/>
      <c r="H230" s="545"/>
      <c r="I230" s="50"/>
      <c r="J230" s="158"/>
      <c r="K230" s="158"/>
      <c r="L230" s="158"/>
      <c r="M230" s="158"/>
      <c r="N230" s="158"/>
      <c r="O230" s="158"/>
      <c r="P230" s="158"/>
      <c r="Q230" s="135"/>
      <c r="R230" s="278"/>
      <c r="S230" s="251"/>
      <c r="T230" s="296"/>
      <c r="U230" s="280"/>
      <c r="V230" s="611"/>
      <c r="W230" s="611"/>
      <c r="X230" s="611"/>
      <c r="AC230" s="155"/>
    </row>
    <row r="231" spans="2:29" ht="21" hidden="1" customHeight="1" x14ac:dyDescent="0.4">
      <c r="B231" s="365"/>
      <c r="C231" s="141"/>
      <c r="D231" s="141"/>
      <c r="E231" s="283"/>
      <c r="F231" s="308"/>
      <c r="G231" s="158"/>
      <c r="H231" s="545"/>
      <c r="I231" s="50"/>
      <c r="J231" s="158"/>
      <c r="K231" s="158"/>
      <c r="L231" s="158"/>
      <c r="M231" s="158"/>
      <c r="N231" s="158"/>
      <c r="O231" s="158"/>
      <c r="P231" s="158"/>
      <c r="Q231" s="135"/>
      <c r="R231" s="278"/>
      <c r="S231" s="251"/>
      <c r="T231" s="296"/>
      <c r="U231" s="280"/>
      <c r="V231" s="611"/>
      <c r="W231" s="611"/>
      <c r="X231" s="611"/>
      <c r="AC231" s="155"/>
    </row>
    <row r="232" spans="2:29" ht="21" hidden="1" customHeight="1" x14ac:dyDescent="0.4">
      <c r="B232" s="365"/>
      <c r="C232" s="141"/>
      <c r="D232" s="141"/>
      <c r="E232" s="283"/>
      <c r="F232" s="308"/>
      <c r="G232" s="158"/>
      <c r="H232" s="545"/>
      <c r="I232" s="50"/>
      <c r="J232" s="158"/>
      <c r="K232" s="158"/>
      <c r="L232" s="158"/>
      <c r="M232" s="158"/>
      <c r="N232" s="158"/>
      <c r="O232" s="158"/>
      <c r="P232" s="158"/>
      <c r="Q232" s="135"/>
      <c r="R232" s="278"/>
      <c r="S232" s="251"/>
      <c r="T232" s="296"/>
      <c r="U232" s="280"/>
      <c r="V232" s="611"/>
      <c r="W232" s="611"/>
      <c r="X232" s="611"/>
      <c r="AC232" s="155"/>
    </row>
    <row r="233" spans="2:29" ht="21" hidden="1" customHeight="1" x14ac:dyDescent="0.4">
      <c r="B233" s="365"/>
      <c r="C233" s="141"/>
      <c r="D233" s="141"/>
      <c r="E233" s="283"/>
      <c r="F233" s="308"/>
      <c r="G233" s="158"/>
      <c r="H233" s="545"/>
      <c r="I233" s="50"/>
      <c r="J233" s="158"/>
      <c r="K233" s="158"/>
      <c r="L233" s="158"/>
      <c r="M233" s="158"/>
      <c r="N233" s="158"/>
      <c r="O233" s="158"/>
      <c r="P233" s="158"/>
      <c r="Q233" s="135"/>
      <c r="R233" s="278"/>
      <c r="S233" s="251"/>
      <c r="T233" s="296"/>
      <c r="U233" s="280"/>
      <c r="V233" s="611"/>
      <c r="W233" s="611"/>
      <c r="X233" s="611"/>
      <c r="AC233" s="155"/>
    </row>
    <row r="234" spans="2:29" ht="21" hidden="1" customHeight="1" x14ac:dyDescent="0.4">
      <c r="B234" s="365"/>
      <c r="C234" s="141"/>
      <c r="D234" s="141"/>
      <c r="E234" s="283"/>
      <c r="F234" s="308"/>
      <c r="G234" s="158"/>
      <c r="H234" s="572"/>
      <c r="I234" s="158"/>
      <c r="J234" s="158"/>
      <c r="K234" s="158"/>
      <c r="L234" s="158"/>
      <c r="M234" s="158"/>
      <c r="N234" s="158"/>
      <c r="O234" s="158"/>
      <c r="P234" s="158"/>
      <c r="Q234" s="135"/>
      <c r="R234" s="278"/>
      <c r="S234" s="251"/>
      <c r="T234" s="296"/>
      <c r="U234" s="280"/>
      <c r="V234" s="611"/>
      <c r="W234" s="611"/>
      <c r="X234" s="611"/>
      <c r="AC234" s="155"/>
    </row>
    <row r="235" spans="2:29" ht="21" hidden="1" customHeight="1" x14ac:dyDescent="0.4">
      <c r="B235" s="365"/>
      <c r="C235" s="141"/>
      <c r="D235" s="141"/>
      <c r="E235" s="283"/>
      <c r="F235" s="308"/>
      <c r="G235" s="158"/>
      <c r="H235" s="572"/>
      <c r="I235" s="158"/>
      <c r="J235" s="158"/>
      <c r="K235" s="158"/>
      <c r="L235" s="158"/>
      <c r="M235" s="158"/>
      <c r="N235" s="158"/>
      <c r="O235" s="158"/>
      <c r="P235" s="158"/>
      <c r="Q235" s="135"/>
      <c r="R235" s="278"/>
      <c r="S235" s="251"/>
      <c r="T235" s="296"/>
      <c r="U235" s="280"/>
      <c r="V235" s="611"/>
      <c r="W235" s="611"/>
      <c r="X235" s="611"/>
      <c r="AC235" s="155"/>
    </row>
    <row r="236" spans="2:29" ht="21" hidden="1" customHeight="1" x14ac:dyDescent="0.4">
      <c r="B236" s="365"/>
      <c r="C236" s="141"/>
      <c r="D236" s="141"/>
      <c r="E236" s="283"/>
      <c r="F236" s="308"/>
      <c r="G236" s="158"/>
      <c r="H236" s="572"/>
      <c r="I236" s="158"/>
      <c r="J236" s="158"/>
      <c r="K236" s="158"/>
      <c r="L236" s="158"/>
      <c r="M236" s="158"/>
      <c r="N236" s="158"/>
      <c r="O236" s="158"/>
      <c r="P236" s="158"/>
      <c r="Q236" s="135"/>
      <c r="R236" s="278"/>
      <c r="S236" s="251"/>
      <c r="T236" s="296"/>
      <c r="U236" s="280"/>
      <c r="V236" s="611"/>
      <c r="W236" s="611"/>
      <c r="X236" s="611"/>
      <c r="AC236" s="155"/>
    </row>
    <row r="237" spans="2:29" ht="21" hidden="1" customHeight="1" x14ac:dyDescent="0.4">
      <c r="B237" s="365"/>
      <c r="C237" s="141"/>
      <c r="D237" s="141"/>
      <c r="E237" s="283"/>
      <c r="F237" s="308"/>
      <c r="G237" s="158"/>
      <c r="H237" s="572"/>
      <c r="I237" s="158"/>
      <c r="J237" s="158"/>
      <c r="K237" s="158"/>
      <c r="L237" s="158"/>
      <c r="M237" s="158"/>
      <c r="N237" s="158"/>
      <c r="O237" s="158"/>
      <c r="P237" s="158"/>
      <c r="Q237" s="135"/>
      <c r="R237" s="278"/>
      <c r="S237" s="251"/>
      <c r="T237" s="296"/>
      <c r="U237" s="280"/>
      <c r="V237" s="611"/>
      <c r="W237" s="611"/>
      <c r="X237" s="611"/>
      <c r="AC237" s="155"/>
    </row>
    <row r="238" spans="2:29" ht="21" hidden="1" customHeight="1" x14ac:dyDescent="0.4">
      <c r="B238" s="365"/>
      <c r="C238" s="141"/>
      <c r="D238" s="141"/>
      <c r="E238" s="283"/>
      <c r="F238" s="308"/>
      <c r="G238" s="158"/>
      <c r="H238" s="572"/>
      <c r="I238" s="158"/>
      <c r="J238" s="158"/>
      <c r="K238" s="158"/>
      <c r="L238" s="158"/>
      <c r="M238" s="158"/>
      <c r="N238" s="158"/>
      <c r="O238" s="158"/>
      <c r="P238" s="158"/>
      <c r="Q238" s="135"/>
      <c r="R238" s="278"/>
      <c r="S238" s="251"/>
      <c r="T238" s="296"/>
      <c r="U238" s="280"/>
      <c r="V238" s="611"/>
      <c r="W238" s="611"/>
      <c r="X238" s="611"/>
      <c r="AC238" s="155"/>
    </row>
    <row r="239" spans="2:29" ht="21" hidden="1" customHeight="1" x14ac:dyDescent="0.4">
      <c r="B239" s="365"/>
      <c r="C239" s="141"/>
      <c r="D239" s="141"/>
      <c r="E239" s="283"/>
      <c r="F239" s="308"/>
      <c r="G239" s="158"/>
      <c r="H239" s="572"/>
      <c r="I239" s="158"/>
      <c r="J239" s="158"/>
      <c r="K239" s="158"/>
      <c r="L239" s="158"/>
      <c r="M239" s="158"/>
      <c r="N239" s="158"/>
      <c r="O239" s="158"/>
      <c r="P239" s="158"/>
      <c r="Q239" s="135"/>
      <c r="R239" s="278"/>
      <c r="S239" s="251"/>
      <c r="T239" s="296"/>
      <c r="U239" s="280"/>
      <c r="V239" s="611"/>
      <c r="W239" s="611"/>
      <c r="X239" s="611"/>
      <c r="AC239" s="155"/>
    </row>
    <row r="240" spans="2:29" ht="21" hidden="1" customHeight="1" x14ac:dyDescent="0.4">
      <c r="B240" s="365"/>
      <c r="C240" s="141"/>
      <c r="D240" s="141"/>
      <c r="E240" s="283"/>
      <c r="F240" s="308"/>
      <c r="G240" s="158"/>
      <c r="H240" s="572"/>
      <c r="I240" s="158"/>
      <c r="J240" s="158"/>
      <c r="K240" s="158"/>
      <c r="L240" s="158"/>
      <c r="M240" s="158"/>
      <c r="N240" s="158"/>
      <c r="O240" s="158"/>
      <c r="P240" s="158"/>
      <c r="Q240" s="135"/>
      <c r="R240" s="278"/>
      <c r="S240" s="251"/>
      <c r="T240" s="296"/>
      <c r="U240" s="280"/>
      <c r="V240" s="611"/>
      <c r="W240" s="611"/>
      <c r="X240" s="611"/>
      <c r="AC240" s="155"/>
    </row>
    <row r="241" spans="2:29" ht="21" hidden="1" customHeight="1" x14ac:dyDescent="0.4">
      <c r="B241" s="365"/>
      <c r="C241" s="141"/>
      <c r="D241" s="141"/>
      <c r="E241" s="283"/>
      <c r="F241" s="308"/>
      <c r="G241" s="158"/>
      <c r="H241" s="572"/>
      <c r="I241" s="158"/>
      <c r="J241" s="158"/>
      <c r="K241" s="158"/>
      <c r="L241" s="158"/>
      <c r="M241" s="158"/>
      <c r="N241" s="158"/>
      <c r="O241" s="158"/>
      <c r="P241" s="158"/>
      <c r="Q241" s="135"/>
      <c r="R241" s="278"/>
      <c r="S241" s="251"/>
      <c r="T241" s="296"/>
      <c r="U241" s="280"/>
      <c r="V241" s="611"/>
      <c r="W241" s="611"/>
      <c r="X241" s="611"/>
      <c r="AC241" s="155"/>
    </row>
    <row r="242" spans="2:29" ht="21" hidden="1" customHeight="1" x14ac:dyDescent="0.4">
      <c r="B242" s="365"/>
      <c r="C242" s="141"/>
      <c r="D242" s="141"/>
      <c r="E242" s="283"/>
      <c r="F242" s="308"/>
      <c r="G242" s="50"/>
      <c r="H242" s="545"/>
      <c r="I242" s="158"/>
      <c r="J242" s="158"/>
      <c r="K242" s="158"/>
      <c r="L242" s="158"/>
      <c r="M242" s="158"/>
      <c r="N242" s="158"/>
      <c r="O242" s="50"/>
      <c r="P242" s="50"/>
      <c r="Q242" s="135"/>
      <c r="R242" s="278"/>
      <c r="S242" s="251"/>
      <c r="T242" s="296"/>
      <c r="U242" s="280"/>
      <c r="V242" s="611"/>
      <c r="W242" s="611"/>
      <c r="X242" s="611"/>
      <c r="AC242" s="155"/>
    </row>
    <row r="243" spans="2:29" ht="21" hidden="1" customHeight="1" x14ac:dyDescent="0.4">
      <c r="B243" s="365"/>
      <c r="C243" s="141"/>
      <c r="D243" s="141"/>
      <c r="E243" s="283"/>
      <c r="F243" s="308"/>
      <c r="G243" s="50"/>
      <c r="H243" s="545"/>
      <c r="I243" s="158"/>
      <c r="J243" s="158"/>
      <c r="K243" s="158"/>
      <c r="L243" s="158"/>
      <c r="M243" s="158"/>
      <c r="N243" s="158"/>
      <c r="O243" s="158"/>
      <c r="P243" s="50"/>
      <c r="Q243" s="135"/>
      <c r="R243" s="278"/>
      <c r="S243" s="251"/>
      <c r="T243" s="296"/>
      <c r="U243" s="280"/>
      <c r="V243" s="611"/>
      <c r="W243" s="611"/>
      <c r="X243" s="611"/>
      <c r="AC243" s="155"/>
    </row>
    <row r="244" spans="2:29" ht="21" hidden="1" customHeight="1" x14ac:dyDescent="0.4">
      <c r="B244" s="365"/>
      <c r="C244" s="141"/>
      <c r="D244" s="141"/>
      <c r="E244" s="283"/>
      <c r="F244" s="308"/>
      <c r="G244" s="50"/>
      <c r="H244" s="545"/>
      <c r="I244" s="158"/>
      <c r="J244" s="158"/>
      <c r="K244" s="158"/>
      <c r="L244" s="158"/>
      <c r="M244" s="158"/>
      <c r="N244" s="158"/>
      <c r="O244" s="158"/>
      <c r="P244" s="50"/>
      <c r="Q244" s="135"/>
      <c r="R244" s="278"/>
      <c r="S244" s="251"/>
      <c r="T244" s="296"/>
      <c r="U244" s="280"/>
      <c r="V244" s="611"/>
      <c r="W244" s="611"/>
      <c r="X244" s="611"/>
      <c r="AC244" s="155"/>
    </row>
    <row r="245" spans="2:29" ht="21" hidden="1" customHeight="1" x14ac:dyDescent="0.4">
      <c r="B245" s="365"/>
      <c r="C245" s="141"/>
      <c r="D245" s="141"/>
      <c r="E245" s="283"/>
      <c r="F245" s="308"/>
      <c r="G245" s="50"/>
      <c r="H245" s="545"/>
      <c r="I245" s="158"/>
      <c r="J245" s="158"/>
      <c r="K245" s="158"/>
      <c r="L245" s="158"/>
      <c r="M245" s="158"/>
      <c r="N245" s="158"/>
      <c r="O245" s="158"/>
      <c r="P245" s="50"/>
      <c r="Q245" s="135"/>
      <c r="R245" s="278"/>
      <c r="S245" s="251"/>
      <c r="T245" s="296"/>
      <c r="U245" s="280"/>
      <c r="V245" s="611"/>
      <c r="W245" s="611"/>
      <c r="X245" s="611"/>
      <c r="AC245" s="155"/>
    </row>
    <row r="246" spans="2:29" ht="21" hidden="1" customHeight="1" x14ac:dyDescent="0.4">
      <c r="B246" s="365"/>
      <c r="C246" s="141"/>
      <c r="D246" s="141"/>
      <c r="E246" s="283"/>
      <c r="F246" s="308"/>
      <c r="G246" s="50"/>
      <c r="H246" s="545"/>
      <c r="I246" s="158"/>
      <c r="J246" s="158"/>
      <c r="K246" s="158"/>
      <c r="L246" s="158"/>
      <c r="M246" s="158"/>
      <c r="N246" s="158"/>
      <c r="O246" s="50"/>
      <c r="P246" s="50"/>
      <c r="Q246" s="135"/>
      <c r="R246" s="278"/>
      <c r="S246" s="251"/>
      <c r="T246" s="296"/>
      <c r="U246" s="280"/>
      <c r="V246" s="611"/>
      <c r="W246" s="611"/>
      <c r="X246" s="611"/>
      <c r="AC246" s="155"/>
    </row>
    <row r="247" spans="2:29" ht="21" hidden="1" customHeight="1" x14ac:dyDescent="0.4">
      <c r="B247" s="365"/>
      <c r="C247" s="141"/>
      <c r="D247" s="141"/>
      <c r="E247" s="283"/>
      <c r="F247" s="308"/>
      <c r="G247" s="50"/>
      <c r="H247" s="545"/>
      <c r="I247" s="158"/>
      <c r="J247" s="158"/>
      <c r="K247" s="158"/>
      <c r="L247" s="158"/>
      <c r="M247" s="158"/>
      <c r="N247" s="158"/>
      <c r="O247" s="158"/>
      <c r="P247" s="50"/>
      <c r="Q247" s="135"/>
      <c r="R247" s="278"/>
      <c r="S247" s="251"/>
      <c r="T247" s="296"/>
      <c r="U247" s="280"/>
      <c r="V247" s="611"/>
      <c r="W247" s="611"/>
      <c r="X247" s="611"/>
      <c r="AC247" s="155"/>
    </row>
    <row r="248" spans="2:29" ht="21" hidden="1" customHeight="1" x14ac:dyDescent="0.4">
      <c r="B248" s="365"/>
      <c r="C248" s="141"/>
      <c r="D248" s="141"/>
      <c r="E248" s="283"/>
      <c r="F248" s="308"/>
      <c r="G248" s="50"/>
      <c r="H248" s="545"/>
      <c r="I248" s="158"/>
      <c r="J248" s="158"/>
      <c r="K248" s="158"/>
      <c r="L248" s="158"/>
      <c r="M248" s="158"/>
      <c r="N248" s="158"/>
      <c r="O248" s="50"/>
      <c r="P248" s="50"/>
      <c r="Q248" s="135"/>
      <c r="R248" s="278"/>
      <c r="S248" s="251"/>
      <c r="T248" s="296"/>
      <c r="U248" s="280"/>
      <c r="V248" s="611"/>
      <c r="W248" s="611"/>
      <c r="X248" s="611"/>
      <c r="AC248" s="155"/>
    </row>
    <row r="249" spans="2:29" ht="21" hidden="1" customHeight="1" x14ac:dyDescent="0.4">
      <c r="B249" s="365"/>
      <c r="C249" s="141"/>
      <c r="D249" s="141"/>
      <c r="E249" s="283"/>
      <c r="F249" s="308"/>
      <c r="G249" s="50"/>
      <c r="H249" s="545"/>
      <c r="I249" s="158"/>
      <c r="J249" s="158"/>
      <c r="K249" s="158"/>
      <c r="L249" s="158"/>
      <c r="M249" s="158"/>
      <c r="N249" s="158"/>
      <c r="O249" s="50"/>
      <c r="P249" s="50"/>
      <c r="Q249" s="135"/>
      <c r="R249" s="278"/>
      <c r="S249" s="251"/>
      <c r="T249" s="296"/>
      <c r="U249" s="280"/>
      <c r="V249" s="611"/>
      <c r="W249" s="611"/>
      <c r="X249" s="611"/>
      <c r="AC249" s="155"/>
    </row>
    <row r="250" spans="2:29" ht="21" hidden="1" customHeight="1" x14ac:dyDescent="0.4">
      <c r="B250" s="365"/>
      <c r="C250" s="141"/>
      <c r="D250" s="141"/>
      <c r="E250" s="283"/>
      <c r="F250" s="308"/>
      <c r="G250" s="50"/>
      <c r="H250" s="545"/>
      <c r="I250" s="158"/>
      <c r="J250" s="158"/>
      <c r="K250" s="158"/>
      <c r="L250" s="158"/>
      <c r="M250" s="158"/>
      <c r="N250" s="158"/>
      <c r="O250" s="50"/>
      <c r="P250" s="50"/>
      <c r="Q250" s="135"/>
      <c r="R250" s="278"/>
      <c r="S250" s="251"/>
      <c r="T250" s="296"/>
      <c r="U250" s="280"/>
      <c r="V250" s="611"/>
      <c r="W250" s="611"/>
      <c r="X250" s="611"/>
      <c r="AC250" s="155"/>
    </row>
    <row r="251" spans="2:29" ht="21" hidden="1" customHeight="1" x14ac:dyDescent="0.4">
      <c r="B251" s="365"/>
      <c r="C251" s="141"/>
      <c r="D251" s="141"/>
      <c r="E251" s="283"/>
      <c r="F251" s="308"/>
      <c r="G251" s="50"/>
      <c r="H251" s="545"/>
      <c r="I251" s="158"/>
      <c r="J251" s="158"/>
      <c r="K251" s="158"/>
      <c r="L251" s="158"/>
      <c r="M251" s="158"/>
      <c r="N251" s="158"/>
      <c r="O251" s="50"/>
      <c r="P251" s="50"/>
      <c r="Q251" s="135"/>
      <c r="R251" s="278"/>
      <c r="S251" s="251"/>
      <c r="T251" s="296"/>
      <c r="U251" s="280"/>
      <c r="V251" s="611"/>
      <c r="W251" s="611"/>
      <c r="X251" s="611"/>
      <c r="AC251" s="155"/>
    </row>
    <row r="252" spans="2:29" ht="21" hidden="1" customHeight="1" x14ac:dyDescent="0.4">
      <c r="B252" s="365"/>
      <c r="C252" s="141"/>
      <c r="D252" s="141"/>
      <c r="E252" s="283"/>
      <c r="F252" s="308"/>
      <c r="G252" s="50"/>
      <c r="H252" s="545"/>
      <c r="I252" s="50"/>
      <c r="J252" s="50"/>
      <c r="K252" s="50"/>
      <c r="L252" s="50"/>
      <c r="M252" s="50"/>
      <c r="N252" s="50"/>
      <c r="O252" s="50"/>
      <c r="P252" s="50"/>
      <c r="Q252" s="135"/>
      <c r="R252" s="278"/>
      <c r="S252" s="251"/>
      <c r="T252" s="296"/>
      <c r="U252" s="280"/>
      <c r="V252" s="611"/>
      <c r="W252" s="611"/>
      <c r="X252" s="611"/>
      <c r="AC252" s="155"/>
    </row>
    <row r="253" spans="2:29" ht="21" hidden="1" customHeight="1" x14ac:dyDescent="0.4">
      <c r="B253" s="365"/>
      <c r="C253" s="141"/>
      <c r="D253" s="141"/>
      <c r="E253" s="283"/>
      <c r="F253" s="308"/>
      <c r="G253" s="50"/>
      <c r="H253" s="545"/>
      <c r="I253" s="50"/>
      <c r="J253" s="50"/>
      <c r="K253" s="50"/>
      <c r="L253" s="50"/>
      <c r="M253" s="50"/>
      <c r="N253" s="50"/>
      <c r="O253" s="50"/>
      <c r="P253" s="50"/>
      <c r="Q253" s="135"/>
      <c r="R253" s="278"/>
      <c r="S253" s="251"/>
      <c r="T253" s="296"/>
      <c r="U253" s="280"/>
      <c r="V253" s="611"/>
      <c r="W253" s="611"/>
      <c r="X253" s="611"/>
      <c r="AC253" s="155"/>
    </row>
    <row r="254" spans="2:29" ht="21" hidden="1" customHeight="1" x14ac:dyDescent="0.4">
      <c r="B254" s="365"/>
      <c r="C254" s="141"/>
      <c r="D254" s="141"/>
      <c r="E254" s="283"/>
      <c r="F254" s="308"/>
      <c r="G254" s="50"/>
      <c r="H254" s="545"/>
      <c r="I254" s="50"/>
      <c r="J254" s="50"/>
      <c r="K254" s="50"/>
      <c r="L254" s="50"/>
      <c r="M254" s="50"/>
      <c r="N254" s="50"/>
      <c r="O254" s="50"/>
      <c r="P254" s="50"/>
      <c r="Q254" s="135"/>
      <c r="R254" s="278"/>
      <c r="S254" s="251"/>
      <c r="T254" s="296"/>
      <c r="U254" s="280"/>
      <c r="V254" s="611"/>
      <c r="W254" s="611"/>
      <c r="X254" s="611"/>
      <c r="AC254" s="155"/>
    </row>
    <row r="255" spans="2:29" ht="21" hidden="1" customHeight="1" x14ac:dyDescent="0.4">
      <c r="B255" s="365"/>
      <c r="C255" s="141"/>
      <c r="D255" s="141"/>
      <c r="E255" s="283"/>
      <c r="F255" s="308"/>
      <c r="G255" s="50"/>
      <c r="H255" s="545"/>
      <c r="I255" s="50"/>
      <c r="J255" s="50"/>
      <c r="K255" s="50"/>
      <c r="L255" s="50"/>
      <c r="M255" s="50"/>
      <c r="N255" s="50"/>
      <c r="O255" s="50"/>
      <c r="P255" s="50"/>
      <c r="Q255" s="135"/>
      <c r="R255" s="278"/>
      <c r="S255" s="251"/>
      <c r="T255" s="296"/>
      <c r="U255" s="280"/>
      <c r="V255" s="611"/>
      <c r="W255" s="611"/>
      <c r="X255" s="611"/>
      <c r="AC255" s="155"/>
    </row>
    <row r="256" spans="2:29" ht="21" hidden="1" customHeight="1" x14ac:dyDescent="0.4">
      <c r="B256" s="365"/>
      <c r="C256" s="141"/>
      <c r="D256" s="141"/>
      <c r="E256" s="283"/>
      <c r="F256" s="308"/>
      <c r="G256" s="50"/>
      <c r="H256" s="545"/>
      <c r="I256" s="50"/>
      <c r="J256" s="50"/>
      <c r="K256" s="50"/>
      <c r="L256" s="50"/>
      <c r="M256" s="50"/>
      <c r="N256" s="50"/>
      <c r="O256" s="50"/>
      <c r="P256" s="50"/>
      <c r="Q256" s="135"/>
      <c r="R256" s="278"/>
      <c r="S256" s="251"/>
      <c r="T256" s="296"/>
      <c r="U256" s="280"/>
      <c r="V256" s="611"/>
      <c r="W256" s="611"/>
      <c r="X256" s="611"/>
      <c r="AC256" s="155"/>
    </row>
    <row r="257" spans="2:29" ht="21" hidden="1" customHeight="1" x14ac:dyDescent="0.4">
      <c r="B257" s="365"/>
      <c r="C257" s="141"/>
      <c r="D257" s="141"/>
      <c r="E257" s="283"/>
      <c r="F257" s="308"/>
      <c r="G257" s="50"/>
      <c r="H257" s="545"/>
      <c r="I257" s="50"/>
      <c r="J257" s="50"/>
      <c r="K257" s="50"/>
      <c r="L257" s="50"/>
      <c r="M257" s="50"/>
      <c r="N257" s="50"/>
      <c r="O257" s="50"/>
      <c r="P257" s="50"/>
      <c r="Q257" s="135"/>
      <c r="R257" s="278"/>
      <c r="S257" s="251"/>
      <c r="T257" s="296"/>
      <c r="U257" s="280"/>
      <c r="V257" s="611"/>
      <c r="W257" s="611"/>
      <c r="X257" s="611"/>
      <c r="AC257" s="155"/>
    </row>
    <row r="258" spans="2:29" ht="21" hidden="1" customHeight="1" x14ac:dyDescent="0.4">
      <c r="B258" s="365"/>
      <c r="C258" s="141"/>
      <c r="D258" s="141"/>
      <c r="E258" s="283"/>
      <c r="F258" s="308"/>
      <c r="G258" s="50"/>
      <c r="H258" s="545"/>
      <c r="I258" s="50"/>
      <c r="J258" s="50"/>
      <c r="K258" s="50"/>
      <c r="L258" s="50"/>
      <c r="M258" s="50"/>
      <c r="N258" s="50"/>
      <c r="O258" s="50"/>
      <c r="P258" s="50"/>
      <c r="Q258" s="135"/>
      <c r="R258" s="278"/>
      <c r="S258" s="251"/>
      <c r="T258" s="296"/>
      <c r="U258" s="280"/>
      <c r="V258" s="611"/>
      <c r="W258" s="611"/>
      <c r="X258" s="611"/>
      <c r="AC258" s="155"/>
    </row>
    <row r="259" spans="2:29" ht="21" hidden="1" customHeight="1" x14ac:dyDescent="0.4">
      <c r="B259" s="365"/>
      <c r="C259" s="141"/>
      <c r="D259" s="141"/>
      <c r="E259" s="283"/>
      <c r="F259" s="308"/>
      <c r="G259" s="50"/>
      <c r="H259" s="545"/>
      <c r="I259" s="50"/>
      <c r="J259" s="50"/>
      <c r="K259" s="50"/>
      <c r="L259" s="50"/>
      <c r="M259" s="50"/>
      <c r="N259" s="50"/>
      <c r="O259" s="50"/>
      <c r="P259" s="50"/>
      <c r="Q259" s="135"/>
      <c r="R259" s="278"/>
      <c r="S259" s="251"/>
      <c r="T259" s="296"/>
      <c r="U259" s="280"/>
      <c r="V259" s="611"/>
      <c r="W259" s="611"/>
      <c r="X259" s="611"/>
      <c r="AC259" s="155"/>
    </row>
    <row r="260" spans="2:29" ht="21" hidden="1" customHeight="1" x14ac:dyDescent="0.4">
      <c r="B260" s="365"/>
      <c r="C260" s="141"/>
      <c r="D260" s="141"/>
      <c r="E260" s="283"/>
      <c r="F260" s="308"/>
      <c r="G260" s="50"/>
      <c r="H260" s="545"/>
      <c r="I260" s="50"/>
      <c r="J260" s="50"/>
      <c r="K260" s="50"/>
      <c r="L260" s="50"/>
      <c r="M260" s="50"/>
      <c r="N260" s="50"/>
      <c r="O260" s="50"/>
      <c r="P260" s="50"/>
      <c r="Q260" s="135"/>
      <c r="R260" s="278"/>
      <c r="S260" s="251"/>
      <c r="T260" s="296"/>
      <c r="U260" s="280"/>
      <c r="V260" s="611"/>
      <c r="W260" s="611"/>
      <c r="X260" s="611"/>
      <c r="AC260" s="155"/>
    </row>
    <row r="261" spans="2:29" ht="21" hidden="1" customHeight="1" x14ac:dyDescent="0.4">
      <c r="B261" s="365"/>
      <c r="C261" s="141"/>
      <c r="D261" s="141"/>
      <c r="E261" s="283"/>
      <c r="F261" s="308"/>
      <c r="G261" s="50"/>
      <c r="H261" s="545"/>
      <c r="I261" s="50"/>
      <c r="J261" s="50"/>
      <c r="K261" s="50"/>
      <c r="L261" s="50"/>
      <c r="M261" s="50"/>
      <c r="N261" s="50"/>
      <c r="O261" s="50"/>
      <c r="P261" s="50"/>
      <c r="Q261" s="135"/>
      <c r="R261" s="278"/>
      <c r="S261" s="251"/>
      <c r="T261" s="296"/>
      <c r="U261" s="280"/>
      <c r="V261" s="611"/>
      <c r="W261" s="611"/>
      <c r="X261" s="611"/>
      <c r="AC261" s="155"/>
    </row>
    <row r="262" spans="2:29" ht="21" hidden="1" customHeight="1" x14ac:dyDescent="0.4">
      <c r="B262" s="365"/>
      <c r="C262" s="141"/>
      <c r="D262" s="141"/>
      <c r="E262" s="283"/>
      <c r="F262" s="308"/>
      <c r="G262" s="50"/>
      <c r="H262" s="545"/>
      <c r="I262" s="50"/>
      <c r="J262" s="50"/>
      <c r="K262" s="50"/>
      <c r="L262" s="50"/>
      <c r="M262" s="50"/>
      <c r="N262" s="50"/>
      <c r="O262" s="50"/>
      <c r="P262" s="50"/>
      <c r="Q262" s="135"/>
      <c r="R262" s="278"/>
      <c r="S262" s="251"/>
      <c r="T262" s="296"/>
      <c r="U262" s="280"/>
      <c r="V262" s="611"/>
      <c r="W262" s="611"/>
      <c r="X262" s="611"/>
      <c r="AC262" s="155"/>
    </row>
    <row r="263" spans="2:29" ht="21" hidden="1" customHeight="1" x14ac:dyDescent="0.4">
      <c r="B263" s="365"/>
      <c r="C263" s="141"/>
      <c r="D263" s="141"/>
      <c r="E263" s="283"/>
      <c r="F263" s="308"/>
      <c r="G263" s="50"/>
      <c r="H263" s="545"/>
      <c r="I263" s="50"/>
      <c r="J263" s="50"/>
      <c r="K263" s="50"/>
      <c r="L263" s="50"/>
      <c r="M263" s="50"/>
      <c r="N263" s="50"/>
      <c r="O263" s="50"/>
      <c r="P263" s="50"/>
      <c r="Q263" s="135"/>
      <c r="R263" s="278"/>
      <c r="S263" s="251"/>
      <c r="T263" s="296"/>
      <c r="U263" s="280"/>
      <c r="V263" s="611"/>
      <c r="W263" s="611"/>
      <c r="X263" s="611"/>
      <c r="AC263" s="155"/>
    </row>
    <row r="264" spans="2:29" ht="21" hidden="1" customHeight="1" x14ac:dyDescent="0.4">
      <c r="B264" s="365"/>
      <c r="C264" s="141"/>
      <c r="D264" s="141"/>
      <c r="E264" s="283"/>
      <c r="F264" s="308"/>
      <c r="G264" s="50"/>
      <c r="H264" s="545"/>
      <c r="I264" s="50"/>
      <c r="J264" s="50"/>
      <c r="K264" s="50"/>
      <c r="L264" s="50"/>
      <c r="M264" s="50"/>
      <c r="N264" s="50"/>
      <c r="O264" s="50"/>
      <c r="P264" s="50"/>
      <c r="Q264" s="135"/>
      <c r="R264" s="278"/>
      <c r="S264" s="251"/>
      <c r="T264" s="296"/>
      <c r="U264" s="280"/>
      <c r="V264" s="611"/>
      <c r="W264" s="611"/>
      <c r="X264" s="611"/>
      <c r="AC264" s="155"/>
    </row>
    <row r="265" spans="2:29" ht="21" hidden="1" customHeight="1" x14ac:dyDescent="0.4">
      <c r="B265" s="365"/>
      <c r="C265" s="141"/>
      <c r="D265" s="141"/>
      <c r="E265" s="283"/>
      <c r="F265" s="308"/>
      <c r="G265" s="50"/>
      <c r="H265" s="545"/>
      <c r="I265" s="50"/>
      <c r="J265" s="50"/>
      <c r="K265" s="50"/>
      <c r="L265" s="50"/>
      <c r="M265" s="50"/>
      <c r="N265" s="50"/>
      <c r="O265" s="50"/>
      <c r="P265" s="50"/>
      <c r="Q265" s="135"/>
      <c r="R265" s="278"/>
      <c r="S265" s="251"/>
      <c r="T265" s="296"/>
      <c r="U265" s="280"/>
      <c r="V265" s="611"/>
      <c r="W265" s="611"/>
      <c r="X265" s="611"/>
      <c r="AC265" s="155"/>
    </row>
    <row r="266" spans="2:29" ht="21" hidden="1" customHeight="1" x14ac:dyDescent="0.4">
      <c r="B266" s="365"/>
      <c r="C266" s="141"/>
      <c r="D266" s="141"/>
      <c r="E266" s="283"/>
      <c r="F266" s="308"/>
      <c r="G266" s="50"/>
      <c r="H266" s="545"/>
      <c r="I266" s="50"/>
      <c r="J266" s="50"/>
      <c r="K266" s="50"/>
      <c r="L266" s="50"/>
      <c r="M266" s="50"/>
      <c r="N266" s="50"/>
      <c r="O266" s="50"/>
      <c r="P266" s="50"/>
      <c r="Q266" s="135"/>
      <c r="R266" s="278"/>
      <c r="S266" s="251"/>
      <c r="T266" s="296"/>
      <c r="U266" s="280"/>
      <c r="V266" s="611"/>
      <c r="W266" s="611"/>
      <c r="X266" s="611"/>
      <c r="AC266" s="155"/>
    </row>
    <row r="267" spans="2:29" ht="21" hidden="1" customHeight="1" x14ac:dyDescent="0.4">
      <c r="B267" s="365"/>
      <c r="C267" s="141"/>
      <c r="D267" s="141"/>
      <c r="E267" s="283"/>
      <c r="F267" s="308"/>
      <c r="G267" s="50"/>
      <c r="H267" s="545"/>
      <c r="I267" s="50"/>
      <c r="J267" s="50"/>
      <c r="K267" s="50"/>
      <c r="L267" s="50"/>
      <c r="M267" s="50"/>
      <c r="N267" s="50"/>
      <c r="O267" s="50"/>
      <c r="P267" s="50"/>
      <c r="Q267" s="135"/>
      <c r="R267" s="278"/>
      <c r="S267" s="251"/>
      <c r="T267" s="296"/>
      <c r="U267" s="280"/>
      <c r="V267" s="611"/>
      <c r="W267" s="611"/>
      <c r="X267" s="611"/>
      <c r="AC267" s="155"/>
    </row>
    <row r="268" spans="2:29" ht="21" hidden="1" customHeight="1" x14ac:dyDescent="0.4">
      <c r="B268" s="365"/>
      <c r="C268" s="141"/>
      <c r="D268" s="141"/>
      <c r="E268" s="283"/>
      <c r="F268" s="308"/>
      <c r="G268" s="50"/>
      <c r="H268" s="545"/>
      <c r="I268" s="50"/>
      <c r="J268" s="50"/>
      <c r="K268" s="50"/>
      <c r="L268" s="50"/>
      <c r="M268" s="50"/>
      <c r="N268" s="50"/>
      <c r="O268" s="50"/>
      <c r="P268" s="50"/>
      <c r="Q268" s="135"/>
      <c r="R268" s="278"/>
      <c r="S268" s="251"/>
      <c r="T268" s="296"/>
      <c r="U268" s="280"/>
      <c r="V268" s="611"/>
      <c r="W268" s="611"/>
      <c r="X268" s="611"/>
      <c r="AC268" s="155"/>
    </row>
    <row r="269" spans="2:29" ht="21" hidden="1" customHeight="1" x14ac:dyDescent="0.4">
      <c r="B269" s="365"/>
      <c r="C269" s="141"/>
      <c r="D269" s="141"/>
      <c r="E269" s="283"/>
      <c r="F269" s="308"/>
      <c r="G269" s="50"/>
      <c r="H269" s="545"/>
      <c r="I269" s="50"/>
      <c r="J269" s="50"/>
      <c r="K269" s="50"/>
      <c r="L269" s="50"/>
      <c r="M269" s="50"/>
      <c r="N269" s="50"/>
      <c r="O269" s="50"/>
      <c r="P269" s="50"/>
      <c r="Q269" s="135"/>
      <c r="R269" s="278"/>
      <c r="S269" s="251"/>
      <c r="T269" s="296"/>
      <c r="U269" s="280"/>
      <c r="V269" s="611"/>
      <c r="W269" s="611"/>
      <c r="X269" s="611"/>
      <c r="AC269" s="155"/>
    </row>
    <row r="270" spans="2:29" ht="21" hidden="1" customHeight="1" x14ac:dyDescent="0.4">
      <c r="B270" s="365"/>
      <c r="C270" s="141"/>
      <c r="D270" s="141"/>
      <c r="E270" s="283"/>
      <c r="F270" s="308"/>
      <c r="G270" s="50"/>
      <c r="H270" s="545"/>
      <c r="I270" s="50"/>
      <c r="J270" s="50"/>
      <c r="K270" s="50"/>
      <c r="L270" s="50"/>
      <c r="M270" s="50"/>
      <c r="N270" s="50"/>
      <c r="O270" s="50"/>
      <c r="P270" s="50"/>
      <c r="Q270" s="135"/>
      <c r="R270" s="278"/>
      <c r="S270" s="251"/>
      <c r="T270" s="296"/>
      <c r="U270" s="280"/>
      <c r="V270" s="611"/>
      <c r="W270" s="611"/>
      <c r="X270" s="611"/>
      <c r="AC270" s="155"/>
    </row>
    <row r="271" spans="2:29" ht="21" hidden="1" customHeight="1" x14ac:dyDescent="0.4">
      <c r="B271" s="365"/>
      <c r="C271" s="141"/>
      <c r="D271" s="141"/>
      <c r="E271" s="283"/>
      <c r="F271" s="308"/>
      <c r="G271" s="50"/>
      <c r="H271" s="545"/>
      <c r="I271" s="50"/>
      <c r="J271" s="50"/>
      <c r="K271" s="50"/>
      <c r="L271" s="50"/>
      <c r="M271" s="50"/>
      <c r="N271" s="50"/>
      <c r="O271" s="50"/>
      <c r="P271" s="50"/>
      <c r="Q271" s="135"/>
      <c r="R271" s="278"/>
      <c r="S271" s="251"/>
      <c r="T271" s="296"/>
      <c r="U271" s="280"/>
      <c r="V271" s="611"/>
      <c r="W271" s="611"/>
      <c r="X271" s="611"/>
      <c r="AC271" s="155"/>
    </row>
    <row r="272" spans="2:29" ht="21" hidden="1" customHeight="1" x14ac:dyDescent="0.4">
      <c r="B272" s="365"/>
      <c r="C272" s="141"/>
      <c r="D272" s="141"/>
      <c r="E272" s="283"/>
      <c r="F272" s="308"/>
      <c r="G272" s="50"/>
      <c r="H272" s="545"/>
      <c r="I272" s="50"/>
      <c r="J272" s="50"/>
      <c r="K272" s="50"/>
      <c r="L272" s="50"/>
      <c r="M272" s="50"/>
      <c r="N272" s="50"/>
      <c r="O272" s="50"/>
      <c r="P272" s="50"/>
      <c r="Q272" s="135"/>
      <c r="R272" s="278"/>
      <c r="S272" s="251"/>
      <c r="T272" s="296"/>
      <c r="U272" s="280"/>
      <c r="V272" s="611"/>
      <c r="W272" s="611"/>
      <c r="X272" s="611"/>
      <c r="AC272" s="155"/>
    </row>
    <row r="273" spans="2:29" ht="21" hidden="1" customHeight="1" x14ac:dyDescent="0.4">
      <c r="B273" s="365"/>
      <c r="C273" s="141"/>
      <c r="D273" s="141"/>
      <c r="E273" s="283"/>
      <c r="F273" s="308"/>
      <c r="G273" s="50"/>
      <c r="H273" s="545"/>
      <c r="I273" s="50"/>
      <c r="J273" s="50"/>
      <c r="K273" s="50"/>
      <c r="L273" s="50"/>
      <c r="M273" s="50"/>
      <c r="N273" s="50"/>
      <c r="O273" s="50"/>
      <c r="P273" s="50"/>
      <c r="Q273" s="135"/>
      <c r="R273" s="278"/>
      <c r="S273" s="251"/>
      <c r="T273" s="296"/>
      <c r="U273" s="280"/>
      <c r="V273" s="611"/>
      <c r="W273" s="611"/>
      <c r="X273" s="611"/>
      <c r="AC273" s="155"/>
    </row>
    <row r="274" spans="2:29" ht="21" hidden="1" customHeight="1" x14ac:dyDescent="0.4">
      <c r="B274" s="365"/>
      <c r="C274" s="141"/>
      <c r="D274" s="141"/>
      <c r="E274" s="283"/>
      <c r="F274" s="308"/>
      <c r="G274" s="50"/>
      <c r="H274" s="545"/>
      <c r="I274" s="50"/>
      <c r="J274" s="50"/>
      <c r="K274" s="50"/>
      <c r="L274" s="50"/>
      <c r="M274" s="50"/>
      <c r="N274" s="50"/>
      <c r="O274" s="50"/>
      <c r="P274" s="50"/>
      <c r="Q274" s="135"/>
      <c r="R274" s="278"/>
      <c r="S274" s="251"/>
      <c r="T274" s="296"/>
      <c r="U274" s="280"/>
      <c r="V274" s="611"/>
      <c r="W274" s="611"/>
      <c r="X274" s="611"/>
      <c r="AC274" s="155"/>
    </row>
    <row r="275" spans="2:29" ht="21" hidden="1" customHeight="1" x14ac:dyDescent="0.4">
      <c r="B275" s="365"/>
      <c r="C275" s="141"/>
      <c r="D275" s="141"/>
      <c r="E275" s="283"/>
      <c r="F275" s="308"/>
      <c r="G275" s="50"/>
      <c r="H275" s="545"/>
      <c r="I275" s="50"/>
      <c r="J275" s="50"/>
      <c r="K275" s="50"/>
      <c r="L275" s="50"/>
      <c r="M275" s="50"/>
      <c r="N275" s="50"/>
      <c r="O275" s="50"/>
      <c r="P275" s="50"/>
      <c r="Q275" s="135"/>
      <c r="R275" s="278"/>
      <c r="S275" s="251"/>
      <c r="T275" s="296"/>
      <c r="U275" s="280"/>
      <c r="V275" s="611"/>
      <c r="W275" s="611"/>
      <c r="X275" s="611"/>
      <c r="AC275" s="155"/>
    </row>
    <row r="276" spans="2:29" ht="21" hidden="1" customHeight="1" x14ac:dyDescent="0.4">
      <c r="B276" s="365"/>
      <c r="C276" s="141"/>
      <c r="D276" s="141"/>
      <c r="E276" s="283"/>
      <c r="F276" s="308"/>
      <c r="G276" s="50"/>
      <c r="H276" s="545"/>
      <c r="I276" s="50"/>
      <c r="J276" s="50"/>
      <c r="K276" s="50"/>
      <c r="L276" s="50"/>
      <c r="M276" s="50"/>
      <c r="N276" s="50"/>
      <c r="O276" s="50"/>
      <c r="P276" s="50"/>
      <c r="Q276" s="135"/>
      <c r="R276" s="278"/>
      <c r="S276" s="251"/>
      <c r="T276" s="296"/>
      <c r="U276" s="280"/>
      <c r="V276" s="611"/>
      <c r="W276" s="611"/>
      <c r="X276" s="611"/>
      <c r="AC276" s="155"/>
    </row>
    <row r="277" spans="2:29" ht="21" hidden="1" customHeight="1" x14ac:dyDescent="0.4">
      <c r="B277" s="365"/>
      <c r="C277" s="141"/>
      <c r="D277" s="141"/>
      <c r="E277" s="283"/>
      <c r="F277" s="308"/>
      <c r="G277" s="50"/>
      <c r="H277" s="545"/>
      <c r="I277" s="50"/>
      <c r="J277" s="50"/>
      <c r="K277" s="50"/>
      <c r="L277" s="50"/>
      <c r="M277" s="50"/>
      <c r="N277" s="50"/>
      <c r="O277" s="50"/>
      <c r="P277" s="50"/>
      <c r="Q277" s="135"/>
      <c r="R277" s="278"/>
      <c r="S277" s="251"/>
      <c r="T277" s="296"/>
      <c r="U277" s="280"/>
      <c r="V277" s="611"/>
      <c r="W277" s="611"/>
      <c r="X277" s="611"/>
      <c r="AC277" s="155"/>
    </row>
    <row r="278" spans="2:29" ht="21" hidden="1" customHeight="1" x14ac:dyDescent="0.4">
      <c r="B278" s="365"/>
      <c r="C278" s="141"/>
      <c r="D278" s="141"/>
      <c r="E278" s="283"/>
      <c r="F278" s="308"/>
      <c r="G278" s="50"/>
      <c r="H278" s="545"/>
      <c r="I278" s="50"/>
      <c r="J278" s="50"/>
      <c r="K278" s="50"/>
      <c r="L278" s="50"/>
      <c r="M278" s="50"/>
      <c r="N278" s="50"/>
      <c r="O278" s="50"/>
      <c r="P278" s="50"/>
      <c r="Q278" s="135"/>
      <c r="R278" s="278"/>
      <c r="S278" s="251"/>
      <c r="T278" s="296"/>
      <c r="U278" s="280"/>
      <c r="V278" s="611"/>
      <c r="W278" s="611"/>
      <c r="X278" s="611"/>
      <c r="AC278" s="155"/>
    </row>
    <row r="279" spans="2:29" ht="21" hidden="1" customHeight="1" x14ac:dyDescent="0.4">
      <c r="B279" s="365"/>
      <c r="C279" s="141"/>
      <c r="D279" s="141"/>
      <c r="E279" s="283"/>
      <c r="F279" s="308"/>
      <c r="G279" s="50"/>
      <c r="H279" s="545"/>
      <c r="I279" s="50"/>
      <c r="J279" s="50"/>
      <c r="K279" s="50"/>
      <c r="L279" s="50"/>
      <c r="M279" s="50"/>
      <c r="N279" s="50"/>
      <c r="O279" s="50"/>
      <c r="P279" s="50"/>
      <c r="Q279" s="135"/>
      <c r="R279" s="278"/>
      <c r="S279" s="251"/>
      <c r="T279" s="296"/>
      <c r="U279" s="280"/>
      <c r="V279" s="611"/>
      <c r="W279" s="611"/>
      <c r="X279" s="611"/>
      <c r="AC279" s="155"/>
    </row>
    <row r="280" spans="2:29" ht="21" hidden="1" customHeight="1" x14ac:dyDescent="0.4">
      <c r="B280" s="365"/>
      <c r="C280" s="141"/>
      <c r="D280" s="141"/>
      <c r="E280" s="283"/>
      <c r="F280" s="308"/>
      <c r="G280" s="158"/>
      <c r="H280" s="545"/>
      <c r="I280" s="50"/>
      <c r="J280" s="158"/>
      <c r="K280" s="158"/>
      <c r="L280" s="158"/>
      <c r="M280" s="158"/>
      <c r="N280" s="158"/>
      <c r="O280" s="158"/>
      <c r="P280" s="158"/>
      <c r="Q280" s="135"/>
      <c r="R280" s="278"/>
      <c r="S280" s="251"/>
      <c r="T280" s="296"/>
      <c r="U280" s="280"/>
      <c r="V280" s="611"/>
      <c r="W280" s="611"/>
      <c r="X280" s="611"/>
      <c r="AC280" s="155"/>
    </row>
    <row r="281" spans="2:29" ht="21" hidden="1" customHeight="1" x14ac:dyDescent="0.4">
      <c r="B281" s="365"/>
      <c r="C281" s="141"/>
      <c r="D281" s="141"/>
      <c r="E281" s="283"/>
      <c r="F281" s="308"/>
      <c r="G281" s="158"/>
      <c r="H281" s="545"/>
      <c r="I281" s="50"/>
      <c r="J281" s="158"/>
      <c r="K281" s="158"/>
      <c r="L281" s="158"/>
      <c r="M281" s="158"/>
      <c r="N281" s="158"/>
      <c r="O281" s="158"/>
      <c r="P281" s="158"/>
      <c r="Q281" s="135"/>
      <c r="R281" s="278"/>
      <c r="S281" s="251"/>
      <c r="T281" s="296"/>
      <c r="U281" s="280"/>
      <c r="V281" s="611"/>
      <c r="W281" s="611"/>
      <c r="X281" s="611"/>
      <c r="AC281" s="155"/>
    </row>
    <row r="282" spans="2:29" ht="21" hidden="1" customHeight="1" x14ac:dyDescent="0.4">
      <c r="B282" s="365"/>
      <c r="C282" s="141"/>
      <c r="D282" s="141"/>
      <c r="E282" s="283"/>
      <c r="F282" s="308"/>
      <c r="G282" s="158"/>
      <c r="H282" s="545"/>
      <c r="I282" s="50"/>
      <c r="J282" s="158"/>
      <c r="K282" s="158"/>
      <c r="L282" s="158"/>
      <c r="M282" s="158"/>
      <c r="N282" s="158"/>
      <c r="O282" s="158"/>
      <c r="P282" s="158"/>
      <c r="Q282" s="135"/>
      <c r="R282" s="278"/>
      <c r="S282" s="251"/>
      <c r="T282" s="296"/>
      <c r="U282" s="280"/>
      <c r="V282" s="611"/>
      <c r="W282" s="611"/>
      <c r="X282" s="611"/>
      <c r="AC282" s="155"/>
    </row>
    <row r="283" spans="2:29" ht="21" hidden="1" customHeight="1" x14ac:dyDescent="0.4">
      <c r="B283" s="365"/>
      <c r="C283" s="141"/>
      <c r="D283" s="141"/>
      <c r="E283" s="283"/>
      <c r="F283" s="308"/>
      <c r="G283" s="158"/>
      <c r="H283" s="545"/>
      <c r="I283" s="50"/>
      <c r="J283" s="158"/>
      <c r="K283" s="158"/>
      <c r="L283" s="158"/>
      <c r="M283" s="158"/>
      <c r="N283" s="158"/>
      <c r="O283" s="158"/>
      <c r="P283" s="158"/>
      <c r="Q283" s="135"/>
      <c r="R283" s="278"/>
      <c r="S283" s="251"/>
      <c r="T283" s="296"/>
      <c r="U283" s="280"/>
      <c r="V283" s="611"/>
      <c r="W283" s="611"/>
      <c r="X283" s="611"/>
      <c r="AC283" s="155"/>
    </row>
    <row r="284" spans="2:29" ht="21" hidden="1" customHeight="1" x14ac:dyDescent="0.4">
      <c r="B284" s="365"/>
      <c r="C284" s="141"/>
      <c r="D284" s="141"/>
      <c r="E284" s="283"/>
      <c r="F284" s="308"/>
      <c r="G284" s="158"/>
      <c r="H284" s="572"/>
      <c r="I284" s="158"/>
      <c r="J284" s="158"/>
      <c r="K284" s="158"/>
      <c r="L284" s="158"/>
      <c r="M284" s="158"/>
      <c r="N284" s="158"/>
      <c r="O284" s="158"/>
      <c r="P284" s="158"/>
      <c r="Q284" s="135"/>
      <c r="R284" s="278"/>
      <c r="S284" s="251"/>
      <c r="T284" s="296"/>
      <c r="U284" s="280"/>
      <c r="V284" s="611"/>
      <c r="W284" s="611"/>
      <c r="X284" s="611"/>
      <c r="AC284" s="155"/>
    </row>
    <row r="285" spans="2:29" ht="21" hidden="1" customHeight="1" x14ac:dyDescent="0.4">
      <c r="B285" s="365"/>
      <c r="C285" s="141"/>
      <c r="D285" s="141"/>
      <c r="E285" s="283"/>
      <c r="F285" s="308"/>
      <c r="G285" s="158"/>
      <c r="H285" s="572"/>
      <c r="I285" s="158"/>
      <c r="J285" s="158"/>
      <c r="K285" s="158"/>
      <c r="L285" s="158"/>
      <c r="M285" s="158"/>
      <c r="N285" s="158"/>
      <c r="O285" s="158"/>
      <c r="P285" s="158"/>
      <c r="Q285" s="135"/>
      <c r="R285" s="278"/>
      <c r="S285" s="251"/>
      <c r="T285" s="296"/>
      <c r="U285" s="280"/>
      <c r="V285" s="611"/>
      <c r="W285" s="611"/>
      <c r="X285" s="611"/>
      <c r="AC285" s="155"/>
    </row>
    <row r="286" spans="2:29" ht="21" hidden="1" customHeight="1" x14ac:dyDescent="0.4">
      <c r="B286" s="365"/>
      <c r="C286" s="141"/>
      <c r="D286" s="141"/>
      <c r="E286" s="283"/>
      <c r="F286" s="308"/>
      <c r="G286" s="158"/>
      <c r="H286" s="572"/>
      <c r="I286" s="158"/>
      <c r="J286" s="158"/>
      <c r="K286" s="158"/>
      <c r="L286" s="158"/>
      <c r="M286" s="158"/>
      <c r="N286" s="158"/>
      <c r="O286" s="158"/>
      <c r="P286" s="158"/>
      <c r="Q286" s="135"/>
      <c r="R286" s="278"/>
      <c r="S286" s="251"/>
      <c r="T286" s="296"/>
      <c r="U286" s="280"/>
      <c r="V286" s="611"/>
      <c r="W286" s="611"/>
      <c r="X286" s="611"/>
      <c r="AC286" s="155"/>
    </row>
    <row r="287" spans="2:29" ht="21" hidden="1" customHeight="1" x14ac:dyDescent="0.4">
      <c r="B287" s="365"/>
      <c r="C287" s="141"/>
      <c r="D287" s="141"/>
      <c r="E287" s="283"/>
      <c r="F287" s="308"/>
      <c r="G287" s="158"/>
      <c r="H287" s="572"/>
      <c r="I287" s="158"/>
      <c r="J287" s="158"/>
      <c r="K287" s="158"/>
      <c r="L287" s="158"/>
      <c r="M287" s="158"/>
      <c r="N287" s="158"/>
      <c r="O287" s="158"/>
      <c r="P287" s="158"/>
      <c r="Q287" s="135"/>
      <c r="R287" s="278"/>
      <c r="S287" s="251"/>
      <c r="T287" s="296"/>
      <c r="U287" s="280"/>
      <c r="V287" s="611"/>
      <c r="W287" s="611"/>
      <c r="X287" s="611"/>
      <c r="AC287" s="155"/>
    </row>
    <row r="288" spans="2:29" ht="21" hidden="1" customHeight="1" x14ac:dyDescent="0.4">
      <c r="B288" s="365"/>
      <c r="C288" s="141"/>
      <c r="D288" s="141"/>
      <c r="E288" s="283"/>
      <c r="F288" s="308"/>
      <c r="G288" s="158"/>
      <c r="H288" s="572"/>
      <c r="I288" s="158"/>
      <c r="J288" s="158"/>
      <c r="K288" s="158"/>
      <c r="L288" s="158"/>
      <c r="M288" s="158"/>
      <c r="N288" s="158"/>
      <c r="O288" s="158"/>
      <c r="P288" s="158"/>
      <c r="Q288" s="135"/>
      <c r="R288" s="278"/>
      <c r="S288" s="251"/>
      <c r="T288" s="296"/>
      <c r="U288" s="280"/>
      <c r="V288" s="611"/>
      <c r="W288" s="611"/>
      <c r="X288" s="611"/>
      <c r="AC288" s="155"/>
    </row>
    <row r="289" spans="2:29" ht="21" hidden="1" customHeight="1" x14ac:dyDescent="0.4">
      <c r="B289" s="365"/>
      <c r="C289" s="141"/>
      <c r="D289" s="141"/>
      <c r="E289" s="283"/>
      <c r="F289" s="308"/>
      <c r="G289" s="158"/>
      <c r="H289" s="572"/>
      <c r="I289" s="158"/>
      <c r="J289" s="158"/>
      <c r="K289" s="158"/>
      <c r="L289" s="158"/>
      <c r="M289" s="158"/>
      <c r="N289" s="158"/>
      <c r="O289" s="158"/>
      <c r="P289" s="158"/>
      <c r="Q289" s="135"/>
      <c r="R289" s="278"/>
      <c r="S289" s="251"/>
      <c r="T289" s="296"/>
      <c r="U289" s="280"/>
      <c r="V289" s="611"/>
      <c r="W289" s="611"/>
      <c r="X289" s="611"/>
      <c r="AC289" s="155"/>
    </row>
    <row r="290" spans="2:29" ht="21" hidden="1" customHeight="1" x14ac:dyDescent="0.4">
      <c r="B290" s="365"/>
      <c r="C290" s="141"/>
      <c r="D290" s="141"/>
      <c r="E290" s="283"/>
      <c r="F290" s="308"/>
      <c r="G290" s="158"/>
      <c r="H290" s="572"/>
      <c r="I290" s="158"/>
      <c r="J290" s="158"/>
      <c r="K290" s="158"/>
      <c r="L290" s="158"/>
      <c r="M290" s="158"/>
      <c r="N290" s="158"/>
      <c r="O290" s="158"/>
      <c r="P290" s="158"/>
      <c r="Q290" s="135"/>
      <c r="R290" s="278"/>
      <c r="S290" s="251"/>
      <c r="T290" s="296"/>
      <c r="U290" s="280"/>
      <c r="V290" s="611"/>
      <c r="W290" s="611"/>
      <c r="X290" s="611"/>
      <c r="AC290" s="155"/>
    </row>
    <row r="291" spans="2:29" ht="21" hidden="1" customHeight="1" x14ac:dyDescent="0.4">
      <c r="B291" s="365"/>
      <c r="C291" s="141"/>
      <c r="D291" s="141"/>
      <c r="E291" s="283"/>
      <c r="F291" s="308"/>
      <c r="G291" s="158"/>
      <c r="H291" s="572"/>
      <c r="I291" s="158"/>
      <c r="J291" s="158"/>
      <c r="K291" s="158"/>
      <c r="L291" s="158"/>
      <c r="M291" s="158"/>
      <c r="N291" s="158"/>
      <c r="O291" s="158"/>
      <c r="P291" s="158"/>
      <c r="Q291" s="135"/>
      <c r="R291" s="278"/>
      <c r="S291" s="251"/>
      <c r="T291" s="296"/>
      <c r="U291" s="280"/>
      <c r="V291" s="611"/>
      <c r="W291" s="611"/>
      <c r="X291" s="611"/>
      <c r="AC291" s="155"/>
    </row>
    <row r="292" spans="2:29" ht="21" hidden="1" customHeight="1" x14ac:dyDescent="0.4">
      <c r="B292" s="365"/>
      <c r="C292" s="141"/>
      <c r="D292" s="141"/>
      <c r="E292" s="283"/>
      <c r="F292" s="308"/>
      <c r="G292" s="50"/>
      <c r="H292" s="545"/>
      <c r="I292" s="158"/>
      <c r="J292" s="158"/>
      <c r="K292" s="158"/>
      <c r="L292" s="158"/>
      <c r="M292" s="158"/>
      <c r="N292" s="158"/>
      <c r="O292" s="50"/>
      <c r="P292" s="50"/>
      <c r="Q292" s="135"/>
      <c r="R292" s="278"/>
      <c r="S292" s="251"/>
      <c r="T292" s="296"/>
      <c r="U292" s="280"/>
      <c r="V292" s="611"/>
      <c r="W292" s="611"/>
      <c r="X292" s="611"/>
      <c r="AC292" s="155"/>
    </row>
    <row r="293" spans="2:29" ht="21" hidden="1" customHeight="1" x14ac:dyDescent="0.4">
      <c r="B293" s="365"/>
      <c r="C293" s="141"/>
      <c r="D293" s="141"/>
      <c r="E293" s="283"/>
      <c r="F293" s="308"/>
      <c r="G293" s="50"/>
      <c r="H293" s="545"/>
      <c r="I293" s="158"/>
      <c r="J293" s="158"/>
      <c r="K293" s="158"/>
      <c r="L293" s="158"/>
      <c r="M293" s="158"/>
      <c r="N293" s="158"/>
      <c r="O293" s="158"/>
      <c r="P293" s="50"/>
      <c r="Q293" s="135"/>
      <c r="R293" s="278"/>
      <c r="S293" s="251"/>
      <c r="T293" s="296"/>
      <c r="U293" s="280"/>
      <c r="V293" s="611"/>
      <c r="W293" s="611"/>
      <c r="X293" s="611"/>
      <c r="AC293" s="155"/>
    </row>
    <row r="294" spans="2:29" ht="21" hidden="1" customHeight="1" x14ac:dyDescent="0.4">
      <c r="B294" s="365"/>
      <c r="C294" s="141"/>
      <c r="D294" s="141"/>
      <c r="E294" s="283"/>
      <c r="F294" s="308"/>
      <c r="G294" s="50"/>
      <c r="H294" s="545"/>
      <c r="I294" s="158"/>
      <c r="J294" s="158"/>
      <c r="K294" s="158"/>
      <c r="L294" s="158"/>
      <c r="M294" s="158"/>
      <c r="N294" s="158"/>
      <c r="O294" s="158"/>
      <c r="P294" s="50"/>
      <c r="Q294" s="135"/>
      <c r="R294" s="278"/>
      <c r="S294" s="251"/>
      <c r="T294" s="296"/>
      <c r="U294" s="280"/>
      <c r="V294" s="611"/>
      <c r="W294" s="611"/>
      <c r="X294" s="611"/>
      <c r="AC294" s="155"/>
    </row>
    <row r="295" spans="2:29" ht="21" hidden="1" customHeight="1" x14ac:dyDescent="0.4">
      <c r="B295" s="365"/>
      <c r="C295" s="141"/>
      <c r="D295" s="141"/>
      <c r="E295" s="283"/>
      <c r="F295" s="308"/>
      <c r="G295" s="50"/>
      <c r="H295" s="545"/>
      <c r="I295" s="158"/>
      <c r="J295" s="158"/>
      <c r="K295" s="158"/>
      <c r="L295" s="158"/>
      <c r="M295" s="158"/>
      <c r="N295" s="158"/>
      <c r="O295" s="158"/>
      <c r="P295" s="50"/>
      <c r="Q295" s="135"/>
      <c r="R295" s="278"/>
      <c r="S295" s="251"/>
      <c r="T295" s="296"/>
      <c r="U295" s="280"/>
      <c r="V295" s="611"/>
      <c r="W295" s="611"/>
      <c r="X295" s="611"/>
      <c r="AC295" s="155"/>
    </row>
    <row r="296" spans="2:29" ht="21" hidden="1" customHeight="1" x14ac:dyDescent="0.4">
      <c r="B296" s="365"/>
      <c r="C296" s="141"/>
      <c r="D296" s="141"/>
      <c r="E296" s="283"/>
      <c r="F296" s="308"/>
      <c r="G296" s="50"/>
      <c r="H296" s="545"/>
      <c r="I296" s="158"/>
      <c r="J296" s="158"/>
      <c r="K296" s="158"/>
      <c r="L296" s="158"/>
      <c r="M296" s="158"/>
      <c r="N296" s="158"/>
      <c r="O296" s="50"/>
      <c r="P296" s="50"/>
      <c r="Q296" s="135"/>
      <c r="R296" s="278"/>
      <c r="S296" s="251"/>
      <c r="T296" s="296"/>
      <c r="U296" s="280"/>
      <c r="V296" s="611"/>
      <c r="W296" s="611"/>
      <c r="X296" s="611"/>
      <c r="AC296" s="155"/>
    </row>
    <row r="297" spans="2:29" ht="21" hidden="1" customHeight="1" x14ac:dyDescent="0.4">
      <c r="B297" s="365"/>
      <c r="C297" s="141"/>
      <c r="D297" s="141"/>
      <c r="E297" s="283"/>
      <c r="F297" s="308"/>
      <c r="G297" s="50"/>
      <c r="H297" s="545"/>
      <c r="I297" s="158"/>
      <c r="J297" s="158"/>
      <c r="K297" s="158"/>
      <c r="L297" s="158"/>
      <c r="M297" s="158"/>
      <c r="N297" s="158"/>
      <c r="O297" s="158"/>
      <c r="P297" s="50"/>
      <c r="Q297" s="135"/>
      <c r="R297" s="278"/>
      <c r="S297" s="251"/>
      <c r="T297" s="296"/>
      <c r="U297" s="280"/>
      <c r="V297" s="611"/>
      <c r="W297" s="611"/>
      <c r="X297" s="611"/>
      <c r="AC297" s="155"/>
    </row>
    <row r="298" spans="2:29" ht="21" hidden="1" customHeight="1" x14ac:dyDescent="0.4">
      <c r="B298" s="365"/>
      <c r="C298" s="141"/>
      <c r="D298" s="141"/>
      <c r="E298" s="283"/>
      <c r="F298" s="308"/>
      <c r="G298" s="50"/>
      <c r="H298" s="545"/>
      <c r="I298" s="158"/>
      <c r="J298" s="158"/>
      <c r="K298" s="158"/>
      <c r="L298" s="158"/>
      <c r="M298" s="158"/>
      <c r="N298" s="158"/>
      <c r="O298" s="50"/>
      <c r="P298" s="50"/>
      <c r="Q298" s="135"/>
      <c r="R298" s="278"/>
      <c r="S298" s="251"/>
      <c r="T298" s="296"/>
      <c r="U298" s="280"/>
      <c r="V298" s="611"/>
      <c r="W298" s="611"/>
      <c r="X298" s="611"/>
      <c r="AC298" s="155"/>
    </row>
    <row r="299" spans="2:29" ht="21" hidden="1" customHeight="1" x14ac:dyDescent="0.4">
      <c r="B299" s="365"/>
      <c r="C299" s="141"/>
      <c r="D299" s="141"/>
      <c r="E299" s="283"/>
      <c r="F299" s="308"/>
      <c r="G299" s="50"/>
      <c r="H299" s="545"/>
      <c r="I299" s="158"/>
      <c r="J299" s="158"/>
      <c r="K299" s="158"/>
      <c r="L299" s="158"/>
      <c r="M299" s="158"/>
      <c r="N299" s="158"/>
      <c r="O299" s="50"/>
      <c r="P299" s="50"/>
      <c r="Q299" s="135"/>
      <c r="R299" s="278"/>
      <c r="S299" s="251"/>
      <c r="T299" s="296"/>
      <c r="U299" s="280"/>
      <c r="V299" s="611"/>
      <c r="W299" s="611"/>
      <c r="X299" s="611"/>
      <c r="AC299" s="155"/>
    </row>
    <row r="300" spans="2:29" ht="21" hidden="1" customHeight="1" x14ac:dyDescent="0.4">
      <c r="B300" s="365"/>
      <c r="C300" s="141"/>
      <c r="D300" s="141"/>
      <c r="E300" s="283"/>
      <c r="F300" s="308"/>
      <c r="G300" s="50"/>
      <c r="H300" s="545"/>
      <c r="I300" s="158"/>
      <c r="J300" s="158"/>
      <c r="K300" s="158"/>
      <c r="L300" s="158"/>
      <c r="M300" s="158"/>
      <c r="N300" s="158"/>
      <c r="O300" s="50"/>
      <c r="P300" s="50"/>
      <c r="Q300" s="135"/>
      <c r="R300" s="278"/>
      <c r="S300" s="251"/>
      <c r="T300" s="296"/>
      <c r="U300" s="280"/>
      <c r="V300" s="611"/>
      <c r="W300" s="611"/>
      <c r="X300" s="611"/>
      <c r="AC300" s="155"/>
    </row>
    <row r="301" spans="2:29" ht="21" hidden="1" customHeight="1" x14ac:dyDescent="0.4">
      <c r="B301" s="365"/>
      <c r="C301" s="141"/>
      <c r="D301" s="141"/>
      <c r="E301" s="283"/>
      <c r="F301" s="308"/>
      <c r="G301" s="50"/>
      <c r="H301" s="545"/>
      <c r="I301" s="158"/>
      <c r="J301" s="158"/>
      <c r="K301" s="158"/>
      <c r="L301" s="158"/>
      <c r="M301" s="158"/>
      <c r="N301" s="158"/>
      <c r="O301" s="50"/>
      <c r="P301" s="50"/>
      <c r="Q301" s="135"/>
      <c r="R301" s="278"/>
      <c r="S301" s="251"/>
      <c r="T301" s="296"/>
      <c r="U301" s="280"/>
      <c r="V301" s="611"/>
      <c r="W301" s="611"/>
      <c r="X301" s="611"/>
      <c r="AC301" s="155"/>
    </row>
    <row r="302" spans="2:29" ht="21" hidden="1" customHeight="1" x14ac:dyDescent="0.4">
      <c r="B302" s="365"/>
      <c r="C302" s="141"/>
      <c r="D302" s="141"/>
      <c r="E302" s="309"/>
      <c r="F302" s="310"/>
      <c r="G302" s="263"/>
      <c r="H302" s="648"/>
      <c r="I302" s="134"/>
      <c r="J302" s="134"/>
      <c r="K302" s="134"/>
      <c r="L302" s="134"/>
      <c r="M302" s="134"/>
      <c r="N302" s="134"/>
      <c r="O302" s="134"/>
      <c r="P302" s="134"/>
      <c r="Q302" s="253"/>
      <c r="R302" s="293"/>
      <c r="S302" s="252"/>
      <c r="T302" s="297"/>
      <c r="U302" s="281"/>
      <c r="V302" s="611"/>
      <c r="W302" s="611"/>
      <c r="X302" s="611"/>
      <c r="AC302" s="155"/>
    </row>
    <row r="303" spans="2:29" ht="21" customHeight="1" x14ac:dyDescent="0.4">
      <c r="AC303" s="155" t="s">
        <v>1261</v>
      </c>
    </row>
    <row r="304" spans="2:29" ht="21" customHeight="1" x14ac:dyDescent="0.4">
      <c r="AC304" s="155" t="s">
        <v>1262</v>
      </c>
    </row>
    <row r="305" spans="29:29" ht="21" customHeight="1" x14ac:dyDescent="0.4">
      <c r="AC305" s="155" t="s">
        <v>1263</v>
      </c>
    </row>
    <row r="306" spans="29:29" ht="21" customHeight="1" x14ac:dyDescent="0.4">
      <c r="AC306" s="155" t="s">
        <v>902</v>
      </c>
    </row>
    <row r="307" spans="29:29" ht="21" customHeight="1" x14ac:dyDescent="0.4">
      <c r="AC307" s="155" t="s">
        <v>1264</v>
      </c>
    </row>
    <row r="308" spans="29:29" ht="14.25" x14ac:dyDescent="0.4">
      <c r="AC308" s="155" t="s">
        <v>926</v>
      </c>
    </row>
    <row r="309" spans="29:29" ht="14.25" x14ac:dyDescent="0.4">
      <c r="AC309" s="155" t="s">
        <v>1265</v>
      </c>
    </row>
    <row r="310" spans="29:29" ht="14.25" x14ac:dyDescent="0.4">
      <c r="AC310" s="155" t="s">
        <v>1266</v>
      </c>
    </row>
    <row r="311" spans="29:29" ht="14.25" x14ac:dyDescent="0.4">
      <c r="AC311" s="155" t="s">
        <v>1267</v>
      </c>
    </row>
    <row r="312" spans="29:29" ht="14.25" x14ac:dyDescent="0.4">
      <c r="AC312" s="155" t="s">
        <v>1268</v>
      </c>
    </row>
    <row r="313" spans="29:29" ht="14.25" x14ac:dyDescent="0.4">
      <c r="AC313" s="155" t="s">
        <v>1269</v>
      </c>
    </row>
    <row r="314" spans="29:29" ht="14.25" x14ac:dyDescent="0.4">
      <c r="AC314" s="155" t="s">
        <v>1270</v>
      </c>
    </row>
    <row r="315" spans="29:29" ht="14.25" x14ac:dyDescent="0.4">
      <c r="AC315" s="155" t="s">
        <v>1271</v>
      </c>
    </row>
    <row r="316" spans="29:29" ht="14.25" x14ac:dyDescent="0.4">
      <c r="AC316" s="155" t="s">
        <v>1272</v>
      </c>
    </row>
    <row r="317" spans="29:29" ht="14.25" x14ac:dyDescent="0.4">
      <c r="AC317" s="155" t="s">
        <v>907</v>
      </c>
    </row>
    <row r="318" spans="29:29" ht="14.25" x14ac:dyDescent="0.4">
      <c r="AC318" s="155" t="s">
        <v>1273</v>
      </c>
    </row>
    <row r="319" spans="29:29" ht="14.25" x14ac:dyDescent="0.4">
      <c r="AC319" s="155" t="s">
        <v>1274</v>
      </c>
    </row>
    <row r="320" spans="29:29" ht="14.25" x14ac:dyDescent="0.4">
      <c r="AC320" s="155" t="s">
        <v>1275</v>
      </c>
    </row>
    <row r="321" spans="29:29" ht="14.25" x14ac:dyDescent="0.4">
      <c r="AC321" s="155" t="s">
        <v>1276</v>
      </c>
    </row>
    <row r="322" spans="29:29" ht="14.25" x14ac:dyDescent="0.4">
      <c r="AC322" s="155" t="s">
        <v>1277</v>
      </c>
    </row>
    <row r="323" spans="29:29" ht="14.25" x14ac:dyDescent="0.4">
      <c r="AC323" s="155" t="s">
        <v>1278</v>
      </c>
    </row>
    <row r="324" spans="29:29" ht="14.25" x14ac:dyDescent="0.4">
      <c r="AC324" s="155" t="s">
        <v>1448</v>
      </c>
    </row>
    <row r="325" spans="29:29" ht="14.25" x14ac:dyDescent="0.4">
      <c r="AC325" s="155" t="s">
        <v>1279</v>
      </c>
    </row>
    <row r="326" spans="29:29" ht="14.25" x14ac:dyDescent="0.4">
      <c r="AC326" s="155" t="s">
        <v>1280</v>
      </c>
    </row>
    <row r="327" spans="29:29" ht="14.25" x14ac:dyDescent="0.4">
      <c r="AC327" s="155" t="s">
        <v>1281</v>
      </c>
    </row>
    <row r="328" spans="29:29" ht="14.25" x14ac:dyDescent="0.4">
      <c r="AC328" s="155" t="s">
        <v>1282</v>
      </c>
    </row>
    <row r="329" spans="29:29" ht="14.25" x14ac:dyDescent="0.4">
      <c r="AC329" s="155" t="s">
        <v>1283</v>
      </c>
    </row>
    <row r="330" spans="29:29" ht="14.25" x14ac:dyDescent="0.4">
      <c r="AC330" s="155" t="s">
        <v>1284</v>
      </c>
    </row>
    <row r="331" spans="29:29" ht="14.25" x14ac:dyDescent="0.4">
      <c r="AC331" s="155" t="s">
        <v>1285</v>
      </c>
    </row>
    <row r="332" spans="29:29" ht="14.25" x14ac:dyDescent="0.4">
      <c r="AC332" s="155" t="s">
        <v>1286</v>
      </c>
    </row>
    <row r="333" spans="29:29" ht="14.25" x14ac:dyDescent="0.4">
      <c r="AC333" s="155" t="s">
        <v>1287</v>
      </c>
    </row>
    <row r="334" spans="29:29" ht="14.25" x14ac:dyDescent="0.4">
      <c r="AC334" s="155" t="s">
        <v>1288</v>
      </c>
    </row>
    <row r="335" spans="29:29" ht="14.25" x14ac:dyDescent="0.4">
      <c r="AC335" s="155" t="s">
        <v>1289</v>
      </c>
    </row>
    <row r="336" spans="29:29" ht="14.25" x14ac:dyDescent="0.4">
      <c r="AC336" s="155" t="s">
        <v>1290</v>
      </c>
    </row>
    <row r="337" spans="29:29" ht="14.25" x14ac:dyDescent="0.4">
      <c r="AC337" s="155" t="s">
        <v>1291</v>
      </c>
    </row>
    <row r="338" spans="29:29" ht="14.25" x14ac:dyDescent="0.4">
      <c r="AC338" s="155" t="s">
        <v>1292</v>
      </c>
    </row>
    <row r="339" spans="29:29" ht="14.25" x14ac:dyDescent="0.4">
      <c r="AC339" s="155" t="s">
        <v>1293</v>
      </c>
    </row>
    <row r="340" spans="29:29" ht="14.25" x14ac:dyDescent="0.4">
      <c r="AC340" s="155" t="s">
        <v>1294</v>
      </c>
    </row>
    <row r="341" spans="29:29" ht="14.25" x14ac:dyDescent="0.4">
      <c r="AC341" s="155" t="s">
        <v>881</v>
      </c>
    </row>
    <row r="342" spans="29:29" ht="14.25" x14ac:dyDescent="0.4">
      <c r="AC342" s="155" t="s">
        <v>1295</v>
      </c>
    </row>
    <row r="343" spans="29:29" ht="14.25" x14ac:dyDescent="0.4">
      <c r="AC343" s="155" t="s">
        <v>1296</v>
      </c>
    </row>
    <row r="344" spans="29:29" ht="14.25" x14ac:dyDescent="0.4">
      <c r="AC344" s="155" t="s">
        <v>1297</v>
      </c>
    </row>
    <row r="345" spans="29:29" ht="14.25" x14ac:dyDescent="0.4">
      <c r="AC345" s="155" t="s">
        <v>1298</v>
      </c>
    </row>
    <row r="346" spans="29:29" ht="14.25" x14ac:dyDescent="0.4">
      <c r="AC346" s="155" t="s">
        <v>1299</v>
      </c>
    </row>
    <row r="347" spans="29:29" ht="14.25" x14ac:dyDescent="0.4">
      <c r="AC347" s="155" t="s">
        <v>1300</v>
      </c>
    </row>
    <row r="348" spans="29:29" ht="14.25" x14ac:dyDescent="0.4">
      <c r="AC348" s="155" t="s">
        <v>1301</v>
      </c>
    </row>
    <row r="349" spans="29:29" ht="14.25" x14ac:dyDescent="0.4">
      <c r="AC349" s="155" t="s">
        <v>1302</v>
      </c>
    </row>
    <row r="350" spans="29:29" ht="14.25" x14ac:dyDescent="0.4">
      <c r="AC350" s="155" t="s">
        <v>1303</v>
      </c>
    </row>
    <row r="351" spans="29:29" ht="14.25" x14ac:dyDescent="0.4">
      <c r="AC351" s="155" t="s">
        <v>1304</v>
      </c>
    </row>
    <row r="352" spans="29:29" ht="14.25" x14ac:dyDescent="0.4">
      <c r="AC352" s="155" t="s">
        <v>1305</v>
      </c>
    </row>
    <row r="353" spans="29:29" ht="14.25" x14ac:dyDescent="0.4">
      <c r="AC353" s="155" t="s">
        <v>1306</v>
      </c>
    </row>
    <row r="354" spans="29:29" ht="14.25" x14ac:dyDescent="0.4">
      <c r="AC354" s="155" t="s">
        <v>1307</v>
      </c>
    </row>
    <row r="355" spans="29:29" ht="14.25" x14ac:dyDescent="0.4">
      <c r="AC355" s="155" t="s">
        <v>1308</v>
      </c>
    </row>
    <row r="356" spans="29:29" ht="14.25" x14ac:dyDescent="0.4">
      <c r="AC356" s="155" t="s">
        <v>1309</v>
      </c>
    </row>
    <row r="357" spans="29:29" ht="14.25" x14ac:dyDescent="0.4">
      <c r="AC357" s="155" t="s">
        <v>1310</v>
      </c>
    </row>
    <row r="358" spans="29:29" ht="14.25" x14ac:dyDescent="0.4">
      <c r="AC358" s="155" t="s">
        <v>1543</v>
      </c>
    </row>
    <row r="359" spans="29:29" ht="14.25" x14ac:dyDescent="0.4">
      <c r="AC359" s="155" t="s">
        <v>1311</v>
      </c>
    </row>
    <row r="360" spans="29:29" ht="14.25" x14ac:dyDescent="0.4">
      <c r="AC360" s="155" t="s">
        <v>1312</v>
      </c>
    </row>
    <row r="361" spans="29:29" ht="14.25" x14ac:dyDescent="0.4">
      <c r="AC361" s="155" t="s">
        <v>1313</v>
      </c>
    </row>
    <row r="362" spans="29:29" ht="14.25" x14ac:dyDescent="0.4">
      <c r="AC362" s="155" t="s">
        <v>1314</v>
      </c>
    </row>
    <row r="363" spans="29:29" ht="14.25" x14ac:dyDescent="0.4">
      <c r="AC363" s="155" t="s">
        <v>1315</v>
      </c>
    </row>
    <row r="364" spans="29:29" ht="14.25" x14ac:dyDescent="0.4">
      <c r="AC364" s="155" t="s">
        <v>1316</v>
      </c>
    </row>
    <row r="365" spans="29:29" ht="14.25" x14ac:dyDescent="0.4">
      <c r="AC365" s="155" t="s">
        <v>1317</v>
      </c>
    </row>
    <row r="366" spans="29:29" ht="14.25" x14ac:dyDescent="0.4">
      <c r="AC366" s="155" t="s">
        <v>1318</v>
      </c>
    </row>
    <row r="367" spans="29:29" ht="14.25" x14ac:dyDescent="0.4">
      <c r="AC367" s="155" t="s">
        <v>1319</v>
      </c>
    </row>
    <row r="368" spans="29:29" ht="14.25" x14ac:dyDescent="0.4">
      <c r="AC368" s="155" t="s">
        <v>1320</v>
      </c>
    </row>
    <row r="369" spans="29:29" ht="14.25" x14ac:dyDescent="0.4">
      <c r="AC369" s="155" t="s">
        <v>1321</v>
      </c>
    </row>
    <row r="370" spans="29:29" ht="14.25" x14ac:dyDescent="0.4">
      <c r="AC370" s="155" t="s">
        <v>1322</v>
      </c>
    </row>
    <row r="371" spans="29:29" ht="14.25" x14ac:dyDescent="0.4">
      <c r="AC371" s="155" t="s">
        <v>1323</v>
      </c>
    </row>
    <row r="372" spans="29:29" ht="14.25" x14ac:dyDescent="0.4">
      <c r="AC372" s="155" t="s">
        <v>1324</v>
      </c>
    </row>
    <row r="373" spans="29:29" ht="14.25" x14ac:dyDescent="0.4">
      <c r="AC373" s="155" t="s">
        <v>1325</v>
      </c>
    </row>
    <row r="374" spans="29:29" ht="14.25" x14ac:dyDescent="0.4">
      <c r="AC374" s="155" t="s">
        <v>1326</v>
      </c>
    </row>
    <row r="375" spans="29:29" ht="14.25" x14ac:dyDescent="0.4">
      <c r="AC375" s="155" t="s">
        <v>1327</v>
      </c>
    </row>
    <row r="376" spans="29:29" ht="14.25" x14ac:dyDescent="0.4">
      <c r="AC376" s="155" t="s">
        <v>1328</v>
      </c>
    </row>
    <row r="377" spans="29:29" ht="14.25" x14ac:dyDescent="0.4">
      <c r="AC377" s="155" t="s">
        <v>1329</v>
      </c>
    </row>
    <row r="378" spans="29:29" ht="14.25" x14ac:dyDescent="0.4">
      <c r="AC378" s="276" t="s">
        <v>1330</v>
      </c>
    </row>
    <row r="379" spans="29:29" ht="14.25" x14ac:dyDescent="0.4">
      <c r="AC379" s="155" t="s">
        <v>1331</v>
      </c>
    </row>
    <row r="380" spans="29:29" ht="14.25" x14ac:dyDescent="0.4">
      <c r="AC380" s="155" t="s">
        <v>1464</v>
      </c>
    </row>
    <row r="381" spans="29:29" ht="14.25" x14ac:dyDescent="0.4">
      <c r="AC381" s="155" t="s">
        <v>1332</v>
      </c>
    </row>
    <row r="382" spans="29:29" ht="14.25" x14ac:dyDescent="0.4">
      <c r="AC382" s="155" t="s">
        <v>1333</v>
      </c>
    </row>
    <row r="383" spans="29:29" ht="14.25" x14ac:dyDescent="0.4">
      <c r="AC383" s="155" t="s">
        <v>1334</v>
      </c>
    </row>
    <row r="384" spans="29:29" ht="14.25" x14ac:dyDescent="0.4">
      <c r="AC384" s="155" t="s">
        <v>875</v>
      </c>
    </row>
    <row r="385" spans="29:29" ht="14.25" x14ac:dyDescent="0.4">
      <c r="AC385" s="155" t="s">
        <v>1012</v>
      </c>
    </row>
    <row r="386" spans="29:29" ht="14.25" x14ac:dyDescent="0.4">
      <c r="AC386" s="155" t="s">
        <v>1335</v>
      </c>
    </row>
    <row r="387" spans="29:29" ht="14.25" x14ac:dyDescent="0.4">
      <c r="AC387" s="155" t="s">
        <v>1336</v>
      </c>
    </row>
    <row r="388" spans="29:29" ht="14.25" x14ac:dyDescent="0.4">
      <c r="AC388" s="155" t="s">
        <v>1337</v>
      </c>
    </row>
    <row r="389" spans="29:29" ht="14.25" x14ac:dyDescent="0.4">
      <c r="AC389" s="155" t="s">
        <v>1338</v>
      </c>
    </row>
    <row r="390" spans="29:29" ht="14.25" x14ac:dyDescent="0.4">
      <c r="AC390" s="155" t="s">
        <v>1339</v>
      </c>
    </row>
    <row r="391" spans="29:29" ht="14.25" x14ac:dyDescent="0.4">
      <c r="AC391" s="155" t="s">
        <v>1340</v>
      </c>
    </row>
    <row r="392" spans="29:29" ht="14.25" x14ac:dyDescent="0.4">
      <c r="AC392" s="155" t="s">
        <v>893</v>
      </c>
    </row>
    <row r="393" spans="29:29" ht="14.25" x14ac:dyDescent="0.4">
      <c r="AC393" s="155" t="s">
        <v>1341</v>
      </c>
    </row>
    <row r="394" spans="29:29" ht="14.25" x14ac:dyDescent="0.4">
      <c r="AC394" s="155" t="s">
        <v>1342</v>
      </c>
    </row>
    <row r="395" spans="29:29" ht="14.25" x14ac:dyDescent="0.4">
      <c r="AC395" s="155" t="s">
        <v>1343</v>
      </c>
    </row>
    <row r="396" spans="29:29" ht="14.25" x14ac:dyDescent="0.4">
      <c r="AC396" s="155" t="s">
        <v>1344</v>
      </c>
    </row>
    <row r="397" spans="29:29" ht="14.25" x14ac:dyDescent="0.4">
      <c r="AC397" s="155" t="s">
        <v>1345</v>
      </c>
    </row>
    <row r="398" spans="29:29" ht="14.25" x14ac:dyDescent="0.4">
      <c r="AC398" s="155" t="s">
        <v>1346</v>
      </c>
    </row>
    <row r="399" spans="29:29" ht="14.25" x14ac:dyDescent="0.4">
      <c r="AC399" s="155" t="s">
        <v>1347</v>
      </c>
    </row>
    <row r="400" spans="29:29" ht="14.25" x14ac:dyDescent="0.4">
      <c r="AC400" s="155" t="s">
        <v>1348</v>
      </c>
    </row>
    <row r="401" spans="29:29" ht="14.25" x14ac:dyDescent="0.4">
      <c r="AC401" s="155" t="s">
        <v>1349</v>
      </c>
    </row>
    <row r="402" spans="29:29" ht="14.25" x14ac:dyDescent="0.4">
      <c r="AC402" s="155" t="s">
        <v>1350</v>
      </c>
    </row>
    <row r="403" spans="29:29" ht="14.25" x14ac:dyDescent="0.4">
      <c r="AC403" s="155" t="s">
        <v>1351</v>
      </c>
    </row>
    <row r="404" spans="29:29" ht="14.25" x14ac:dyDescent="0.4">
      <c r="AC404" s="155" t="s">
        <v>1352</v>
      </c>
    </row>
    <row r="405" spans="29:29" ht="14.25" x14ac:dyDescent="0.4">
      <c r="AC405" s="155" t="s">
        <v>1450</v>
      </c>
    </row>
    <row r="406" spans="29:29" ht="14.25" x14ac:dyDescent="0.4">
      <c r="AC406" s="155" t="s">
        <v>1450</v>
      </c>
    </row>
    <row r="407" spans="29:29" ht="14.25" x14ac:dyDescent="0.4">
      <c r="AC407" s="155" t="s">
        <v>1353</v>
      </c>
    </row>
    <row r="408" spans="29:29" ht="14.25" x14ac:dyDescent="0.4">
      <c r="AC408" s="155" t="s">
        <v>1354</v>
      </c>
    </row>
    <row r="409" spans="29:29" ht="14.25" x14ac:dyDescent="0.4">
      <c r="AC409" s="155" t="s">
        <v>1355</v>
      </c>
    </row>
    <row r="410" spans="29:29" ht="14.25" x14ac:dyDescent="0.4">
      <c r="AC410" s="155" t="s">
        <v>1356</v>
      </c>
    </row>
    <row r="411" spans="29:29" ht="14.25" x14ac:dyDescent="0.4">
      <c r="AC411" s="155" t="s">
        <v>1357</v>
      </c>
    </row>
    <row r="412" spans="29:29" ht="14.25" x14ac:dyDescent="0.4">
      <c r="AC412" s="155" t="s">
        <v>1358</v>
      </c>
    </row>
    <row r="413" spans="29:29" ht="14.25" x14ac:dyDescent="0.4">
      <c r="AC413" s="155" t="s">
        <v>866</v>
      </c>
    </row>
    <row r="414" spans="29:29" ht="14.25" x14ac:dyDescent="0.4">
      <c r="AC414" s="155" t="s">
        <v>1359</v>
      </c>
    </row>
    <row r="415" spans="29:29" ht="14.25" x14ac:dyDescent="0.4">
      <c r="AC415" s="155" t="s">
        <v>1360</v>
      </c>
    </row>
    <row r="416" spans="29:29" ht="14.25" x14ac:dyDescent="0.4">
      <c r="AC416" s="155" t="s">
        <v>1361</v>
      </c>
    </row>
    <row r="417" spans="29:29" ht="14.25" x14ac:dyDescent="0.4">
      <c r="AC417" s="155" t="s">
        <v>1362</v>
      </c>
    </row>
    <row r="418" spans="29:29" ht="14.25" x14ac:dyDescent="0.4">
      <c r="AC418" s="155" t="s">
        <v>1363</v>
      </c>
    </row>
    <row r="419" spans="29:29" ht="14.25" x14ac:dyDescent="0.4">
      <c r="AC419" s="155" t="s">
        <v>1364</v>
      </c>
    </row>
    <row r="420" spans="29:29" ht="14.25" x14ac:dyDescent="0.4">
      <c r="AC420" s="155" t="s">
        <v>1365</v>
      </c>
    </row>
    <row r="421" spans="29:29" ht="14.25" x14ac:dyDescent="0.4">
      <c r="AC421" s="155" t="s">
        <v>1366</v>
      </c>
    </row>
    <row r="422" spans="29:29" ht="14.25" x14ac:dyDescent="0.4">
      <c r="AC422" s="155" t="s">
        <v>1367</v>
      </c>
    </row>
    <row r="423" spans="29:29" ht="14.25" x14ac:dyDescent="0.4">
      <c r="AC423" s="155" t="s">
        <v>1368</v>
      </c>
    </row>
    <row r="424" spans="29:29" ht="14.25" x14ac:dyDescent="0.4">
      <c r="AC424" s="155" t="s">
        <v>1369</v>
      </c>
    </row>
    <row r="425" spans="29:29" ht="14.25" x14ac:dyDescent="0.4">
      <c r="AC425" s="155" t="s">
        <v>1370</v>
      </c>
    </row>
    <row r="426" spans="29:29" ht="14.25" x14ac:dyDescent="0.4">
      <c r="AC426" s="155" t="s">
        <v>1371</v>
      </c>
    </row>
    <row r="427" spans="29:29" ht="14.25" x14ac:dyDescent="0.4">
      <c r="AC427" s="155" t="s">
        <v>1372</v>
      </c>
    </row>
    <row r="428" spans="29:29" ht="14.25" x14ac:dyDescent="0.4">
      <c r="AC428" s="155" t="s">
        <v>1373</v>
      </c>
    </row>
    <row r="429" spans="29:29" ht="14.25" x14ac:dyDescent="0.4">
      <c r="AC429" s="155" t="s">
        <v>1374</v>
      </c>
    </row>
    <row r="430" spans="29:29" ht="14.25" x14ac:dyDescent="0.4">
      <c r="AC430" s="155" t="s">
        <v>1375</v>
      </c>
    </row>
    <row r="431" spans="29:29" ht="14.25" x14ac:dyDescent="0.4">
      <c r="AC431" s="155" t="s">
        <v>1376</v>
      </c>
    </row>
    <row r="432" spans="29:29" ht="14.25" x14ac:dyDescent="0.4">
      <c r="AC432" s="155" t="s">
        <v>1377</v>
      </c>
    </row>
    <row r="433" spans="29:29" ht="14.25" x14ac:dyDescent="0.4">
      <c r="AC433" s="155" t="s">
        <v>1378</v>
      </c>
    </row>
    <row r="434" spans="29:29" ht="14.25" x14ac:dyDescent="0.4">
      <c r="AC434" s="155" t="s">
        <v>1379</v>
      </c>
    </row>
    <row r="435" spans="29:29" ht="14.25" x14ac:dyDescent="0.4">
      <c r="AC435" s="155" t="s">
        <v>1380</v>
      </c>
    </row>
    <row r="436" spans="29:29" ht="14.25" x14ac:dyDescent="0.4">
      <c r="AC436" s="155" t="s">
        <v>1381</v>
      </c>
    </row>
    <row r="437" spans="29:29" ht="14.25" x14ac:dyDescent="0.4">
      <c r="AC437" s="155" t="s">
        <v>1382</v>
      </c>
    </row>
    <row r="438" spans="29:29" ht="14.25" x14ac:dyDescent="0.4">
      <c r="AC438" s="155" t="s">
        <v>1383</v>
      </c>
    </row>
    <row r="439" spans="29:29" ht="14.25" x14ac:dyDescent="0.4">
      <c r="AC439" s="155" t="s">
        <v>1384</v>
      </c>
    </row>
    <row r="440" spans="29:29" ht="14.25" x14ac:dyDescent="0.4">
      <c r="AC440" s="155" t="s">
        <v>925</v>
      </c>
    </row>
    <row r="441" spans="29:29" ht="14.25" x14ac:dyDescent="0.4">
      <c r="AC441" s="155" t="s">
        <v>1385</v>
      </c>
    </row>
    <row r="442" spans="29:29" ht="14.25" x14ac:dyDescent="0.4">
      <c r="AC442" s="155" t="s">
        <v>1386</v>
      </c>
    </row>
    <row r="443" spans="29:29" ht="14.25" x14ac:dyDescent="0.4">
      <c r="AC443" s="155" t="s">
        <v>1387</v>
      </c>
    </row>
    <row r="444" spans="29:29" ht="14.25" x14ac:dyDescent="0.4">
      <c r="AC444" s="155" t="s">
        <v>1388</v>
      </c>
    </row>
    <row r="445" spans="29:29" ht="14.25" x14ac:dyDescent="0.4">
      <c r="AC445" s="155" t="s">
        <v>1389</v>
      </c>
    </row>
    <row r="446" spans="29:29" ht="14.25" x14ac:dyDescent="0.4">
      <c r="AC446" s="155" t="s">
        <v>1390</v>
      </c>
    </row>
    <row r="447" spans="29:29" ht="14.25" x14ac:dyDescent="0.4">
      <c r="AC447" s="155" t="s">
        <v>1391</v>
      </c>
    </row>
    <row r="448" spans="29:29" ht="14.25" x14ac:dyDescent="0.4">
      <c r="AC448" s="155" t="s">
        <v>1392</v>
      </c>
    </row>
    <row r="449" spans="29:29" ht="14.25" x14ac:dyDescent="0.4">
      <c r="AC449" s="155" t="s">
        <v>1393</v>
      </c>
    </row>
    <row r="450" spans="29:29" ht="14.25" x14ac:dyDescent="0.4">
      <c r="AC450" s="155" t="s">
        <v>1394</v>
      </c>
    </row>
    <row r="451" spans="29:29" ht="14.25" x14ac:dyDescent="0.4">
      <c r="AC451" s="155" t="s">
        <v>1395</v>
      </c>
    </row>
    <row r="452" spans="29:29" ht="14.25" x14ac:dyDescent="0.4">
      <c r="AC452" s="155" t="s">
        <v>1396</v>
      </c>
    </row>
    <row r="453" spans="29:29" ht="14.25" x14ac:dyDescent="0.4">
      <c r="AC453" s="155" t="s">
        <v>1397</v>
      </c>
    </row>
    <row r="454" spans="29:29" ht="14.25" x14ac:dyDescent="0.4">
      <c r="AC454" s="155" t="s">
        <v>1398</v>
      </c>
    </row>
    <row r="455" spans="29:29" ht="14.25" x14ac:dyDescent="0.4">
      <c r="AC455" s="155" t="s">
        <v>1399</v>
      </c>
    </row>
    <row r="456" spans="29:29" ht="14.25" x14ac:dyDescent="0.4">
      <c r="AC456" s="155" t="s">
        <v>1400</v>
      </c>
    </row>
    <row r="457" spans="29:29" ht="14.25" x14ac:dyDescent="0.4">
      <c r="AC457" s="155" t="s">
        <v>1401</v>
      </c>
    </row>
    <row r="458" spans="29:29" ht="14.25" x14ac:dyDescent="0.4">
      <c r="AC458" s="155" t="s">
        <v>1402</v>
      </c>
    </row>
    <row r="459" spans="29:29" ht="14.25" x14ac:dyDescent="0.4">
      <c r="AC459" s="155" t="s">
        <v>1403</v>
      </c>
    </row>
    <row r="460" spans="29:29" ht="14.25" x14ac:dyDescent="0.4">
      <c r="AC460" s="155" t="s">
        <v>1403</v>
      </c>
    </row>
    <row r="461" spans="29:29" ht="14.25" x14ac:dyDescent="0.4">
      <c r="AC461" s="155" t="s">
        <v>1404</v>
      </c>
    </row>
    <row r="462" spans="29:29" ht="14.25" x14ac:dyDescent="0.4">
      <c r="AC462" s="155" t="s">
        <v>1405</v>
      </c>
    </row>
    <row r="463" spans="29:29" ht="14.25" x14ac:dyDescent="0.4">
      <c r="AC463" s="155" t="s">
        <v>1406</v>
      </c>
    </row>
    <row r="464" spans="29:29" ht="14.25" x14ac:dyDescent="0.4">
      <c r="AC464" s="155" t="s">
        <v>1407</v>
      </c>
    </row>
    <row r="465" spans="29:29" ht="14.25" x14ac:dyDescent="0.4">
      <c r="AC465" s="155" t="s">
        <v>1408</v>
      </c>
    </row>
    <row r="466" spans="29:29" ht="14.25" x14ac:dyDescent="0.4">
      <c r="AC466" s="155" t="s">
        <v>1409</v>
      </c>
    </row>
    <row r="467" spans="29:29" ht="14.25" x14ac:dyDescent="0.4">
      <c r="AC467" s="155" t="s">
        <v>857</v>
      </c>
    </row>
    <row r="468" spans="29:29" ht="14.25" x14ac:dyDescent="0.4">
      <c r="AC468" s="155" t="s">
        <v>1410</v>
      </c>
    </row>
    <row r="469" spans="29:29" ht="14.25" x14ac:dyDescent="0.4">
      <c r="AC469" s="155" t="s">
        <v>1411</v>
      </c>
    </row>
    <row r="470" spans="29:29" ht="14.25" x14ac:dyDescent="0.4">
      <c r="AC470" s="155" t="s">
        <v>1412</v>
      </c>
    </row>
    <row r="471" spans="29:29" ht="14.25" x14ac:dyDescent="0.4">
      <c r="AC471" s="155" t="s">
        <v>1413</v>
      </c>
    </row>
    <row r="472" spans="29:29" ht="14.25" x14ac:dyDescent="0.4">
      <c r="AC472" s="155" t="s">
        <v>858</v>
      </c>
    </row>
    <row r="473" spans="29:29" ht="14.25" x14ac:dyDescent="0.4">
      <c r="AC473" s="155" t="s">
        <v>1414</v>
      </c>
    </row>
    <row r="474" spans="29:29" ht="14.25" x14ac:dyDescent="0.4">
      <c r="AC474" s="155" t="s">
        <v>861</v>
      </c>
    </row>
    <row r="475" spans="29:29" ht="14.25" x14ac:dyDescent="0.4">
      <c r="AC475" s="155" t="s">
        <v>1415</v>
      </c>
    </row>
    <row r="476" spans="29:29" ht="14.25" x14ac:dyDescent="0.4">
      <c r="AC476" s="155" t="s">
        <v>1416</v>
      </c>
    </row>
    <row r="477" spans="29:29" ht="14.25" x14ac:dyDescent="0.4">
      <c r="AC477" s="155" t="s">
        <v>1417</v>
      </c>
    </row>
    <row r="478" spans="29:29" ht="14.25" x14ac:dyDescent="0.4">
      <c r="AC478" s="155" t="s">
        <v>856</v>
      </c>
    </row>
    <row r="479" spans="29:29" ht="14.25" x14ac:dyDescent="0.4">
      <c r="AC479" s="155" t="s">
        <v>860</v>
      </c>
    </row>
    <row r="480" spans="29:29" ht="14.25" x14ac:dyDescent="0.4">
      <c r="AC480" s="155" t="s">
        <v>1418</v>
      </c>
    </row>
    <row r="481" spans="29:29" ht="14.25" x14ac:dyDescent="0.4">
      <c r="AC481" s="155" t="s">
        <v>859</v>
      </c>
    </row>
    <row r="482" spans="29:29" ht="14.25" x14ac:dyDescent="0.4">
      <c r="AC482" s="155" t="s">
        <v>1419</v>
      </c>
    </row>
    <row r="483" spans="29:29" ht="14.25" x14ac:dyDescent="0.4">
      <c r="AC483" s="155" t="s">
        <v>1420</v>
      </c>
    </row>
    <row r="484" spans="29:29" ht="14.25" x14ac:dyDescent="0.4">
      <c r="AC484" s="155" t="s">
        <v>1421</v>
      </c>
    </row>
    <row r="485" spans="29:29" ht="14.25" x14ac:dyDescent="0.4">
      <c r="AC485" s="155" t="s">
        <v>1544</v>
      </c>
    </row>
    <row r="486" spans="29:29" ht="14.25" x14ac:dyDescent="0.4">
      <c r="AC486" s="155" t="s">
        <v>1422</v>
      </c>
    </row>
    <row r="487" spans="29:29" ht="14.25" x14ac:dyDescent="0.4">
      <c r="AC487" s="155" t="s">
        <v>1423</v>
      </c>
    </row>
    <row r="488" spans="29:29" ht="14.25" x14ac:dyDescent="0.4">
      <c r="AC488" s="155" t="s">
        <v>1424</v>
      </c>
    </row>
    <row r="489" spans="29:29" ht="14.25" x14ac:dyDescent="0.4">
      <c r="AC489" s="155" t="s">
        <v>1425</v>
      </c>
    </row>
    <row r="490" spans="29:29" ht="14.25" x14ac:dyDescent="0.4">
      <c r="AC490" s="155" t="s">
        <v>1453</v>
      </c>
    </row>
    <row r="491" spans="29:29" ht="14.25" x14ac:dyDescent="0.4">
      <c r="AC491" s="155" t="s">
        <v>1426</v>
      </c>
    </row>
    <row r="492" spans="29:29" ht="14.25" x14ac:dyDescent="0.4">
      <c r="AC492" s="155" t="s">
        <v>1427</v>
      </c>
    </row>
    <row r="493" spans="29:29" ht="14.25" x14ac:dyDescent="0.4">
      <c r="AC493" s="155" t="s">
        <v>1428</v>
      </c>
    </row>
    <row r="494" spans="29:29" ht="14.25" x14ac:dyDescent="0.4">
      <c r="AC494" s="155" t="s">
        <v>903</v>
      </c>
    </row>
    <row r="495" spans="29:29" ht="14.25" x14ac:dyDescent="0.4">
      <c r="AC495" s="155" t="s">
        <v>1429</v>
      </c>
    </row>
    <row r="496" spans="29:29" ht="14.25" x14ac:dyDescent="0.4">
      <c r="AC496" s="155" t="s">
        <v>1430</v>
      </c>
    </row>
    <row r="497" spans="29:29" ht="14.25" x14ac:dyDescent="0.4">
      <c r="AC497" s="155" t="s">
        <v>1431</v>
      </c>
    </row>
    <row r="498" spans="29:29" ht="14.25" x14ac:dyDescent="0.4">
      <c r="AC498" s="155" t="s">
        <v>1432</v>
      </c>
    </row>
    <row r="499" spans="29:29" ht="14.25" x14ac:dyDescent="0.4">
      <c r="AC499" s="155" t="s">
        <v>885</v>
      </c>
    </row>
    <row r="500" spans="29:29" ht="14.25" x14ac:dyDescent="0.4">
      <c r="AC500" s="155" t="s">
        <v>1433</v>
      </c>
    </row>
    <row r="501" spans="29:29" ht="14.25" x14ac:dyDescent="0.4">
      <c r="AC501" s="155" t="s">
        <v>1434</v>
      </c>
    </row>
    <row r="502" spans="29:29" ht="14.25" x14ac:dyDescent="0.4">
      <c r="AC502" s="155" t="s">
        <v>1435</v>
      </c>
    </row>
    <row r="503" spans="29:29" ht="14.25" x14ac:dyDescent="0.4">
      <c r="AC503" s="155" t="s">
        <v>1436</v>
      </c>
    </row>
    <row r="504" spans="29:29" ht="14.25" x14ac:dyDescent="0.4">
      <c r="AC504" s="155" t="s">
        <v>1437</v>
      </c>
    </row>
    <row r="505" spans="29:29" ht="14.25" x14ac:dyDescent="0.4">
      <c r="AC505" s="155" t="s">
        <v>1438</v>
      </c>
    </row>
    <row r="506" spans="29:29" ht="14.25" x14ac:dyDescent="0.4">
      <c r="AC506" s="155" t="s">
        <v>1439</v>
      </c>
    </row>
    <row r="507" spans="29:29" ht="14.25" x14ac:dyDescent="0.4">
      <c r="AC507" s="155" t="s">
        <v>1440</v>
      </c>
    </row>
    <row r="508" spans="29:29" ht="14.25" x14ac:dyDescent="0.4">
      <c r="AC508" s="155" t="s">
        <v>1441</v>
      </c>
    </row>
    <row r="509" spans="29:29" ht="14.25" x14ac:dyDescent="0.4">
      <c r="AC509" s="155" t="s">
        <v>1442</v>
      </c>
    </row>
    <row r="510" spans="29:29" ht="14.25" x14ac:dyDescent="0.4">
      <c r="AC510" s="155" t="s">
        <v>1443</v>
      </c>
    </row>
    <row r="511" spans="29:29" ht="14.25" x14ac:dyDescent="0.4">
      <c r="AC511" s="155" t="s">
        <v>1444</v>
      </c>
    </row>
    <row r="512" spans="29:29" ht="14.25" x14ac:dyDescent="0.4">
      <c r="AC512" s="155" t="s">
        <v>0</v>
      </c>
    </row>
    <row r="513" spans="29:29" ht="14.25" x14ac:dyDescent="0.4">
      <c r="AC513" s="155" t="s">
        <v>1</v>
      </c>
    </row>
    <row r="514" spans="29:29" ht="14.25" x14ac:dyDescent="0.4">
      <c r="AC514" s="155" t="s">
        <v>2</v>
      </c>
    </row>
    <row r="515" spans="29:29" ht="14.25" x14ac:dyDescent="0.4">
      <c r="AC515" s="155" t="s">
        <v>3</v>
      </c>
    </row>
    <row r="516" spans="29:29" ht="14.25" x14ac:dyDescent="0.4">
      <c r="AC516" s="155" t="s">
        <v>4</v>
      </c>
    </row>
    <row r="517" spans="29:29" ht="14.25" x14ac:dyDescent="0.4">
      <c r="AC517" s="155" t="s">
        <v>5</v>
      </c>
    </row>
    <row r="518" spans="29:29" ht="14.25" x14ac:dyDescent="0.4">
      <c r="AC518" s="155" t="s">
        <v>6</v>
      </c>
    </row>
    <row r="519" spans="29:29" ht="14.25" x14ac:dyDescent="0.4">
      <c r="AC519" s="155" t="s">
        <v>7</v>
      </c>
    </row>
    <row r="520" spans="29:29" ht="14.25" x14ac:dyDescent="0.4">
      <c r="AC520" s="155" t="s">
        <v>8</v>
      </c>
    </row>
    <row r="521" spans="29:29" ht="14.25" x14ac:dyDescent="0.4">
      <c r="AC521" s="155" t="s">
        <v>9</v>
      </c>
    </row>
    <row r="522" spans="29:29" ht="14.25" x14ac:dyDescent="0.4">
      <c r="AC522" s="155" t="s">
        <v>10</v>
      </c>
    </row>
    <row r="523" spans="29:29" ht="14.25" x14ac:dyDescent="0.4">
      <c r="AC523" s="155" t="s">
        <v>11</v>
      </c>
    </row>
    <row r="524" spans="29:29" ht="14.25" x14ac:dyDescent="0.4">
      <c r="AC524" s="155" t="s">
        <v>12</v>
      </c>
    </row>
    <row r="525" spans="29:29" ht="14.25" x14ac:dyDescent="0.4">
      <c r="AC525" s="155" t="s">
        <v>13</v>
      </c>
    </row>
    <row r="526" spans="29:29" ht="14.25" x14ac:dyDescent="0.4">
      <c r="AC526" s="155" t="s">
        <v>14</v>
      </c>
    </row>
    <row r="527" spans="29:29" ht="14.25" x14ac:dyDescent="0.4">
      <c r="AC527" s="155" t="s">
        <v>15</v>
      </c>
    </row>
    <row r="528" spans="29:29" ht="14.25" x14ac:dyDescent="0.4">
      <c r="AC528" s="155" t="s">
        <v>16</v>
      </c>
    </row>
    <row r="529" spans="29:29" ht="14.25" x14ac:dyDescent="0.4">
      <c r="AC529" s="155" t="s">
        <v>17</v>
      </c>
    </row>
    <row r="530" spans="29:29" ht="14.25" x14ac:dyDescent="0.4">
      <c r="AC530" s="155" t="s">
        <v>18</v>
      </c>
    </row>
    <row r="531" spans="29:29" ht="14.25" x14ac:dyDescent="0.4">
      <c r="AC531" s="155" t="s">
        <v>19</v>
      </c>
    </row>
    <row r="532" spans="29:29" ht="14.25" x14ac:dyDescent="0.4">
      <c r="AC532" s="155" t="s">
        <v>20</v>
      </c>
    </row>
    <row r="533" spans="29:29" ht="14.25" x14ac:dyDescent="0.4">
      <c r="AC533" s="155" t="s">
        <v>21</v>
      </c>
    </row>
    <row r="534" spans="29:29" ht="14.25" x14ac:dyDescent="0.4">
      <c r="AC534" s="155" t="s">
        <v>22</v>
      </c>
    </row>
    <row r="535" spans="29:29" ht="14.25" x14ac:dyDescent="0.4">
      <c r="AC535" s="155" t="s">
        <v>987</v>
      </c>
    </row>
    <row r="536" spans="29:29" ht="14.25" x14ac:dyDescent="0.4">
      <c r="AC536" s="155" t="s">
        <v>23</v>
      </c>
    </row>
    <row r="537" spans="29:29" ht="14.25" x14ac:dyDescent="0.4">
      <c r="AC537" s="155" t="s">
        <v>24</v>
      </c>
    </row>
    <row r="538" spans="29:29" ht="14.25" x14ac:dyDescent="0.4">
      <c r="AC538" s="155" t="s">
        <v>25</v>
      </c>
    </row>
    <row r="539" spans="29:29" ht="14.25" x14ac:dyDescent="0.4">
      <c r="AC539" s="155" t="s">
        <v>26</v>
      </c>
    </row>
    <row r="540" spans="29:29" ht="14.25" x14ac:dyDescent="0.4">
      <c r="AC540" s="155" t="s">
        <v>27</v>
      </c>
    </row>
    <row r="541" spans="29:29" ht="14.25" x14ac:dyDescent="0.4">
      <c r="AC541" s="155" t="s">
        <v>1452</v>
      </c>
    </row>
    <row r="542" spans="29:29" ht="14.25" x14ac:dyDescent="0.4">
      <c r="AC542" s="155" t="s">
        <v>28</v>
      </c>
    </row>
    <row r="543" spans="29:29" ht="14.25" x14ac:dyDescent="0.4">
      <c r="AC543" s="155" t="s">
        <v>29</v>
      </c>
    </row>
    <row r="544" spans="29:29" ht="14.25" x14ac:dyDescent="0.4">
      <c r="AC544" s="155" t="s">
        <v>30</v>
      </c>
    </row>
    <row r="545" spans="29:29" ht="14.25" x14ac:dyDescent="0.4">
      <c r="AC545" s="155" t="s">
        <v>31</v>
      </c>
    </row>
    <row r="546" spans="29:29" ht="14.25" x14ac:dyDescent="0.4">
      <c r="AC546" s="155" t="s">
        <v>852</v>
      </c>
    </row>
    <row r="547" spans="29:29" ht="14.25" x14ac:dyDescent="0.4">
      <c r="AC547" s="155" t="s">
        <v>32</v>
      </c>
    </row>
    <row r="548" spans="29:29" ht="14.25" x14ac:dyDescent="0.4">
      <c r="AC548" s="155" t="s">
        <v>33</v>
      </c>
    </row>
    <row r="549" spans="29:29" ht="14.25" x14ac:dyDescent="0.4">
      <c r="AC549" s="155" t="s">
        <v>1508</v>
      </c>
    </row>
    <row r="550" spans="29:29" ht="14.25" x14ac:dyDescent="0.4">
      <c r="AC550" s="155" t="s">
        <v>34</v>
      </c>
    </row>
    <row r="551" spans="29:29" ht="14.25" x14ac:dyDescent="0.4">
      <c r="AC551" s="155" t="s">
        <v>35</v>
      </c>
    </row>
    <row r="552" spans="29:29" ht="14.25" x14ac:dyDescent="0.4">
      <c r="AC552" s="155" t="s">
        <v>36</v>
      </c>
    </row>
    <row r="553" spans="29:29" ht="14.25" x14ac:dyDescent="0.4">
      <c r="AC553" s="155" t="s">
        <v>37</v>
      </c>
    </row>
    <row r="554" spans="29:29" ht="14.25" x14ac:dyDescent="0.4">
      <c r="AC554" s="155" t="s">
        <v>38</v>
      </c>
    </row>
    <row r="555" spans="29:29" ht="14.25" x14ac:dyDescent="0.4">
      <c r="AC555" s="155" t="s">
        <v>1446</v>
      </c>
    </row>
    <row r="556" spans="29:29" ht="14.25" x14ac:dyDescent="0.4">
      <c r="AC556" s="155" t="s">
        <v>39</v>
      </c>
    </row>
    <row r="557" spans="29:29" ht="14.25" x14ac:dyDescent="0.4">
      <c r="AC557" s="155" t="s">
        <v>40</v>
      </c>
    </row>
    <row r="558" spans="29:29" ht="14.25" x14ac:dyDescent="0.4">
      <c r="AC558" s="155" t="s">
        <v>41</v>
      </c>
    </row>
    <row r="559" spans="29:29" ht="14.25" x14ac:dyDescent="0.4">
      <c r="AC559" s="155" t="s">
        <v>42</v>
      </c>
    </row>
    <row r="560" spans="29:29" ht="14.25" x14ac:dyDescent="0.4">
      <c r="AC560" s="155" t="s">
        <v>43</v>
      </c>
    </row>
    <row r="561" spans="29:29" ht="14.25" x14ac:dyDescent="0.4">
      <c r="AC561" s="155" t="s">
        <v>44</v>
      </c>
    </row>
    <row r="562" spans="29:29" ht="14.25" x14ac:dyDescent="0.4">
      <c r="AC562" s="155" t="s">
        <v>45</v>
      </c>
    </row>
    <row r="563" spans="29:29" ht="14.25" x14ac:dyDescent="0.4">
      <c r="AC563" s="155" t="s">
        <v>851</v>
      </c>
    </row>
    <row r="564" spans="29:29" ht="14.25" x14ac:dyDescent="0.4">
      <c r="AC564" s="155" t="s">
        <v>46</v>
      </c>
    </row>
    <row r="565" spans="29:29" ht="14.25" x14ac:dyDescent="0.4">
      <c r="AC565" s="276" t="s">
        <v>47</v>
      </c>
    </row>
    <row r="566" spans="29:29" ht="14.25" x14ac:dyDescent="0.4">
      <c r="AC566" s="276" t="s">
        <v>48</v>
      </c>
    </row>
    <row r="567" spans="29:29" ht="14.25" x14ac:dyDescent="0.4">
      <c r="AC567" s="155" t="s">
        <v>49</v>
      </c>
    </row>
    <row r="568" spans="29:29" ht="14.25" x14ac:dyDescent="0.4">
      <c r="AC568" s="155" t="s">
        <v>1527</v>
      </c>
    </row>
    <row r="569" spans="29:29" ht="14.25" x14ac:dyDescent="0.4">
      <c r="AC569" s="155" t="s">
        <v>1526</v>
      </c>
    </row>
    <row r="570" spans="29:29" ht="14.25" x14ac:dyDescent="0.4">
      <c r="AC570" s="155" t="s">
        <v>50</v>
      </c>
    </row>
    <row r="571" spans="29:29" ht="14.25" x14ac:dyDescent="0.4">
      <c r="AC571" s="155" t="s">
        <v>51</v>
      </c>
    </row>
    <row r="572" spans="29:29" ht="14.25" x14ac:dyDescent="0.4">
      <c r="AC572" s="155" t="s">
        <v>52</v>
      </c>
    </row>
    <row r="573" spans="29:29" ht="14.25" x14ac:dyDescent="0.4">
      <c r="AC573" s="155" t="s">
        <v>53</v>
      </c>
    </row>
    <row r="574" spans="29:29" ht="14.25" x14ac:dyDescent="0.4">
      <c r="AC574" s="155" t="s">
        <v>54</v>
      </c>
    </row>
    <row r="575" spans="29:29" ht="14.25" x14ac:dyDescent="0.4">
      <c r="AC575" s="155" t="s">
        <v>55</v>
      </c>
    </row>
    <row r="576" spans="29:29" ht="14.25" x14ac:dyDescent="0.4">
      <c r="AC576" s="155" t="s">
        <v>56</v>
      </c>
    </row>
    <row r="577" spans="29:29" ht="14.25" x14ac:dyDescent="0.4">
      <c r="AC577" s="155" t="s">
        <v>57</v>
      </c>
    </row>
    <row r="578" spans="29:29" ht="14.25" x14ac:dyDescent="0.4">
      <c r="AC578" s="155" t="s">
        <v>891</v>
      </c>
    </row>
    <row r="579" spans="29:29" ht="14.25" x14ac:dyDescent="0.4">
      <c r="AC579" s="155" t="s">
        <v>58</v>
      </c>
    </row>
    <row r="580" spans="29:29" ht="14.25" x14ac:dyDescent="0.4">
      <c r="AC580" s="155" t="s">
        <v>59</v>
      </c>
    </row>
    <row r="581" spans="29:29" ht="14.25" x14ac:dyDescent="0.4">
      <c r="AC581" s="155" t="s">
        <v>886</v>
      </c>
    </row>
    <row r="582" spans="29:29" ht="14.25" x14ac:dyDescent="0.4">
      <c r="AC582" s="155" t="s">
        <v>60</v>
      </c>
    </row>
    <row r="583" spans="29:29" ht="14.25" x14ac:dyDescent="0.4">
      <c r="AC583" s="155" t="s">
        <v>61</v>
      </c>
    </row>
    <row r="584" spans="29:29" ht="14.25" x14ac:dyDescent="0.4">
      <c r="AC584" s="155" t="s">
        <v>62</v>
      </c>
    </row>
    <row r="585" spans="29:29" ht="14.25" x14ac:dyDescent="0.4">
      <c r="AC585" s="155" t="s">
        <v>63</v>
      </c>
    </row>
    <row r="586" spans="29:29" ht="14.25" x14ac:dyDescent="0.4">
      <c r="AC586" s="155" t="s">
        <v>864</v>
      </c>
    </row>
    <row r="587" spans="29:29" ht="14.25" x14ac:dyDescent="0.4">
      <c r="AC587" s="155" t="s">
        <v>64</v>
      </c>
    </row>
    <row r="588" spans="29:29" ht="14.25" x14ac:dyDescent="0.4">
      <c r="AC588" s="155" t="s">
        <v>65</v>
      </c>
    </row>
    <row r="589" spans="29:29" ht="14.25" x14ac:dyDescent="0.4">
      <c r="AC589" s="155" t="s">
        <v>66</v>
      </c>
    </row>
    <row r="590" spans="29:29" ht="14.25" x14ac:dyDescent="0.4">
      <c r="AC590" s="155" t="s">
        <v>67</v>
      </c>
    </row>
    <row r="591" spans="29:29" ht="14.25" x14ac:dyDescent="0.4">
      <c r="AC591" s="155" t="s">
        <v>1545</v>
      </c>
    </row>
    <row r="592" spans="29:29" ht="14.25" x14ac:dyDescent="0.4">
      <c r="AC592" s="155" t="s">
        <v>68</v>
      </c>
    </row>
    <row r="593" spans="29:29" ht="14.25" x14ac:dyDescent="0.4">
      <c r="AC593" s="155" t="s">
        <v>69</v>
      </c>
    </row>
    <row r="594" spans="29:29" ht="14.25" x14ac:dyDescent="0.4">
      <c r="AC594" s="155" t="s">
        <v>70</v>
      </c>
    </row>
    <row r="595" spans="29:29" ht="14.25" x14ac:dyDescent="0.4">
      <c r="AC595" s="155" t="s">
        <v>71</v>
      </c>
    </row>
    <row r="596" spans="29:29" ht="14.25" x14ac:dyDescent="0.4">
      <c r="AC596" s="155" t="s">
        <v>72</v>
      </c>
    </row>
    <row r="597" spans="29:29" ht="14.25" x14ac:dyDescent="0.4">
      <c r="AC597" s="155" t="s">
        <v>73</v>
      </c>
    </row>
    <row r="598" spans="29:29" ht="14.25" x14ac:dyDescent="0.4">
      <c r="AC598" s="155" t="s">
        <v>74</v>
      </c>
    </row>
    <row r="599" spans="29:29" ht="14.25" x14ac:dyDescent="0.4">
      <c r="AC599" s="155" t="s">
        <v>75</v>
      </c>
    </row>
    <row r="600" spans="29:29" ht="14.25" x14ac:dyDescent="0.4">
      <c r="AC600" s="155" t="s">
        <v>918</v>
      </c>
    </row>
    <row r="601" spans="29:29" ht="14.25" x14ac:dyDescent="0.4">
      <c r="AC601" s="155" t="s">
        <v>76</v>
      </c>
    </row>
    <row r="602" spans="29:29" ht="14.25" x14ac:dyDescent="0.4">
      <c r="AC602" s="155" t="s">
        <v>919</v>
      </c>
    </row>
    <row r="603" spans="29:29" ht="14.25" x14ac:dyDescent="0.4">
      <c r="AC603" s="155" t="s">
        <v>77</v>
      </c>
    </row>
    <row r="604" spans="29:29" ht="14.25" x14ac:dyDescent="0.4">
      <c r="AC604" s="155" t="s">
        <v>917</v>
      </c>
    </row>
    <row r="605" spans="29:29" ht="14.25" x14ac:dyDescent="0.4">
      <c r="AC605" s="155" t="s">
        <v>78</v>
      </c>
    </row>
    <row r="606" spans="29:29" ht="14.25" x14ac:dyDescent="0.4">
      <c r="AC606" s="155" t="s">
        <v>79</v>
      </c>
    </row>
    <row r="607" spans="29:29" ht="14.25" x14ac:dyDescent="0.4">
      <c r="AC607" s="155" t="s">
        <v>80</v>
      </c>
    </row>
    <row r="608" spans="29:29" ht="14.25" x14ac:dyDescent="0.4">
      <c r="AC608" s="155" t="s">
        <v>81</v>
      </c>
    </row>
    <row r="609" spans="29:29" ht="14.25" x14ac:dyDescent="0.4">
      <c r="AC609" s="155" t="s">
        <v>82</v>
      </c>
    </row>
    <row r="610" spans="29:29" ht="14.25" x14ac:dyDescent="0.4">
      <c r="AC610" s="155" t="s">
        <v>83</v>
      </c>
    </row>
    <row r="611" spans="29:29" ht="14.25" x14ac:dyDescent="0.4">
      <c r="AC611" s="155" t="s">
        <v>84</v>
      </c>
    </row>
    <row r="612" spans="29:29" ht="14.25" x14ac:dyDescent="0.4">
      <c r="AC612" s="155" t="s">
        <v>85</v>
      </c>
    </row>
    <row r="613" spans="29:29" ht="14.25" x14ac:dyDescent="0.4">
      <c r="AC613" s="155" t="s">
        <v>86</v>
      </c>
    </row>
    <row r="614" spans="29:29" ht="14.25" x14ac:dyDescent="0.4">
      <c r="AC614" s="155" t="s">
        <v>87</v>
      </c>
    </row>
    <row r="615" spans="29:29" ht="14.25" x14ac:dyDescent="0.4">
      <c r="AC615" s="155" t="s">
        <v>88</v>
      </c>
    </row>
    <row r="616" spans="29:29" ht="14.25" x14ac:dyDescent="0.4">
      <c r="AC616" s="155" t="s">
        <v>89</v>
      </c>
    </row>
    <row r="617" spans="29:29" ht="14.25" x14ac:dyDescent="0.4">
      <c r="AC617" s="155" t="s">
        <v>90</v>
      </c>
    </row>
    <row r="618" spans="29:29" ht="14.25" x14ac:dyDescent="0.4">
      <c r="AC618" s="155" t="s">
        <v>91</v>
      </c>
    </row>
    <row r="619" spans="29:29" ht="14.25" x14ac:dyDescent="0.4">
      <c r="AC619" s="155" t="s">
        <v>92</v>
      </c>
    </row>
    <row r="620" spans="29:29" ht="14.25" x14ac:dyDescent="0.4">
      <c r="AC620" s="155" t="s">
        <v>93</v>
      </c>
    </row>
    <row r="621" spans="29:29" ht="14.25" x14ac:dyDescent="0.4">
      <c r="AC621" s="155" t="s">
        <v>94</v>
      </c>
    </row>
    <row r="622" spans="29:29" ht="14.25" x14ac:dyDescent="0.4">
      <c r="AC622" s="155" t="s">
        <v>95</v>
      </c>
    </row>
    <row r="623" spans="29:29" ht="14.25" x14ac:dyDescent="0.4">
      <c r="AC623" s="155" t="s">
        <v>96</v>
      </c>
    </row>
    <row r="624" spans="29:29" ht="14.25" x14ac:dyDescent="0.4">
      <c r="AC624" s="155" t="s">
        <v>97</v>
      </c>
    </row>
    <row r="625" spans="29:29" ht="14.25" x14ac:dyDescent="0.4">
      <c r="AC625" s="155" t="s">
        <v>98</v>
      </c>
    </row>
    <row r="626" spans="29:29" ht="14.25" x14ac:dyDescent="0.4">
      <c r="AC626" s="155" t="s">
        <v>99</v>
      </c>
    </row>
    <row r="627" spans="29:29" ht="14.25" x14ac:dyDescent="0.4">
      <c r="AC627" s="155" t="s">
        <v>100</v>
      </c>
    </row>
    <row r="628" spans="29:29" ht="14.25" x14ac:dyDescent="0.4">
      <c r="AC628" s="155" t="s">
        <v>101</v>
      </c>
    </row>
    <row r="629" spans="29:29" ht="14.25" x14ac:dyDescent="0.4">
      <c r="AC629" s="155" t="s">
        <v>102</v>
      </c>
    </row>
    <row r="630" spans="29:29" ht="14.25" x14ac:dyDescent="0.4">
      <c r="AC630" s="155" t="s">
        <v>103</v>
      </c>
    </row>
    <row r="631" spans="29:29" ht="14.25" x14ac:dyDescent="0.4">
      <c r="AC631" s="155" t="s">
        <v>104</v>
      </c>
    </row>
    <row r="632" spans="29:29" ht="14.25" x14ac:dyDescent="0.4">
      <c r="AC632" s="155" t="s">
        <v>105</v>
      </c>
    </row>
    <row r="633" spans="29:29" ht="14.25" x14ac:dyDescent="0.4">
      <c r="AC633" s="155" t="s">
        <v>106</v>
      </c>
    </row>
    <row r="634" spans="29:29" ht="14.25" x14ac:dyDescent="0.4">
      <c r="AC634" s="155" t="s">
        <v>107</v>
      </c>
    </row>
    <row r="635" spans="29:29" ht="14.25" x14ac:dyDescent="0.4">
      <c r="AC635" s="155" t="s">
        <v>108</v>
      </c>
    </row>
    <row r="636" spans="29:29" ht="14.25" x14ac:dyDescent="0.4">
      <c r="AC636" s="155" t="s">
        <v>109</v>
      </c>
    </row>
    <row r="637" spans="29:29" ht="14.25" x14ac:dyDescent="0.4">
      <c r="AC637" s="155" t="s">
        <v>110</v>
      </c>
    </row>
    <row r="638" spans="29:29" ht="14.25" x14ac:dyDescent="0.4">
      <c r="AC638" s="155" t="s">
        <v>111</v>
      </c>
    </row>
    <row r="639" spans="29:29" ht="14.25" x14ac:dyDescent="0.4">
      <c r="AC639" s="155" t="s">
        <v>112</v>
      </c>
    </row>
    <row r="640" spans="29:29" ht="14.25" x14ac:dyDescent="0.4">
      <c r="AC640" s="155" t="s">
        <v>113</v>
      </c>
    </row>
    <row r="641" spans="29:29" ht="14.25" x14ac:dyDescent="0.4">
      <c r="AC641" s="155" t="s">
        <v>114</v>
      </c>
    </row>
    <row r="642" spans="29:29" ht="14.25" x14ac:dyDescent="0.4">
      <c r="AC642" s="155" t="s">
        <v>115</v>
      </c>
    </row>
    <row r="643" spans="29:29" ht="14.25" x14ac:dyDescent="0.4">
      <c r="AC643" s="155" t="s">
        <v>116</v>
      </c>
    </row>
    <row r="644" spans="29:29" ht="14.25" x14ac:dyDescent="0.4">
      <c r="AC644" s="155" t="s">
        <v>117</v>
      </c>
    </row>
    <row r="645" spans="29:29" ht="14.25" x14ac:dyDescent="0.4">
      <c r="AC645" s="155" t="s">
        <v>118</v>
      </c>
    </row>
    <row r="646" spans="29:29" ht="14.25" x14ac:dyDescent="0.4">
      <c r="AC646" s="155" t="s">
        <v>119</v>
      </c>
    </row>
    <row r="647" spans="29:29" ht="14.25" x14ac:dyDescent="0.4">
      <c r="AC647" s="155" t="s">
        <v>120</v>
      </c>
    </row>
    <row r="648" spans="29:29" ht="14.25" x14ac:dyDescent="0.4">
      <c r="AC648" s="155" t="s">
        <v>121</v>
      </c>
    </row>
    <row r="649" spans="29:29" ht="14.25" x14ac:dyDescent="0.4">
      <c r="AC649" s="155" t="s">
        <v>122</v>
      </c>
    </row>
    <row r="650" spans="29:29" ht="14.25" x14ac:dyDescent="0.4">
      <c r="AC650" s="155" t="s">
        <v>123</v>
      </c>
    </row>
    <row r="651" spans="29:29" ht="14.25" x14ac:dyDescent="0.4">
      <c r="AC651" s="155" t="s">
        <v>124</v>
      </c>
    </row>
    <row r="652" spans="29:29" ht="14.25" x14ac:dyDescent="0.4">
      <c r="AC652" s="155" t="s">
        <v>125</v>
      </c>
    </row>
    <row r="653" spans="29:29" ht="14.25" x14ac:dyDescent="0.4">
      <c r="AC653" s="155" t="s">
        <v>126</v>
      </c>
    </row>
    <row r="654" spans="29:29" ht="14.25" x14ac:dyDescent="0.4">
      <c r="AC654" s="155" t="s">
        <v>127</v>
      </c>
    </row>
    <row r="655" spans="29:29" ht="14.25" x14ac:dyDescent="0.4">
      <c r="AC655" s="155" t="s">
        <v>128</v>
      </c>
    </row>
    <row r="656" spans="29:29" ht="14.25" x14ac:dyDescent="0.4">
      <c r="AC656" s="155" t="s">
        <v>129</v>
      </c>
    </row>
    <row r="657" spans="29:29" ht="14.25" x14ac:dyDescent="0.4">
      <c r="AC657" s="155" t="s">
        <v>130</v>
      </c>
    </row>
    <row r="658" spans="29:29" ht="14.25" x14ac:dyDescent="0.4">
      <c r="AC658" s="155" t="s">
        <v>131</v>
      </c>
    </row>
    <row r="659" spans="29:29" ht="14.25" x14ac:dyDescent="0.4">
      <c r="AC659" s="155" t="s">
        <v>132</v>
      </c>
    </row>
    <row r="660" spans="29:29" ht="14.25" x14ac:dyDescent="0.4">
      <c r="AC660" s="155" t="s">
        <v>133</v>
      </c>
    </row>
    <row r="661" spans="29:29" ht="14.25" x14ac:dyDescent="0.4">
      <c r="AC661" s="155" t="s">
        <v>134</v>
      </c>
    </row>
    <row r="662" spans="29:29" ht="14.25" x14ac:dyDescent="0.4">
      <c r="AC662" s="155" t="s">
        <v>135</v>
      </c>
    </row>
    <row r="663" spans="29:29" ht="14.25" x14ac:dyDescent="0.4">
      <c r="AC663" s="155" t="s">
        <v>136</v>
      </c>
    </row>
    <row r="664" spans="29:29" ht="14.25" x14ac:dyDescent="0.4">
      <c r="AC664" s="155" t="s">
        <v>137</v>
      </c>
    </row>
    <row r="665" spans="29:29" ht="14.25" x14ac:dyDescent="0.4">
      <c r="AC665" s="155" t="s">
        <v>138</v>
      </c>
    </row>
    <row r="666" spans="29:29" ht="14.25" x14ac:dyDescent="0.4">
      <c r="AC666" s="155" t="s">
        <v>139</v>
      </c>
    </row>
    <row r="667" spans="29:29" ht="14.25" x14ac:dyDescent="0.4">
      <c r="AC667" s="155" t="s">
        <v>140</v>
      </c>
    </row>
    <row r="668" spans="29:29" ht="14.25" x14ac:dyDescent="0.4">
      <c r="AC668" s="155" t="s">
        <v>141</v>
      </c>
    </row>
    <row r="669" spans="29:29" ht="14.25" x14ac:dyDescent="0.4">
      <c r="AC669" s="155" t="s">
        <v>142</v>
      </c>
    </row>
    <row r="670" spans="29:29" ht="14.25" x14ac:dyDescent="0.4">
      <c r="AC670" s="155" t="s">
        <v>143</v>
      </c>
    </row>
    <row r="671" spans="29:29" ht="14.25" x14ac:dyDescent="0.4">
      <c r="AC671" s="155" t="s">
        <v>144</v>
      </c>
    </row>
    <row r="672" spans="29:29" ht="14.25" x14ac:dyDescent="0.4">
      <c r="AC672" s="155" t="s">
        <v>145</v>
      </c>
    </row>
    <row r="673" spans="29:29" ht="14.25" x14ac:dyDescent="0.4">
      <c r="AC673" s="155" t="s">
        <v>146</v>
      </c>
    </row>
    <row r="674" spans="29:29" ht="14.25" x14ac:dyDescent="0.4">
      <c r="AC674" s="155" t="s">
        <v>147</v>
      </c>
    </row>
    <row r="675" spans="29:29" ht="14.25" x14ac:dyDescent="0.4">
      <c r="AC675" s="155" t="s">
        <v>148</v>
      </c>
    </row>
    <row r="676" spans="29:29" ht="14.25" x14ac:dyDescent="0.4">
      <c r="AC676" s="155" t="s">
        <v>149</v>
      </c>
    </row>
    <row r="677" spans="29:29" ht="14.25" x14ac:dyDescent="0.4">
      <c r="AC677" s="155" t="s">
        <v>150</v>
      </c>
    </row>
    <row r="678" spans="29:29" ht="14.25" x14ac:dyDescent="0.4">
      <c r="AC678" s="155" t="s">
        <v>151</v>
      </c>
    </row>
    <row r="679" spans="29:29" ht="14.25" x14ac:dyDescent="0.4">
      <c r="AC679" s="155" t="s">
        <v>152</v>
      </c>
    </row>
    <row r="680" spans="29:29" ht="14.25" x14ac:dyDescent="0.4">
      <c r="AC680" s="155" t="s">
        <v>153</v>
      </c>
    </row>
    <row r="681" spans="29:29" ht="14.25" x14ac:dyDescent="0.4">
      <c r="AC681" s="155" t="s">
        <v>154</v>
      </c>
    </row>
    <row r="682" spans="29:29" ht="14.25" x14ac:dyDescent="0.4">
      <c r="AC682" s="155" t="s">
        <v>155</v>
      </c>
    </row>
    <row r="683" spans="29:29" ht="14.25" x14ac:dyDescent="0.4">
      <c r="AC683" s="155" t="s">
        <v>156</v>
      </c>
    </row>
    <row r="684" spans="29:29" ht="14.25" x14ac:dyDescent="0.4">
      <c r="AC684" s="155" t="s">
        <v>157</v>
      </c>
    </row>
    <row r="685" spans="29:29" ht="14.25" x14ac:dyDescent="0.4">
      <c r="AC685" s="155" t="s">
        <v>158</v>
      </c>
    </row>
    <row r="686" spans="29:29" ht="14.25" x14ac:dyDescent="0.4">
      <c r="AC686" s="155" t="s">
        <v>159</v>
      </c>
    </row>
    <row r="687" spans="29:29" ht="14.25" x14ac:dyDescent="0.4">
      <c r="AC687" s="155" t="s">
        <v>160</v>
      </c>
    </row>
    <row r="688" spans="29:29" ht="14.25" x14ac:dyDescent="0.4">
      <c r="AC688" s="155" t="s">
        <v>161</v>
      </c>
    </row>
    <row r="689" spans="29:29" ht="14.25" x14ac:dyDescent="0.4">
      <c r="AC689" s="155" t="s">
        <v>162</v>
      </c>
    </row>
    <row r="690" spans="29:29" ht="14.25" x14ac:dyDescent="0.4">
      <c r="AC690" s="155" t="s">
        <v>865</v>
      </c>
    </row>
    <row r="691" spans="29:29" ht="14.25" x14ac:dyDescent="0.4">
      <c r="AC691" s="155" t="s">
        <v>163</v>
      </c>
    </row>
    <row r="692" spans="29:29" ht="14.25" x14ac:dyDescent="0.4">
      <c r="AC692" s="155" t="s">
        <v>164</v>
      </c>
    </row>
    <row r="693" spans="29:29" ht="14.25" x14ac:dyDescent="0.4">
      <c r="AC693" s="155" t="s">
        <v>165</v>
      </c>
    </row>
    <row r="694" spans="29:29" ht="14.25" x14ac:dyDescent="0.4">
      <c r="AC694" s="155" t="s">
        <v>914</v>
      </c>
    </row>
    <row r="695" spans="29:29" ht="14.25" x14ac:dyDescent="0.4">
      <c r="AC695" s="155" t="s">
        <v>871</v>
      </c>
    </row>
    <row r="696" spans="29:29" ht="14.25" x14ac:dyDescent="0.4">
      <c r="AC696" s="155" t="s">
        <v>166</v>
      </c>
    </row>
    <row r="697" spans="29:29" ht="14.25" x14ac:dyDescent="0.4">
      <c r="AC697" s="155" t="s">
        <v>167</v>
      </c>
    </row>
    <row r="698" spans="29:29" ht="14.25" x14ac:dyDescent="0.4">
      <c r="AC698" s="155" t="s">
        <v>168</v>
      </c>
    </row>
    <row r="699" spans="29:29" ht="14.25" x14ac:dyDescent="0.4">
      <c r="AC699" s="155" t="s">
        <v>169</v>
      </c>
    </row>
    <row r="700" spans="29:29" ht="14.25" x14ac:dyDescent="0.4">
      <c r="AC700" s="155" t="s">
        <v>170</v>
      </c>
    </row>
    <row r="701" spans="29:29" ht="14.25" x14ac:dyDescent="0.4">
      <c r="AC701" s="155" t="s">
        <v>171</v>
      </c>
    </row>
    <row r="702" spans="29:29" ht="14.25" x14ac:dyDescent="0.4">
      <c r="AC702" s="155" t="s">
        <v>172</v>
      </c>
    </row>
    <row r="703" spans="29:29" ht="14.25" x14ac:dyDescent="0.4">
      <c r="AC703" s="155" t="s">
        <v>173</v>
      </c>
    </row>
    <row r="704" spans="29:29" ht="14.25" x14ac:dyDescent="0.4">
      <c r="AC704" s="155" t="s">
        <v>174</v>
      </c>
    </row>
    <row r="705" spans="29:29" ht="14.25" x14ac:dyDescent="0.4">
      <c r="AC705" s="155" t="s">
        <v>175</v>
      </c>
    </row>
    <row r="706" spans="29:29" ht="14.25" x14ac:dyDescent="0.4">
      <c r="AC706" s="155" t="s">
        <v>176</v>
      </c>
    </row>
    <row r="707" spans="29:29" ht="14.25" x14ac:dyDescent="0.4">
      <c r="AC707" s="155" t="s">
        <v>177</v>
      </c>
    </row>
    <row r="708" spans="29:29" ht="14.25" x14ac:dyDescent="0.4">
      <c r="AC708" s="155" t="s">
        <v>178</v>
      </c>
    </row>
    <row r="709" spans="29:29" ht="14.25" x14ac:dyDescent="0.4">
      <c r="AC709" s="155" t="s">
        <v>179</v>
      </c>
    </row>
    <row r="710" spans="29:29" ht="14.25" x14ac:dyDescent="0.4">
      <c r="AC710" s="155" t="s">
        <v>180</v>
      </c>
    </row>
    <row r="711" spans="29:29" ht="14.25" x14ac:dyDescent="0.4">
      <c r="AC711" s="155" t="s">
        <v>181</v>
      </c>
    </row>
    <row r="712" spans="29:29" ht="14.25" x14ac:dyDescent="0.4">
      <c r="AC712" s="155" t="s">
        <v>181</v>
      </c>
    </row>
    <row r="713" spans="29:29" ht="14.25" x14ac:dyDescent="0.4">
      <c r="AC713" s="155" t="s">
        <v>182</v>
      </c>
    </row>
    <row r="714" spans="29:29" ht="14.25" x14ac:dyDescent="0.4">
      <c r="AC714" s="155" t="s">
        <v>183</v>
      </c>
    </row>
    <row r="715" spans="29:29" ht="14.25" x14ac:dyDescent="0.4">
      <c r="AC715" s="155" t="s">
        <v>184</v>
      </c>
    </row>
    <row r="716" spans="29:29" ht="14.25" x14ac:dyDescent="0.4">
      <c r="AC716" s="155" t="s">
        <v>185</v>
      </c>
    </row>
    <row r="717" spans="29:29" ht="14.25" x14ac:dyDescent="0.4">
      <c r="AC717" s="155" t="s">
        <v>186</v>
      </c>
    </row>
    <row r="718" spans="29:29" ht="14.25" x14ac:dyDescent="0.4">
      <c r="AC718" s="155" t="s">
        <v>187</v>
      </c>
    </row>
    <row r="719" spans="29:29" ht="14.25" x14ac:dyDescent="0.4">
      <c r="AC719" s="155" t="s">
        <v>188</v>
      </c>
    </row>
    <row r="720" spans="29:29" ht="14.25" x14ac:dyDescent="0.4">
      <c r="AC720" s="155" t="s">
        <v>189</v>
      </c>
    </row>
    <row r="721" spans="29:29" ht="14.25" x14ac:dyDescent="0.4">
      <c r="AC721" s="155" t="s">
        <v>190</v>
      </c>
    </row>
    <row r="722" spans="29:29" ht="14.25" x14ac:dyDescent="0.4">
      <c r="AC722" s="155" t="s">
        <v>191</v>
      </c>
    </row>
    <row r="723" spans="29:29" ht="14.25" x14ac:dyDescent="0.4">
      <c r="AC723" s="155" t="s">
        <v>192</v>
      </c>
    </row>
    <row r="724" spans="29:29" ht="14.25" x14ac:dyDescent="0.4">
      <c r="AC724" s="155" t="s">
        <v>193</v>
      </c>
    </row>
    <row r="725" spans="29:29" ht="14.25" x14ac:dyDescent="0.4">
      <c r="AC725" s="155" t="s">
        <v>194</v>
      </c>
    </row>
    <row r="726" spans="29:29" ht="14.25" x14ac:dyDescent="0.4">
      <c r="AC726" s="155" t="s">
        <v>195</v>
      </c>
    </row>
    <row r="727" spans="29:29" ht="14.25" x14ac:dyDescent="0.4">
      <c r="AC727" s="155" t="s">
        <v>196</v>
      </c>
    </row>
    <row r="728" spans="29:29" ht="14.25" x14ac:dyDescent="0.4">
      <c r="AC728" s="155" t="s">
        <v>197</v>
      </c>
    </row>
    <row r="729" spans="29:29" ht="14.25" x14ac:dyDescent="0.4">
      <c r="AC729" s="155" t="s">
        <v>198</v>
      </c>
    </row>
    <row r="730" spans="29:29" ht="14.25" x14ac:dyDescent="0.4">
      <c r="AC730" s="155" t="s">
        <v>199</v>
      </c>
    </row>
    <row r="731" spans="29:29" ht="14.25" x14ac:dyDescent="0.4">
      <c r="AC731" s="155" t="s">
        <v>200</v>
      </c>
    </row>
    <row r="732" spans="29:29" ht="14.25" x14ac:dyDescent="0.4">
      <c r="AC732" s="155" t="s">
        <v>201</v>
      </c>
    </row>
    <row r="733" spans="29:29" ht="14.25" x14ac:dyDescent="0.4">
      <c r="AC733" s="155" t="s">
        <v>202</v>
      </c>
    </row>
    <row r="734" spans="29:29" ht="14.25" x14ac:dyDescent="0.4">
      <c r="AC734" s="155" t="s">
        <v>884</v>
      </c>
    </row>
    <row r="735" spans="29:29" ht="14.25" x14ac:dyDescent="0.4">
      <c r="AC735" s="155" t="s">
        <v>203</v>
      </c>
    </row>
    <row r="736" spans="29:29" ht="14.25" x14ac:dyDescent="0.4">
      <c r="AC736" s="155" t="s">
        <v>204</v>
      </c>
    </row>
    <row r="737" spans="29:29" ht="14.25" x14ac:dyDescent="0.4">
      <c r="AC737" s="155" t="s">
        <v>205</v>
      </c>
    </row>
    <row r="738" spans="29:29" ht="14.25" x14ac:dyDescent="0.4">
      <c r="AC738" s="155" t="s">
        <v>206</v>
      </c>
    </row>
    <row r="739" spans="29:29" ht="14.25" x14ac:dyDescent="0.4">
      <c r="AC739" s="155" t="s">
        <v>207</v>
      </c>
    </row>
    <row r="740" spans="29:29" ht="14.25" x14ac:dyDescent="0.4">
      <c r="AC740" s="155" t="s">
        <v>208</v>
      </c>
    </row>
    <row r="741" spans="29:29" ht="14.25" x14ac:dyDescent="0.4">
      <c r="AC741" s="155" t="s">
        <v>209</v>
      </c>
    </row>
    <row r="742" spans="29:29" ht="14.25" x14ac:dyDescent="0.4">
      <c r="AC742" s="155" t="s">
        <v>210</v>
      </c>
    </row>
    <row r="743" spans="29:29" ht="14.25" x14ac:dyDescent="0.4">
      <c r="AC743" s="155" t="s">
        <v>211</v>
      </c>
    </row>
    <row r="744" spans="29:29" ht="14.25" x14ac:dyDescent="0.4">
      <c r="AC744" s="155" t="s">
        <v>212</v>
      </c>
    </row>
    <row r="745" spans="29:29" ht="14.25" x14ac:dyDescent="0.4">
      <c r="AC745" s="155" t="s">
        <v>213</v>
      </c>
    </row>
    <row r="746" spans="29:29" ht="14.25" x14ac:dyDescent="0.4">
      <c r="AC746" s="155" t="s">
        <v>214</v>
      </c>
    </row>
    <row r="747" spans="29:29" ht="14.25" x14ac:dyDescent="0.4">
      <c r="AC747" s="155" t="s">
        <v>215</v>
      </c>
    </row>
    <row r="748" spans="29:29" ht="14.25" x14ac:dyDescent="0.4">
      <c r="AC748" s="155" t="s">
        <v>216</v>
      </c>
    </row>
    <row r="749" spans="29:29" ht="14.25" x14ac:dyDescent="0.4">
      <c r="AC749" s="155" t="s">
        <v>217</v>
      </c>
    </row>
    <row r="750" spans="29:29" ht="14.25" x14ac:dyDescent="0.4">
      <c r="AC750" s="155" t="s">
        <v>218</v>
      </c>
    </row>
    <row r="751" spans="29:29" ht="14.25" x14ac:dyDescent="0.4">
      <c r="AC751" s="155" t="s">
        <v>219</v>
      </c>
    </row>
    <row r="752" spans="29:29" ht="14.25" x14ac:dyDescent="0.4">
      <c r="AC752" s="155" t="s">
        <v>220</v>
      </c>
    </row>
    <row r="753" spans="29:29" ht="14.25" x14ac:dyDescent="0.4">
      <c r="AC753" s="155" t="s">
        <v>221</v>
      </c>
    </row>
    <row r="754" spans="29:29" ht="14.25" x14ac:dyDescent="0.4">
      <c r="AC754" s="155" t="s">
        <v>222</v>
      </c>
    </row>
    <row r="755" spans="29:29" ht="14.25" x14ac:dyDescent="0.4">
      <c r="AC755" s="155" t="s">
        <v>223</v>
      </c>
    </row>
    <row r="756" spans="29:29" ht="14.25" x14ac:dyDescent="0.4">
      <c r="AC756" s="155" t="s">
        <v>224</v>
      </c>
    </row>
    <row r="757" spans="29:29" ht="14.25" x14ac:dyDescent="0.4">
      <c r="AC757" s="155" t="s">
        <v>225</v>
      </c>
    </row>
    <row r="758" spans="29:29" ht="14.25" x14ac:dyDescent="0.4">
      <c r="AC758" s="155" t="s">
        <v>226</v>
      </c>
    </row>
    <row r="759" spans="29:29" ht="14.25" x14ac:dyDescent="0.4">
      <c r="AC759" s="155" t="s">
        <v>227</v>
      </c>
    </row>
    <row r="760" spans="29:29" ht="14.25" x14ac:dyDescent="0.4">
      <c r="AC760" s="155" t="s">
        <v>228</v>
      </c>
    </row>
    <row r="761" spans="29:29" ht="14.25" x14ac:dyDescent="0.4">
      <c r="AC761" s="155" t="s">
        <v>229</v>
      </c>
    </row>
    <row r="762" spans="29:29" ht="14.25" x14ac:dyDescent="0.4">
      <c r="AC762" s="155" t="s">
        <v>230</v>
      </c>
    </row>
    <row r="763" spans="29:29" ht="14.25" x14ac:dyDescent="0.4">
      <c r="AC763" s="155" t="s">
        <v>869</v>
      </c>
    </row>
    <row r="764" spans="29:29" ht="14.25" x14ac:dyDescent="0.4">
      <c r="AC764" s="155" t="s">
        <v>870</v>
      </c>
    </row>
    <row r="765" spans="29:29" ht="14.25" x14ac:dyDescent="0.4">
      <c r="AC765" s="155" t="s">
        <v>868</v>
      </c>
    </row>
    <row r="766" spans="29:29" ht="14.25" x14ac:dyDescent="0.4">
      <c r="AC766" s="155" t="s">
        <v>873</v>
      </c>
    </row>
    <row r="767" spans="29:29" ht="14.25" x14ac:dyDescent="0.4">
      <c r="AC767" s="155" t="s">
        <v>850</v>
      </c>
    </row>
    <row r="768" spans="29:29" ht="14.25" x14ac:dyDescent="0.4">
      <c r="AC768" s="155" t="s">
        <v>874</v>
      </c>
    </row>
    <row r="769" spans="29:29" ht="14.25" x14ac:dyDescent="0.4">
      <c r="AC769" s="155" t="s">
        <v>231</v>
      </c>
    </row>
    <row r="770" spans="29:29" ht="14.25" x14ac:dyDescent="0.4">
      <c r="AC770" s="155" t="s">
        <v>231</v>
      </c>
    </row>
    <row r="771" spans="29:29" ht="14.25" x14ac:dyDescent="0.4">
      <c r="AC771" s="155" t="s">
        <v>232</v>
      </c>
    </row>
    <row r="772" spans="29:29" ht="14.25" x14ac:dyDescent="0.4">
      <c r="AC772" s="155" t="s">
        <v>233</v>
      </c>
    </row>
    <row r="773" spans="29:29" ht="14.25" x14ac:dyDescent="0.4">
      <c r="AC773" s="155" t="s">
        <v>234</v>
      </c>
    </row>
    <row r="774" spans="29:29" ht="14.25" x14ac:dyDescent="0.4">
      <c r="AC774" s="155" t="s">
        <v>235</v>
      </c>
    </row>
    <row r="775" spans="29:29" ht="14.25" x14ac:dyDescent="0.4">
      <c r="AC775" s="155" t="s">
        <v>236</v>
      </c>
    </row>
    <row r="776" spans="29:29" ht="14.25" x14ac:dyDescent="0.4">
      <c r="AC776" s="155" t="s">
        <v>237</v>
      </c>
    </row>
    <row r="777" spans="29:29" ht="14.25" x14ac:dyDescent="0.4">
      <c r="AC777" s="155" t="s">
        <v>238</v>
      </c>
    </row>
    <row r="778" spans="29:29" ht="14.25" x14ac:dyDescent="0.4">
      <c r="AC778" s="155" t="s">
        <v>239</v>
      </c>
    </row>
    <row r="779" spans="29:29" ht="14.25" x14ac:dyDescent="0.4">
      <c r="AC779" s="155" t="s">
        <v>240</v>
      </c>
    </row>
    <row r="780" spans="29:29" ht="14.25" x14ac:dyDescent="0.4">
      <c r="AC780" s="155" t="s">
        <v>241</v>
      </c>
    </row>
    <row r="781" spans="29:29" ht="14.25" x14ac:dyDescent="0.4">
      <c r="AC781" s="155" t="s">
        <v>242</v>
      </c>
    </row>
    <row r="782" spans="29:29" ht="14.25" x14ac:dyDescent="0.4">
      <c r="AC782" s="155" t="s">
        <v>243</v>
      </c>
    </row>
    <row r="783" spans="29:29" ht="14.25" x14ac:dyDescent="0.4">
      <c r="AC783" s="155" t="s">
        <v>244</v>
      </c>
    </row>
    <row r="784" spans="29:29" ht="14.25" x14ac:dyDescent="0.4">
      <c r="AC784" s="155" t="s">
        <v>245</v>
      </c>
    </row>
    <row r="785" spans="29:29" ht="14.25" x14ac:dyDescent="0.4">
      <c r="AC785" s="155" t="s">
        <v>246</v>
      </c>
    </row>
    <row r="786" spans="29:29" ht="14.25" x14ac:dyDescent="0.4">
      <c r="AC786" s="155" t="s">
        <v>247</v>
      </c>
    </row>
    <row r="787" spans="29:29" ht="14.25" x14ac:dyDescent="0.4">
      <c r="AC787" s="155" t="s">
        <v>890</v>
      </c>
    </row>
    <row r="788" spans="29:29" ht="14.25" x14ac:dyDescent="0.4">
      <c r="AC788" s="155" t="s">
        <v>248</v>
      </c>
    </row>
    <row r="789" spans="29:29" ht="14.25" x14ac:dyDescent="0.4">
      <c r="AC789" s="155" t="s">
        <v>889</v>
      </c>
    </row>
    <row r="790" spans="29:29" ht="14.25" x14ac:dyDescent="0.4">
      <c r="AC790" s="155" t="s">
        <v>249</v>
      </c>
    </row>
    <row r="791" spans="29:29" ht="14.25" x14ac:dyDescent="0.4">
      <c r="AC791" s="155" t="s">
        <v>250</v>
      </c>
    </row>
    <row r="792" spans="29:29" ht="14.25" x14ac:dyDescent="0.4">
      <c r="AC792" s="155" t="s">
        <v>251</v>
      </c>
    </row>
    <row r="793" spans="29:29" ht="14.25" x14ac:dyDescent="0.4">
      <c r="AC793" s="155" t="s">
        <v>252</v>
      </c>
    </row>
    <row r="794" spans="29:29" ht="14.25" x14ac:dyDescent="0.4">
      <c r="AC794" s="155" t="s">
        <v>253</v>
      </c>
    </row>
    <row r="795" spans="29:29" ht="14.25" x14ac:dyDescent="0.4">
      <c r="AC795" s="155" t="s">
        <v>254</v>
      </c>
    </row>
    <row r="796" spans="29:29" ht="14.25" x14ac:dyDescent="0.4">
      <c r="AC796" s="155" t="s">
        <v>255</v>
      </c>
    </row>
    <row r="797" spans="29:29" ht="14.25" x14ac:dyDescent="0.4">
      <c r="AC797" s="155" t="s">
        <v>256</v>
      </c>
    </row>
    <row r="798" spans="29:29" ht="14.25" x14ac:dyDescent="0.4">
      <c r="AC798" s="155" t="s">
        <v>257</v>
      </c>
    </row>
    <row r="799" spans="29:29" ht="14.25" x14ac:dyDescent="0.4">
      <c r="AC799" s="155" t="s">
        <v>258</v>
      </c>
    </row>
    <row r="800" spans="29:29" ht="14.25" x14ac:dyDescent="0.4">
      <c r="AC800" s="155" t="s">
        <v>888</v>
      </c>
    </row>
    <row r="801" spans="29:29" ht="14.25" x14ac:dyDescent="0.4">
      <c r="AC801" s="155" t="s">
        <v>259</v>
      </c>
    </row>
    <row r="802" spans="29:29" ht="14.25" x14ac:dyDescent="0.4">
      <c r="AC802" s="155" t="s">
        <v>260</v>
      </c>
    </row>
    <row r="803" spans="29:29" ht="14.25" x14ac:dyDescent="0.4">
      <c r="AC803" s="155" t="s">
        <v>261</v>
      </c>
    </row>
    <row r="804" spans="29:29" ht="14.25" x14ac:dyDescent="0.4">
      <c r="AC804" s="155" t="s">
        <v>262</v>
      </c>
    </row>
    <row r="805" spans="29:29" ht="14.25" x14ac:dyDescent="0.4">
      <c r="AC805" s="155" t="s">
        <v>263</v>
      </c>
    </row>
    <row r="806" spans="29:29" ht="14.25" x14ac:dyDescent="0.4">
      <c r="AC806" s="155" t="s">
        <v>264</v>
      </c>
    </row>
    <row r="807" spans="29:29" ht="14.25" x14ac:dyDescent="0.4">
      <c r="AC807" s="155" t="s">
        <v>265</v>
      </c>
    </row>
    <row r="808" spans="29:29" ht="14.25" x14ac:dyDescent="0.4">
      <c r="AC808" s="155" t="s">
        <v>266</v>
      </c>
    </row>
    <row r="809" spans="29:29" ht="14.25" x14ac:dyDescent="0.4">
      <c r="AC809" s="155" t="s">
        <v>267</v>
      </c>
    </row>
    <row r="810" spans="29:29" ht="14.25" x14ac:dyDescent="0.4">
      <c r="AC810" s="155" t="s">
        <v>268</v>
      </c>
    </row>
    <row r="811" spans="29:29" ht="14.25" x14ac:dyDescent="0.4">
      <c r="AC811" s="155" t="s">
        <v>269</v>
      </c>
    </row>
    <row r="812" spans="29:29" ht="14.25" x14ac:dyDescent="0.4">
      <c r="AC812" s="155" t="s">
        <v>270</v>
      </c>
    </row>
    <row r="813" spans="29:29" ht="14.25" x14ac:dyDescent="0.4">
      <c r="AC813" s="155" t="s">
        <v>271</v>
      </c>
    </row>
    <row r="814" spans="29:29" ht="14.25" x14ac:dyDescent="0.4">
      <c r="AC814" s="155" t="s">
        <v>272</v>
      </c>
    </row>
    <row r="815" spans="29:29" ht="14.25" x14ac:dyDescent="0.4">
      <c r="AC815" s="155" t="s">
        <v>273</v>
      </c>
    </row>
    <row r="816" spans="29:29" ht="14.25" x14ac:dyDescent="0.4">
      <c r="AC816" s="155" t="s">
        <v>274</v>
      </c>
    </row>
    <row r="817" spans="29:29" ht="14.25" x14ac:dyDescent="0.4">
      <c r="AC817" s="155" t="s">
        <v>275</v>
      </c>
    </row>
    <row r="818" spans="29:29" ht="14.25" x14ac:dyDescent="0.4">
      <c r="AC818" s="155" t="s">
        <v>276</v>
      </c>
    </row>
    <row r="819" spans="29:29" ht="14.25" x14ac:dyDescent="0.4">
      <c r="AC819" s="155" t="s">
        <v>277</v>
      </c>
    </row>
    <row r="820" spans="29:29" ht="14.25" x14ac:dyDescent="0.4">
      <c r="AC820" s="155" t="s">
        <v>278</v>
      </c>
    </row>
    <row r="821" spans="29:29" ht="14.25" x14ac:dyDescent="0.4">
      <c r="AC821" s="155" t="s">
        <v>279</v>
      </c>
    </row>
    <row r="822" spans="29:29" ht="14.25" x14ac:dyDescent="0.4">
      <c r="AC822" s="155" t="s">
        <v>280</v>
      </c>
    </row>
    <row r="823" spans="29:29" ht="14.25" x14ac:dyDescent="0.4">
      <c r="AC823" s="155" t="s">
        <v>281</v>
      </c>
    </row>
    <row r="824" spans="29:29" ht="14.25" x14ac:dyDescent="0.4">
      <c r="AC824" s="155" t="s">
        <v>282</v>
      </c>
    </row>
    <row r="825" spans="29:29" ht="14.25" x14ac:dyDescent="0.4">
      <c r="AC825" s="155" t="s">
        <v>283</v>
      </c>
    </row>
    <row r="826" spans="29:29" ht="14.25" x14ac:dyDescent="0.4">
      <c r="AC826" s="155" t="s">
        <v>284</v>
      </c>
    </row>
    <row r="827" spans="29:29" ht="14.25" x14ac:dyDescent="0.4">
      <c r="AC827" s="155" t="s">
        <v>887</v>
      </c>
    </row>
    <row r="828" spans="29:29" ht="14.25" x14ac:dyDescent="0.4">
      <c r="AC828" s="155" t="s">
        <v>285</v>
      </c>
    </row>
    <row r="829" spans="29:29" ht="14.25" x14ac:dyDescent="0.4">
      <c r="AC829" s="155" t="s">
        <v>286</v>
      </c>
    </row>
    <row r="830" spans="29:29" ht="14.25" x14ac:dyDescent="0.4">
      <c r="AC830" s="155" t="s">
        <v>894</v>
      </c>
    </row>
    <row r="831" spans="29:29" ht="14.25" x14ac:dyDescent="0.4">
      <c r="AC831" s="155" t="s">
        <v>287</v>
      </c>
    </row>
    <row r="832" spans="29:29" ht="14.25" x14ac:dyDescent="0.4">
      <c r="AC832" s="155" t="s">
        <v>288</v>
      </c>
    </row>
    <row r="833" spans="29:29" ht="14.25" x14ac:dyDescent="0.4">
      <c r="AC833" s="155" t="s">
        <v>289</v>
      </c>
    </row>
    <row r="834" spans="29:29" ht="14.25" x14ac:dyDescent="0.4">
      <c r="AC834" s="155" t="s">
        <v>290</v>
      </c>
    </row>
    <row r="835" spans="29:29" ht="14.25" x14ac:dyDescent="0.4">
      <c r="AC835" s="155" t="s">
        <v>291</v>
      </c>
    </row>
    <row r="836" spans="29:29" ht="14.25" x14ac:dyDescent="0.4">
      <c r="AC836" s="155" t="s">
        <v>293</v>
      </c>
    </row>
    <row r="837" spans="29:29" ht="14.25" x14ac:dyDescent="0.4">
      <c r="AC837" s="155" t="s">
        <v>909</v>
      </c>
    </row>
    <row r="838" spans="29:29" ht="14.25" x14ac:dyDescent="0.4">
      <c r="AC838" s="155" t="s">
        <v>294</v>
      </c>
    </row>
    <row r="839" spans="29:29" ht="14.25" x14ac:dyDescent="0.4">
      <c r="AC839" s="155" t="s">
        <v>295</v>
      </c>
    </row>
    <row r="840" spans="29:29" ht="14.25" x14ac:dyDescent="0.4">
      <c r="AC840" s="155" t="s">
        <v>296</v>
      </c>
    </row>
    <row r="841" spans="29:29" ht="14.25" x14ac:dyDescent="0.4">
      <c r="AC841" s="155" t="s">
        <v>297</v>
      </c>
    </row>
    <row r="842" spans="29:29" ht="14.25" x14ac:dyDescent="0.4">
      <c r="AC842" s="155" t="s">
        <v>298</v>
      </c>
    </row>
    <row r="843" spans="29:29" ht="14.25" x14ac:dyDescent="0.4">
      <c r="AC843" s="155" t="s">
        <v>299</v>
      </c>
    </row>
    <row r="844" spans="29:29" ht="14.25" x14ac:dyDescent="0.4">
      <c r="AC844" s="155" t="s">
        <v>300</v>
      </c>
    </row>
    <row r="845" spans="29:29" ht="14.25" x14ac:dyDescent="0.4">
      <c r="AC845" s="155" t="s">
        <v>301</v>
      </c>
    </row>
    <row r="846" spans="29:29" ht="14.25" x14ac:dyDescent="0.4">
      <c r="AC846" s="155" t="s">
        <v>302</v>
      </c>
    </row>
    <row r="847" spans="29:29" ht="14.25" x14ac:dyDescent="0.4">
      <c r="AC847" s="155" t="s">
        <v>303</v>
      </c>
    </row>
    <row r="848" spans="29:29" ht="14.25" x14ac:dyDescent="0.4">
      <c r="AC848" s="155" t="s">
        <v>304</v>
      </c>
    </row>
    <row r="849" spans="29:29" ht="14.25" x14ac:dyDescent="0.4">
      <c r="AC849" s="155" t="s">
        <v>305</v>
      </c>
    </row>
    <row r="850" spans="29:29" ht="14.25" x14ac:dyDescent="0.4">
      <c r="AC850" s="155" t="s">
        <v>306</v>
      </c>
    </row>
    <row r="851" spans="29:29" ht="14.25" x14ac:dyDescent="0.4">
      <c r="AC851" s="155" t="s">
        <v>307</v>
      </c>
    </row>
    <row r="852" spans="29:29" ht="14.25" x14ac:dyDescent="0.4">
      <c r="AC852" s="155" t="s">
        <v>1014</v>
      </c>
    </row>
    <row r="853" spans="29:29" ht="14.25" x14ac:dyDescent="0.4">
      <c r="AC853" s="155" t="s">
        <v>308</v>
      </c>
    </row>
    <row r="854" spans="29:29" ht="14.25" x14ac:dyDescent="0.4">
      <c r="AC854" s="155" t="s">
        <v>309</v>
      </c>
    </row>
    <row r="855" spans="29:29" ht="14.25" x14ac:dyDescent="0.4">
      <c r="AC855" s="155" t="s">
        <v>310</v>
      </c>
    </row>
    <row r="856" spans="29:29" ht="14.25" x14ac:dyDescent="0.4">
      <c r="AC856" s="155" t="s">
        <v>908</v>
      </c>
    </row>
    <row r="857" spans="29:29" ht="14.25" x14ac:dyDescent="0.4">
      <c r="AC857" s="155" t="s">
        <v>311</v>
      </c>
    </row>
    <row r="858" spans="29:29" ht="14.25" x14ac:dyDescent="0.4">
      <c r="AC858" s="155" t="s">
        <v>312</v>
      </c>
    </row>
    <row r="859" spans="29:29" ht="14.25" x14ac:dyDescent="0.4">
      <c r="AC859" s="155" t="s">
        <v>313</v>
      </c>
    </row>
    <row r="860" spans="29:29" ht="14.25" x14ac:dyDescent="0.4">
      <c r="AC860" s="155" t="s">
        <v>314</v>
      </c>
    </row>
    <row r="861" spans="29:29" ht="14.25" x14ac:dyDescent="0.4">
      <c r="AC861" s="155" t="s">
        <v>315</v>
      </c>
    </row>
    <row r="862" spans="29:29" ht="14.25" x14ac:dyDescent="0.4">
      <c r="AC862" s="155" t="s">
        <v>316</v>
      </c>
    </row>
    <row r="863" spans="29:29" ht="14.25" x14ac:dyDescent="0.4">
      <c r="AC863" s="155" t="s">
        <v>317</v>
      </c>
    </row>
    <row r="864" spans="29:29" ht="14.25" x14ac:dyDescent="0.4">
      <c r="AC864" s="155" t="s">
        <v>318</v>
      </c>
    </row>
    <row r="865" spans="29:29" ht="14.25" x14ac:dyDescent="0.4">
      <c r="AC865" s="155" t="s">
        <v>319</v>
      </c>
    </row>
    <row r="866" spans="29:29" ht="14.25" x14ac:dyDescent="0.4">
      <c r="AC866" s="155" t="s">
        <v>320</v>
      </c>
    </row>
    <row r="867" spans="29:29" ht="14.25" x14ac:dyDescent="0.4">
      <c r="AC867" s="155" t="s">
        <v>321</v>
      </c>
    </row>
    <row r="868" spans="29:29" ht="14.25" x14ac:dyDescent="0.4">
      <c r="AC868" s="155" t="s">
        <v>322</v>
      </c>
    </row>
    <row r="869" spans="29:29" ht="14.25" x14ac:dyDescent="0.4">
      <c r="AC869" s="155" t="s">
        <v>323</v>
      </c>
    </row>
    <row r="870" spans="29:29" ht="14.25" x14ac:dyDescent="0.4">
      <c r="AC870" s="155" t="s">
        <v>324</v>
      </c>
    </row>
    <row r="871" spans="29:29" ht="14.25" x14ac:dyDescent="0.4">
      <c r="AC871" s="155" t="s">
        <v>325</v>
      </c>
    </row>
    <row r="872" spans="29:29" ht="14.25" x14ac:dyDescent="0.4">
      <c r="AC872" s="155" t="s">
        <v>326</v>
      </c>
    </row>
    <row r="873" spans="29:29" ht="14.25" x14ac:dyDescent="0.4">
      <c r="AC873" s="155" t="s">
        <v>327</v>
      </c>
    </row>
    <row r="874" spans="29:29" ht="14.25" x14ac:dyDescent="0.4">
      <c r="AC874" s="155" t="s">
        <v>328</v>
      </c>
    </row>
    <row r="875" spans="29:29" ht="14.25" x14ac:dyDescent="0.4">
      <c r="AC875" s="155" t="s">
        <v>329</v>
      </c>
    </row>
    <row r="876" spans="29:29" ht="14.25" x14ac:dyDescent="0.4">
      <c r="AC876" s="155" t="s">
        <v>330</v>
      </c>
    </row>
    <row r="877" spans="29:29" ht="14.25" x14ac:dyDescent="0.4">
      <c r="AC877" s="155" t="s">
        <v>331</v>
      </c>
    </row>
    <row r="878" spans="29:29" ht="14.25" x14ac:dyDescent="0.4">
      <c r="AC878" s="155" t="s">
        <v>332</v>
      </c>
    </row>
    <row r="879" spans="29:29" ht="14.25" x14ac:dyDescent="0.4">
      <c r="AC879" s="155" t="s">
        <v>333</v>
      </c>
    </row>
    <row r="880" spans="29:29" ht="14.25" x14ac:dyDescent="0.4">
      <c r="AC880" s="155" t="s">
        <v>1451</v>
      </c>
    </row>
    <row r="881" spans="29:29" ht="14.25" x14ac:dyDescent="0.4">
      <c r="AC881" s="155" t="s">
        <v>334</v>
      </c>
    </row>
    <row r="882" spans="29:29" ht="14.25" x14ac:dyDescent="0.4">
      <c r="AC882" s="155" t="s">
        <v>335</v>
      </c>
    </row>
    <row r="883" spans="29:29" ht="14.25" x14ac:dyDescent="0.4">
      <c r="AC883" s="155" t="s">
        <v>336</v>
      </c>
    </row>
    <row r="884" spans="29:29" ht="14.25" x14ac:dyDescent="0.4">
      <c r="AC884" s="155" t="s">
        <v>337</v>
      </c>
    </row>
    <row r="885" spans="29:29" ht="14.25" x14ac:dyDescent="0.4">
      <c r="AC885" s="155" t="s">
        <v>338</v>
      </c>
    </row>
    <row r="886" spans="29:29" ht="14.25" x14ac:dyDescent="0.4">
      <c r="AC886" s="155" t="s">
        <v>339</v>
      </c>
    </row>
    <row r="887" spans="29:29" ht="14.25" x14ac:dyDescent="0.4">
      <c r="AC887" s="155" t="s">
        <v>340</v>
      </c>
    </row>
    <row r="888" spans="29:29" ht="14.25" x14ac:dyDescent="0.4">
      <c r="AC888" s="155" t="s">
        <v>341</v>
      </c>
    </row>
    <row r="889" spans="29:29" ht="14.25" x14ac:dyDescent="0.4">
      <c r="AC889" s="155" t="s">
        <v>343</v>
      </c>
    </row>
    <row r="890" spans="29:29" ht="14.25" x14ac:dyDescent="0.4">
      <c r="AC890" s="155" t="s">
        <v>344</v>
      </c>
    </row>
    <row r="891" spans="29:29" ht="14.25" x14ac:dyDescent="0.4">
      <c r="AC891" s="155" t="s">
        <v>345</v>
      </c>
    </row>
    <row r="892" spans="29:29" ht="14.25" x14ac:dyDescent="0.4">
      <c r="AC892" s="155" t="s">
        <v>346</v>
      </c>
    </row>
    <row r="893" spans="29:29" ht="14.25" x14ac:dyDescent="0.4">
      <c r="AC893" s="155" t="s">
        <v>347</v>
      </c>
    </row>
    <row r="894" spans="29:29" ht="14.25" x14ac:dyDescent="0.4">
      <c r="AC894" s="155" t="s">
        <v>348</v>
      </c>
    </row>
    <row r="895" spans="29:29" ht="14.25" x14ac:dyDescent="0.4">
      <c r="AC895" s="155" t="s">
        <v>349</v>
      </c>
    </row>
    <row r="896" spans="29:29" ht="14.25" x14ac:dyDescent="0.4">
      <c r="AC896" s="155" t="s">
        <v>350</v>
      </c>
    </row>
    <row r="897" spans="29:29" ht="14.25" x14ac:dyDescent="0.4">
      <c r="AC897" s="155" t="s">
        <v>351</v>
      </c>
    </row>
    <row r="898" spans="29:29" ht="14.25" x14ac:dyDescent="0.4">
      <c r="AC898" s="155" t="s">
        <v>352</v>
      </c>
    </row>
    <row r="899" spans="29:29" ht="14.25" x14ac:dyDescent="0.4">
      <c r="AC899" s="155" t="s">
        <v>353</v>
      </c>
    </row>
    <row r="900" spans="29:29" ht="14.25" x14ac:dyDescent="0.4">
      <c r="AC900" s="155" t="s">
        <v>354</v>
      </c>
    </row>
    <row r="901" spans="29:29" ht="14.25" x14ac:dyDescent="0.4">
      <c r="AC901" s="155" t="s">
        <v>355</v>
      </c>
    </row>
    <row r="902" spans="29:29" ht="14.25" x14ac:dyDescent="0.4">
      <c r="AC902" s="155" t="s">
        <v>356</v>
      </c>
    </row>
    <row r="903" spans="29:29" ht="14.25" x14ac:dyDescent="0.4">
      <c r="AC903" s="155" t="s">
        <v>357</v>
      </c>
    </row>
    <row r="904" spans="29:29" ht="14.25" x14ac:dyDescent="0.4">
      <c r="AC904" s="155" t="s">
        <v>358</v>
      </c>
    </row>
    <row r="905" spans="29:29" ht="14.25" x14ac:dyDescent="0.4">
      <c r="AC905" s="155" t="s">
        <v>359</v>
      </c>
    </row>
    <row r="906" spans="29:29" ht="14.25" x14ac:dyDescent="0.4">
      <c r="AC906" s="155" t="s">
        <v>360</v>
      </c>
    </row>
    <row r="907" spans="29:29" ht="14.25" x14ac:dyDescent="0.4">
      <c r="AC907" s="155" t="s">
        <v>361</v>
      </c>
    </row>
    <row r="908" spans="29:29" ht="14.25" x14ac:dyDescent="0.4">
      <c r="AC908" s="155" t="s">
        <v>362</v>
      </c>
    </row>
    <row r="909" spans="29:29" ht="14.25" x14ac:dyDescent="0.4">
      <c r="AC909" s="155" t="s">
        <v>363</v>
      </c>
    </row>
    <row r="910" spans="29:29" ht="14.25" x14ac:dyDescent="0.4">
      <c r="AC910" s="155" t="s">
        <v>364</v>
      </c>
    </row>
    <row r="911" spans="29:29" ht="14.25" x14ac:dyDescent="0.4">
      <c r="AC911" s="155" t="s">
        <v>365</v>
      </c>
    </row>
    <row r="912" spans="29:29" ht="14.25" x14ac:dyDescent="0.4">
      <c r="AC912" s="155" t="s">
        <v>366</v>
      </c>
    </row>
    <row r="913" spans="29:29" ht="14.25" x14ac:dyDescent="0.4">
      <c r="AC913" s="155" t="s">
        <v>367</v>
      </c>
    </row>
    <row r="914" spans="29:29" ht="14.25" x14ac:dyDescent="0.4">
      <c r="AC914" s="155" t="s">
        <v>368</v>
      </c>
    </row>
    <row r="915" spans="29:29" ht="14.25" x14ac:dyDescent="0.4">
      <c r="AC915" s="155" t="s">
        <v>369</v>
      </c>
    </row>
    <row r="916" spans="29:29" ht="14.25" x14ac:dyDescent="0.4">
      <c r="AC916" s="155" t="s">
        <v>370</v>
      </c>
    </row>
    <row r="917" spans="29:29" ht="14.25" x14ac:dyDescent="0.4">
      <c r="AC917" s="155" t="s">
        <v>371</v>
      </c>
    </row>
    <row r="918" spans="29:29" ht="14.25" x14ac:dyDescent="0.4">
      <c r="AC918" s="155" t="s">
        <v>372</v>
      </c>
    </row>
    <row r="919" spans="29:29" ht="14.25" x14ac:dyDescent="0.4">
      <c r="AC919" s="155" t="s">
        <v>373</v>
      </c>
    </row>
    <row r="920" spans="29:29" ht="14.25" x14ac:dyDescent="0.4">
      <c r="AC920" s="155" t="s">
        <v>892</v>
      </c>
    </row>
    <row r="921" spans="29:29" ht="14.25" x14ac:dyDescent="0.4">
      <c r="AC921" s="155" t="s">
        <v>374</v>
      </c>
    </row>
    <row r="922" spans="29:29" ht="14.25" x14ac:dyDescent="0.4">
      <c r="AC922" s="155" t="s">
        <v>375</v>
      </c>
    </row>
    <row r="923" spans="29:29" ht="14.25" x14ac:dyDescent="0.4">
      <c r="AC923" s="155" t="s">
        <v>376</v>
      </c>
    </row>
    <row r="924" spans="29:29" ht="14.25" x14ac:dyDescent="0.4">
      <c r="AC924" s="155" t="s">
        <v>377</v>
      </c>
    </row>
    <row r="925" spans="29:29" ht="14.25" x14ac:dyDescent="0.4">
      <c r="AC925" s="155" t="s">
        <v>378</v>
      </c>
    </row>
    <row r="926" spans="29:29" ht="14.25" x14ac:dyDescent="0.4">
      <c r="AC926" s="155" t="s">
        <v>379</v>
      </c>
    </row>
    <row r="927" spans="29:29" ht="14.25" x14ac:dyDescent="0.4">
      <c r="AC927" s="155" t="s">
        <v>380</v>
      </c>
    </row>
    <row r="928" spans="29:29" ht="14.25" x14ac:dyDescent="0.4">
      <c r="AC928" s="155" t="s">
        <v>381</v>
      </c>
    </row>
    <row r="929" spans="29:29" ht="14.25" x14ac:dyDescent="0.4">
      <c r="AC929" s="155" t="s">
        <v>382</v>
      </c>
    </row>
    <row r="930" spans="29:29" ht="14.25" x14ac:dyDescent="0.4">
      <c r="AC930" s="155" t="s">
        <v>383</v>
      </c>
    </row>
    <row r="931" spans="29:29" ht="14.25" x14ac:dyDescent="0.4">
      <c r="AC931" s="155" t="s">
        <v>384</v>
      </c>
    </row>
    <row r="932" spans="29:29" ht="14.25" x14ac:dyDescent="0.4">
      <c r="AC932" s="155" t="s">
        <v>385</v>
      </c>
    </row>
    <row r="933" spans="29:29" ht="14.25" x14ac:dyDescent="0.4">
      <c r="AC933" s="155" t="s">
        <v>386</v>
      </c>
    </row>
    <row r="934" spans="29:29" ht="14.25" x14ac:dyDescent="0.4">
      <c r="AC934" s="155" t="s">
        <v>387</v>
      </c>
    </row>
    <row r="935" spans="29:29" ht="14.25" x14ac:dyDescent="0.4">
      <c r="AC935" s="155" t="s">
        <v>388</v>
      </c>
    </row>
    <row r="936" spans="29:29" ht="14.25" x14ac:dyDescent="0.4">
      <c r="AC936" s="155" t="s">
        <v>912</v>
      </c>
    </row>
    <row r="937" spans="29:29" ht="14.25" x14ac:dyDescent="0.4">
      <c r="AC937" s="155" t="s">
        <v>389</v>
      </c>
    </row>
    <row r="938" spans="29:29" ht="14.25" x14ac:dyDescent="0.4">
      <c r="AC938" s="155" t="s">
        <v>390</v>
      </c>
    </row>
    <row r="939" spans="29:29" ht="14.25" x14ac:dyDescent="0.4">
      <c r="AC939" s="155" t="s">
        <v>391</v>
      </c>
    </row>
    <row r="940" spans="29:29" ht="14.25" x14ac:dyDescent="0.4">
      <c r="AC940" s="155" t="s">
        <v>895</v>
      </c>
    </row>
    <row r="941" spans="29:29" ht="14.25" x14ac:dyDescent="0.4">
      <c r="AC941" s="155" t="s">
        <v>392</v>
      </c>
    </row>
    <row r="942" spans="29:29" ht="14.25" x14ac:dyDescent="0.4">
      <c r="AC942" s="155" t="s">
        <v>393</v>
      </c>
    </row>
    <row r="943" spans="29:29" ht="14.25" x14ac:dyDescent="0.4">
      <c r="AC943" s="155" t="s">
        <v>394</v>
      </c>
    </row>
    <row r="944" spans="29:29" ht="14.25" x14ac:dyDescent="0.4">
      <c r="AC944" s="155" t="s">
        <v>395</v>
      </c>
    </row>
    <row r="945" spans="29:29" ht="14.25" x14ac:dyDescent="0.4">
      <c r="AC945" s="155" t="s">
        <v>396</v>
      </c>
    </row>
    <row r="946" spans="29:29" ht="14.25" x14ac:dyDescent="0.4">
      <c r="AC946" s="155" t="s">
        <v>397</v>
      </c>
    </row>
    <row r="947" spans="29:29" ht="14.25" x14ac:dyDescent="0.4">
      <c r="AC947" s="155" t="s">
        <v>398</v>
      </c>
    </row>
    <row r="948" spans="29:29" ht="14.25" x14ac:dyDescent="0.4">
      <c r="AC948" s="155" t="s">
        <v>399</v>
      </c>
    </row>
    <row r="949" spans="29:29" ht="14.25" x14ac:dyDescent="0.4">
      <c r="AC949" s="155" t="s">
        <v>400</v>
      </c>
    </row>
    <row r="950" spans="29:29" ht="14.25" x14ac:dyDescent="0.4">
      <c r="AC950" s="155" t="s">
        <v>401</v>
      </c>
    </row>
    <row r="951" spans="29:29" ht="14.25" x14ac:dyDescent="0.4">
      <c r="AC951" s="155" t="s">
        <v>402</v>
      </c>
    </row>
    <row r="952" spans="29:29" ht="14.25" x14ac:dyDescent="0.4">
      <c r="AC952" s="155" t="s">
        <v>403</v>
      </c>
    </row>
    <row r="953" spans="29:29" ht="14.25" x14ac:dyDescent="0.4">
      <c r="AC953" s="155" t="s">
        <v>404</v>
      </c>
    </row>
    <row r="954" spans="29:29" ht="14.25" x14ac:dyDescent="0.4">
      <c r="AC954" s="155" t="s">
        <v>882</v>
      </c>
    </row>
    <row r="955" spans="29:29" ht="14.25" x14ac:dyDescent="0.4">
      <c r="AC955" s="155" t="s">
        <v>882</v>
      </c>
    </row>
    <row r="956" spans="29:29" ht="14.25" x14ac:dyDescent="0.4">
      <c r="AC956" s="155" t="s">
        <v>405</v>
      </c>
    </row>
    <row r="957" spans="29:29" ht="14.25" x14ac:dyDescent="0.4">
      <c r="AC957" s="155" t="s">
        <v>406</v>
      </c>
    </row>
    <row r="958" spans="29:29" ht="14.25" x14ac:dyDescent="0.4">
      <c r="AC958" s="155" t="s">
        <v>407</v>
      </c>
    </row>
    <row r="959" spans="29:29" ht="14.25" x14ac:dyDescent="0.4">
      <c r="AC959" s="155" t="s">
        <v>408</v>
      </c>
    </row>
    <row r="960" spans="29:29" ht="14.25" x14ac:dyDescent="0.4">
      <c r="AC960" s="155" t="s">
        <v>409</v>
      </c>
    </row>
    <row r="961" spans="29:29" ht="14.25" x14ac:dyDescent="0.4">
      <c r="AC961" s="155" t="s">
        <v>410</v>
      </c>
    </row>
    <row r="962" spans="29:29" ht="14.25" x14ac:dyDescent="0.4">
      <c r="AC962" s="155" t="s">
        <v>411</v>
      </c>
    </row>
    <row r="963" spans="29:29" ht="14.25" x14ac:dyDescent="0.4">
      <c r="AC963" s="155" t="s">
        <v>412</v>
      </c>
    </row>
    <row r="964" spans="29:29" ht="14.25" x14ac:dyDescent="0.4">
      <c r="AC964" s="155" t="s">
        <v>413</v>
      </c>
    </row>
    <row r="965" spans="29:29" ht="14.25" x14ac:dyDescent="0.4">
      <c r="AC965" s="155" t="s">
        <v>414</v>
      </c>
    </row>
    <row r="966" spans="29:29" ht="14.25" x14ac:dyDescent="0.4">
      <c r="AC966" s="155" t="s">
        <v>415</v>
      </c>
    </row>
    <row r="967" spans="29:29" ht="14.25" x14ac:dyDescent="0.4">
      <c r="AC967" s="155" t="s">
        <v>416</v>
      </c>
    </row>
    <row r="968" spans="29:29" ht="14.25" x14ac:dyDescent="0.4">
      <c r="AC968" s="155" t="s">
        <v>417</v>
      </c>
    </row>
    <row r="969" spans="29:29" ht="14.25" x14ac:dyDescent="0.4">
      <c r="AC969" s="155" t="s">
        <v>418</v>
      </c>
    </row>
    <row r="970" spans="29:29" ht="14.25" x14ac:dyDescent="0.4">
      <c r="AC970" s="155" t="s">
        <v>419</v>
      </c>
    </row>
    <row r="971" spans="29:29" ht="14.25" x14ac:dyDescent="0.4">
      <c r="AC971" s="155" t="s">
        <v>420</v>
      </c>
    </row>
    <row r="972" spans="29:29" ht="14.25" x14ac:dyDescent="0.4">
      <c r="AC972" s="155" t="s">
        <v>421</v>
      </c>
    </row>
    <row r="973" spans="29:29" ht="14.25" x14ac:dyDescent="0.4">
      <c r="AC973" s="155" t="s">
        <v>422</v>
      </c>
    </row>
    <row r="974" spans="29:29" ht="14.25" x14ac:dyDescent="0.4">
      <c r="AC974" s="155" t="s">
        <v>423</v>
      </c>
    </row>
    <row r="975" spans="29:29" ht="14.25" x14ac:dyDescent="0.4">
      <c r="AC975" s="155" t="s">
        <v>424</v>
      </c>
    </row>
    <row r="976" spans="29:29" ht="14.25" x14ac:dyDescent="0.4">
      <c r="AC976" s="155" t="s">
        <v>425</v>
      </c>
    </row>
    <row r="977" spans="29:29" ht="14.25" x14ac:dyDescent="0.4">
      <c r="AC977" s="155" t="s">
        <v>426</v>
      </c>
    </row>
    <row r="978" spans="29:29" ht="14.25" x14ac:dyDescent="0.4">
      <c r="AC978" s="155" t="s">
        <v>427</v>
      </c>
    </row>
    <row r="979" spans="29:29" ht="14.25" x14ac:dyDescent="0.4">
      <c r="AC979" s="155" t="s">
        <v>428</v>
      </c>
    </row>
    <row r="980" spans="29:29" ht="14.25" x14ac:dyDescent="0.4">
      <c r="AC980" s="155" t="s">
        <v>429</v>
      </c>
    </row>
    <row r="981" spans="29:29" ht="14.25" x14ac:dyDescent="0.4">
      <c r="AC981" s="155" t="s">
        <v>430</v>
      </c>
    </row>
    <row r="982" spans="29:29" ht="14.25" x14ac:dyDescent="0.4">
      <c r="AC982" s="155" t="s">
        <v>431</v>
      </c>
    </row>
    <row r="983" spans="29:29" ht="14.25" x14ac:dyDescent="0.4">
      <c r="AC983" s="155" t="s">
        <v>432</v>
      </c>
    </row>
    <row r="984" spans="29:29" ht="14.25" x14ac:dyDescent="0.4">
      <c r="AC984" s="155" t="s">
        <v>433</v>
      </c>
    </row>
    <row r="985" spans="29:29" ht="14.25" x14ac:dyDescent="0.4">
      <c r="AC985" s="155" t="s">
        <v>434</v>
      </c>
    </row>
    <row r="986" spans="29:29" ht="14.25" x14ac:dyDescent="0.4">
      <c r="AC986" s="155" t="s">
        <v>435</v>
      </c>
    </row>
    <row r="987" spans="29:29" ht="14.25" x14ac:dyDescent="0.4">
      <c r="AC987" s="155" t="s">
        <v>436</v>
      </c>
    </row>
    <row r="988" spans="29:29" ht="14.25" x14ac:dyDescent="0.4">
      <c r="AC988" s="155" t="s">
        <v>437</v>
      </c>
    </row>
    <row r="989" spans="29:29" ht="14.25" x14ac:dyDescent="0.4">
      <c r="AC989" s="155" t="s">
        <v>438</v>
      </c>
    </row>
    <row r="990" spans="29:29" ht="14.25" x14ac:dyDescent="0.4">
      <c r="AC990" s="155" t="s">
        <v>439</v>
      </c>
    </row>
    <row r="991" spans="29:29" ht="14.25" x14ac:dyDescent="0.4">
      <c r="AC991" s="155" t="s">
        <v>440</v>
      </c>
    </row>
    <row r="992" spans="29:29" ht="14.25" x14ac:dyDescent="0.4">
      <c r="AC992" s="155" t="s">
        <v>441</v>
      </c>
    </row>
    <row r="993" spans="29:29" ht="14.25" x14ac:dyDescent="0.4">
      <c r="AC993" s="155" t="s">
        <v>442</v>
      </c>
    </row>
    <row r="994" spans="29:29" ht="14.25" x14ac:dyDescent="0.4">
      <c r="AC994" s="155" t="s">
        <v>443</v>
      </c>
    </row>
    <row r="995" spans="29:29" ht="14.25" x14ac:dyDescent="0.4">
      <c r="AC995" s="155" t="s">
        <v>444</v>
      </c>
    </row>
    <row r="996" spans="29:29" ht="14.25" x14ac:dyDescent="0.4">
      <c r="AC996" s="155" t="s">
        <v>445</v>
      </c>
    </row>
    <row r="997" spans="29:29" ht="14.25" x14ac:dyDescent="0.4">
      <c r="AC997" s="155" t="s">
        <v>446</v>
      </c>
    </row>
    <row r="998" spans="29:29" ht="14.25" x14ac:dyDescent="0.4">
      <c r="AC998" s="155" t="s">
        <v>447</v>
      </c>
    </row>
    <row r="999" spans="29:29" ht="14.25" x14ac:dyDescent="0.4">
      <c r="AC999" s="155" t="s">
        <v>448</v>
      </c>
    </row>
    <row r="1000" spans="29:29" ht="14.25" x14ac:dyDescent="0.4">
      <c r="AC1000" s="155" t="s">
        <v>449</v>
      </c>
    </row>
    <row r="1001" spans="29:29" ht="14.25" x14ac:dyDescent="0.4">
      <c r="AC1001" s="155" t="s">
        <v>450</v>
      </c>
    </row>
    <row r="1002" spans="29:29" ht="14.25" x14ac:dyDescent="0.4">
      <c r="AC1002" s="155" t="s">
        <v>451</v>
      </c>
    </row>
    <row r="1003" spans="29:29" ht="14.25" x14ac:dyDescent="0.4">
      <c r="AC1003" s="155" t="s">
        <v>452</v>
      </c>
    </row>
    <row r="1004" spans="29:29" ht="14.25" x14ac:dyDescent="0.4">
      <c r="AC1004" s="155" t="s">
        <v>453</v>
      </c>
    </row>
    <row r="1005" spans="29:29" ht="14.25" x14ac:dyDescent="0.4">
      <c r="AC1005" s="155" t="s">
        <v>454</v>
      </c>
    </row>
    <row r="1006" spans="29:29" ht="14.25" x14ac:dyDescent="0.4">
      <c r="AC1006" s="155" t="s">
        <v>455</v>
      </c>
    </row>
    <row r="1007" spans="29:29" ht="14.25" x14ac:dyDescent="0.4">
      <c r="AC1007" s="155" t="s">
        <v>456</v>
      </c>
    </row>
    <row r="1008" spans="29:29" ht="14.25" x14ac:dyDescent="0.4">
      <c r="AC1008" s="155" t="s">
        <v>457</v>
      </c>
    </row>
    <row r="1009" spans="29:29" ht="14.25" x14ac:dyDescent="0.4">
      <c r="AC1009" s="155" t="s">
        <v>458</v>
      </c>
    </row>
    <row r="1010" spans="29:29" ht="14.25" x14ac:dyDescent="0.4">
      <c r="AC1010" s="155" t="s">
        <v>459</v>
      </c>
    </row>
    <row r="1011" spans="29:29" ht="14.25" x14ac:dyDescent="0.4">
      <c r="AC1011" s="155" t="s">
        <v>460</v>
      </c>
    </row>
    <row r="1012" spans="29:29" ht="14.25" x14ac:dyDescent="0.4">
      <c r="AC1012" s="155" t="s">
        <v>461</v>
      </c>
    </row>
    <row r="1013" spans="29:29" ht="14.25" x14ac:dyDescent="0.4">
      <c r="AC1013" s="155" t="s">
        <v>462</v>
      </c>
    </row>
    <row r="1014" spans="29:29" ht="14.25" x14ac:dyDescent="0.4">
      <c r="AC1014" s="155" t="s">
        <v>463</v>
      </c>
    </row>
    <row r="1015" spans="29:29" ht="14.25" x14ac:dyDescent="0.4">
      <c r="AC1015" s="155" t="s">
        <v>879</v>
      </c>
    </row>
    <row r="1016" spans="29:29" ht="14.25" x14ac:dyDescent="0.4">
      <c r="AC1016" s="155" t="s">
        <v>464</v>
      </c>
    </row>
    <row r="1017" spans="29:29" ht="14.25" x14ac:dyDescent="0.4">
      <c r="AC1017" s="155" t="s">
        <v>465</v>
      </c>
    </row>
    <row r="1018" spans="29:29" ht="14.25" x14ac:dyDescent="0.4">
      <c r="AC1018" s="155" t="s">
        <v>466</v>
      </c>
    </row>
    <row r="1019" spans="29:29" ht="14.25" x14ac:dyDescent="0.4">
      <c r="AC1019" s="155" t="s">
        <v>467</v>
      </c>
    </row>
    <row r="1020" spans="29:29" ht="14.25" x14ac:dyDescent="0.4">
      <c r="AC1020" s="155" t="s">
        <v>468</v>
      </c>
    </row>
    <row r="1021" spans="29:29" ht="14.25" x14ac:dyDescent="0.4">
      <c r="AC1021" s="155" t="s">
        <v>469</v>
      </c>
    </row>
    <row r="1022" spans="29:29" ht="14.25" x14ac:dyDescent="0.4">
      <c r="AC1022" s="155" t="s">
        <v>470</v>
      </c>
    </row>
    <row r="1023" spans="29:29" ht="14.25" x14ac:dyDescent="0.4">
      <c r="AC1023" s="155" t="s">
        <v>471</v>
      </c>
    </row>
    <row r="1024" spans="29:29" ht="14.25" x14ac:dyDescent="0.4">
      <c r="AC1024" s="155" t="s">
        <v>872</v>
      </c>
    </row>
    <row r="1025" spans="29:29" ht="14.25" x14ac:dyDescent="0.4">
      <c r="AC1025" s="155" t="s">
        <v>472</v>
      </c>
    </row>
    <row r="1026" spans="29:29" ht="14.25" x14ac:dyDescent="0.4">
      <c r="AC1026" s="155" t="s">
        <v>473</v>
      </c>
    </row>
    <row r="1027" spans="29:29" ht="14.25" x14ac:dyDescent="0.4">
      <c r="AC1027" s="155" t="s">
        <v>474</v>
      </c>
    </row>
    <row r="1028" spans="29:29" ht="14.25" x14ac:dyDescent="0.4">
      <c r="AC1028" s="155" t="s">
        <v>475</v>
      </c>
    </row>
    <row r="1029" spans="29:29" ht="14.25" x14ac:dyDescent="0.4">
      <c r="AC1029" s="155" t="s">
        <v>476</v>
      </c>
    </row>
    <row r="1030" spans="29:29" ht="14.25" x14ac:dyDescent="0.4">
      <c r="AC1030" s="155" t="s">
        <v>477</v>
      </c>
    </row>
    <row r="1031" spans="29:29" ht="14.25" x14ac:dyDescent="0.4">
      <c r="AC1031" s="155" t="s">
        <v>478</v>
      </c>
    </row>
    <row r="1032" spans="29:29" ht="14.25" x14ac:dyDescent="0.4">
      <c r="AC1032" s="155" t="s">
        <v>479</v>
      </c>
    </row>
    <row r="1033" spans="29:29" ht="14.25" x14ac:dyDescent="0.4">
      <c r="AC1033" s="155" t="s">
        <v>480</v>
      </c>
    </row>
    <row r="1034" spans="29:29" ht="14.25" x14ac:dyDescent="0.4">
      <c r="AC1034" s="155" t="s">
        <v>481</v>
      </c>
    </row>
    <row r="1035" spans="29:29" ht="14.25" x14ac:dyDescent="0.4">
      <c r="AC1035" s="155" t="s">
        <v>482</v>
      </c>
    </row>
    <row r="1036" spans="29:29" ht="14.25" x14ac:dyDescent="0.4">
      <c r="AC1036" s="155" t="s">
        <v>483</v>
      </c>
    </row>
    <row r="1037" spans="29:29" ht="14.25" x14ac:dyDescent="0.4">
      <c r="AC1037" s="155" t="s">
        <v>484</v>
      </c>
    </row>
    <row r="1038" spans="29:29" ht="14.25" x14ac:dyDescent="0.4">
      <c r="AC1038" s="155" t="s">
        <v>485</v>
      </c>
    </row>
    <row r="1039" spans="29:29" ht="14.25" x14ac:dyDescent="0.4">
      <c r="AC1039" s="155" t="s">
        <v>486</v>
      </c>
    </row>
    <row r="1040" spans="29:29" ht="14.25" x14ac:dyDescent="0.4">
      <c r="AC1040" s="155" t="s">
        <v>487</v>
      </c>
    </row>
    <row r="1041" spans="29:29" ht="14.25" x14ac:dyDescent="0.4">
      <c r="AC1041" s="155" t="s">
        <v>488</v>
      </c>
    </row>
    <row r="1042" spans="29:29" ht="14.25" x14ac:dyDescent="0.4">
      <c r="AC1042" s="155" t="s">
        <v>488</v>
      </c>
    </row>
    <row r="1043" spans="29:29" ht="14.25" x14ac:dyDescent="0.4">
      <c r="AC1043" s="155" t="s">
        <v>489</v>
      </c>
    </row>
    <row r="1044" spans="29:29" ht="14.25" x14ac:dyDescent="0.4">
      <c r="AC1044" s="155" t="s">
        <v>490</v>
      </c>
    </row>
    <row r="1045" spans="29:29" ht="14.25" x14ac:dyDescent="0.4">
      <c r="AC1045" s="155" t="s">
        <v>491</v>
      </c>
    </row>
    <row r="1046" spans="29:29" ht="14.25" x14ac:dyDescent="0.4">
      <c r="AC1046" s="155" t="s">
        <v>492</v>
      </c>
    </row>
    <row r="1047" spans="29:29" ht="14.25" x14ac:dyDescent="0.4">
      <c r="AC1047" s="155" t="s">
        <v>493</v>
      </c>
    </row>
    <row r="1048" spans="29:29" ht="14.25" x14ac:dyDescent="0.4">
      <c r="AC1048" s="155" t="s">
        <v>494</v>
      </c>
    </row>
    <row r="1049" spans="29:29" ht="14.25" x14ac:dyDescent="0.4">
      <c r="AC1049" s="155" t="s">
        <v>905</v>
      </c>
    </row>
    <row r="1050" spans="29:29" ht="14.25" x14ac:dyDescent="0.4">
      <c r="AC1050" s="155" t="s">
        <v>495</v>
      </c>
    </row>
    <row r="1051" spans="29:29" ht="14.25" x14ac:dyDescent="0.4">
      <c r="AC1051" s="155" t="s">
        <v>906</v>
      </c>
    </row>
    <row r="1052" spans="29:29" ht="14.25" x14ac:dyDescent="0.4">
      <c r="AC1052" s="155" t="s">
        <v>862</v>
      </c>
    </row>
    <row r="1053" spans="29:29" ht="14.25" x14ac:dyDescent="0.4">
      <c r="AC1053" s="155" t="s">
        <v>496</v>
      </c>
    </row>
    <row r="1054" spans="29:29" ht="14.25" x14ac:dyDescent="0.4">
      <c r="AC1054" s="155" t="s">
        <v>497</v>
      </c>
    </row>
    <row r="1055" spans="29:29" ht="14.25" x14ac:dyDescent="0.4">
      <c r="AC1055" s="155" t="s">
        <v>498</v>
      </c>
    </row>
    <row r="1056" spans="29:29" ht="14.25" x14ac:dyDescent="0.4">
      <c r="AC1056" s="155" t="s">
        <v>499</v>
      </c>
    </row>
    <row r="1057" spans="29:29" ht="14.25" x14ac:dyDescent="0.4">
      <c r="AC1057" s="155" t="s">
        <v>922</v>
      </c>
    </row>
    <row r="1058" spans="29:29" ht="14.25" x14ac:dyDescent="0.4">
      <c r="AC1058" s="155" t="s">
        <v>500</v>
      </c>
    </row>
    <row r="1059" spans="29:29" ht="14.25" x14ac:dyDescent="0.4">
      <c r="AC1059" s="155" t="s">
        <v>501</v>
      </c>
    </row>
    <row r="1060" spans="29:29" ht="14.25" x14ac:dyDescent="0.4">
      <c r="AC1060" s="155" t="s">
        <v>878</v>
      </c>
    </row>
    <row r="1061" spans="29:29" ht="14.25" x14ac:dyDescent="0.4">
      <c r="AC1061" s="155" t="s">
        <v>904</v>
      </c>
    </row>
    <row r="1062" spans="29:29" ht="14.25" x14ac:dyDescent="0.4">
      <c r="AC1062" s="155" t="s">
        <v>502</v>
      </c>
    </row>
    <row r="1063" spans="29:29" ht="14.25" x14ac:dyDescent="0.4">
      <c r="AC1063" s="155" t="s">
        <v>503</v>
      </c>
    </row>
    <row r="1064" spans="29:29" ht="14.25" x14ac:dyDescent="0.4">
      <c r="AC1064" s="155" t="s">
        <v>504</v>
      </c>
    </row>
    <row r="1065" spans="29:29" ht="14.25" x14ac:dyDescent="0.4">
      <c r="AC1065" s="155" t="s">
        <v>505</v>
      </c>
    </row>
    <row r="1066" spans="29:29" ht="14.25" x14ac:dyDescent="0.4">
      <c r="AC1066" s="155" t="s">
        <v>506</v>
      </c>
    </row>
    <row r="1067" spans="29:29" ht="14.25" x14ac:dyDescent="0.4">
      <c r="AC1067" s="155" t="s">
        <v>507</v>
      </c>
    </row>
    <row r="1068" spans="29:29" ht="14.25" x14ac:dyDescent="0.4">
      <c r="AC1068" s="155" t="s">
        <v>508</v>
      </c>
    </row>
    <row r="1069" spans="29:29" ht="14.25" x14ac:dyDescent="0.4">
      <c r="AC1069" s="155" t="s">
        <v>877</v>
      </c>
    </row>
    <row r="1070" spans="29:29" ht="14.25" x14ac:dyDescent="0.4">
      <c r="AC1070" s="155" t="s">
        <v>509</v>
      </c>
    </row>
    <row r="1071" spans="29:29" ht="14.25" x14ac:dyDescent="0.4">
      <c r="AC1071" s="155" t="s">
        <v>510</v>
      </c>
    </row>
    <row r="1072" spans="29:29" ht="14.25" x14ac:dyDescent="0.4">
      <c r="AC1072" s="155" t="s">
        <v>511</v>
      </c>
    </row>
    <row r="1073" spans="29:29" ht="14.25" x14ac:dyDescent="0.4">
      <c r="AC1073" s="155" t="s">
        <v>924</v>
      </c>
    </row>
    <row r="1074" spans="29:29" ht="14.25" x14ac:dyDescent="0.4">
      <c r="AC1074" s="155" t="s">
        <v>876</v>
      </c>
    </row>
    <row r="1075" spans="29:29" ht="14.25" x14ac:dyDescent="0.4">
      <c r="AC1075" s="155" t="s">
        <v>512</v>
      </c>
    </row>
    <row r="1076" spans="29:29" ht="14.25" x14ac:dyDescent="0.4">
      <c r="AC1076" s="155" t="s">
        <v>513</v>
      </c>
    </row>
    <row r="1077" spans="29:29" ht="14.25" x14ac:dyDescent="0.4">
      <c r="AC1077" s="155" t="s">
        <v>863</v>
      </c>
    </row>
    <row r="1078" spans="29:29" ht="14.25" x14ac:dyDescent="0.4">
      <c r="AC1078" s="155" t="s">
        <v>910</v>
      </c>
    </row>
    <row r="1079" spans="29:29" ht="14.25" x14ac:dyDescent="0.4">
      <c r="AC1079" s="155" t="s">
        <v>514</v>
      </c>
    </row>
    <row r="1080" spans="29:29" ht="14.25" x14ac:dyDescent="0.4">
      <c r="AC1080" s="155" t="s">
        <v>515</v>
      </c>
    </row>
    <row r="1081" spans="29:29" ht="14.25" x14ac:dyDescent="0.4">
      <c r="AC1081" s="155" t="s">
        <v>516</v>
      </c>
    </row>
    <row r="1082" spans="29:29" ht="14.25" x14ac:dyDescent="0.4">
      <c r="AC1082" s="155" t="s">
        <v>517</v>
      </c>
    </row>
    <row r="1083" spans="29:29" ht="14.25" x14ac:dyDescent="0.4">
      <c r="AC1083" s="155" t="s">
        <v>518</v>
      </c>
    </row>
    <row r="1084" spans="29:29" ht="14.25" x14ac:dyDescent="0.4">
      <c r="AC1084" s="155" t="s">
        <v>519</v>
      </c>
    </row>
    <row r="1085" spans="29:29" ht="14.25" x14ac:dyDescent="0.4">
      <c r="AC1085" s="155" t="s">
        <v>520</v>
      </c>
    </row>
    <row r="1086" spans="29:29" ht="14.25" x14ac:dyDescent="0.4">
      <c r="AC1086" s="155" t="s">
        <v>521</v>
      </c>
    </row>
    <row r="1087" spans="29:29" ht="14.25" x14ac:dyDescent="0.4">
      <c r="AC1087" s="155" t="s">
        <v>522</v>
      </c>
    </row>
    <row r="1088" spans="29:29" ht="14.25" x14ac:dyDescent="0.4">
      <c r="AC1088" s="155" t="s">
        <v>523</v>
      </c>
    </row>
    <row r="1089" spans="29:29" ht="14.25" x14ac:dyDescent="0.4">
      <c r="AC1089" s="155" t="s">
        <v>524</v>
      </c>
    </row>
    <row r="1090" spans="29:29" ht="14.25" x14ac:dyDescent="0.4">
      <c r="AC1090" s="155" t="s">
        <v>915</v>
      </c>
    </row>
    <row r="1091" spans="29:29" ht="14.25" x14ac:dyDescent="0.4">
      <c r="AC1091" s="155" t="s">
        <v>916</v>
      </c>
    </row>
    <row r="1092" spans="29:29" ht="14.25" x14ac:dyDescent="0.4">
      <c r="AC1092" s="155" t="s">
        <v>525</v>
      </c>
    </row>
    <row r="1093" spans="29:29" ht="14.25" x14ac:dyDescent="0.4">
      <c r="AC1093" s="155" t="s">
        <v>526</v>
      </c>
    </row>
    <row r="1094" spans="29:29" ht="14.25" x14ac:dyDescent="0.4">
      <c r="AC1094" s="155" t="s">
        <v>527</v>
      </c>
    </row>
    <row r="1095" spans="29:29" ht="14.25" x14ac:dyDescent="0.4">
      <c r="AC1095" s="155" t="s">
        <v>528</v>
      </c>
    </row>
    <row r="1096" spans="29:29" ht="14.25" x14ac:dyDescent="0.4">
      <c r="AC1096" s="155" t="s">
        <v>896</v>
      </c>
    </row>
    <row r="1097" spans="29:29" ht="14.25" x14ac:dyDescent="0.4">
      <c r="AC1097" s="155" t="s">
        <v>529</v>
      </c>
    </row>
    <row r="1098" spans="29:29" ht="14.25" x14ac:dyDescent="0.4">
      <c r="AC1098" s="155" t="s">
        <v>530</v>
      </c>
    </row>
    <row r="1099" spans="29:29" ht="14.25" x14ac:dyDescent="0.4">
      <c r="AC1099" s="155" t="s">
        <v>531</v>
      </c>
    </row>
    <row r="1100" spans="29:29" ht="14.25" x14ac:dyDescent="0.4">
      <c r="AC1100" s="155" t="s">
        <v>532</v>
      </c>
    </row>
    <row r="1101" spans="29:29" ht="14.25" x14ac:dyDescent="0.4">
      <c r="AC1101" s="155" t="s">
        <v>533</v>
      </c>
    </row>
    <row r="1102" spans="29:29" ht="14.25" x14ac:dyDescent="0.4">
      <c r="AC1102" s="155" t="s">
        <v>534</v>
      </c>
    </row>
    <row r="1103" spans="29:29" ht="14.25" x14ac:dyDescent="0.4">
      <c r="AC1103" s="155" t="s">
        <v>535</v>
      </c>
    </row>
    <row r="1104" spans="29:29" ht="14.25" x14ac:dyDescent="0.4">
      <c r="AC1104" s="155" t="s">
        <v>536</v>
      </c>
    </row>
    <row r="1105" spans="29:29" ht="14.25" x14ac:dyDescent="0.4">
      <c r="AC1105" s="155" t="s">
        <v>537</v>
      </c>
    </row>
    <row r="1106" spans="29:29" ht="14.25" x14ac:dyDescent="0.4">
      <c r="AC1106" s="155" t="s">
        <v>538</v>
      </c>
    </row>
    <row r="1107" spans="29:29" ht="14.25" x14ac:dyDescent="0.4">
      <c r="AC1107" s="155" t="s">
        <v>539</v>
      </c>
    </row>
    <row r="1108" spans="29:29" ht="14.25" x14ac:dyDescent="0.4">
      <c r="AC1108" s="155" t="s">
        <v>540</v>
      </c>
    </row>
    <row r="1109" spans="29:29" ht="14.25" x14ac:dyDescent="0.4">
      <c r="AC1109" s="155" t="s">
        <v>541</v>
      </c>
    </row>
    <row r="1110" spans="29:29" ht="14.25" x14ac:dyDescent="0.4">
      <c r="AC1110" s="155" t="s">
        <v>542</v>
      </c>
    </row>
    <row r="1111" spans="29:29" ht="14.25" x14ac:dyDescent="0.4">
      <c r="AC1111" s="155" t="s">
        <v>898</v>
      </c>
    </row>
    <row r="1112" spans="29:29" ht="14.25" x14ac:dyDescent="0.4">
      <c r="AC1112" s="155" t="s">
        <v>543</v>
      </c>
    </row>
    <row r="1113" spans="29:29" ht="14.25" x14ac:dyDescent="0.4">
      <c r="AC1113" s="155" t="s">
        <v>544</v>
      </c>
    </row>
    <row r="1114" spans="29:29" ht="14.25" x14ac:dyDescent="0.4">
      <c r="AC1114" s="155" t="s">
        <v>900</v>
      </c>
    </row>
    <row r="1115" spans="29:29" ht="14.25" x14ac:dyDescent="0.4">
      <c r="AC1115" s="155" t="s">
        <v>899</v>
      </c>
    </row>
    <row r="1116" spans="29:29" ht="14.25" x14ac:dyDescent="0.4">
      <c r="AC1116" s="155" t="s">
        <v>545</v>
      </c>
    </row>
    <row r="1117" spans="29:29" ht="14.25" x14ac:dyDescent="0.4">
      <c r="AC1117" s="155" t="s">
        <v>897</v>
      </c>
    </row>
    <row r="1118" spans="29:29" ht="14.25" x14ac:dyDescent="0.4">
      <c r="AC1118" s="155" t="s">
        <v>546</v>
      </c>
    </row>
    <row r="1119" spans="29:29" ht="14.25" x14ac:dyDescent="0.4">
      <c r="AC1119" s="155" t="s">
        <v>547</v>
      </c>
    </row>
    <row r="1120" spans="29:29" ht="14.25" x14ac:dyDescent="0.4">
      <c r="AC1120" s="155" t="s">
        <v>548</v>
      </c>
    </row>
    <row r="1121" spans="29:29" ht="14.25" x14ac:dyDescent="0.4">
      <c r="AC1121" s="155" t="s">
        <v>549</v>
      </c>
    </row>
    <row r="1122" spans="29:29" ht="14.25" x14ac:dyDescent="0.4">
      <c r="AC1122" s="155" t="s">
        <v>550</v>
      </c>
    </row>
    <row r="1123" spans="29:29" ht="14.25" x14ac:dyDescent="0.4">
      <c r="AC1123" s="155" t="s">
        <v>551</v>
      </c>
    </row>
    <row r="1124" spans="29:29" ht="14.25" x14ac:dyDescent="0.4">
      <c r="AC1124" s="155" t="s">
        <v>552</v>
      </c>
    </row>
    <row r="1125" spans="29:29" ht="14.25" x14ac:dyDescent="0.4">
      <c r="AC1125" s="155" t="s">
        <v>553</v>
      </c>
    </row>
    <row r="1126" spans="29:29" ht="14.25" x14ac:dyDescent="0.4">
      <c r="AC1126" s="155" t="s">
        <v>554</v>
      </c>
    </row>
    <row r="1127" spans="29:29" ht="14.25" x14ac:dyDescent="0.4">
      <c r="AC1127" s="155" t="s">
        <v>555</v>
      </c>
    </row>
    <row r="1128" spans="29:29" ht="14.25" x14ac:dyDescent="0.4">
      <c r="AC1128" s="155" t="s">
        <v>556</v>
      </c>
    </row>
    <row r="1129" spans="29:29" ht="14.25" x14ac:dyDescent="0.4">
      <c r="AC1129" s="155" t="s">
        <v>557</v>
      </c>
    </row>
    <row r="1130" spans="29:29" ht="14.25" x14ac:dyDescent="0.4">
      <c r="AC1130" s="155" t="s">
        <v>558</v>
      </c>
    </row>
    <row r="1131" spans="29:29" ht="14.25" x14ac:dyDescent="0.4">
      <c r="AC1131" s="155" t="s">
        <v>559</v>
      </c>
    </row>
    <row r="1132" spans="29:29" ht="14.25" x14ac:dyDescent="0.4">
      <c r="AC1132" s="155" t="s">
        <v>560</v>
      </c>
    </row>
    <row r="1133" spans="29:29" ht="14.25" x14ac:dyDescent="0.4">
      <c r="AC1133" s="155" t="s">
        <v>561</v>
      </c>
    </row>
    <row r="1134" spans="29:29" ht="14.25" x14ac:dyDescent="0.4">
      <c r="AC1134" s="155" t="s">
        <v>562</v>
      </c>
    </row>
    <row r="1135" spans="29:29" ht="14.25" x14ac:dyDescent="0.4">
      <c r="AC1135" s="155" t="s">
        <v>563</v>
      </c>
    </row>
    <row r="1136" spans="29:29" ht="14.25" x14ac:dyDescent="0.4">
      <c r="AC1136" s="155" t="s">
        <v>564</v>
      </c>
    </row>
    <row r="1137" spans="29:29" ht="14.25" x14ac:dyDescent="0.4">
      <c r="AC1137" s="155" t="s">
        <v>565</v>
      </c>
    </row>
    <row r="1138" spans="29:29" ht="14.25" x14ac:dyDescent="0.4">
      <c r="AC1138" s="155" t="s">
        <v>566</v>
      </c>
    </row>
    <row r="1139" spans="29:29" ht="14.25" x14ac:dyDescent="0.4">
      <c r="AC1139" s="155" t="s">
        <v>567</v>
      </c>
    </row>
    <row r="1140" spans="29:29" ht="14.25" x14ac:dyDescent="0.4">
      <c r="AC1140" s="155" t="s">
        <v>568</v>
      </c>
    </row>
    <row r="1141" spans="29:29" ht="14.25" x14ac:dyDescent="0.4">
      <c r="AC1141" s="155" t="s">
        <v>569</v>
      </c>
    </row>
    <row r="1142" spans="29:29" ht="14.25" x14ac:dyDescent="0.4">
      <c r="AC1142" s="155" t="s">
        <v>570</v>
      </c>
    </row>
    <row r="1143" spans="29:29" ht="14.25" x14ac:dyDescent="0.4">
      <c r="AC1143" s="155" t="s">
        <v>571</v>
      </c>
    </row>
    <row r="1144" spans="29:29" ht="14.25" x14ac:dyDescent="0.4">
      <c r="AC1144" s="155" t="s">
        <v>572</v>
      </c>
    </row>
    <row r="1145" spans="29:29" ht="14.25" x14ac:dyDescent="0.4">
      <c r="AC1145" s="155" t="s">
        <v>573</v>
      </c>
    </row>
    <row r="1146" spans="29:29" ht="14.25" x14ac:dyDescent="0.4">
      <c r="AC1146" s="155" t="s">
        <v>574</v>
      </c>
    </row>
    <row r="1147" spans="29:29" ht="14.25" x14ac:dyDescent="0.4">
      <c r="AC1147" s="155" t="s">
        <v>575</v>
      </c>
    </row>
    <row r="1148" spans="29:29" ht="14.25" x14ac:dyDescent="0.4">
      <c r="AC1148" s="155" t="s">
        <v>1541</v>
      </c>
    </row>
    <row r="1149" spans="29:29" ht="14.25" x14ac:dyDescent="0.4">
      <c r="AC1149" s="155" t="s">
        <v>1540</v>
      </c>
    </row>
    <row r="1150" spans="29:29" ht="14.25" x14ac:dyDescent="0.4">
      <c r="AC1150" s="155" t="s">
        <v>576</v>
      </c>
    </row>
    <row r="1151" spans="29:29" ht="14.25" x14ac:dyDescent="0.4">
      <c r="AC1151" s="155" t="s">
        <v>855</v>
      </c>
    </row>
    <row r="1152" spans="29:29" ht="14.25" x14ac:dyDescent="0.4">
      <c r="AC1152" s="155" t="s">
        <v>577</v>
      </c>
    </row>
    <row r="1153" spans="29:29" ht="14.25" x14ac:dyDescent="0.4">
      <c r="AC1153" s="155" t="s">
        <v>578</v>
      </c>
    </row>
    <row r="1154" spans="29:29" ht="14.25" x14ac:dyDescent="0.4">
      <c r="AC1154" s="155" t="s">
        <v>579</v>
      </c>
    </row>
    <row r="1155" spans="29:29" ht="14.25" x14ac:dyDescent="0.4">
      <c r="AC1155" s="155" t="s">
        <v>580</v>
      </c>
    </row>
    <row r="1156" spans="29:29" ht="14.25" x14ac:dyDescent="0.4">
      <c r="AC1156" s="155" t="s">
        <v>581</v>
      </c>
    </row>
    <row r="1157" spans="29:29" ht="14.25" x14ac:dyDescent="0.4">
      <c r="AC1157" s="155" t="s">
        <v>582</v>
      </c>
    </row>
    <row r="1158" spans="29:29" ht="14.25" x14ac:dyDescent="0.4">
      <c r="AC1158" s="155" t="s">
        <v>913</v>
      </c>
    </row>
    <row r="1159" spans="29:29" ht="14.25" x14ac:dyDescent="0.4">
      <c r="AC1159" s="155" t="s">
        <v>583</v>
      </c>
    </row>
    <row r="1160" spans="29:29" ht="14.25" x14ac:dyDescent="0.4">
      <c r="AC1160" s="155" t="s">
        <v>584</v>
      </c>
    </row>
    <row r="1161" spans="29:29" ht="14.25" x14ac:dyDescent="0.4">
      <c r="AC1161" s="155" t="s">
        <v>585</v>
      </c>
    </row>
    <row r="1162" spans="29:29" ht="14.25" x14ac:dyDescent="0.4">
      <c r="AC1162" s="155" t="s">
        <v>1517</v>
      </c>
    </row>
    <row r="1163" spans="29:29" ht="14.25" x14ac:dyDescent="0.4">
      <c r="AC1163" s="155" t="s">
        <v>1516</v>
      </c>
    </row>
    <row r="1164" spans="29:29" ht="14.25" x14ac:dyDescent="0.4">
      <c r="AC1164" s="155" t="s">
        <v>1516</v>
      </c>
    </row>
    <row r="1165" spans="29:29" ht="14.25" x14ac:dyDescent="0.4">
      <c r="AC1165" s="155" t="s">
        <v>586</v>
      </c>
    </row>
    <row r="1166" spans="29:29" ht="14.25" x14ac:dyDescent="0.4">
      <c r="AC1166" s="155" t="s">
        <v>587</v>
      </c>
    </row>
    <row r="1167" spans="29:29" ht="14.25" x14ac:dyDescent="0.4">
      <c r="AC1167" s="155" t="s">
        <v>867</v>
      </c>
    </row>
    <row r="1168" spans="29:29" ht="14.25" x14ac:dyDescent="0.4">
      <c r="AC1168" s="155" t="s">
        <v>588</v>
      </c>
    </row>
    <row r="1169" spans="29:29" ht="14.25" x14ac:dyDescent="0.4">
      <c r="AC1169" s="155" t="s">
        <v>589</v>
      </c>
    </row>
    <row r="1170" spans="29:29" ht="14.25" x14ac:dyDescent="0.4">
      <c r="AC1170" s="155" t="s">
        <v>590</v>
      </c>
    </row>
    <row r="1171" spans="29:29" ht="14.25" x14ac:dyDescent="0.4">
      <c r="AC1171" s="155" t="s">
        <v>591</v>
      </c>
    </row>
    <row r="1172" spans="29:29" ht="14.25" x14ac:dyDescent="0.4">
      <c r="AC1172" s="155" t="s">
        <v>592</v>
      </c>
    </row>
    <row r="1173" spans="29:29" ht="14.25" x14ac:dyDescent="0.4">
      <c r="AC1173" s="155" t="s">
        <v>593</v>
      </c>
    </row>
    <row r="1174" spans="29:29" ht="14.25" x14ac:dyDescent="0.4">
      <c r="AC1174" s="155" t="s">
        <v>853</v>
      </c>
    </row>
    <row r="1175" spans="29:29" ht="14.25" x14ac:dyDescent="0.4">
      <c r="AC1175" s="155" t="s">
        <v>594</v>
      </c>
    </row>
    <row r="1176" spans="29:29" ht="14.25" x14ac:dyDescent="0.4">
      <c r="AC1176" s="155" t="s">
        <v>883</v>
      </c>
    </row>
    <row r="1177" spans="29:29" ht="14.25" x14ac:dyDescent="0.4">
      <c r="AC1177" s="155" t="s">
        <v>1449</v>
      </c>
    </row>
    <row r="1178" spans="29:29" ht="14.25" x14ac:dyDescent="0.4">
      <c r="AC1178" s="155" t="s">
        <v>595</v>
      </c>
    </row>
    <row r="1179" spans="29:29" ht="14.25" x14ac:dyDescent="0.4">
      <c r="AC1179" s="155" t="s">
        <v>596</v>
      </c>
    </row>
    <row r="1180" spans="29:29" x14ac:dyDescent="0.35">
      <c r="AC1180" s="518" t="s">
        <v>597</v>
      </c>
    </row>
    <row r="1181" spans="29:29" x14ac:dyDescent="0.35">
      <c r="AC1181" s="518" t="s">
        <v>598</v>
      </c>
    </row>
    <row r="1182" spans="29:29" x14ac:dyDescent="0.35">
      <c r="AC1182" s="518" t="s">
        <v>599</v>
      </c>
    </row>
    <row r="1183" spans="29:29" x14ac:dyDescent="0.35">
      <c r="AC1183" s="518" t="s">
        <v>600</v>
      </c>
    </row>
    <row r="1184" spans="29:29" x14ac:dyDescent="0.35">
      <c r="AC1184" s="518" t="s">
        <v>880</v>
      </c>
    </row>
    <row r="1185" spans="29:29" x14ac:dyDescent="0.35">
      <c r="AC1185" s="518" t="s">
        <v>601</v>
      </c>
    </row>
    <row r="1186" spans="29:29" x14ac:dyDescent="0.35">
      <c r="AC1186" s="518" t="s">
        <v>1549</v>
      </c>
    </row>
    <row r="1187" spans="29:29" x14ac:dyDescent="0.35">
      <c r="AC1187" s="518" t="s">
        <v>1550</v>
      </c>
    </row>
    <row r="1188" spans="29:29" x14ac:dyDescent="0.35">
      <c r="AC1188" s="518" t="s">
        <v>1551</v>
      </c>
    </row>
    <row r="1189" spans="29:29" x14ac:dyDescent="0.35">
      <c r="AC1189" s="518" t="s">
        <v>1552</v>
      </c>
    </row>
    <row r="1190" spans="29:29" x14ac:dyDescent="0.35">
      <c r="AC1190" s="518"/>
    </row>
    <row r="1191" spans="29:29" x14ac:dyDescent="0.35">
      <c r="AC1191" s="518"/>
    </row>
    <row r="1192" spans="29:29" x14ac:dyDescent="0.35">
      <c r="AC1192" s="518"/>
    </row>
    <row r="1193" spans="29:29" x14ac:dyDescent="0.35">
      <c r="AC1193" s="518"/>
    </row>
    <row r="1194" spans="29:29" x14ac:dyDescent="0.35">
      <c r="AC1194" s="518"/>
    </row>
    <row r="1195" spans="29:29" x14ac:dyDescent="0.35">
      <c r="AC1195" s="518"/>
    </row>
    <row r="1196" spans="29:29" x14ac:dyDescent="0.35">
      <c r="AC1196" s="518"/>
    </row>
    <row r="1197" spans="29:29" x14ac:dyDescent="0.35">
      <c r="AC1197" s="518"/>
    </row>
    <row r="1198" spans="29:29" x14ac:dyDescent="0.35">
      <c r="AC1198" s="518"/>
    </row>
  </sheetData>
  <mergeCells count="2">
    <mergeCell ref="E3:U3"/>
    <mergeCell ref="E4:U4"/>
  </mergeCells>
  <phoneticPr fontId="0" type="noConversion"/>
  <dataValidations count="6">
    <dataValidation type="list" allowBlank="1" showInputMessage="1" showErrorMessage="1" sqref="I153:N302" xr:uid="{900F92D2-1728-4A60-82C3-AEDC56D14DE5}">
      <formula1>MANUFACTURER</formula1>
    </dataValidation>
    <dataValidation type="list" allowBlank="1" showInputMessage="1" showErrorMessage="1" sqref="H153:H302" xr:uid="{55B36175-B1A6-45E6-A81A-940702905118}">
      <formula1>DENOM</formula1>
    </dataValidation>
    <dataValidation type="list" allowBlank="1" showInputMessage="1" showErrorMessage="1" sqref="O153:O302" xr:uid="{AE7BCE53-C06D-494F-B751-E76D0DA32883}">
      <formula1>GAMETHEMES</formula1>
    </dataValidation>
    <dataValidation type="list" allowBlank="1" showInputMessage="1" showErrorMessage="1" sqref="P153:P302" xr:uid="{9FC912C5-F5AA-4900-B1A7-98F80D68DEFB}">
      <formula1>GAMECONFIG</formula1>
    </dataValidation>
    <dataValidation type="list" allowBlank="1" showInputMessage="1" showErrorMessage="1" sqref="Q153:Q302" xr:uid="{406B35EE-FA81-4D79-ADA8-CF70099FCB70}">
      <formula1>TYPE</formula1>
    </dataValidation>
    <dataValidation type="list" allowBlank="1" showInputMessage="1" showErrorMessage="1" sqref="T153:T302" xr:uid="{6958940D-2237-41CB-B7C3-D9603BE71AA7}">
      <formula1>PROGRESSIVE</formula1>
    </dataValidation>
  </dataValidations>
  <pageMargins left="0.75" right="0.75" top="1" bottom="1" header="0.5" footer="0.5"/>
  <pageSetup scale="50" fitToHeight="4" orientation="portrait" horizontalDpi="360" verticalDpi="1200" r:id="rId1"/>
  <headerFooter alignWithMargins="0"/>
  <ignoredErrors>
    <ignoredError sqref="H137:H152 G97:G152 G10:G96 H10:H106 H124:H136 H107:H123 N10:N152 K56 K60:K80 K81:K94 K99:K114 K134:K147 K150 K37:K46 K13:K26 K10:K12" numberStoredAsText="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9CF85-66D1-4BA8-A00E-518E70F2CF8C}">
  <sheetPr codeName="Sheet26"/>
  <dimension ref="A1:X381"/>
  <sheetViews>
    <sheetView showGridLines="0" topLeftCell="A4" zoomScale="75" zoomScaleNormal="75" workbookViewId="0">
      <selection activeCell="A9" sqref="A9"/>
    </sheetView>
  </sheetViews>
  <sheetFormatPr defaultColWidth="20.53125" defaultRowHeight="13.15" x14ac:dyDescent="0.35"/>
  <cols>
    <col min="1" max="1" width="8.53125" style="2" customWidth="1"/>
    <col min="2" max="2" width="12.53125" style="2" customWidth="1"/>
    <col min="3" max="15" width="16.53125" style="2" customWidth="1"/>
    <col min="16" max="16" width="50.53125" style="2" customWidth="1"/>
    <col min="17" max="17" width="20.53125" style="367"/>
    <col min="18" max="16384" width="20.53125" style="2"/>
  </cols>
  <sheetData>
    <row r="1" spans="1:23" ht="9" customHeight="1" x14ac:dyDescent="0.4">
      <c r="A1" s="3"/>
      <c r="B1" s="3"/>
      <c r="C1" s="3"/>
      <c r="D1" s="3"/>
      <c r="E1" s="3"/>
      <c r="F1" s="3"/>
      <c r="G1" s="3"/>
      <c r="H1" s="3"/>
      <c r="I1" s="3"/>
      <c r="J1" s="3"/>
      <c r="K1" s="3"/>
      <c r="L1" s="3"/>
      <c r="M1" s="3"/>
      <c r="N1" s="3"/>
    </row>
    <row r="2" spans="1:23" ht="28.5" customHeight="1" x14ac:dyDescent="0.8">
      <c r="A2" s="5"/>
      <c r="B2" s="5"/>
      <c r="C2" s="6"/>
      <c r="E2" s="78" t="str">
        <f>HOME!G4</f>
        <v>KONINGSDAM</v>
      </c>
      <c r="F2" s="6"/>
      <c r="G2" s="6"/>
      <c r="H2" s="6"/>
      <c r="I2" s="79" t="s">
        <v>778</v>
      </c>
      <c r="J2" s="14" t="s">
        <v>779</v>
      </c>
      <c r="M2" s="3"/>
      <c r="N2" s="3"/>
    </row>
    <row r="3" spans="1:23" ht="21" customHeight="1" thickBot="1" x14ac:dyDescent="0.65">
      <c r="C3" s="7"/>
      <c r="D3" s="731" t="s">
        <v>780</v>
      </c>
      <c r="E3" s="757"/>
      <c r="F3" s="757"/>
      <c r="G3" s="146"/>
      <c r="H3" s="80">
        <f>COUNTIF(P11:P310,"Zero Coin In?")</f>
        <v>0</v>
      </c>
      <c r="I3" s="7"/>
      <c r="J3" s="14" t="s">
        <v>781</v>
      </c>
      <c r="M3" s="3"/>
      <c r="N3" s="3"/>
      <c r="S3" s="763" t="str">
        <f>HOME!G4</f>
        <v>KONINGSDAM</v>
      </c>
      <c r="T3" s="764"/>
      <c r="U3" s="764"/>
      <c r="V3" s="764"/>
    </row>
    <row r="4" spans="1:23" ht="21" customHeight="1" thickTop="1" thickBot="1" x14ac:dyDescent="0.45">
      <c r="D4" s="3"/>
      <c r="E4" s="81" t="s">
        <v>782</v>
      </c>
      <c r="F4" s="82">
        <f>COUNTIF(P11:P310,"No Drop?")</f>
        <v>0</v>
      </c>
      <c r="G4" s="147"/>
      <c r="H4" s="80">
        <f>COUNTIF(P11:P310,"Minus Coin In?")</f>
        <v>0</v>
      </c>
      <c r="I4" s="10"/>
      <c r="J4" s="18" t="s">
        <v>783</v>
      </c>
      <c r="M4" s="3"/>
      <c r="N4" s="3"/>
      <c r="S4" s="764"/>
      <c r="T4" s="764"/>
      <c r="U4" s="764"/>
      <c r="V4" s="764"/>
    </row>
    <row r="5" spans="1:23" ht="21" customHeight="1" thickTop="1" thickBot="1" x14ac:dyDescent="0.5">
      <c r="A5" s="83"/>
      <c r="B5" s="56"/>
      <c r="C5" s="84"/>
      <c r="D5" s="85"/>
      <c r="E5" s="81" t="s">
        <v>769</v>
      </c>
      <c r="F5" s="82">
        <f>SUM(H3:H5)</f>
        <v>0</v>
      </c>
      <c r="G5" s="147"/>
      <c r="H5" s="80">
        <f>COUNTIF(P11:P310,"Drop but no Coin In?")</f>
        <v>0</v>
      </c>
      <c r="I5" s="9"/>
      <c r="J5" s="14" t="s">
        <v>784</v>
      </c>
      <c r="M5" s="3"/>
      <c r="N5" s="3"/>
      <c r="S5" s="731" t="s">
        <v>707</v>
      </c>
      <c r="T5" s="731"/>
      <c r="U5" s="731"/>
      <c r="V5" s="731"/>
    </row>
    <row r="6" spans="1:23" ht="9" customHeight="1" thickTop="1" x14ac:dyDescent="0.4">
      <c r="A6" s="83"/>
      <c r="B6" s="56"/>
      <c r="C6" s="84"/>
      <c r="D6" s="85"/>
      <c r="E6" s="81"/>
      <c r="F6" s="147"/>
      <c r="G6" s="147"/>
      <c r="H6" s="80"/>
      <c r="I6" s="9"/>
      <c r="J6" s="14"/>
      <c r="M6" s="3"/>
      <c r="N6" s="3"/>
    </row>
    <row r="7" spans="1:23" ht="21" customHeight="1" x14ac:dyDescent="0.4">
      <c r="A7" s="86"/>
      <c r="B7" s="87" t="s">
        <v>749</v>
      </c>
      <c r="C7" s="760"/>
      <c r="D7" s="760"/>
      <c r="E7" s="760"/>
      <c r="F7" s="760"/>
      <c r="G7" s="760"/>
      <c r="H7" s="760"/>
      <c r="I7" s="760"/>
      <c r="J7" s="3"/>
      <c r="K7" s="3"/>
      <c r="L7" s="18"/>
      <c r="M7" s="3"/>
      <c r="N7" s="3"/>
    </row>
    <row r="8" spans="1:23" ht="9" customHeight="1" thickBot="1" x14ac:dyDescent="0.45">
      <c r="A8" s="12"/>
      <c r="B8" s="3"/>
      <c r="C8" s="3"/>
      <c r="D8" s="3"/>
      <c r="E8" s="3"/>
      <c r="F8" s="17"/>
      <c r="G8" s="17"/>
      <c r="H8" s="3"/>
      <c r="I8" s="3"/>
      <c r="J8" s="3"/>
      <c r="K8" s="3"/>
      <c r="L8" s="14"/>
      <c r="M8" s="3"/>
      <c r="N8" s="3"/>
    </row>
    <row r="9" spans="1:23" s="88" customFormat="1" ht="18.75" customHeight="1" thickTop="1" x14ac:dyDescent="0.4">
      <c r="A9" s="118"/>
      <c r="B9" s="119" t="s">
        <v>821</v>
      </c>
      <c r="C9" s="119" t="s">
        <v>729</v>
      </c>
      <c r="D9" s="119" t="s">
        <v>802</v>
      </c>
      <c r="E9" s="119" t="s">
        <v>803</v>
      </c>
      <c r="F9" s="120" t="s">
        <v>804</v>
      </c>
      <c r="G9" s="120" t="s">
        <v>729</v>
      </c>
      <c r="H9" s="119"/>
      <c r="I9" s="120" t="s">
        <v>754</v>
      </c>
      <c r="J9" s="120" t="s">
        <v>804</v>
      </c>
      <c r="K9" s="120" t="s">
        <v>729</v>
      </c>
      <c r="L9" s="120" t="s">
        <v>729</v>
      </c>
      <c r="M9" s="120" t="s">
        <v>747</v>
      </c>
      <c r="N9" s="120" t="s">
        <v>730</v>
      </c>
      <c r="O9" s="121" t="s">
        <v>731</v>
      </c>
      <c r="P9" s="122" t="s">
        <v>758</v>
      </c>
      <c r="Q9" s="368"/>
      <c r="R9" s="732" t="s">
        <v>708</v>
      </c>
      <c r="S9" s="734" t="s">
        <v>709</v>
      </c>
      <c r="T9" s="736" t="s">
        <v>710</v>
      </c>
      <c r="U9" s="734" t="s">
        <v>711</v>
      </c>
      <c r="V9" s="734" t="s">
        <v>712</v>
      </c>
      <c r="W9" s="761" t="s">
        <v>713</v>
      </c>
    </row>
    <row r="10" spans="1:23" s="88" customFormat="1" ht="18.75" customHeight="1" thickBot="1" x14ac:dyDescent="0.45">
      <c r="A10" s="123" t="s">
        <v>800</v>
      </c>
      <c r="B10" s="90" t="s">
        <v>822</v>
      </c>
      <c r="C10" s="89" t="s">
        <v>734</v>
      </c>
      <c r="D10" s="89" t="s">
        <v>735</v>
      </c>
      <c r="E10" s="89" t="s">
        <v>735</v>
      </c>
      <c r="F10" s="89" t="s">
        <v>735</v>
      </c>
      <c r="G10" s="89" t="s">
        <v>735</v>
      </c>
      <c r="H10" s="89" t="s">
        <v>739</v>
      </c>
      <c r="I10" s="89" t="s">
        <v>753</v>
      </c>
      <c r="J10" s="90" t="s">
        <v>805</v>
      </c>
      <c r="K10" s="90" t="s">
        <v>805</v>
      </c>
      <c r="L10" s="90" t="s">
        <v>736</v>
      </c>
      <c r="M10" s="90" t="s">
        <v>731</v>
      </c>
      <c r="N10" s="90" t="s">
        <v>737</v>
      </c>
      <c r="O10" s="91" t="s">
        <v>738</v>
      </c>
      <c r="P10" s="124" t="s">
        <v>759</v>
      </c>
      <c r="Q10" s="368"/>
      <c r="R10" s="733"/>
      <c r="S10" s="735"/>
      <c r="T10" s="737"/>
      <c r="U10" s="738"/>
      <c r="V10" s="738"/>
      <c r="W10" s="762"/>
    </row>
    <row r="11" spans="1:23" s="18" customFormat="1" ht="19.5" customHeight="1" thickTop="1" x14ac:dyDescent="0.4">
      <c r="A11" s="125">
        <f>'MACHINE INFO'!F10</f>
        <v>1391</v>
      </c>
      <c r="B11" s="108" t="str">
        <f>'MACHINE INFO'!H10</f>
        <v>$0.10</v>
      </c>
      <c r="C11" s="150"/>
      <c r="D11" s="150"/>
      <c r="E11" s="150"/>
      <c r="F11" s="151"/>
      <c r="G11" s="22" t="str">
        <f>IF(AND(D11="",E11="",F11=""),"",SUM(D11:F11))</f>
        <v/>
      </c>
      <c r="H11" s="151"/>
      <c r="I11" s="151"/>
      <c r="J11" s="151"/>
      <c r="K11" s="22">
        <f>SUM(H11:J11)</f>
        <v>0</v>
      </c>
      <c r="L11" s="92" t="str">
        <f>IF(AND(C11=0,D11=0,E11=0,F11=0),"M/C Off?",SUM(G11-K11))</f>
        <v>M/C Off?</v>
      </c>
      <c r="M11" s="115">
        <f>SUM('MACHINE INFO'!S10)</f>
        <v>0.9597</v>
      </c>
      <c r="N11" s="113" t="str">
        <f>IF(L11="M/C Off?","",IF(G11="","",IF(AND(H11="",I11="",J11=""),"",SUM((C11-L11)/C11))))</f>
        <v/>
      </c>
      <c r="O11" s="114" t="str">
        <f>IF(M11=0,"NO THEO %",IF(N11="","",SUM(M11-N11)))</f>
        <v/>
      </c>
      <c r="P11" s="152" t="str">
        <f>IF(C11="","",IF(G11&gt;C11,"DROP BUT NO COIN IN?",IF(C11=0,"ZERO COIN IN?",IF(AND(C11&gt;0,G11&gt;0),"OK",IF(AND(C11&gt;0,G11=0),"No Drop?",)))))</f>
        <v/>
      </c>
      <c r="Q11" s="215" t="e">
        <f>'TABLE INFO'!#REF!</f>
        <v>#REF!</v>
      </c>
      <c r="R11" s="192" t="str">
        <f>'TABLE INFO'!C9</f>
        <v>TABLE</v>
      </c>
      <c r="S11" s="193"/>
      <c r="T11" s="193"/>
      <c r="U11" s="194" t="str">
        <f t="shared" ref="U11:U21" si="0">IF(S11=0,"NO DROP",T11/S11)</f>
        <v>NO DROP</v>
      </c>
      <c r="V11" s="216" t="str">
        <f>'TABLE INFO'!D9</f>
        <v>THEO HOLD %</v>
      </c>
      <c r="W11" s="195" t="str">
        <f t="shared" ref="W11:W21" si="1">IF(U11="NO DROP","NO DROP",SUM(U11-V11))</f>
        <v>NO DROP</v>
      </c>
    </row>
    <row r="12" spans="1:23" s="18" customFormat="1" ht="19.5" customHeight="1" x14ac:dyDescent="0.4">
      <c r="A12" s="125">
        <f>'MACHINE INFO'!F11</f>
        <v>1392</v>
      </c>
      <c r="B12" s="108" t="str">
        <f>'MACHINE INFO'!H11</f>
        <v>$0.10</v>
      </c>
      <c r="C12" s="150"/>
      <c r="D12" s="150"/>
      <c r="E12" s="150"/>
      <c r="F12" s="151"/>
      <c r="G12" s="22" t="str">
        <f t="shared" ref="G12:G75" si="2">IF(AND(D12="",E12="",F12=""),"",SUM(D12:F12))</f>
        <v/>
      </c>
      <c r="H12" s="151"/>
      <c r="I12" s="151"/>
      <c r="J12" s="151"/>
      <c r="K12" s="22">
        <f t="shared" ref="K12:K75" si="3">SUM(H12:J12)</f>
        <v>0</v>
      </c>
      <c r="L12" s="92" t="str">
        <f t="shared" ref="L12:L75" si="4">IF(AND(C12=0,D12=0,E12=0,F12=0),"M/C Off?",SUM(G12-K12))</f>
        <v>M/C Off?</v>
      </c>
      <c r="M12" s="115">
        <f>SUM('MACHINE INFO'!S11)</f>
        <v>0.9597</v>
      </c>
      <c r="N12" s="113" t="str">
        <f t="shared" ref="N12:N75" si="5">IF(L12="M/C Off?","",IF(G12="","",IF(AND(H12="",I12="",J12=""),"",SUM((C12-L12)/C12))))</f>
        <v/>
      </c>
      <c r="O12" s="114" t="str">
        <f t="shared" ref="O12:O75" si="6">IF(M12=0,"NO THEO %",IF(N12="","",SUM(M12-N12)))</f>
        <v/>
      </c>
      <c r="P12" s="152" t="str">
        <f t="shared" ref="P12:P75" si="7">IF(C12="","",IF(G12&gt;C12,"DROP BUT NO COIN IN?",IF(C12=0,"ZERO COIN IN?",IF(AND(C12&gt;0,G12&gt;0),"OK",IF(AND(C12&gt;0,G12=0),"No Drop?",)))))</f>
        <v/>
      </c>
      <c r="Q12" s="215" t="e">
        <f>'TABLE INFO'!#REF!</f>
        <v>#REF!</v>
      </c>
      <c r="R12" s="196">
        <f>'TABLE INFO'!C10</f>
        <v>0</v>
      </c>
      <c r="S12" s="197"/>
      <c r="T12" s="197"/>
      <c r="U12" s="198" t="str">
        <f t="shared" si="0"/>
        <v>NO DROP</v>
      </c>
      <c r="V12" s="217">
        <f>'TABLE INFO'!D10</f>
        <v>0</v>
      </c>
      <c r="W12" s="199" t="str">
        <f t="shared" si="1"/>
        <v>NO DROP</v>
      </c>
    </row>
    <row r="13" spans="1:23" s="18" customFormat="1" ht="19.5" customHeight="1" x14ac:dyDescent="0.4">
      <c r="A13" s="125">
        <f>'MACHINE INFO'!F12</f>
        <v>1393</v>
      </c>
      <c r="B13" s="108" t="str">
        <f>'MACHINE INFO'!H12</f>
        <v>$0.10</v>
      </c>
      <c r="C13" s="150"/>
      <c r="D13" s="150"/>
      <c r="E13" s="150"/>
      <c r="F13" s="151"/>
      <c r="G13" s="22" t="str">
        <f t="shared" si="2"/>
        <v/>
      </c>
      <c r="H13" s="151"/>
      <c r="I13" s="151"/>
      <c r="J13" s="151"/>
      <c r="K13" s="22">
        <f t="shared" si="3"/>
        <v>0</v>
      </c>
      <c r="L13" s="92" t="str">
        <f t="shared" si="4"/>
        <v>M/C Off?</v>
      </c>
      <c r="M13" s="115">
        <f>SUM('MACHINE INFO'!S12)</f>
        <v>0.9597</v>
      </c>
      <c r="N13" s="113" t="str">
        <f t="shared" si="5"/>
        <v/>
      </c>
      <c r="O13" s="114" t="str">
        <f t="shared" si="6"/>
        <v/>
      </c>
      <c r="P13" s="152" t="str">
        <f t="shared" si="7"/>
        <v/>
      </c>
      <c r="Q13" s="215" t="e">
        <f>'TABLE INFO'!#REF!</f>
        <v>#REF!</v>
      </c>
      <c r="R13" s="196" t="str">
        <f>'TABLE INFO'!C11</f>
        <v>TC-01</v>
      </c>
      <c r="S13" s="197"/>
      <c r="T13" s="197"/>
      <c r="U13" s="198" t="str">
        <f t="shared" si="0"/>
        <v>NO DROP</v>
      </c>
      <c r="V13" s="217">
        <f>'TABLE INFO'!D11</f>
        <v>0.31</v>
      </c>
      <c r="W13" s="199" t="str">
        <f t="shared" si="1"/>
        <v>NO DROP</v>
      </c>
    </row>
    <row r="14" spans="1:23" s="18" customFormat="1" ht="19.5" customHeight="1" x14ac:dyDescent="0.4">
      <c r="A14" s="125">
        <f>'MACHINE INFO'!F13</f>
        <v>1394</v>
      </c>
      <c r="B14" s="108" t="str">
        <f>'MACHINE INFO'!H13</f>
        <v>$0.10</v>
      </c>
      <c r="C14" s="150"/>
      <c r="D14" s="150"/>
      <c r="E14" s="150"/>
      <c r="F14" s="151"/>
      <c r="G14" s="22" t="str">
        <f t="shared" si="2"/>
        <v/>
      </c>
      <c r="H14" s="151"/>
      <c r="I14" s="151"/>
      <c r="J14" s="151"/>
      <c r="K14" s="22">
        <f t="shared" si="3"/>
        <v>0</v>
      </c>
      <c r="L14" s="92" t="str">
        <f t="shared" si="4"/>
        <v>M/C Off?</v>
      </c>
      <c r="M14" s="115">
        <f>SUM('MACHINE INFO'!S13)</f>
        <v>0.9597</v>
      </c>
      <c r="N14" s="113" t="str">
        <f t="shared" si="5"/>
        <v/>
      </c>
      <c r="O14" s="114" t="str">
        <f t="shared" si="6"/>
        <v/>
      </c>
      <c r="P14" s="152" t="str">
        <f t="shared" si="7"/>
        <v/>
      </c>
      <c r="Q14" s="215" t="e">
        <f>'TABLE INFO'!#REF!</f>
        <v>#REF!</v>
      </c>
      <c r="R14" s="196" t="str">
        <f>'TABLE INFO'!C12</f>
        <v>HH-02</v>
      </c>
      <c r="S14" s="197"/>
      <c r="T14" s="197"/>
      <c r="U14" s="198" t="str">
        <f t="shared" si="0"/>
        <v>NO DROP</v>
      </c>
      <c r="V14" s="217">
        <f>'TABLE INFO'!D12</f>
        <v>0.28000000000000003</v>
      </c>
      <c r="W14" s="199" t="str">
        <f t="shared" si="1"/>
        <v>NO DROP</v>
      </c>
    </row>
    <row r="15" spans="1:23" s="18" customFormat="1" ht="19.5" customHeight="1" x14ac:dyDescent="0.4">
      <c r="A15" s="125">
        <f>'MACHINE INFO'!F14</f>
        <v>1385</v>
      </c>
      <c r="B15" s="108" t="str">
        <f>'MACHINE INFO'!H14</f>
        <v>$0.25</v>
      </c>
      <c r="C15" s="150"/>
      <c r="D15" s="150"/>
      <c r="E15" s="150"/>
      <c r="F15" s="151"/>
      <c r="G15" s="22" t="str">
        <f t="shared" si="2"/>
        <v/>
      </c>
      <c r="H15" s="151"/>
      <c r="I15" s="151"/>
      <c r="J15" s="151"/>
      <c r="K15" s="22">
        <f t="shared" si="3"/>
        <v>0</v>
      </c>
      <c r="L15" s="92" t="str">
        <f t="shared" si="4"/>
        <v>M/C Off?</v>
      </c>
      <c r="M15" s="115">
        <f>SUM('MACHINE INFO'!S14)</f>
        <v>0.94869999999999999</v>
      </c>
      <c r="N15" s="113" t="str">
        <f t="shared" si="5"/>
        <v/>
      </c>
      <c r="O15" s="114" t="str">
        <f t="shared" si="6"/>
        <v/>
      </c>
      <c r="P15" s="152" t="str">
        <f t="shared" si="7"/>
        <v/>
      </c>
      <c r="Q15" s="215" t="e">
        <f>'TABLE INFO'!#REF!</f>
        <v>#REF!</v>
      </c>
      <c r="R15" s="196" t="str">
        <f>'TABLE INFO'!C13</f>
        <v>FN-01</v>
      </c>
      <c r="S15" s="197"/>
      <c r="T15" s="197"/>
      <c r="U15" s="198" t="str">
        <f t="shared" si="0"/>
        <v>NO DROP</v>
      </c>
      <c r="V15" s="217">
        <f>'TABLE INFO'!D13</f>
        <v>0.31</v>
      </c>
      <c r="W15" s="199" t="str">
        <f t="shared" si="1"/>
        <v>NO DROP</v>
      </c>
    </row>
    <row r="16" spans="1:23" s="18" customFormat="1" ht="19.5" customHeight="1" x14ac:dyDescent="0.4">
      <c r="A16" s="125">
        <f>'MACHINE INFO'!F15</f>
        <v>1386</v>
      </c>
      <c r="B16" s="108" t="str">
        <f>'MACHINE INFO'!H15</f>
        <v>$0.25</v>
      </c>
      <c r="C16" s="150"/>
      <c r="D16" s="150"/>
      <c r="E16" s="150"/>
      <c r="F16" s="151"/>
      <c r="G16" s="22" t="str">
        <f t="shared" si="2"/>
        <v/>
      </c>
      <c r="H16" s="151"/>
      <c r="I16" s="151"/>
      <c r="J16" s="151"/>
      <c r="K16" s="22">
        <f t="shared" si="3"/>
        <v>0</v>
      </c>
      <c r="L16" s="92" t="str">
        <f t="shared" si="4"/>
        <v>M/C Off?</v>
      </c>
      <c r="M16" s="115">
        <f>SUM('MACHINE INFO'!S15)</f>
        <v>0.94869999999999999</v>
      </c>
      <c r="N16" s="113" t="str">
        <f t="shared" si="5"/>
        <v/>
      </c>
      <c r="O16" s="114" t="str">
        <f t="shared" si="6"/>
        <v/>
      </c>
      <c r="P16" s="152" t="str">
        <f t="shared" si="7"/>
        <v/>
      </c>
      <c r="Q16" s="215" t="e">
        <f>'TABLE INFO'!#REF!</f>
        <v>#REF!</v>
      </c>
      <c r="R16" s="196" t="str">
        <f>'TABLE INFO'!C14</f>
        <v>RW-01</v>
      </c>
      <c r="S16" s="197"/>
      <c r="T16" s="197"/>
      <c r="U16" s="198" t="str">
        <f t="shared" si="0"/>
        <v>NO DROP</v>
      </c>
      <c r="V16" s="217">
        <f>'TABLE INFO'!D14</f>
        <v>0.24</v>
      </c>
      <c r="W16" s="199" t="str">
        <f t="shared" si="1"/>
        <v>NO DROP</v>
      </c>
    </row>
    <row r="17" spans="1:23" s="18" customFormat="1" ht="19.5" customHeight="1" x14ac:dyDescent="0.4">
      <c r="A17" s="125">
        <f>'MACHINE INFO'!F16</f>
        <v>1387</v>
      </c>
      <c r="B17" s="108" t="str">
        <f>'MACHINE INFO'!H16</f>
        <v>$0.25</v>
      </c>
      <c r="C17" s="150"/>
      <c r="D17" s="150"/>
      <c r="E17" s="150"/>
      <c r="F17" s="151"/>
      <c r="G17" s="22" t="str">
        <f t="shared" si="2"/>
        <v/>
      </c>
      <c r="H17" s="151"/>
      <c r="I17" s="151"/>
      <c r="J17" s="151"/>
      <c r="K17" s="22">
        <f t="shared" si="3"/>
        <v>0</v>
      </c>
      <c r="L17" s="92" t="str">
        <f t="shared" si="4"/>
        <v>M/C Off?</v>
      </c>
      <c r="M17" s="115">
        <f>SUM('MACHINE INFO'!S16)</f>
        <v>0.94869999999999999</v>
      </c>
      <c r="N17" s="113" t="str">
        <f t="shared" si="5"/>
        <v/>
      </c>
      <c r="O17" s="114" t="str">
        <f t="shared" si="6"/>
        <v/>
      </c>
      <c r="P17" s="152" t="str">
        <f t="shared" si="7"/>
        <v/>
      </c>
      <c r="Q17" s="215" t="e">
        <f>'TABLE INFO'!#REF!</f>
        <v>#REF!</v>
      </c>
      <c r="R17" s="196" t="str">
        <f>'TABLE INFO'!C15</f>
        <v>BJ-04</v>
      </c>
      <c r="S17" s="197"/>
      <c r="T17" s="197"/>
      <c r="U17" s="198" t="str">
        <f t="shared" si="0"/>
        <v>NO DROP</v>
      </c>
      <c r="V17" s="217">
        <f>'TABLE INFO'!D15</f>
        <v>0.20499999999999999</v>
      </c>
      <c r="W17" s="199" t="str">
        <f t="shared" si="1"/>
        <v>NO DROP</v>
      </c>
    </row>
    <row r="18" spans="1:23" s="18" customFormat="1" ht="19.5" customHeight="1" x14ac:dyDescent="0.4">
      <c r="A18" s="125">
        <f>'MACHINE INFO'!F17</f>
        <v>1388</v>
      </c>
      <c r="B18" s="108" t="str">
        <f>'MACHINE INFO'!H17</f>
        <v>$0.25</v>
      </c>
      <c r="C18" s="150"/>
      <c r="D18" s="150"/>
      <c r="E18" s="150"/>
      <c r="F18" s="151"/>
      <c r="G18" s="22" t="str">
        <f t="shared" si="2"/>
        <v/>
      </c>
      <c r="H18" s="151"/>
      <c r="I18" s="151"/>
      <c r="J18" s="151"/>
      <c r="K18" s="22">
        <f t="shared" si="3"/>
        <v>0</v>
      </c>
      <c r="L18" s="92" t="str">
        <f t="shared" si="4"/>
        <v>M/C Off?</v>
      </c>
      <c r="M18" s="115">
        <f>SUM('MACHINE INFO'!S17)</f>
        <v>0.94869999999999999</v>
      </c>
      <c r="N18" s="113" t="str">
        <f t="shared" si="5"/>
        <v/>
      </c>
      <c r="O18" s="114" t="str">
        <f t="shared" si="6"/>
        <v/>
      </c>
      <c r="P18" s="152" t="str">
        <f t="shared" si="7"/>
        <v/>
      </c>
      <c r="Q18" s="215" t="e">
        <f>'TABLE INFO'!#REF!</f>
        <v>#REF!</v>
      </c>
      <c r="R18" s="196" t="str">
        <f>'TABLE INFO'!C16</f>
        <v>BJ-01</v>
      </c>
      <c r="S18" s="197"/>
      <c r="T18" s="197"/>
      <c r="U18" s="198" t="str">
        <f t="shared" si="0"/>
        <v>NO DROP</v>
      </c>
      <c r="V18" s="217">
        <f>'TABLE INFO'!D16</f>
        <v>0.20499999999999999</v>
      </c>
      <c r="W18" s="199" t="str">
        <f t="shared" si="1"/>
        <v>NO DROP</v>
      </c>
    </row>
    <row r="19" spans="1:23" s="18" customFormat="1" ht="19.5" customHeight="1" x14ac:dyDescent="0.4">
      <c r="A19" s="125">
        <f>'MACHINE INFO'!F18</f>
        <v>1370</v>
      </c>
      <c r="B19" s="108" t="str">
        <f>'MACHINE INFO'!H18</f>
        <v>$0.01</v>
      </c>
      <c r="C19" s="150"/>
      <c r="D19" s="150"/>
      <c r="E19" s="150"/>
      <c r="F19" s="151"/>
      <c r="G19" s="22" t="str">
        <f t="shared" si="2"/>
        <v/>
      </c>
      <c r="H19" s="151"/>
      <c r="I19" s="151"/>
      <c r="J19" s="151"/>
      <c r="K19" s="22">
        <f t="shared" si="3"/>
        <v>0</v>
      </c>
      <c r="L19" s="92" t="str">
        <f t="shared" si="4"/>
        <v>M/C Off?</v>
      </c>
      <c r="M19" s="115">
        <f>SUM('MACHINE INFO'!S18)</f>
        <v>0.88355000000000006</v>
      </c>
      <c r="N19" s="113" t="str">
        <f t="shared" si="5"/>
        <v/>
      </c>
      <c r="O19" s="114" t="str">
        <f t="shared" si="6"/>
        <v/>
      </c>
      <c r="P19" s="152" t="str">
        <f t="shared" si="7"/>
        <v/>
      </c>
      <c r="Q19" s="215" t="e">
        <f>'TABLE INFO'!#REF!</f>
        <v>#REF!</v>
      </c>
      <c r="R19" s="196" t="str">
        <f>'TABLE INFO'!C17</f>
        <v>BJ-02</v>
      </c>
      <c r="S19" s="197"/>
      <c r="T19" s="197"/>
      <c r="U19" s="198" t="str">
        <f t="shared" si="0"/>
        <v>NO DROP</v>
      </c>
      <c r="V19" s="217">
        <f>'TABLE INFO'!D17</f>
        <v>0.20499999999999999</v>
      </c>
      <c r="W19" s="199" t="str">
        <f t="shared" si="1"/>
        <v>NO DROP</v>
      </c>
    </row>
    <row r="20" spans="1:23" s="18" customFormat="1" ht="19.5" customHeight="1" x14ac:dyDescent="0.4">
      <c r="A20" s="125">
        <f>'MACHINE INFO'!F19</f>
        <v>1371</v>
      </c>
      <c r="B20" s="108" t="str">
        <f>'MACHINE INFO'!H19</f>
        <v>$0.01</v>
      </c>
      <c r="C20" s="150"/>
      <c r="D20" s="150"/>
      <c r="E20" s="150"/>
      <c r="F20" s="151"/>
      <c r="G20" s="22" t="str">
        <f t="shared" si="2"/>
        <v/>
      </c>
      <c r="H20" s="151"/>
      <c r="I20" s="151"/>
      <c r="J20" s="151"/>
      <c r="K20" s="22">
        <f t="shared" si="3"/>
        <v>0</v>
      </c>
      <c r="L20" s="92" t="str">
        <f t="shared" si="4"/>
        <v>M/C Off?</v>
      </c>
      <c r="M20" s="115">
        <f>SUM('MACHINE INFO'!S19)</f>
        <v>0.88355000000000006</v>
      </c>
      <c r="N20" s="113" t="str">
        <f t="shared" si="5"/>
        <v/>
      </c>
      <c r="O20" s="114" t="str">
        <f t="shared" si="6"/>
        <v/>
      </c>
      <c r="P20" s="152" t="str">
        <f t="shared" si="7"/>
        <v/>
      </c>
      <c r="Q20" s="215" t="e">
        <f>'TABLE INFO'!#REF!</f>
        <v>#REF!</v>
      </c>
      <c r="R20" s="196" t="str">
        <f>'TABLE INFO'!C18</f>
        <v>BJ-03</v>
      </c>
      <c r="S20" s="197"/>
      <c r="T20" s="197"/>
      <c r="U20" s="198" t="str">
        <f t="shared" si="0"/>
        <v>NO DROP</v>
      </c>
      <c r="V20" s="217">
        <f>'TABLE INFO'!D18</f>
        <v>0.20499999999999999</v>
      </c>
      <c r="W20" s="199" t="str">
        <f t="shared" si="1"/>
        <v>NO DROP</v>
      </c>
    </row>
    <row r="21" spans="1:23" s="18" customFormat="1" ht="19.5" customHeight="1" x14ac:dyDescent="0.4">
      <c r="A21" s="125">
        <f>'MACHINE INFO'!F20</f>
        <v>1372</v>
      </c>
      <c r="B21" s="108" t="str">
        <f>'MACHINE INFO'!H20</f>
        <v>$0.01</v>
      </c>
      <c r="C21" s="150"/>
      <c r="D21" s="150"/>
      <c r="E21" s="150"/>
      <c r="F21" s="151"/>
      <c r="G21" s="22" t="str">
        <f t="shared" si="2"/>
        <v/>
      </c>
      <c r="H21" s="151"/>
      <c r="I21" s="151"/>
      <c r="J21" s="151"/>
      <c r="K21" s="22">
        <f t="shared" si="3"/>
        <v>0</v>
      </c>
      <c r="L21" s="92" t="str">
        <f t="shared" si="4"/>
        <v>M/C Off?</v>
      </c>
      <c r="M21" s="115">
        <f>SUM('MACHINE INFO'!S20)</f>
        <v>0.88355000000000006</v>
      </c>
      <c r="N21" s="113" t="str">
        <f t="shared" si="5"/>
        <v/>
      </c>
      <c r="O21" s="114" t="str">
        <f t="shared" si="6"/>
        <v/>
      </c>
      <c r="P21" s="152" t="str">
        <f t="shared" si="7"/>
        <v/>
      </c>
      <c r="Q21" s="215" t="e">
        <f>'TABLE INFO'!#REF!</f>
        <v>#REF!</v>
      </c>
      <c r="R21" s="196" t="str">
        <f>'TABLE INFO'!C19</f>
        <v>DI-01</v>
      </c>
      <c r="S21" s="197"/>
      <c r="T21" s="197"/>
      <c r="U21" s="198" t="str">
        <f t="shared" si="0"/>
        <v>NO DROP</v>
      </c>
      <c r="V21" s="217">
        <f>'TABLE INFO'!D19</f>
        <v>0.19</v>
      </c>
      <c r="W21" s="199" t="str">
        <f t="shared" si="1"/>
        <v>NO DROP</v>
      </c>
    </row>
    <row r="22" spans="1:23" s="18" customFormat="1" ht="19.5" customHeight="1" x14ac:dyDescent="0.4">
      <c r="A22" s="125">
        <f>'MACHINE INFO'!F21</f>
        <v>1425</v>
      </c>
      <c r="B22" s="108" t="str">
        <f>'MACHINE INFO'!H21</f>
        <v>$0.01</v>
      </c>
      <c r="C22" s="150"/>
      <c r="D22" s="150"/>
      <c r="E22" s="150"/>
      <c r="F22" s="151"/>
      <c r="G22" s="22" t="str">
        <f t="shared" si="2"/>
        <v/>
      </c>
      <c r="H22" s="151"/>
      <c r="I22" s="151"/>
      <c r="J22" s="151"/>
      <c r="K22" s="22">
        <f t="shared" si="3"/>
        <v>0</v>
      </c>
      <c r="L22" s="92" t="str">
        <f t="shared" si="4"/>
        <v>M/C Off?</v>
      </c>
      <c r="M22" s="115">
        <f>SUM('MACHINE INFO'!S21)</f>
        <v>0.89100000000000001</v>
      </c>
      <c r="N22" s="113" t="str">
        <f t="shared" si="5"/>
        <v/>
      </c>
      <c r="O22" s="114" t="str">
        <f t="shared" si="6"/>
        <v/>
      </c>
      <c r="P22" s="152" t="str">
        <f t="shared" si="7"/>
        <v/>
      </c>
      <c r="Q22" s="215" t="e">
        <f>'TABLE INFO'!#REF!</f>
        <v>#REF!</v>
      </c>
      <c r="R22" s="196" t="str">
        <f>'TABLE INFO'!C20</f>
        <v>HH-01</v>
      </c>
      <c r="S22" s="197"/>
      <c r="T22" s="197"/>
      <c r="U22" s="198" t="str">
        <f>IF(S22=0,"NO DROP",T22/S22)</f>
        <v>NO DROP</v>
      </c>
      <c r="V22" s="217">
        <f>'TABLE INFO'!D20</f>
        <v>0.28000000000000003</v>
      </c>
      <c r="W22" s="199" t="str">
        <f>IF(U22="NO DROP","NO DROP",SUM(U22-V22))</f>
        <v>NO DROP</v>
      </c>
    </row>
    <row r="23" spans="1:23" s="18" customFormat="1" ht="19.5" customHeight="1" x14ac:dyDescent="0.4">
      <c r="A23" s="125">
        <f>'MACHINE INFO'!F22</f>
        <v>1426</v>
      </c>
      <c r="B23" s="108" t="str">
        <f>'MACHINE INFO'!H22</f>
        <v>$0.01</v>
      </c>
      <c r="C23" s="150"/>
      <c r="D23" s="150"/>
      <c r="E23" s="150"/>
      <c r="F23" s="151"/>
      <c r="G23" s="22" t="str">
        <f t="shared" si="2"/>
        <v/>
      </c>
      <c r="H23" s="151"/>
      <c r="I23" s="151"/>
      <c r="J23" s="151"/>
      <c r="K23" s="22">
        <f t="shared" si="3"/>
        <v>0</v>
      </c>
      <c r="L23" s="92" t="str">
        <f t="shared" si="4"/>
        <v>M/C Off?</v>
      </c>
      <c r="M23" s="115">
        <f>SUM('MACHINE INFO'!S22)</f>
        <v>0.89100000000000001</v>
      </c>
      <c r="N23" s="113" t="str">
        <f t="shared" si="5"/>
        <v/>
      </c>
      <c r="O23" s="114" t="str">
        <f t="shared" si="6"/>
        <v/>
      </c>
      <c r="P23" s="152" t="str">
        <f t="shared" si="7"/>
        <v/>
      </c>
      <c r="Q23" s="215" t="e">
        <f>'TABLE INFO'!#REF!</f>
        <v>#REF!</v>
      </c>
      <c r="R23" s="196">
        <f>'TABLE INFO'!C24</f>
        <v>0</v>
      </c>
      <c r="S23" s="197"/>
      <c r="T23" s="197"/>
      <c r="U23" s="198" t="str">
        <f>IF(S23=0,"NO DROP",T23/S23)</f>
        <v>NO DROP</v>
      </c>
      <c r="V23" s="217">
        <f>'TABLE INFO'!D24</f>
        <v>0</v>
      </c>
      <c r="W23" s="199" t="str">
        <f>IF(U23="NO DROP","NO DROP",SUM(U23-V23))</f>
        <v>NO DROP</v>
      </c>
    </row>
    <row r="24" spans="1:23" s="18" customFormat="1" ht="19.5" customHeight="1" x14ac:dyDescent="0.4">
      <c r="A24" s="125">
        <f>'MACHINE INFO'!F23</f>
        <v>1427</v>
      </c>
      <c r="B24" s="108" t="str">
        <f>'MACHINE INFO'!H23</f>
        <v>$0.01</v>
      </c>
      <c r="C24" s="150"/>
      <c r="D24" s="150"/>
      <c r="E24" s="150"/>
      <c r="F24" s="151"/>
      <c r="G24" s="22" t="str">
        <f t="shared" si="2"/>
        <v/>
      </c>
      <c r="H24" s="151"/>
      <c r="I24" s="151"/>
      <c r="J24" s="151"/>
      <c r="K24" s="22">
        <f t="shared" si="3"/>
        <v>0</v>
      </c>
      <c r="L24" s="92" t="str">
        <f t="shared" si="4"/>
        <v>M/C Off?</v>
      </c>
      <c r="M24" s="115">
        <f>SUM('MACHINE INFO'!S23)</f>
        <v>0.89100000000000001</v>
      </c>
      <c r="N24" s="113" t="str">
        <f t="shared" si="5"/>
        <v/>
      </c>
      <c r="O24" s="114" t="str">
        <f t="shared" si="6"/>
        <v/>
      </c>
      <c r="P24" s="152" t="str">
        <f t="shared" si="7"/>
        <v/>
      </c>
      <c r="Q24" s="215" t="e">
        <f>'TABLE INFO'!#REF!</f>
        <v>#REF!</v>
      </c>
      <c r="R24" s="200"/>
      <c r="S24" s="201"/>
      <c r="T24" s="201"/>
      <c r="U24" s="202"/>
      <c r="V24" s="218"/>
      <c r="W24" s="203"/>
    </row>
    <row r="25" spans="1:23" s="18" customFormat="1" ht="19.5" customHeight="1" x14ac:dyDescent="0.4">
      <c r="A25" s="125">
        <f>'MACHINE INFO'!F24</f>
        <v>1428</v>
      </c>
      <c r="B25" s="108" t="str">
        <f>'MACHINE INFO'!H24</f>
        <v>$0.01</v>
      </c>
      <c r="C25" s="150"/>
      <c r="D25" s="150"/>
      <c r="E25" s="150"/>
      <c r="F25" s="151"/>
      <c r="G25" s="22" t="str">
        <f t="shared" si="2"/>
        <v/>
      </c>
      <c r="H25" s="151"/>
      <c r="I25" s="151"/>
      <c r="J25" s="151"/>
      <c r="K25" s="22">
        <f t="shared" si="3"/>
        <v>0</v>
      </c>
      <c r="L25" s="92" t="str">
        <f t="shared" si="4"/>
        <v>M/C Off?</v>
      </c>
      <c r="M25" s="115">
        <f>SUM('MACHINE INFO'!S24)</f>
        <v>0.88885000000000003</v>
      </c>
      <c r="N25" s="113" t="str">
        <f t="shared" si="5"/>
        <v/>
      </c>
      <c r="O25" s="114" t="str">
        <f t="shared" si="6"/>
        <v/>
      </c>
      <c r="P25" s="152" t="str">
        <f t="shared" si="7"/>
        <v/>
      </c>
      <c r="Q25" s="215" t="e">
        <f>'TABLE INFO'!#REF!</f>
        <v>#REF!</v>
      </c>
      <c r="R25" s="196">
        <f>'TABLE INFO'!I6</f>
        <v>0</v>
      </c>
      <c r="S25" s="197"/>
      <c r="T25" s="197"/>
      <c r="U25" s="198" t="str">
        <f>IF(S25=0,"NO DROP",T25/S25)</f>
        <v>NO DROP</v>
      </c>
      <c r="V25" s="217">
        <f>'TABLE INFO'!J6</f>
        <v>0</v>
      </c>
      <c r="W25" s="199" t="str">
        <f>IF(U25="NO DROP","NO DROP",SUM(U25-V25))</f>
        <v>NO DROP</v>
      </c>
    </row>
    <row r="26" spans="1:23" s="18" customFormat="1" ht="19.5" customHeight="1" thickBot="1" x14ac:dyDescent="0.45">
      <c r="A26" s="125">
        <f>'MACHINE INFO'!F25</f>
        <v>1429</v>
      </c>
      <c r="B26" s="108" t="str">
        <f>'MACHINE INFO'!H25</f>
        <v>$0.01</v>
      </c>
      <c r="C26" s="150"/>
      <c r="D26" s="150"/>
      <c r="E26" s="150"/>
      <c r="F26" s="151"/>
      <c r="G26" s="22" t="str">
        <f t="shared" si="2"/>
        <v/>
      </c>
      <c r="H26" s="151"/>
      <c r="I26" s="151"/>
      <c r="J26" s="151"/>
      <c r="K26" s="22">
        <f t="shared" si="3"/>
        <v>0</v>
      </c>
      <c r="L26" s="92" t="str">
        <f t="shared" si="4"/>
        <v>M/C Off?</v>
      </c>
      <c r="M26" s="115">
        <f>SUM('MACHINE INFO'!S25)</f>
        <v>0.88885000000000003</v>
      </c>
      <c r="N26" s="113" t="str">
        <f t="shared" si="5"/>
        <v/>
      </c>
      <c r="O26" s="114" t="str">
        <f t="shared" si="6"/>
        <v/>
      </c>
      <c r="P26" s="152" t="str">
        <f t="shared" si="7"/>
        <v/>
      </c>
      <c r="Q26" s="366"/>
      <c r="R26" s="204"/>
      <c r="S26" s="205"/>
      <c r="T26" s="205"/>
      <c r="U26" s="206"/>
      <c r="V26" s="219"/>
      <c r="W26" s="207"/>
    </row>
    <row r="27" spans="1:23" s="18" customFormat="1" ht="19.5" customHeight="1" thickTop="1" x14ac:dyDescent="0.4">
      <c r="A27" s="125">
        <f>'MACHINE INFO'!F26</f>
        <v>1430</v>
      </c>
      <c r="B27" s="108" t="str">
        <f>'MACHINE INFO'!H26</f>
        <v>$0.01</v>
      </c>
      <c r="C27" s="150"/>
      <c r="D27" s="150"/>
      <c r="E27" s="150"/>
      <c r="F27" s="151"/>
      <c r="G27" s="22" t="str">
        <f t="shared" si="2"/>
        <v/>
      </c>
      <c r="H27" s="151"/>
      <c r="I27" s="151"/>
      <c r="J27" s="151"/>
      <c r="K27" s="22">
        <f t="shared" si="3"/>
        <v>0</v>
      </c>
      <c r="L27" s="92" t="str">
        <f t="shared" si="4"/>
        <v>M/C Off?</v>
      </c>
      <c r="M27" s="115">
        <f>SUM('MACHINE INFO'!S26)</f>
        <v>0.88885000000000003</v>
      </c>
      <c r="N27" s="113" t="str">
        <f t="shared" si="5"/>
        <v/>
      </c>
      <c r="O27" s="114" t="str">
        <f t="shared" si="6"/>
        <v/>
      </c>
      <c r="P27" s="152" t="str">
        <f t="shared" si="7"/>
        <v/>
      </c>
      <c r="Q27" s="366"/>
    </row>
    <row r="28" spans="1:23" s="18" customFormat="1" ht="19.5" customHeight="1" x14ac:dyDescent="0.4">
      <c r="A28" s="125">
        <f>'MACHINE INFO'!F27</f>
        <v>1336</v>
      </c>
      <c r="B28" s="108" t="str">
        <f>'MACHINE INFO'!H27</f>
        <v>$0.01</v>
      </c>
      <c r="C28" s="150"/>
      <c r="D28" s="150"/>
      <c r="E28" s="150"/>
      <c r="F28" s="151"/>
      <c r="G28" s="22" t="str">
        <f t="shared" si="2"/>
        <v/>
      </c>
      <c r="H28" s="151"/>
      <c r="I28" s="151"/>
      <c r="J28" s="151"/>
      <c r="K28" s="22">
        <f t="shared" si="3"/>
        <v>0</v>
      </c>
      <c r="L28" s="92" t="str">
        <f t="shared" si="4"/>
        <v>M/C Off?</v>
      </c>
      <c r="M28" s="115">
        <f>SUM('MACHINE INFO'!S27)</f>
        <v>0.88075000000000003</v>
      </c>
      <c r="N28" s="113" t="str">
        <f t="shared" si="5"/>
        <v/>
      </c>
      <c r="O28" s="114" t="str">
        <f t="shared" si="6"/>
        <v/>
      </c>
      <c r="P28" s="152" t="str">
        <f t="shared" si="7"/>
        <v/>
      </c>
      <c r="Q28" s="366"/>
    </row>
    <row r="29" spans="1:23" s="18" customFormat="1" ht="19.5" customHeight="1" thickBot="1" x14ac:dyDescent="0.45">
      <c r="A29" s="125">
        <f>'MACHINE INFO'!F28</f>
        <v>1337</v>
      </c>
      <c r="B29" s="108" t="str">
        <f>'MACHINE INFO'!H28</f>
        <v>$0.01</v>
      </c>
      <c r="C29" s="150"/>
      <c r="D29" s="150"/>
      <c r="E29" s="150"/>
      <c r="F29" s="151"/>
      <c r="G29" s="22" t="str">
        <f t="shared" si="2"/>
        <v/>
      </c>
      <c r="H29" s="151"/>
      <c r="I29" s="151"/>
      <c r="J29" s="151"/>
      <c r="K29" s="22">
        <f t="shared" si="3"/>
        <v>0</v>
      </c>
      <c r="L29" s="92" t="str">
        <f t="shared" si="4"/>
        <v>M/C Off?</v>
      </c>
      <c r="M29" s="115">
        <f>SUM('MACHINE INFO'!S28)</f>
        <v>0.88075000000000003</v>
      </c>
      <c r="N29" s="113" t="str">
        <f t="shared" si="5"/>
        <v/>
      </c>
      <c r="O29" s="114" t="str">
        <f t="shared" si="6"/>
        <v/>
      </c>
      <c r="P29" s="152" t="str">
        <f t="shared" si="7"/>
        <v/>
      </c>
      <c r="Q29" s="366"/>
    </row>
    <row r="30" spans="1:23" s="18" customFormat="1" ht="19.5" customHeight="1" thickTop="1" thickBot="1" x14ac:dyDescent="0.45">
      <c r="A30" s="125">
        <f>'MACHINE INFO'!F29</f>
        <v>1514</v>
      </c>
      <c r="B30" s="108" t="str">
        <f>'MACHINE INFO'!H29</f>
        <v>$0.01</v>
      </c>
      <c r="C30" s="150"/>
      <c r="D30" s="150"/>
      <c r="E30" s="150"/>
      <c r="F30" s="151"/>
      <c r="G30" s="22" t="str">
        <f t="shared" si="2"/>
        <v/>
      </c>
      <c r="H30" s="151"/>
      <c r="I30" s="151"/>
      <c r="J30" s="151"/>
      <c r="K30" s="22">
        <f t="shared" si="3"/>
        <v>0</v>
      </c>
      <c r="L30" s="92" t="str">
        <f t="shared" si="4"/>
        <v>M/C Off?</v>
      </c>
      <c r="M30" s="115">
        <f>SUM('MACHINE INFO'!S29)</f>
        <v>0.88075000000000003</v>
      </c>
      <c r="N30" s="113" t="str">
        <f t="shared" si="5"/>
        <v/>
      </c>
      <c r="O30" s="114" t="str">
        <f t="shared" si="6"/>
        <v/>
      </c>
      <c r="P30" s="152" t="str">
        <f t="shared" si="7"/>
        <v/>
      </c>
      <c r="Q30" s="366"/>
      <c r="R30" s="99" t="s">
        <v>714</v>
      </c>
      <c r="S30" s="208">
        <f>SUM(S11:S23)</f>
        <v>0</v>
      </c>
      <c r="T30" s="209" t="s">
        <v>715</v>
      </c>
      <c r="U30" s="208">
        <f>SUM(T11:T23)</f>
        <v>0</v>
      </c>
      <c r="V30" s="102" t="s">
        <v>716</v>
      </c>
      <c r="W30" s="210">
        <f>SUM(S25:S25)</f>
        <v>0</v>
      </c>
    </row>
    <row r="31" spans="1:23" s="18" customFormat="1" ht="19.5" customHeight="1" thickTop="1" thickBot="1" x14ac:dyDescent="0.45">
      <c r="A31" s="125">
        <f>'MACHINE INFO'!F30</f>
        <v>1313</v>
      </c>
      <c r="B31" s="108" t="str">
        <f>'MACHINE INFO'!H30</f>
        <v>$0.01</v>
      </c>
      <c r="C31" s="150"/>
      <c r="D31" s="150"/>
      <c r="E31" s="150"/>
      <c r="F31" s="151"/>
      <c r="G31" s="22" t="str">
        <f t="shared" si="2"/>
        <v/>
      </c>
      <c r="H31" s="151"/>
      <c r="I31" s="151"/>
      <c r="J31" s="151"/>
      <c r="K31" s="22">
        <f t="shared" si="3"/>
        <v>0</v>
      </c>
      <c r="L31" s="92" t="str">
        <f t="shared" si="4"/>
        <v>M/C Off?</v>
      </c>
      <c r="M31" s="115">
        <f>SUM('MACHINE INFO'!S30)</f>
        <v>0.8982</v>
      </c>
      <c r="N31" s="113" t="str">
        <f t="shared" si="5"/>
        <v/>
      </c>
      <c r="O31" s="114" t="str">
        <f t="shared" si="6"/>
        <v/>
      </c>
      <c r="P31" s="152" t="str">
        <f t="shared" si="7"/>
        <v/>
      </c>
      <c r="Q31" s="366"/>
      <c r="R31" s="102" t="s">
        <v>717</v>
      </c>
      <c r="S31" s="211"/>
      <c r="T31" s="102" t="s">
        <v>718</v>
      </c>
      <c r="U31" s="211"/>
      <c r="V31" s="102" t="s">
        <v>719</v>
      </c>
      <c r="W31" s="210">
        <f>SUM(T25:T25)</f>
        <v>0</v>
      </c>
    </row>
    <row r="32" spans="1:23" s="18" customFormat="1" ht="19.5" customHeight="1" thickTop="1" thickBot="1" x14ac:dyDescent="0.45">
      <c r="A32" s="125">
        <f>'MACHINE INFO'!F31</f>
        <v>1441</v>
      </c>
      <c r="B32" s="108" t="str">
        <f>'MACHINE INFO'!H31</f>
        <v>$0.01</v>
      </c>
      <c r="C32" s="150"/>
      <c r="D32" s="150"/>
      <c r="E32" s="150"/>
      <c r="F32" s="151"/>
      <c r="G32" s="22" t="str">
        <f t="shared" si="2"/>
        <v/>
      </c>
      <c r="H32" s="151"/>
      <c r="I32" s="151"/>
      <c r="J32" s="151"/>
      <c r="K32" s="22">
        <f t="shared" si="3"/>
        <v>0</v>
      </c>
      <c r="L32" s="92" t="str">
        <f t="shared" si="4"/>
        <v>M/C Off?</v>
      </c>
      <c r="M32" s="115">
        <f>SUM('MACHINE INFO'!S31)</f>
        <v>0.86380000000000001</v>
      </c>
      <c r="N32" s="113" t="str">
        <f t="shared" si="5"/>
        <v/>
      </c>
      <c r="O32" s="114" t="str">
        <f t="shared" si="6"/>
        <v/>
      </c>
      <c r="P32" s="152" t="str">
        <f t="shared" si="7"/>
        <v/>
      </c>
      <c r="Q32" s="366"/>
      <c r="R32" s="103" t="s">
        <v>764</v>
      </c>
      <c r="S32" s="208">
        <f>SUM(S30-S31)</f>
        <v>0</v>
      </c>
      <c r="T32" s="103" t="s">
        <v>762</v>
      </c>
      <c r="U32" s="212">
        <f>SUM(U31-U30)</f>
        <v>0</v>
      </c>
      <c r="V32" s="102" t="s">
        <v>720</v>
      </c>
      <c r="W32" s="213" t="str">
        <f>IF(W30=0,"",W31/W30)</f>
        <v/>
      </c>
    </row>
    <row r="33" spans="1:23" s="18" customFormat="1" ht="19.5" customHeight="1" thickTop="1" thickBot="1" x14ac:dyDescent="0.45">
      <c r="A33" s="125">
        <f>'MACHINE INFO'!F32</f>
        <v>1442</v>
      </c>
      <c r="B33" s="108" t="str">
        <f>'MACHINE INFO'!H32</f>
        <v>$0.01</v>
      </c>
      <c r="C33" s="150"/>
      <c r="D33" s="150"/>
      <c r="E33" s="150"/>
      <c r="F33" s="151"/>
      <c r="G33" s="22" t="str">
        <f t="shared" si="2"/>
        <v/>
      </c>
      <c r="H33" s="151"/>
      <c r="I33" s="151"/>
      <c r="J33" s="151"/>
      <c r="K33" s="22">
        <f t="shared" si="3"/>
        <v>0</v>
      </c>
      <c r="L33" s="92" t="str">
        <f t="shared" si="4"/>
        <v>M/C Off?</v>
      </c>
      <c r="M33" s="115">
        <f>SUM('MACHINE INFO'!S32)</f>
        <v>0.86380000000000001</v>
      </c>
      <c r="N33" s="113" t="str">
        <f t="shared" si="5"/>
        <v/>
      </c>
      <c r="O33" s="114" t="str">
        <f t="shared" si="6"/>
        <v/>
      </c>
      <c r="P33" s="152" t="str">
        <f t="shared" si="7"/>
        <v/>
      </c>
      <c r="Q33" s="366"/>
      <c r="T33" s="104" t="s">
        <v>763</v>
      </c>
      <c r="U33" s="214"/>
    </row>
    <row r="34" spans="1:23" s="18" customFormat="1" ht="19.5" customHeight="1" thickTop="1" thickBot="1" x14ac:dyDescent="0.45">
      <c r="A34" s="125">
        <f>'MACHINE INFO'!F33</f>
        <v>1443</v>
      </c>
      <c r="B34" s="108" t="str">
        <f>'MACHINE INFO'!H33</f>
        <v>$0.01</v>
      </c>
      <c r="C34" s="150"/>
      <c r="D34" s="150"/>
      <c r="E34" s="150"/>
      <c r="F34" s="151"/>
      <c r="G34" s="22" t="str">
        <f t="shared" si="2"/>
        <v/>
      </c>
      <c r="H34" s="151"/>
      <c r="I34" s="151"/>
      <c r="J34" s="151"/>
      <c r="K34" s="22">
        <f t="shared" si="3"/>
        <v>0</v>
      </c>
      <c r="L34" s="92" t="str">
        <f t="shared" si="4"/>
        <v>M/C Off?</v>
      </c>
      <c r="M34" s="115">
        <f>SUM('MACHINE INFO'!S33)</f>
        <v>0.86380000000000001</v>
      </c>
      <c r="N34" s="113" t="str">
        <f t="shared" si="5"/>
        <v/>
      </c>
      <c r="O34" s="114" t="str">
        <f t="shared" si="6"/>
        <v/>
      </c>
      <c r="P34" s="152" t="str">
        <f t="shared" si="7"/>
        <v/>
      </c>
      <c r="Q34" s="366"/>
      <c r="T34" s="103" t="s">
        <v>764</v>
      </c>
      <c r="U34" s="208">
        <f>SUM(U31-U33)</f>
        <v>0</v>
      </c>
    </row>
    <row r="35" spans="1:23" s="18" customFormat="1" ht="19.5" customHeight="1" thickTop="1" x14ac:dyDescent="0.4">
      <c r="A35" s="125">
        <f>'MACHINE INFO'!F34</f>
        <v>1311</v>
      </c>
      <c r="B35" s="108" t="str">
        <f>'MACHINE INFO'!H34</f>
        <v>$0.01</v>
      </c>
      <c r="C35" s="150"/>
      <c r="D35" s="150"/>
      <c r="E35" s="150"/>
      <c r="F35" s="151"/>
      <c r="G35" s="22" t="str">
        <f t="shared" si="2"/>
        <v/>
      </c>
      <c r="H35" s="151"/>
      <c r="I35" s="151"/>
      <c r="J35" s="151"/>
      <c r="K35" s="22">
        <f t="shared" si="3"/>
        <v>0</v>
      </c>
      <c r="L35" s="92" t="str">
        <f t="shared" si="4"/>
        <v>M/C Off?</v>
      </c>
      <c r="M35" s="115">
        <f>SUM('MACHINE INFO'!S34)</f>
        <v>0.90820000000000001</v>
      </c>
      <c r="N35" s="113" t="str">
        <f t="shared" si="5"/>
        <v/>
      </c>
      <c r="O35" s="114" t="str">
        <f t="shared" si="6"/>
        <v/>
      </c>
      <c r="P35" s="152" t="str">
        <f t="shared" si="7"/>
        <v/>
      </c>
      <c r="Q35" s="366"/>
    </row>
    <row r="36" spans="1:23" s="18" customFormat="1" ht="19.5" customHeight="1" x14ac:dyDescent="0.4">
      <c r="A36" s="125">
        <f>'MACHINE INFO'!F35</f>
        <v>1310</v>
      </c>
      <c r="B36" s="108" t="str">
        <f>'MACHINE INFO'!H35</f>
        <v>$0.01</v>
      </c>
      <c r="C36" s="150"/>
      <c r="D36" s="150"/>
      <c r="E36" s="150"/>
      <c r="F36" s="151"/>
      <c r="G36" s="22" t="str">
        <f t="shared" si="2"/>
        <v/>
      </c>
      <c r="H36" s="151"/>
      <c r="I36" s="151"/>
      <c r="J36" s="151"/>
      <c r="K36" s="22">
        <f t="shared" si="3"/>
        <v>0</v>
      </c>
      <c r="L36" s="92" t="str">
        <f t="shared" si="4"/>
        <v>M/C Off?</v>
      </c>
      <c r="M36" s="115">
        <f>SUM('MACHINE INFO'!S35)</f>
        <v>0.90820000000000001</v>
      </c>
      <c r="N36" s="113" t="str">
        <f t="shared" si="5"/>
        <v/>
      </c>
      <c r="O36" s="114" t="str">
        <f t="shared" si="6"/>
        <v/>
      </c>
      <c r="P36" s="152" t="str">
        <f t="shared" si="7"/>
        <v/>
      </c>
      <c r="Q36" s="366"/>
    </row>
    <row r="37" spans="1:23" s="18" customFormat="1" ht="19.5" customHeight="1" thickBot="1" x14ac:dyDescent="0.45">
      <c r="A37" s="125">
        <f>'MACHINE INFO'!F36</f>
        <v>1312</v>
      </c>
      <c r="B37" s="108" t="str">
        <f>'MACHINE INFO'!H36</f>
        <v>$0.01</v>
      </c>
      <c r="C37" s="150"/>
      <c r="D37" s="150"/>
      <c r="E37" s="150"/>
      <c r="F37" s="151"/>
      <c r="G37" s="22" t="str">
        <f t="shared" si="2"/>
        <v/>
      </c>
      <c r="H37" s="151"/>
      <c r="I37" s="151"/>
      <c r="J37" s="151"/>
      <c r="K37" s="22">
        <f t="shared" si="3"/>
        <v>0</v>
      </c>
      <c r="L37" s="92" t="str">
        <f t="shared" si="4"/>
        <v>M/C Off?</v>
      </c>
      <c r="M37" s="115">
        <f>SUM('MACHINE INFO'!S36)</f>
        <v>0.90820000000000001</v>
      </c>
      <c r="N37" s="113" t="str">
        <f t="shared" si="5"/>
        <v/>
      </c>
      <c r="O37" s="114" t="str">
        <f t="shared" si="6"/>
        <v/>
      </c>
      <c r="P37" s="152" t="str">
        <f t="shared" si="7"/>
        <v/>
      </c>
      <c r="Q37" s="366"/>
      <c r="R37" s="18" t="s">
        <v>721</v>
      </c>
    </row>
    <row r="38" spans="1:23" s="18" customFormat="1" ht="19.5" customHeight="1" thickTop="1" x14ac:dyDescent="0.4">
      <c r="A38" s="125">
        <f>'MACHINE INFO'!F37</f>
        <v>1510</v>
      </c>
      <c r="B38" s="108" t="str">
        <f>'MACHINE INFO'!H37</f>
        <v>$0.05</v>
      </c>
      <c r="C38" s="150"/>
      <c r="D38" s="150"/>
      <c r="E38" s="150"/>
      <c r="F38" s="151"/>
      <c r="G38" s="22" t="str">
        <f t="shared" si="2"/>
        <v/>
      </c>
      <c r="H38" s="151"/>
      <c r="I38" s="151"/>
      <c r="J38" s="151"/>
      <c r="K38" s="22">
        <f t="shared" si="3"/>
        <v>0</v>
      </c>
      <c r="L38" s="92" t="str">
        <f t="shared" si="4"/>
        <v>M/C Off?</v>
      </c>
      <c r="M38" s="115">
        <f>SUM('MACHINE INFO'!S37)</f>
        <v>0.85529999999999995</v>
      </c>
      <c r="N38" s="113" t="str">
        <f t="shared" si="5"/>
        <v/>
      </c>
      <c r="O38" s="114" t="str">
        <f t="shared" si="6"/>
        <v/>
      </c>
      <c r="P38" s="152" t="str">
        <f t="shared" si="7"/>
        <v/>
      </c>
      <c r="Q38" s="366"/>
      <c r="R38" s="739"/>
      <c r="S38" s="740"/>
      <c r="T38" s="740"/>
      <c r="U38" s="740"/>
      <c r="V38" s="740"/>
      <c r="W38" s="741"/>
    </row>
    <row r="39" spans="1:23" s="18" customFormat="1" ht="19.5" customHeight="1" x14ac:dyDescent="0.4">
      <c r="A39" s="125">
        <f>'MACHINE INFO'!F38</f>
        <v>1511</v>
      </c>
      <c r="B39" s="108" t="str">
        <f>'MACHINE INFO'!H38</f>
        <v>$0.05</v>
      </c>
      <c r="C39" s="150"/>
      <c r="D39" s="150"/>
      <c r="E39" s="150"/>
      <c r="F39" s="151"/>
      <c r="G39" s="22" t="str">
        <f t="shared" si="2"/>
        <v/>
      </c>
      <c r="H39" s="151"/>
      <c r="I39" s="151"/>
      <c r="J39" s="151"/>
      <c r="K39" s="22">
        <f t="shared" si="3"/>
        <v>0</v>
      </c>
      <c r="L39" s="92" t="str">
        <f t="shared" si="4"/>
        <v>M/C Off?</v>
      </c>
      <c r="M39" s="115">
        <f>SUM('MACHINE INFO'!S38)</f>
        <v>0.86030000000000006</v>
      </c>
      <c r="N39" s="113" t="str">
        <f t="shared" si="5"/>
        <v/>
      </c>
      <c r="O39" s="114" t="str">
        <f t="shared" si="6"/>
        <v/>
      </c>
      <c r="P39" s="152" t="str">
        <f t="shared" si="7"/>
        <v/>
      </c>
      <c r="Q39" s="366"/>
      <c r="R39" s="742"/>
      <c r="S39" s="743"/>
      <c r="T39" s="743"/>
      <c r="U39" s="743"/>
      <c r="V39" s="743"/>
      <c r="W39" s="744"/>
    </row>
    <row r="40" spans="1:23" s="18" customFormat="1" ht="19.5" customHeight="1" x14ac:dyDescent="0.4">
      <c r="A40" s="125">
        <f>'MACHINE INFO'!F39</f>
        <v>1512</v>
      </c>
      <c r="B40" s="108" t="str">
        <f>'MACHINE INFO'!H39</f>
        <v>$0.05</v>
      </c>
      <c r="C40" s="150"/>
      <c r="D40" s="150"/>
      <c r="E40" s="150"/>
      <c r="F40" s="151"/>
      <c r="G40" s="22" t="str">
        <f t="shared" si="2"/>
        <v/>
      </c>
      <c r="H40" s="151"/>
      <c r="I40" s="151"/>
      <c r="J40" s="151"/>
      <c r="K40" s="22">
        <f t="shared" si="3"/>
        <v>0</v>
      </c>
      <c r="L40" s="92" t="str">
        <f t="shared" si="4"/>
        <v>M/C Off?</v>
      </c>
      <c r="M40" s="115">
        <f>SUM('MACHINE INFO'!S39)</f>
        <v>0.85529999999999995</v>
      </c>
      <c r="N40" s="113" t="str">
        <f t="shared" si="5"/>
        <v/>
      </c>
      <c r="O40" s="114" t="str">
        <f t="shared" si="6"/>
        <v/>
      </c>
      <c r="P40" s="152" t="str">
        <f t="shared" si="7"/>
        <v/>
      </c>
      <c r="Q40" s="366"/>
      <c r="R40" s="742"/>
      <c r="S40" s="743"/>
      <c r="T40" s="743"/>
      <c r="U40" s="743"/>
      <c r="V40" s="743"/>
      <c r="W40" s="744"/>
    </row>
    <row r="41" spans="1:23" s="18" customFormat="1" ht="19.5" customHeight="1" x14ac:dyDescent="0.4">
      <c r="A41" s="125">
        <f>'MACHINE INFO'!F40</f>
        <v>1233</v>
      </c>
      <c r="B41" s="108" t="str">
        <f>'MACHINE INFO'!H40</f>
        <v>$0.01</v>
      </c>
      <c r="C41" s="150"/>
      <c r="D41" s="150"/>
      <c r="E41" s="150"/>
      <c r="F41" s="151"/>
      <c r="G41" s="22" t="str">
        <f t="shared" si="2"/>
        <v/>
      </c>
      <c r="H41" s="151"/>
      <c r="I41" s="151"/>
      <c r="J41" s="151"/>
      <c r="K41" s="22">
        <f t="shared" si="3"/>
        <v>0</v>
      </c>
      <c r="L41" s="92" t="str">
        <f t="shared" si="4"/>
        <v>M/C Off?</v>
      </c>
      <c r="M41" s="115">
        <f>SUM('MACHINE INFO'!S40)</f>
        <v>0.88729999999999998</v>
      </c>
      <c r="N41" s="113" t="str">
        <f t="shared" si="5"/>
        <v/>
      </c>
      <c r="O41" s="114" t="str">
        <f t="shared" si="6"/>
        <v/>
      </c>
      <c r="P41" s="152" t="str">
        <f t="shared" si="7"/>
        <v/>
      </c>
      <c r="Q41" s="366"/>
      <c r="R41" s="742"/>
      <c r="S41" s="743"/>
      <c r="T41" s="743"/>
      <c r="U41" s="743"/>
      <c r="V41" s="743"/>
      <c r="W41" s="744"/>
    </row>
    <row r="42" spans="1:23" s="18" customFormat="1" ht="19.5" customHeight="1" x14ac:dyDescent="0.4">
      <c r="A42" s="125">
        <f>'MACHINE INFO'!F41</f>
        <v>1234</v>
      </c>
      <c r="B42" s="108" t="str">
        <f>'MACHINE INFO'!H41</f>
        <v>$0.01</v>
      </c>
      <c r="C42" s="150"/>
      <c r="D42" s="150"/>
      <c r="E42" s="150"/>
      <c r="F42" s="151"/>
      <c r="G42" s="22" t="str">
        <f t="shared" si="2"/>
        <v/>
      </c>
      <c r="H42" s="151"/>
      <c r="I42" s="151"/>
      <c r="J42" s="151"/>
      <c r="K42" s="22">
        <f t="shared" si="3"/>
        <v>0</v>
      </c>
      <c r="L42" s="92" t="str">
        <f t="shared" si="4"/>
        <v>M/C Off?</v>
      </c>
      <c r="M42" s="115">
        <f>SUM('MACHINE INFO'!S41)</f>
        <v>0.88729999999999998</v>
      </c>
      <c r="N42" s="113" t="str">
        <f t="shared" si="5"/>
        <v/>
      </c>
      <c r="O42" s="114" t="str">
        <f t="shared" si="6"/>
        <v/>
      </c>
      <c r="P42" s="152" t="str">
        <f t="shared" si="7"/>
        <v/>
      </c>
      <c r="Q42" s="366"/>
      <c r="R42" s="742"/>
      <c r="S42" s="743"/>
      <c r="T42" s="743"/>
      <c r="U42" s="743"/>
      <c r="V42" s="743"/>
      <c r="W42" s="744"/>
    </row>
    <row r="43" spans="1:23" s="18" customFormat="1" ht="19.5" customHeight="1" x14ac:dyDescent="0.4">
      <c r="A43" s="125">
        <f>'MACHINE INFO'!F42</f>
        <v>1235</v>
      </c>
      <c r="B43" s="108" t="str">
        <f>'MACHINE INFO'!H42</f>
        <v>$0.01</v>
      </c>
      <c r="C43" s="150"/>
      <c r="D43" s="150"/>
      <c r="E43" s="150"/>
      <c r="F43" s="151"/>
      <c r="G43" s="22" t="str">
        <f t="shared" si="2"/>
        <v/>
      </c>
      <c r="H43" s="151"/>
      <c r="I43" s="151"/>
      <c r="J43" s="151"/>
      <c r="K43" s="22">
        <f t="shared" si="3"/>
        <v>0</v>
      </c>
      <c r="L43" s="92" t="str">
        <f t="shared" si="4"/>
        <v>M/C Off?</v>
      </c>
      <c r="M43" s="115">
        <f>SUM('MACHINE INFO'!S42)</f>
        <v>0.88729999999999998</v>
      </c>
      <c r="N43" s="113" t="str">
        <f t="shared" si="5"/>
        <v/>
      </c>
      <c r="O43" s="114" t="str">
        <f t="shared" si="6"/>
        <v/>
      </c>
      <c r="P43" s="152" t="str">
        <f t="shared" si="7"/>
        <v/>
      </c>
      <c r="Q43" s="366"/>
      <c r="R43" s="742"/>
      <c r="S43" s="743"/>
      <c r="T43" s="743"/>
      <c r="U43" s="743"/>
      <c r="V43" s="743"/>
      <c r="W43" s="744"/>
    </row>
    <row r="44" spans="1:23" s="18" customFormat="1" ht="19.5" customHeight="1" x14ac:dyDescent="0.4">
      <c r="A44" s="125">
        <f>'MACHINE INFO'!F43</f>
        <v>1039</v>
      </c>
      <c r="B44" s="108" t="str">
        <f>'MACHINE INFO'!H43</f>
        <v>$0.01</v>
      </c>
      <c r="C44" s="150"/>
      <c r="D44" s="150"/>
      <c r="E44" s="150"/>
      <c r="F44" s="151"/>
      <c r="G44" s="22" t="str">
        <f t="shared" si="2"/>
        <v/>
      </c>
      <c r="H44" s="151"/>
      <c r="I44" s="151"/>
      <c r="J44" s="151"/>
      <c r="K44" s="22">
        <f t="shared" si="3"/>
        <v>0</v>
      </c>
      <c r="L44" s="92" t="str">
        <f t="shared" si="4"/>
        <v>M/C Off?</v>
      </c>
      <c r="M44" s="115">
        <f>SUM('MACHINE INFO'!S43)</f>
        <v>0.8518</v>
      </c>
      <c r="N44" s="113" t="str">
        <f t="shared" si="5"/>
        <v/>
      </c>
      <c r="O44" s="114" t="str">
        <f t="shared" si="6"/>
        <v/>
      </c>
      <c r="P44" s="152" t="str">
        <f t="shared" si="7"/>
        <v/>
      </c>
      <c r="Q44" s="366"/>
      <c r="R44" s="742"/>
      <c r="S44" s="743"/>
      <c r="T44" s="743"/>
      <c r="U44" s="743"/>
      <c r="V44" s="743"/>
      <c r="W44" s="744"/>
    </row>
    <row r="45" spans="1:23" s="18" customFormat="1" ht="19.5" customHeight="1" x14ac:dyDescent="0.4">
      <c r="A45" s="125">
        <f>'MACHINE INFO'!F44</f>
        <v>1171</v>
      </c>
      <c r="B45" s="108" t="str">
        <f>'MACHINE INFO'!H44</f>
        <v>$0.01</v>
      </c>
      <c r="C45" s="150"/>
      <c r="D45" s="150"/>
      <c r="E45" s="150"/>
      <c r="F45" s="151"/>
      <c r="G45" s="22" t="str">
        <f t="shared" si="2"/>
        <v/>
      </c>
      <c r="H45" s="151"/>
      <c r="I45" s="151"/>
      <c r="J45" s="151"/>
      <c r="K45" s="22">
        <f t="shared" si="3"/>
        <v>0</v>
      </c>
      <c r="L45" s="92" t="str">
        <f t="shared" si="4"/>
        <v>M/C Off?</v>
      </c>
      <c r="M45" s="115">
        <f>SUM('MACHINE INFO'!S44)</f>
        <v>0.85389999999999999</v>
      </c>
      <c r="N45" s="113" t="str">
        <f t="shared" si="5"/>
        <v/>
      </c>
      <c r="O45" s="114" t="str">
        <f t="shared" si="6"/>
        <v/>
      </c>
      <c r="P45" s="152" t="str">
        <f t="shared" si="7"/>
        <v/>
      </c>
      <c r="Q45" s="366"/>
      <c r="R45" s="742"/>
      <c r="S45" s="743"/>
      <c r="T45" s="743"/>
      <c r="U45" s="743"/>
      <c r="V45" s="743"/>
      <c r="W45" s="744"/>
    </row>
    <row r="46" spans="1:23" s="18" customFormat="1" ht="19.5" customHeight="1" x14ac:dyDescent="0.4">
      <c r="A46" s="125">
        <f>'MACHINE INFO'!F45</f>
        <v>1041</v>
      </c>
      <c r="B46" s="108" t="str">
        <f>'MACHINE INFO'!H45</f>
        <v>$0.01</v>
      </c>
      <c r="C46" s="150"/>
      <c r="D46" s="150"/>
      <c r="E46" s="150"/>
      <c r="F46" s="151"/>
      <c r="G46" s="22" t="str">
        <f t="shared" si="2"/>
        <v/>
      </c>
      <c r="H46" s="151"/>
      <c r="I46" s="151"/>
      <c r="J46" s="151"/>
      <c r="K46" s="22">
        <f t="shared" si="3"/>
        <v>0</v>
      </c>
      <c r="L46" s="92" t="str">
        <f t="shared" si="4"/>
        <v>M/C Off?</v>
      </c>
      <c r="M46" s="115">
        <f>SUM('MACHINE INFO'!S45)</f>
        <v>0.85070000000000001</v>
      </c>
      <c r="N46" s="113" t="str">
        <f t="shared" si="5"/>
        <v/>
      </c>
      <c r="O46" s="114" t="str">
        <f t="shared" si="6"/>
        <v/>
      </c>
      <c r="P46" s="152" t="str">
        <f t="shared" si="7"/>
        <v/>
      </c>
      <c r="Q46" s="366"/>
      <c r="R46" s="742"/>
      <c r="S46" s="743"/>
      <c r="T46" s="743"/>
      <c r="U46" s="743"/>
      <c r="V46" s="743"/>
      <c r="W46" s="744"/>
    </row>
    <row r="47" spans="1:23" s="18" customFormat="1" ht="19.5" customHeight="1" x14ac:dyDescent="0.4">
      <c r="A47" s="125">
        <f>'MACHINE INFO'!F46</f>
        <v>1305</v>
      </c>
      <c r="B47" s="108" t="str">
        <f>'MACHINE INFO'!H46</f>
        <v>$0.01</v>
      </c>
      <c r="C47" s="150"/>
      <c r="D47" s="150"/>
      <c r="E47" s="150"/>
      <c r="F47" s="151"/>
      <c r="G47" s="22" t="str">
        <f t="shared" si="2"/>
        <v/>
      </c>
      <c r="H47" s="151"/>
      <c r="I47" s="151"/>
      <c r="J47" s="151"/>
      <c r="K47" s="22">
        <f t="shared" si="3"/>
        <v>0</v>
      </c>
      <c r="L47" s="92" t="str">
        <f t="shared" si="4"/>
        <v>M/C Off?</v>
      </c>
      <c r="M47" s="115">
        <f>SUM('MACHINE INFO'!S46)</f>
        <v>0.85139999999999993</v>
      </c>
      <c r="N47" s="113" t="str">
        <f t="shared" si="5"/>
        <v/>
      </c>
      <c r="O47" s="114" t="str">
        <f t="shared" si="6"/>
        <v/>
      </c>
      <c r="P47" s="152" t="str">
        <f t="shared" si="7"/>
        <v/>
      </c>
      <c r="Q47" s="366"/>
      <c r="R47" s="742"/>
      <c r="S47" s="743"/>
      <c r="T47" s="743"/>
      <c r="U47" s="743"/>
      <c r="V47" s="743"/>
      <c r="W47" s="744"/>
    </row>
    <row r="48" spans="1:23" s="18" customFormat="1" ht="19.5" customHeight="1" x14ac:dyDescent="0.4">
      <c r="A48" s="125">
        <f>'MACHINE INFO'!F47</f>
        <v>1436</v>
      </c>
      <c r="B48" s="108" t="str">
        <f>'MACHINE INFO'!H47</f>
        <v>$0.01</v>
      </c>
      <c r="C48" s="150"/>
      <c r="D48" s="150"/>
      <c r="E48" s="150"/>
      <c r="F48" s="151"/>
      <c r="G48" s="22" t="str">
        <f t="shared" si="2"/>
        <v/>
      </c>
      <c r="H48" s="151"/>
      <c r="I48" s="151"/>
      <c r="J48" s="151"/>
      <c r="K48" s="22">
        <f t="shared" si="3"/>
        <v>0</v>
      </c>
      <c r="L48" s="92" t="str">
        <f t="shared" si="4"/>
        <v>M/C Off?</v>
      </c>
      <c r="M48" s="115">
        <f>SUM('MACHINE INFO'!S47)</f>
        <v>0.86</v>
      </c>
      <c r="N48" s="113" t="str">
        <f t="shared" si="5"/>
        <v/>
      </c>
      <c r="O48" s="114" t="str">
        <f t="shared" si="6"/>
        <v/>
      </c>
      <c r="P48" s="152" t="str">
        <f t="shared" si="7"/>
        <v/>
      </c>
      <c r="Q48" s="366"/>
      <c r="R48" s="742"/>
      <c r="S48" s="743"/>
      <c r="T48" s="743"/>
      <c r="U48" s="743"/>
      <c r="V48" s="743"/>
      <c r="W48" s="744"/>
    </row>
    <row r="49" spans="1:23" s="18" customFormat="1" ht="19.5" customHeight="1" x14ac:dyDescent="0.4">
      <c r="A49" s="125">
        <f>'MACHINE INFO'!F48</f>
        <v>1437</v>
      </c>
      <c r="B49" s="108" t="str">
        <f>'MACHINE INFO'!H48</f>
        <v>$0.01</v>
      </c>
      <c r="C49" s="150"/>
      <c r="D49" s="150"/>
      <c r="E49" s="150"/>
      <c r="F49" s="151"/>
      <c r="G49" s="22" t="str">
        <f t="shared" si="2"/>
        <v/>
      </c>
      <c r="H49" s="151"/>
      <c r="I49" s="151"/>
      <c r="J49" s="151"/>
      <c r="K49" s="22">
        <f t="shared" si="3"/>
        <v>0</v>
      </c>
      <c r="L49" s="92" t="str">
        <f t="shared" si="4"/>
        <v>M/C Off?</v>
      </c>
      <c r="M49" s="115">
        <f>SUM('MACHINE INFO'!S48)</f>
        <v>0.86</v>
      </c>
      <c r="N49" s="113" t="str">
        <f t="shared" si="5"/>
        <v/>
      </c>
      <c r="O49" s="114" t="str">
        <f t="shared" si="6"/>
        <v/>
      </c>
      <c r="P49" s="152" t="str">
        <f t="shared" si="7"/>
        <v/>
      </c>
      <c r="Q49" s="366"/>
      <c r="R49" s="742"/>
      <c r="S49" s="743"/>
      <c r="T49" s="743"/>
      <c r="U49" s="743"/>
      <c r="V49" s="743"/>
      <c r="W49" s="744"/>
    </row>
    <row r="50" spans="1:23" s="18" customFormat="1" ht="19.5" customHeight="1" x14ac:dyDescent="0.4">
      <c r="A50" s="125">
        <f>'MACHINE INFO'!F49</f>
        <v>1438</v>
      </c>
      <c r="B50" s="108" t="str">
        <f>'MACHINE INFO'!H49</f>
        <v>$0.01</v>
      </c>
      <c r="C50" s="150"/>
      <c r="D50" s="150"/>
      <c r="E50" s="150"/>
      <c r="F50" s="151"/>
      <c r="G50" s="22" t="str">
        <f t="shared" si="2"/>
        <v/>
      </c>
      <c r="H50" s="151"/>
      <c r="I50" s="151"/>
      <c r="J50" s="151"/>
      <c r="K50" s="22">
        <f t="shared" si="3"/>
        <v>0</v>
      </c>
      <c r="L50" s="92" t="str">
        <f t="shared" si="4"/>
        <v>M/C Off?</v>
      </c>
      <c r="M50" s="115">
        <f>SUM('MACHINE INFO'!S49)</f>
        <v>0.86</v>
      </c>
      <c r="N50" s="113" t="str">
        <f t="shared" si="5"/>
        <v/>
      </c>
      <c r="O50" s="114" t="str">
        <f t="shared" si="6"/>
        <v/>
      </c>
      <c r="P50" s="152" t="str">
        <f t="shared" si="7"/>
        <v/>
      </c>
      <c r="Q50" s="366"/>
      <c r="R50" s="742"/>
      <c r="S50" s="743"/>
      <c r="T50" s="743"/>
      <c r="U50" s="743"/>
      <c r="V50" s="743"/>
      <c r="W50" s="744"/>
    </row>
    <row r="51" spans="1:23" s="18" customFormat="1" ht="19.5" customHeight="1" x14ac:dyDescent="0.4">
      <c r="A51" s="125">
        <f>'MACHINE INFO'!F50</f>
        <v>1494</v>
      </c>
      <c r="B51" s="108" t="str">
        <f>'MACHINE INFO'!H50</f>
        <v>$0.01</v>
      </c>
      <c r="C51" s="150"/>
      <c r="D51" s="150"/>
      <c r="E51" s="150"/>
      <c r="F51" s="151"/>
      <c r="G51" s="22" t="str">
        <f t="shared" si="2"/>
        <v/>
      </c>
      <c r="H51" s="151"/>
      <c r="I51" s="151"/>
      <c r="J51" s="151"/>
      <c r="K51" s="22">
        <f t="shared" si="3"/>
        <v>0</v>
      </c>
      <c r="L51" s="92" t="str">
        <f t="shared" si="4"/>
        <v>M/C Off?</v>
      </c>
      <c r="M51" s="115">
        <f>SUM('MACHINE INFO'!S50)</f>
        <v>0.87349999999999994</v>
      </c>
      <c r="N51" s="113" t="str">
        <f t="shared" si="5"/>
        <v/>
      </c>
      <c r="O51" s="114" t="str">
        <f t="shared" si="6"/>
        <v/>
      </c>
      <c r="P51" s="152" t="str">
        <f t="shared" si="7"/>
        <v/>
      </c>
      <c r="Q51" s="366"/>
      <c r="R51" s="742"/>
      <c r="S51" s="743"/>
      <c r="T51" s="743"/>
      <c r="U51" s="743"/>
      <c r="V51" s="743"/>
      <c r="W51" s="744"/>
    </row>
    <row r="52" spans="1:23" s="18" customFormat="1" ht="19.5" customHeight="1" x14ac:dyDescent="0.4">
      <c r="A52" s="125">
        <f>'MACHINE INFO'!F51</f>
        <v>1495</v>
      </c>
      <c r="B52" s="108" t="str">
        <f>'MACHINE INFO'!H51</f>
        <v>$0.01</v>
      </c>
      <c r="C52" s="150"/>
      <c r="D52" s="150"/>
      <c r="E52" s="150"/>
      <c r="F52" s="151"/>
      <c r="G52" s="22" t="str">
        <f t="shared" si="2"/>
        <v/>
      </c>
      <c r="H52" s="151"/>
      <c r="I52" s="151"/>
      <c r="J52" s="151"/>
      <c r="K52" s="22">
        <f t="shared" si="3"/>
        <v>0</v>
      </c>
      <c r="L52" s="92" t="str">
        <f t="shared" si="4"/>
        <v>M/C Off?</v>
      </c>
      <c r="M52" s="115">
        <f>SUM('MACHINE INFO'!S51)</f>
        <v>0.87349999999999994</v>
      </c>
      <c r="N52" s="113" t="str">
        <f t="shared" si="5"/>
        <v/>
      </c>
      <c r="O52" s="114" t="str">
        <f t="shared" si="6"/>
        <v/>
      </c>
      <c r="P52" s="152" t="str">
        <f t="shared" si="7"/>
        <v/>
      </c>
      <c r="Q52" s="366"/>
      <c r="R52" s="742"/>
      <c r="S52" s="743"/>
      <c r="T52" s="743"/>
      <c r="U52" s="743"/>
      <c r="V52" s="743"/>
      <c r="W52" s="744"/>
    </row>
    <row r="53" spans="1:23" s="18" customFormat="1" ht="19.5" customHeight="1" thickBot="1" x14ac:dyDescent="0.45">
      <c r="A53" s="125">
        <f>'MACHINE INFO'!F52</f>
        <v>1496</v>
      </c>
      <c r="B53" s="108" t="str">
        <f>'MACHINE INFO'!H52</f>
        <v>$0.01</v>
      </c>
      <c r="C53" s="150"/>
      <c r="D53" s="150"/>
      <c r="E53" s="150"/>
      <c r="F53" s="151"/>
      <c r="G53" s="22" t="str">
        <f t="shared" si="2"/>
        <v/>
      </c>
      <c r="H53" s="151"/>
      <c r="I53" s="151"/>
      <c r="J53" s="151"/>
      <c r="K53" s="22">
        <f t="shared" si="3"/>
        <v>0</v>
      </c>
      <c r="L53" s="92" t="str">
        <f t="shared" si="4"/>
        <v>M/C Off?</v>
      </c>
      <c r="M53" s="115">
        <f>SUM('MACHINE INFO'!S52)</f>
        <v>0.87349999999999994</v>
      </c>
      <c r="N53" s="113" t="str">
        <f t="shared" si="5"/>
        <v/>
      </c>
      <c r="O53" s="114" t="str">
        <f t="shared" si="6"/>
        <v/>
      </c>
      <c r="P53" s="152" t="str">
        <f t="shared" si="7"/>
        <v/>
      </c>
      <c r="Q53" s="366"/>
      <c r="R53" s="745"/>
      <c r="S53" s="746"/>
      <c r="T53" s="746"/>
      <c r="U53" s="746"/>
      <c r="V53" s="746"/>
      <c r="W53" s="747"/>
    </row>
    <row r="54" spans="1:23" s="18" customFormat="1" ht="19.5" customHeight="1" thickTop="1" x14ac:dyDescent="0.4">
      <c r="A54" s="125">
        <f>'MACHINE INFO'!F53</f>
        <v>1322</v>
      </c>
      <c r="B54" s="108" t="str">
        <f>'MACHINE INFO'!H53</f>
        <v>$0.01</v>
      </c>
      <c r="C54" s="150"/>
      <c r="D54" s="150"/>
      <c r="E54" s="150"/>
      <c r="F54" s="151"/>
      <c r="G54" s="22" t="str">
        <f t="shared" si="2"/>
        <v/>
      </c>
      <c r="H54" s="151"/>
      <c r="I54" s="151"/>
      <c r="J54" s="151"/>
      <c r="K54" s="22">
        <f t="shared" si="3"/>
        <v>0</v>
      </c>
      <c r="L54" s="92" t="str">
        <f t="shared" si="4"/>
        <v>M/C Off?</v>
      </c>
      <c r="M54" s="115">
        <f>SUM('MACHINE INFO'!S53)</f>
        <v>0.85089999999999999</v>
      </c>
      <c r="N54" s="113" t="str">
        <f t="shared" si="5"/>
        <v/>
      </c>
      <c r="O54" s="114" t="str">
        <f t="shared" si="6"/>
        <v/>
      </c>
      <c r="P54" s="152" t="str">
        <f t="shared" si="7"/>
        <v/>
      </c>
      <c r="Q54" s="366"/>
    </row>
    <row r="55" spans="1:23" s="18" customFormat="1" ht="19.5" customHeight="1" x14ac:dyDescent="0.4">
      <c r="A55" s="125">
        <f>'MACHINE INFO'!F54</f>
        <v>1323</v>
      </c>
      <c r="B55" s="108" t="str">
        <f>'MACHINE INFO'!H54</f>
        <v>$0.01</v>
      </c>
      <c r="C55" s="150"/>
      <c r="D55" s="150"/>
      <c r="E55" s="150"/>
      <c r="F55" s="151"/>
      <c r="G55" s="22" t="str">
        <f t="shared" si="2"/>
        <v/>
      </c>
      <c r="H55" s="151"/>
      <c r="I55" s="151"/>
      <c r="J55" s="151"/>
      <c r="K55" s="22">
        <f t="shared" si="3"/>
        <v>0</v>
      </c>
      <c r="L55" s="92" t="str">
        <f t="shared" si="4"/>
        <v>M/C Off?</v>
      </c>
      <c r="M55" s="115">
        <f>SUM('MACHINE INFO'!S54)</f>
        <v>0.85089999999999999</v>
      </c>
      <c r="N55" s="113" t="str">
        <f t="shared" si="5"/>
        <v/>
      </c>
      <c r="O55" s="114" t="str">
        <f t="shared" si="6"/>
        <v/>
      </c>
      <c r="P55" s="152" t="str">
        <f t="shared" si="7"/>
        <v/>
      </c>
      <c r="Q55" s="366"/>
    </row>
    <row r="56" spans="1:23" s="18" customFormat="1" ht="19.5" customHeight="1" x14ac:dyDescent="0.4">
      <c r="A56" s="125">
        <f>'MACHINE INFO'!F55</f>
        <v>1324</v>
      </c>
      <c r="B56" s="108" t="str">
        <f>'MACHINE INFO'!H55</f>
        <v>$0.01</v>
      </c>
      <c r="C56" s="150"/>
      <c r="D56" s="150"/>
      <c r="E56" s="150"/>
      <c r="F56" s="151"/>
      <c r="G56" s="22" t="str">
        <f t="shared" si="2"/>
        <v/>
      </c>
      <c r="H56" s="151"/>
      <c r="I56" s="151"/>
      <c r="J56" s="151"/>
      <c r="K56" s="22">
        <f t="shared" si="3"/>
        <v>0</v>
      </c>
      <c r="L56" s="92" t="str">
        <f t="shared" si="4"/>
        <v>M/C Off?</v>
      </c>
      <c r="M56" s="115">
        <f>SUM('MACHINE INFO'!S55)</f>
        <v>0.85089999999999999</v>
      </c>
      <c r="N56" s="113" t="str">
        <f t="shared" si="5"/>
        <v/>
      </c>
      <c r="O56" s="114" t="str">
        <f t="shared" si="6"/>
        <v/>
      </c>
      <c r="P56" s="152" t="str">
        <f t="shared" si="7"/>
        <v/>
      </c>
      <c r="Q56" s="366"/>
    </row>
    <row r="57" spans="1:23" s="18" customFormat="1" ht="19.5" customHeight="1" x14ac:dyDescent="0.4">
      <c r="A57" s="125">
        <f>'MACHINE INFO'!F56</f>
        <v>1188</v>
      </c>
      <c r="B57" s="108" t="str">
        <f>'MACHINE INFO'!H56</f>
        <v>$1.00</v>
      </c>
      <c r="C57" s="150"/>
      <c r="D57" s="150"/>
      <c r="E57" s="150"/>
      <c r="F57" s="151"/>
      <c r="G57" s="22" t="str">
        <f t="shared" si="2"/>
        <v/>
      </c>
      <c r="H57" s="151"/>
      <c r="I57" s="151"/>
      <c r="J57" s="151"/>
      <c r="K57" s="22">
        <f t="shared" si="3"/>
        <v>0</v>
      </c>
      <c r="L57" s="92" t="str">
        <f t="shared" si="4"/>
        <v>M/C Off?</v>
      </c>
      <c r="M57" s="115">
        <f>SUM('MACHINE INFO'!S56)</f>
        <v>0.879</v>
      </c>
      <c r="N57" s="113" t="str">
        <f t="shared" si="5"/>
        <v/>
      </c>
      <c r="O57" s="114" t="str">
        <f t="shared" si="6"/>
        <v/>
      </c>
      <c r="P57" s="152" t="str">
        <f t="shared" si="7"/>
        <v/>
      </c>
      <c r="Q57" s="366"/>
    </row>
    <row r="58" spans="1:23" s="18" customFormat="1" ht="19.5" customHeight="1" x14ac:dyDescent="0.4">
      <c r="A58" s="125">
        <f>'MACHINE INFO'!F57</f>
        <v>1325</v>
      </c>
      <c r="B58" s="108" t="str">
        <f>'MACHINE INFO'!H57</f>
        <v>$0.01</v>
      </c>
      <c r="C58" s="150"/>
      <c r="D58" s="150"/>
      <c r="E58" s="150"/>
      <c r="F58" s="151"/>
      <c r="G58" s="22" t="str">
        <f t="shared" si="2"/>
        <v/>
      </c>
      <c r="H58" s="151"/>
      <c r="I58" s="151"/>
      <c r="J58" s="151"/>
      <c r="K58" s="22">
        <f t="shared" si="3"/>
        <v>0</v>
      </c>
      <c r="L58" s="92" t="str">
        <f t="shared" si="4"/>
        <v>M/C Off?</v>
      </c>
      <c r="M58" s="115">
        <f>SUM('MACHINE INFO'!S57)</f>
        <v>0.85089999999999999</v>
      </c>
      <c r="N58" s="113" t="str">
        <f t="shared" si="5"/>
        <v/>
      </c>
      <c r="O58" s="114" t="str">
        <f t="shared" si="6"/>
        <v/>
      </c>
      <c r="P58" s="152" t="str">
        <f t="shared" si="7"/>
        <v/>
      </c>
      <c r="Q58" s="366"/>
    </row>
    <row r="59" spans="1:23" s="18" customFormat="1" ht="19.5" customHeight="1" x14ac:dyDescent="0.4">
      <c r="A59" s="125">
        <f>'MACHINE INFO'!F58</f>
        <v>1326</v>
      </c>
      <c r="B59" s="108" t="str">
        <f>'MACHINE INFO'!H58</f>
        <v>$0.01</v>
      </c>
      <c r="C59" s="150"/>
      <c r="D59" s="150"/>
      <c r="E59" s="150"/>
      <c r="F59" s="151"/>
      <c r="G59" s="22" t="str">
        <f t="shared" si="2"/>
        <v/>
      </c>
      <c r="H59" s="151"/>
      <c r="I59" s="151"/>
      <c r="J59" s="151"/>
      <c r="K59" s="22">
        <f t="shared" si="3"/>
        <v>0</v>
      </c>
      <c r="L59" s="92" t="str">
        <f t="shared" si="4"/>
        <v>M/C Off?</v>
      </c>
      <c r="M59" s="115">
        <f>SUM('MACHINE INFO'!S58)</f>
        <v>0.85089999999999999</v>
      </c>
      <c r="N59" s="113" t="str">
        <f t="shared" si="5"/>
        <v/>
      </c>
      <c r="O59" s="114" t="str">
        <f t="shared" si="6"/>
        <v/>
      </c>
      <c r="P59" s="152" t="str">
        <f t="shared" si="7"/>
        <v/>
      </c>
      <c r="Q59" s="366"/>
    </row>
    <row r="60" spans="1:23" s="18" customFormat="1" ht="19.5" customHeight="1" x14ac:dyDescent="0.4">
      <c r="A60" s="125">
        <f>'MACHINE INFO'!F59</f>
        <v>1327</v>
      </c>
      <c r="B60" s="108" t="str">
        <f>'MACHINE INFO'!H59</f>
        <v>$0.01</v>
      </c>
      <c r="C60" s="150"/>
      <c r="D60" s="150"/>
      <c r="E60" s="150"/>
      <c r="F60" s="151"/>
      <c r="G60" s="22" t="str">
        <f t="shared" si="2"/>
        <v/>
      </c>
      <c r="H60" s="151"/>
      <c r="I60" s="151"/>
      <c r="J60" s="151"/>
      <c r="K60" s="22">
        <f t="shared" si="3"/>
        <v>0</v>
      </c>
      <c r="L60" s="92" t="str">
        <f t="shared" si="4"/>
        <v>M/C Off?</v>
      </c>
      <c r="M60" s="115">
        <f>SUM('MACHINE INFO'!S59)</f>
        <v>0.85089999999999999</v>
      </c>
      <c r="N60" s="113" t="str">
        <f t="shared" si="5"/>
        <v/>
      </c>
      <c r="O60" s="114" t="str">
        <f t="shared" si="6"/>
        <v/>
      </c>
      <c r="P60" s="152" t="str">
        <f t="shared" si="7"/>
        <v/>
      </c>
      <c r="Q60" s="366"/>
    </row>
    <row r="61" spans="1:23" s="18" customFormat="1" ht="19.5" customHeight="1" x14ac:dyDescent="0.4">
      <c r="A61" s="125">
        <f>'MACHINE INFO'!F60</f>
        <v>1042</v>
      </c>
      <c r="B61" s="108" t="str">
        <f>'MACHINE INFO'!H60</f>
        <v>$0.01</v>
      </c>
      <c r="C61" s="150"/>
      <c r="D61" s="150"/>
      <c r="E61" s="150"/>
      <c r="F61" s="151"/>
      <c r="G61" s="22" t="str">
        <f t="shared" si="2"/>
        <v/>
      </c>
      <c r="H61" s="151"/>
      <c r="I61" s="151"/>
      <c r="J61" s="151"/>
      <c r="K61" s="22">
        <f t="shared" si="3"/>
        <v>0</v>
      </c>
      <c r="L61" s="92" t="str">
        <f t="shared" si="4"/>
        <v>M/C Off?</v>
      </c>
      <c r="M61" s="115">
        <f>SUM('MACHINE INFO'!S60)</f>
        <v>0.87539999999999996</v>
      </c>
      <c r="N61" s="113" t="str">
        <f t="shared" si="5"/>
        <v/>
      </c>
      <c r="O61" s="114" t="str">
        <f t="shared" si="6"/>
        <v/>
      </c>
      <c r="P61" s="152" t="str">
        <f t="shared" si="7"/>
        <v/>
      </c>
      <c r="Q61" s="366"/>
    </row>
    <row r="62" spans="1:23" s="18" customFormat="1" ht="19.5" customHeight="1" x14ac:dyDescent="0.4">
      <c r="A62" s="125">
        <f>'MACHINE INFO'!F61</f>
        <v>1043</v>
      </c>
      <c r="B62" s="108" t="str">
        <f>'MACHINE INFO'!H61</f>
        <v>$0.01</v>
      </c>
      <c r="C62" s="150"/>
      <c r="D62" s="150"/>
      <c r="E62" s="150"/>
      <c r="F62" s="151"/>
      <c r="G62" s="22" t="str">
        <f t="shared" si="2"/>
        <v/>
      </c>
      <c r="H62" s="151"/>
      <c r="I62" s="151"/>
      <c r="J62" s="151"/>
      <c r="K62" s="22">
        <f t="shared" si="3"/>
        <v>0</v>
      </c>
      <c r="L62" s="92" t="str">
        <f t="shared" si="4"/>
        <v>M/C Off?</v>
      </c>
      <c r="M62" s="115">
        <f>SUM('MACHINE INFO'!S61)</f>
        <v>0.87539999999999996</v>
      </c>
      <c r="N62" s="113" t="str">
        <f t="shared" si="5"/>
        <v/>
      </c>
      <c r="O62" s="114" t="str">
        <f t="shared" si="6"/>
        <v/>
      </c>
      <c r="P62" s="152" t="str">
        <f t="shared" si="7"/>
        <v/>
      </c>
      <c r="Q62" s="366"/>
    </row>
    <row r="63" spans="1:23" s="18" customFormat="1" ht="19.5" customHeight="1" x14ac:dyDescent="0.4">
      <c r="A63" s="125">
        <f>'MACHINE INFO'!F62</f>
        <v>1044</v>
      </c>
      <c r="B63" s="108" t="str">
        <f>'MACHINE INFO'!H62</f>
        <v>$0.01</v>
      </c>
      <c r="C63" s="150"/>
      <c r="D63" s="150"/>
      <c r="E63" s="150"/>
      <c r="F63" s="151"/>
      <c r="G63" s="22" t="str">
        <f t="shared" si="2"/>
        <v/>
      </c>
      <c r="H63" s="151"/>
      <c r="I63" s="151"/>
      <c r="J63" s="151"/>
      <c r="K63" s="22">
        <f t="shared" si="3"/>
        <v>0</v>
      </c>
      <c r="L63" s="92" t="str">
        <f t="shared" si="4"/>
        <v>M/C Off?</v>
      </c>
      <c r="M63" s="115">
        <f>SUM('MACHINE INFO'!S62)</f>
        <v>0.87539999999999996</v>
      </c>
      <c r="N63" s="113" t="str">
        <f t="shared" si="5"/>
        <v/>
      </c>
      <c r="O63" s="114" t="str">
        <f t="shared" si="6"/>
        <v/>
      </c>
      <c r="P63" s="152" t="str">
        <f t="shared" si="7"/>
        <v/>
      </c>
      <c r="Q63" s="366"/>
    </row>
    <row r="64" spans="1:23" s="18" customFormat="1" ht="19.5" customHeight="1" x14ac:dyDescent="0.4">
      <c r="A64" s="125">
        <f>'MACHINE INFO'!F63</f>
        <v>1045</v>
      </c>
      <c r="B64" s="108" t="str">
        <f>'MACHINE INFO'!H63</f>
        <v>$0.01</v>
      </c>
      <c r="C64" s="150"/>
      <c r="D64" s="150"/>
      <c r="E64" s="150"/>
      <c r="F64" s="151"/>
      <c r="G64" s="22" t="str">
        <f t="shared" si="2"/>
        <v/>
      </c>
      <c r="H64" s="151"/>
      <c r="I64" s="151"/>
      <c r="J64" s="151"/>
      <c r="K64" s="22">
        <f t="shared" si="3"/>
        <v>0</v>
      </c>
      <c r="L64" s="92" t="str">
        <f t="shared" si="4"/>
        <v>M/C Off?</v>
      </c>
      <c r="M64" s="115">
        <f>SUM('MACHINE INFO'!S63)</f>
        <v>0.85199999999999998</v>
      </c>
      <c r="N64" s="113" t="str">
        <f t="shared" si="5"/>
        <v/>
      </c>
      <c r="O64" s="114" t="str">
        <f t="shared" si="6"/>
        <v/>
      </c>
      <c r="P64" s="152" t="str">
        <f t="shared" si="7"/>
        <v/>
      </c>
      <c r="Q64" s="366"/>
    </row>
    <row r="65" spans="1:17" s="18" customFormat="1" ht="19.5" customHeight="1" x14ac:dyDescent="0.4">
      <c r="A65" s="125">
        <f>'MACHINE INFO'!F64</f>
        <v>1046</v>
      </c>
      <c r="B65" s="108" t="str">
        <f>'MACHINE INFO'!H64</f>
        <v>$0.01</v>
      </c>
      <c r="C65" s="150"/>
      <c r="D65" s="150"/>
      <c r="E65" s="150"/>
      <c r="F65" s="151"/>
      <c r="G65" s="22" t="str">
        <f t="shared" si="2"/>
        <v/>
      </c>
      <c r="H65" s="151"/>
      <c r="I65" s="151"/>
      <c r="J65" s="151"/>
      <c r="K65" s="22">
        <f t="shared" si="3"/>
        <v>0</v>
      </c>
      <c r="L65" s="92" t="str">
        <f t="shared" si="4"/>
        <v>M/C Off?</v>
      </c>
      <c r="M65" s="115">
        <f>SUM('MACHINE INFO'!S64)</f>
        <v>0.85099999999999998</v>
      </c>
      <c r="N65" s="113" t="str">
        <f t="shared" si="5"/>
        <v/>
      </c>
      <c r="O65" s="114" t="str">
        <f t="shared" si="6"/>
        <v/>
      </c>
      <c r="P65" s="152" t="str">
        <f t="shared" si="7"/>
        <v/>
      </c>
      <c r="Q65" s="366"/>
    </row>
    <row r="66" spans="1:17" s="18" customFormat="1" ht="19.5" customHeight="1" x14ac:dyDescent="0.4">
      <c r="A66" s="125">
        <f>'MACHINE INFO'!F65</f>
        <v>1047</v>
      </c>
      <c r="B66" s="108" t="str">
        <f>'MACHINE INFO'!H65</f>
        <v>$0.01</v>
      </c>
      <c r="C66" s="150"/>
      <c r="D66" s="150"/>
      <c r="E66" s="150"/>
      <c r="F66" s="151"/>
      <c r="G66" s="22" t="str">
        <f t="shared" si="2"/>
        <v/>
      </c>
      <c r="H66" s="151"/>
      <c r="I66" s="151"/>
      <c r="J66" s="151"/>
      <c r="K66" s="22">
        <f t="shared" si="3"/>
        <v>0</v>
      </c>
      <c r="L66" s="92" t="str">
        <f t="shared" si="4"/>
        <v>M/C Off?</v>
      </c>
      <c r="M66" s="115">
        <f>SUM('MACHINE INFO'!S65)</f>
        <v>0.85099999999999998</v>
      </c>
      <c r="N66" s="113" t="str">
        <f t="shared" si="5"/>
        <v/>
      </c>
      <c r="O66" s="114" t="str">
        <f t="shared" si="6"/>
        <v/>
      </c>
      <c r="P66" s="152" t="str">
        <f t="shared" si="7"/>
        <v/>
      </c>
      <c r="Q66" s="366"/>
    </row>
    <row r="67" spans="1:17" s="18" customFormat="1" ht="19.5" customHeight="1" x14ac:dyDescent="0.4">
      <c r="A67" s="125">
        <f>'MACHINE INFO'!F66</f>
        <v>1131</v>
      </c>
      <c r="B67" s="108" t="str">
        <f>'MACHINE INFO'!H66</f>
        <v>$1.00</v>
      </c>
      <c r="C67" s="150"/>
      <c r="D67" s="150"/>
      <c r="E67" s="150"/>
      <c r="F67" s="151"/>
      <c r="G67" s="22" t="str">
        <f t="shared" si="2"/>
        <v/>
      </c>
      <c r="H67" s="151"/>
      <c r="I67" s="151"/>
      <c r="J67" s="151"/>
      <c r="K67" s="22">
        <f t="shared" si="3"/>
        <v>0</v>
      </c>
      <c r="L67" s="92" t="str">
        <f t="shared" si="4"/>
        <v>M/C Off?</v>
      </c>
      <c r="M67" s="115">
        <f>SUM('MACHINE INFO'!S66)</f>
        <v>0.879</v>
      </c>
      <c r="N67" s="113" t="str">
        <f t="shared" si="5"/>
        <v/>
      </c>
      <c r="O67" s="114" t="str">
        <f t="shared" si="6"/>
        <v/>
      </c>
      <c r="P67" s="152" t="str">
        <f t="shared" si="7"/>
        <v/>
      </c>
      <c r="Q67" s="366"/>
    </row>
    <row r="68" spans="1:17" s="18" customFormat="1" ht="19.5" customHeight="1" x14ac:dyDescent="0.4">
      <c r="A68" s="125">
        <f>'MACHINE INFO'!F67</f>
        <v>1445</v>
      </c>
      <c r="B68" s="108" t="str">
        <f>'MACHINE INFO'!H67</f>
        <v>$0.01</v>
      </c>
      <c r="C68" s="150"/>
      <c r="D68" s="150"/>
      <c r="E68" s="150"/>
      <c r="F68" s="151"/>
      <c r="G68" s="22" t="str">
        <f t="shared" si="2"/>
        <v/>
      </c>
      <c r="H68" s="151"/>
      <c r="I68" s="151"/>
      <c r="J68" s="151"/>
      <c r="K68" s="22">
        <f t="shared" si="3"/>
        <v>0</v>
      </c>
      <c r="L68" s="92" t="str">
        <f t="shared" si="4"/>
        <v>M/C Off?</v>
      </c>
      <c r="M68" s="115">
        <f>SUM('MACHINE INFO'!S67)</f>
        <v>0.85020000000000007</v>
      </c>
      <c r="N68" s="113" t="str">
        <f t="shared" si="5"/>
        <v/>
      </c>
      <c r="O68" s="114" t="str">
        <f t="shared" si="6"/>
        <v/>
      </c>
      <c r="P68" s="152" t="str">
        <f t="shared" si="7"/>
        <v/>
      </c>
      <c r="Q68" s="366"/>
    </row>
    <row r="69" spans="1:17" s="18" customFormat="1" ht="19.5" customHeight="1" x14ac:dyDescent="0.4">
      <c r="A69" s="125">
        <f>'MACHINE INFO'!F68</f>
        <v>1446</v>
      </c>
      <c r="B69" s="108" t="str">
        <f>'MACHINE INFO'!H68</f>
        <v>$0.01</v>
      </c>
      <c r="C69" s="150"/>
      <c r="D69" s="150"/>
      <c r="E69" s="150"/>
      <c r="F69" s="151"/>
      <c r="G69" s="22" t="str">
        <f t="shared" si="2"/>
        <v/>
      </c>
      <c r="H69" s="151"/>
      <c r="I69" s="151"/>
      <c r="J69" s="151"/>
      <c r="K69" s="22">
        <f t="shared" si="3"/>
        <v>0</v>
      </c>
      <c r="L69" s="92" t="str">
        <f t="shared" si="4"/>
        <v>M/C Off?</v>
      </c>
      <c r="M69" s="115">
        <f>SUM('MACHINE INFO'!S68)</f>
        <v>0.85150000000000003</v>
      </c>
      <c r="N69" s="113" t="str">
        <f t="shared" si="5"/>
        <v/>
      </c>
      <c r="O69" s="114" t="str">
        <f t="shared" si="6"/>
        <v/>
      </c>
      <c r="P69" s="152" t="str">
        <f t="shared" si="7"/>
        <v/>
      </c>
      <c r="Q69" s="366"/>
    </row>
    <row r="70" spans="1:17" s="18" customFormat="1" ht="19.5" customHeight="1" x14ac:dyDescent="0.4">
      <c r="A70" s="125">
        <f>'MACHINE INFO'!F69</f>
        <v>1447</v>
      </c>
      <c r="B70" s="108" t="str">
        <f>'MACHINE INFO'!H69</f>
        <v>$0.01</v>
      </c>
      <c r="C70" s="150"/>
      <c r="D70" s="150"/>
      <c r="E70" s="150"/>
      <c r="F70" s="151"/>
      <c r="G70" s="22" t="str">
        <f t="shared" si="2"/>
        <v/>
      </c>
      <c r="H70" s="151"/>
      <c r="I70" s="151"/>
      <c r="J70" s="151"/>
      <c r="K70" s="22">
        <f t="shared" si="3"/>
        <v>0</v>
      </c>
      <c r="L70" s="92" t="str">
        <f t="shared" si="4"/>
        <v>M/C Off?</v>
      </c>
      <c r="M70" s="115">
        <f>SUM('MACHINE INFO'!S69)</f>
        <v>0.85009999999999997</v>
      </c>
      <c r="N70" s="113" t="str">
        <f t="shared" si="5"/>
        <v/>
      </c>
      <c r="O70" s="114" t="str">
        <f t="shared" si="6"/>
        <v/>
      </c>
      <c r="P70" s="152" t="str">
        <f t="shared" si="7"/>
        <v/>
      </c>
      <c r="Q70" s="366"/>
    </row>
    <row r="71" spans="1:17" s="18" customFormat="1" ht="19.5" customHeight="1" x14ac:dyDescent="0.4">
      <c r="A71" s="125">
        <f>'MACHINE INFO'!F70</f>
        <v>1448</v>
      </c>
      <c r="B71" s="108" t="str">
        <f>'MACHINE INFO'!H70</f>
        <v>$0.01</v>
      </c>
      <c r="C71" s="150"/>
      <c r="D71" s="150"/>
      <c r="E71" s="150"/>
      <c r="F71" s="151"/>
      <c r="G71" s="22" t="str">
        <f t="shared" si="2"/>
        <v/>
      </c>
      <c r="H71" s="151"/>
      <c r="I71" s="151"/>
      <c r="J71" s="151"/>
      <c r="K71" s="22">
        <f t="shared" si="3"/>
        <v>0</v>
      </c>
      <c r="L71" s="92" t="str">
        <f t="shared" si="4"/>
        <v>M/C Off?</v>
      </c>
      <c r="M71" s="115">
        <f>SUM('MACHINE INFO'!S70)</f>
        <v>0.85199999999999998</v>
      </c>
      <c r="N71" s="113" t="str">
        <f t="shared" si="5"/>
        <v/>
      </c>
      <c r="O71" s="114" t="str">
        <f t="shared" si="6"/>
        <v/>
      </c>
      <c r="P71" s="152" t="str">
        <f t="shared" si="7"/>
        <v/>
      </c>
      <c r="Q71" s="366"/>
    </row>
    <row r="72" spans="1:17" s="18" customFormat="1" ht="19.5" customHeight="1" x14ac:dyDescent="0.4">
      <c r="A72" s="125">
        <f>'MACHINE INFO'!F71</f>
        <v>1449</v>
      </c>
      <c r="B72" s="108" t="str">
        <f>'MACHINE INFO'!H71</f>
        <v>$0.01</v>
      </c>
      <c r="C72" s="150"/>
      <c r="D72" s="150"/>
      <c r="E72" s="150"/>
      <c r="F72" s="151"/>
      <c r="G72" s="22" t="str">
        <f t="shared" si="2"/>
        <v/>
      </c>
      <c r="H72" s="151"/>
      <c r="I72" s="151"/>
      <c r="J72" s="151"/>
      <c r="K72" s="22">
        <f t="shared" si="3"/>
        <v>0</v>
      </c>
      <c r="L72" s="92" t="str">
        <f t="shared" si="4"/>
        <v>M/C Off?</v>
      </c>
      <c r="M72" s="115">
        <f>SUM('MACHINE INFO'!S71)</f>
        <v>0.85099999999999998</v>
      </c>
      <c r="N72" s="113" t="str">
        <f t="shared" si="5"/>
        <v/>
      </c>
      <c r="O72" s="114" t="str">
        <f t="shared" si="6"/>
        <v/>
      </c>
      <c r="P72" s="152" t="str">
        <f t="shared" si="7"/>
        <v/>
      </c>
      <c r="Q72" s="366"/>
    </row>
    <row r="73" spans="1:17" s="18" customFormat="1" ht="19.5" customHeight="1" x14ac:dyDescent="0.4">
      <c r="A73" s="125">
        <f>'MACHINE INFO'!F72</f>
        <v>1450</v>
      </c>
      <c r="B73" s="108" t="str">
        <f>'MACHINE INFO'!H72</f>
        <v>$0.01</v>
      </c>
      <c r="C73" s="150"/>
      <c r="D73" s="150"/>
      <c r="E73" s="150"/>
      <c r="F73" s="151"/>
      <c r="G73" s="22" t="str">
        <f t="shared" si="2"/>
        <v/>
      </c>
      <c r="H73" s="151"/>
      <c r="I73" s="151"/>
      <c r="J73" s="151"/>
      <c r="K73" s="22">
        <f t="shared" si="3"/>
        <v>0</v>
      </c>
      <c r="L73" s="92" t="str">
        <f t="shared" si="4"/>
        <v>M/C Off?</v>
      </c>
      <c r="M73" s="115">
        <f>SUM('MACHINE INFO'!S72)</f>
        <v>0.87760000000000005</v>
      </c>
      <c r="N73" s="113" t="str">
        <f t="shared" si="5"/>
        <v/>
      </c>
      <c r="O73" s="114" t="str">
        <f t="shared" si="6"/>
        <v/>
      </c>
      <c r="P73" s="152" t="str">
        <f t="shared" si="7"/>
        <v/>
      </c>
      <c r="Q73" s="366"/>
    </row>
    <row r="74" spans="1:17" s="18" customFormat="1" ht="19.5" customHeight="1" x14ac:dyDescent="0.4">
      <c r="A74" s="125">
        <f>'MACHINE INFO'!F73</f>
        <v>1451</v>
      </c>
      <c r="B74" s="108" t="str">
        <f>'MACHINE INFO'!H73</f>
        <v>$0.01</v>
      </c>
      <c r="C74" s="150"/>
      <c r="D74" s="150"/>
      <c r="E74" s="150"/>
      <c r="F74" s="151"/>
      <c r="G74" s="22" t="str">
        <f t="shared" si="2"/>
        <v/>
      </c>
      <c r="H74" s="151"/>
      <c r="I74" s="151"/>
      <c r="J74" s="151"/>
      <c r="K74" s="22">
        <f t="shared" si="3"/>
        <v>0</v>
      </c>
      <c r="L74" s="92" t="str">
        <f t="shared" si="4"/>
        <v>M/C Off?</v>
      </c>
      <c r="M74" s="115">
        <f>SUM('MACHINE INFO'!S73)</f>
        <v>0.85150000000000003</v>
      </c>
      <c r="N74" s="113" t="str">
        <f t="shared" si="5"/>
        <v/>
      </c>
      <c r="O74" s="114" t="str">
        <f t="shared" si="6"/>
        <v/>
      </c>
      <c r="P74" s="152" t="str">
        <f t="shared" si="7"/>
        <v/>
      </c>
      <c r="Q74" s="366"/>
    </row>
    <row r="75" spans="1:17" s="18" customFormat="1" ht="19.5" customHeight="1" x14ac:dyDescent="0.4">
      <c r="A75" s="125">
        <f>'MACHINE INFO'!F74</f>
        <v>1452</v>
      </c>
      <c r="B75" s="108" t="str">
        <f>'MACHINE INFO'!H74</f>
        <v>$0.01</v>
      </c>
      <c r="C75" s="150"/>
      <c r="D75" s="150"/>
      <c r="E75" s="150"/>
      <c r="F75" s="151"/>
      <c r="G75" s="22" t="str">
        <f t="shared" si="2"/>
        <v/>
      </c>
      <c r="H75" s="151"/>
      <c r="I75" s="151"/>
      <c r="J75" s="151"/>
      <c r="K75" s="22">
        <f t="shared" si="3"/>
        <v>0</v>
      </c>
      <c r="L75" s="92" t="str">
        <f t="shared" si="4"/>
        <v>M/C Off?</v>
      </c>
      <c r="M75" s="115">
        <f>SUM('MACHINE INFO'!S74)</f>
        <v>0.85020000000000007</v>
      </c>
      <c r="N75" s="113" t="str">
        <f t="shared" si="5"/>
        <v/>
      </c>
      <c r="O75" s="114" t="str">
        <f t="shared" si="6"/>
        <v/>
      </c>
      <c r="P75" s="152" t="str">
        <f t="shared" si="7"/>
        <v/>
      </c>
      <c r="Q75" s="366"/>
    </row>
    <row r="76" spans="1:17" s="18" customFormat="1" ht="19.5" customHeight="1" x14ac:dyDescent="0.4">
      <c r="A76" s="125">
        <f>'MACHINE INFO'!F75</f>
        <v>1414</v>
      </c>
      <c r="B76" s="108" t="str">
        <f>'MACHINE INFO'!H75</f>
        <v>$0.01</v>
      </c>
      <c r="C76" s="150"/>
      <c r="D76" s="150"/>
      <c r="E76" s="150"/>
      <c r="F76" s="151"/>
      <c r="G76" s="22" t="str">
        <f t="shared" ref="G76:G133" si="8">IF(AND(D76="",E76="",F76=""),"",SUM(D76:F76))</f>
        <v/>
      </c>
      <c r="H76" s="151"/>
      <c r="I76" s="151"/>
      <c r="J76" s="151"/>
      <c r="K76" s="22">
        <f t="shared" ref="K76:K133" si="9">SUM(H76:J76)</f>
        <v>0</v>
      </c>
      <c r="L76" s="92" t="str">
        <f t="shared" ref="L76:L133" si="10">IF(AND(C76=0,D76=0,E76=0,F76=0),"M/C Off?",SUM(G76-K76))</f>
        <v>M/C Off?</v>
      </c>
      <c r="M76" s="115">
        <f>SUM('MACHINE INFO'!S75)</f>
        <v>0.88380000000000003</v>
      </c>
      <c r="N76" s="113" t="str">
        <f t="shared" ref="N76:N139" si="11">IF(L76="M/C Off?","",IF(G76="","",IF(AND(H76="",I76="",J76=""),"",SUM((C76-L76)/C76))))</f>
        <v/>
      </c>
      <c r="O76" s="114" t="str">
        <f t="shared" ref="O76:O133" si="12">IF(M76=0,"NO THEO %",IF(N76="","",SUM(M76-N76)))</f>
        <v/>
      </c>
      <c r="P76" s="152" t="str">
        <f t="shared" ref="P76:P139" si="13">IF(C76="","",IF(G76&gt;C76,"DROP BUT NO COIN IN?",IF(C76=0,"ZERO COIN IN?",IF(AND(C76&gt;0,G76&gt;0),"OK",IF(AND(C76&gt;0,G76=0),"No Drop?",)))))</f>
        <v/>
      </c>
      <c r="Q76" s="366"/>
    </row>
    <row r="77" spans="1:17" s="18" customFormat="1" ht="19.5" customHeight="1" x14ac:dyDescent="0.4">
      <c r="A77" s="125">
        <f>'MACHINE INFO'!F76</f>
        <v>1415</v>
      </c>
      <c r="B77" s="108" t="str">
        <f>'MACHINE INFO'!H76</f>
        <v>$0.01</v>
      </c>
      <c r="C77" s="150"/>
      <c r="D77" s="150"/>
      <c r="E77" s="150"/>
      <c r="F77" s="151"/>
      <c r="G77" s="22" t="str">
        <f t="shared" si="8"/>
        <v/>
      </c>
      <c r="H77" s="151"/>
      <c r="I77" s="151"/>
      <c r="J77" s="151"/>
      <c r="K77" s="22">
        <f t="shared" si="9"/>
        <v>0</v>
      </c>
      <c r="L77" s="92" t="str">
        <f t="shared" si="10"/>
        <v>M/C Off?</v>
      </c>
      <c r="M77" s="115">
        <f>SUM('MACHINE INFO'!S76)</f>
        <v>0.88380000000000003</v>
      </c>
      <c r="N77" s="113" t="str">
        <f t="shared" si="11"/>
        <v/>
      </c>
      <c r="O77" s="114" t="str">
        <f t="shared" si="12"/>
        <v/>
      </c>
      <c r="P77" s="152" t="str">
        <f t="shared" si="13"/>
        <v/>
      </c>
      <c r="Q77" s="366"/>
    </row>
    <row r="78" spans="1:17" s="18" customFormat="1" ht="19.5" customHeight="1" x14ac:dyDescent="0.4">
      <c r="A78" s="125">
        <f>'MACHINE INFO'!F77</f>
        <v>1350</v>
      </c>
      <c r="B78" s="108" t="str">
        <f>'MACHINE INFO'!H77</f>
        <v>$0.01</v>
      </c>
      <c r="C78" s="150"/>
      <c r="D78" s="150"/>
      <c r="E78" s="150"/>
      <c r="F78" s="151"/>
      <c r="G78" s="22" t="str">
        <f t="shared" si="8"/>
        <v/>
      </c>
      <c r="H78" s="151"/>
      <c r="I78" s="151"/>
      <c r="J78" s="151"/>
      <c r="K78" s="22">
        <f t="shared" si="9"/>
        <v>0</v>
      </c>
      <c r="L78" s="92" t="str">
        <f t="shared" si="10"/>
        <v>M/C Off?</v>
      </c>
      <c r="M78" s="115">
        <f>SUM('MACHINE INFO'!S77)</f>
        <v>0.88380000000000003</v>
      </c>
      <c r="N78" s="113" t="str">
        <f t="shared" si="11"/>
        <v/>
      </c>
      <c r="O78" s="114" t="str">
        <f t="shared" si="12"/>
        <v/>
      </c>
      <c r="P78" s="152" t="str">
        <f t="shared" si="13"/>
        <v/>
      </c>
      <c r="Q78" s="366"/>
    </row>
    <row r="79" spans="1:17" s="18" customFormat="1" ht="19.5" customHeight="1" x14ac:dyDescent="0.4">
      <c r="A79" s="125">
        <f>'MACHINE INFO'!F78</f>
        <v>1351</v>
      </c>
      <c r="B79" s="108" t="str">
        <f>'MACHINE INFO'!H78</f>
        <v>$0.01</v>
      </c>
      <c r="C79" s="150"/>
      <c r="D79" s="150"/>
      <c r="E79" s="150"/>
      <c r="F79" s="151"/>
      <c r="G79" s="22" t="str">
        <f t="shared" si="8"/>
        <v/>
      </c>
      <c r="H79" s="151"/>
      <c r="I79" s="151"/>
      <c r="J79" s="151"/>
      <c r="K79" s="22">
        <f t="shared" si="9"/>
        <v>0</v>
      </c>
      <c r="L79" s="92" t="str">
        <f t="shared" si="10"/>
        <v>M/C Off?</v>
      </c>
      <c r="M79" s="115">
        <f>SUM('MACHINE INFO'!S78)</f>
        <v>0.86080000000000001</v>
      </c>
      <c r="N79" s="113" t="str">
        <f t="shared" si="11"/>
        <v/>
      </c>
      <c r="O79" s="114" t="str">
        <f t="shared" si="12"/>
        <v/>
      </c>
      <c r="P79" s="152" t="str">
        <f t="shared" si="13"/>
        <v/>
      </c>
      <c r="Q79" s="366"/>
    </row>
    <row r="80" spans="1:17" s="18" customFormat="1" ht="19.5" customHeight="1" x14ac:dyDescent="0.4">
      <c r="A80" s="125">
        <f>'MACHINE INFO'!F79</f>
        <v>1295</v>
      </c>
      <c r="B80" s="108" t="str">
        <f>'MACHINE INFO'!H79</f>
        <v>$0.01</v>
      </c>
      <c r="C80" s="150"/>
      <c r="D80" s="150"/>
      <c r="E80" s="150"/>
      <c r="F80" s="151"/>
      <c r="G80" s="22" t="str">
        <f t="shared" si="8"/>
        <v/>
      </c>
      <c r="H80" s="151"/>
      <c r="I80" s="151"/>
      <c r="J80" s="151"/>
      <c r="K80" s="22">
        <f t="shared" si="9"/>
        <v>0</v>
      </c>
      <c r="L80" s="92" t="str">
        <f t="shared" si="10"/>
        <v>M/C Off?</v>
      </c>
      <c r="M80" s="115">
        <f>SUM('MACHINE INFO'!S79)</f>
        <v>0.86080000000000001</v>
      </c>
      <c r="N80" s="113" t="str">
        <f t="shared" si="11"/>
        <v/>
      </c>
      <c r="O80" s="114" t="str">
        <f t="shared" si="12"/>
        <v/>
      </c>
      <c r="P80" s="152" t="str">
        <f t="shared" si="13"/>
        <v/>
      </c>
      <c r="Q80" s="366"/>
    </row>
    <row r="81" spans="1:17" s="18" customFormat="1" ht="19.5" customHeight="1" x14ac:dyDescent="0.4">
      <c r="A81" s="125">
        <f>'MACHINE INFO'!F80</f>
        <v>1294</v>
      </c>
      <c r="B81" s="108" t="str">
        <f>'MACHINE INFO'!H80</f>
        <v>$0.01</v>
      </c>
      <c r="C81" s="150"/>
      <c r="D81" s="150"/>
      <c r="E81" s="150"/>
      <c r="F81" s="151"/>
      <c r="G81" s="22" t="str">
        <f t="shared" si="8"/>
        <v/>
      </c>
      <c r="H81" s="151"/>
      <c r="I81" s="151"/>
      <c r="J81" s="151"/>
      <c r="K81" s="22">
        <f t="shared" si="9"/>
        <v>0</v>
      </c>
      <c r="L81" s="92" t="str">
        <f t="shared" si="10"/>
        <v>M/C Off?</v>
      </c>
      <c r="M81" s="115">
        <f>SUM('MACHINE INFO'!S80)</f>
        <v>0.87329999999999997</v>
      </c>
      <c r="N81" s="113" t="str">
        <f t="shared" si="11"/>
        <v/>
      </c>
      <c r="O81" s="114" t="str">
        <f t="shared" si="12"/>
        <v/>
      </c>
      <c r="P81" s="152" t="str">
        <f t="shared" si="13"/>
        <v/>
      </c>
      <c r="Q81" s="366"/>
    </row>
    <row r="82" spans="1:17" s="18" customFormat="1" ht="19.5" customHeight="1" x14ac:dyDescent="0.4">
      <c r="A82" s="125">
        <f>'MACHINE INFO'!F81</f>
        <v>1296</v>
      </c>
      <c r="B82" s="108" t="str">
        <f>'MACHINE INFO'!H81</f>
        <v>$0.01</v>
      </c>
      <c r="C82" s="150"/>
      <c r="D82" s="150"/>
      <c r="E82" s="150"/>
      <c r="F82" s="151"/>
      <c r="G82" s="22" t="str">
        <f t="shared" si="8"/>
        <v/>
      </c>
      <c r="H82" s="151"/>
      <c r="I82" s="151"/>
      <c r="J82" s="151"/>
      <c r="K82" s="22">
        <f t="shared" si="9"/>
        <v>0</v>
      </c>
      <c r="L82" s="92" t="str">
        <f t="shared" si="10"/>
        <v>M/C Off?</v>
      </c>
      <c r="M82" s="115">
        <f>SUM('MACHINE INFO'!S81)</f>
        <v>0.87329999999999997</v>
      </c>
      <c r="N82" s="113" t="str">
        <f t="shared" si="11"/>
        <v/>
      </c>
      <c r="O82" s="114" t="str">
        <f t="shared" si="12"/>
        <v/>
      </c>
      <c r="P82" s="152" t="str">
        <f t="shared" si="13"/>
        <v/>
      </c>
      <c r="Q82" s="366"/>
    </row>
    <row r="83" spans="1:17" s="18" customFormat="1" ht="19.5" customHeight="1" x14ac:dyDescent="0.4">
      <c r="A83" s="125">
        <f>'MACHINE INFO'!F82</f>
        <v>1286</v>
      </c>
      <c r="B83" s="108" t="str">
        <f>'MACHINE INFO'!H82</f>
        <v>$0.01</v>
      </c>
      <c r="C83" s="150"/>
      <c r="D83" s="150"/>
      <c r="E83" s="150"/>
      <c r="F83" s="151"/>
      <c r="G83" s="22" t="str">
        <f t="shared" si="8"/>
        <v/>
      </c>
      <c r="H83" s="151"/>
      <c r="I83" s="151"/>
      <c r="J83" s="151"/>
      <c r="K83" s="22">
        <f t="shared" si="9"/>
        <v>0</v>
      </c>
      <c r="L83" s="92" t="str">
        <f t="shared" si="10"/>
        <v>M/C Off?</v>
      </c>
      <c r="M83" s="115">
        <f>SUM('MACHINE INFO'!S82)</f>
        <v>0.9032</v>
      </c>
      <c r="N83" s="113" t="str">
        <f t="shared" si="11"/>
        <v/>
      </c>
      <c r="O83" s="114" t="str">
        <f t="shared" si="12"/>
        <v/>
      </c>
      <c r="P83" s="152" t="str">
        <f t="shared" si="13"/>
        <v/>
      </c>
      <c r="Q83" s="366"/>
    </row>
    <row r="84" spans="1:17" s="18" customFormat="1" ht="19.5" customHeight="1" x14ac:dyDescent="0.4">
      <c r="A84" s="125">
        <f>'MACHINE INFO'!F83</f>
        <v>1279</v>
      </c>
      <c r="B84" s="108" t="str">
        <f>'MACHINE INFO'!H83</f>
        <v>$0.01</v>
      </c>
      <c r="C84" s="150"/>
      <c r="D84" s="150"/>
      <c r="E84" s="150"/>
      <c r="F84" s="151"/>
      <c r="G84" s="22" t="str">
        <f t="shared" si="8"/>
        <v/>
      </c>
      <c r="H84" s="151"/>
      <c r="I84" s="151"/>
      <c r="J84" s="151"/>
      <c r="K84" s="22">
        <f t="shared" si="9"/>
        <v>0</v>
      </c>
      <c r="L84" s="92" t="str">
        <f t="shared" si="10"/>
        <v>M/C Off?</v>
      </c>
      <c r="M84" s="115">
        <f>SUM('MACHINE INFO'!S83)</f>
        <v>0.90339999999999998</v>
      </c>
      <c r="N84" s="113" t="str">
        <f t="shared" si="11"/>
        <v/>
      </c>
      <c r="O84" s="114" t="str">
        <f t="shared" si="12"/>
        <v/>
      </c>
      <c r="P84" s="152" t="str">
        <f t="shared" si="13"/>
        <v/>
      </c>
      <c r="Q84" s="366"/>
    </row>
    <row r="85" spans="1:17" s="18" customFormat="1" ht="19.5" customHeight="1" x14ac:dyDescent="0.4">
      <c r="A85" s="125">
        <f>'MACHINE INFO'!F84</f>
        <v>1287</v>
      </c>
      <c r="B85" s="108" t="str">
        <f>'MACHINE INFO'!H84</f>
        <v>$0.01</v>
      </c>
      <c r="C85" s="150"/>
      <c r="D85" s="150"/>
      <c r="E85" s="150"/>
      <c r="F85" s="151"/>
      <c r="G85" s="22" t="str">
        <f t="shared" si="8"/>
        <v/>
      </c>
      <c r="H85" s="151"/>
      <c r="I85" s="151"/>
      <c r="J85" s="151"/>
      <c r="K85" s="22">
        <f t="shared" si="9"/>
        <v>0</v>
      </c>
      <c r="L85" s="92" t="str">
        <f t="shared" si="10"/>
        <v>M/C Off?</v>
      </c>
      <c r="M85" s="115">
        <f>SUM('MACHINE INFO'!S84)</f>
        <v>0.9032</v>
      </c>
      <c r="N85" s="113" t="str">
        <f t="shared" si="11"/>
        <v/>
      </c>
      <c r="O85" s="114" t="str">
        <f t="shared" si="12"/>
        <v/>
      </c>
      <c r="P85" s="152" t="str">
        <f t="shared" si="13"/>
        <v/>
      </c>
      <c r="Q85" s="366"/>
    </row>
    <row r="86" spans="1:17" s="18" customFormat="1" ht="19.5" customHeight="1" x14ac:dyDescent="0.4">
      <c r="A86" s="125">
        <f>'MACHINE INFO'!F85</f>
        <v>1342</v>
      </c>
      <c r="B86" s="108" t="str">
        <f>'MACHINE INFO'!H85</f>
        <v>$0.01</v>
      </c>
      <c r="C86" s="150"/>
      <c r="D86" s="150"/>
      <c r="E86" s="150"/>
      <c r="F86" s="151"/>
      <c r="G86" s="22" t="str">
        <f t="shared" si="8"/>
        <v/>
      </c>
      <c r="H86" s="151"/>
      <c r="I86" s="151"/>
      <c r="J86" s="151"/>
      <c r="K86" s="22">
        <f t="shared" si="9"/>
        <v>0</v>
      </c>
      <c r="L86" s="92" t="str">
        <f t="shared" si="10"/>
        <v>M/C Off?</v>
      </c>
      <c r="M86" s="115">
        <f>SUM('MACHINE INFO'!S85)</f>
        <v>0.84230000000000005</v>
      </c>
      <c r="N86" s="113" t="str">
        <f t="shared" si="11"/>
        <v/>
      </c>
      <c r="O86" s="114" t="str">
        <f t="shared" si="12"/>
        <v/>
      </c>
      <c r="P86" s="152" t="str">
        <f t="shared" si="13"/>
        <v/>
      </c>
      <c r="Q86" s="366"/>
    </row>
    <row r="87" spans="1:17" s="18" customFormat="1" ht="19.5" customHeight="1" x14ac:dyDescent="0.4">
      <c r="A87" s="125">
        <f>'MACHINE INFO'!F86</f>
        <v>1343</v>
      </c>
      <c r="B87" s="108" t="str">
        <f>'MACHINE INFO'!H86</f>
        <v>$0.01</v>
      </c>
      <c r="C87" s="150"/>
      <c r="D87" s="150"/>
      <c r="E87" s="150"/>
      <c r="F87" s="151"/>
      <c r="G87" s="22" t="str">
        <f t="shared" si="8"/>
        <v/>
      </c>
      <c r="H87" s="151"/>
      <c r="I87" s="151"/>
      <c r="J87" s="151"/>
      <c r="K87" s="22">
        <f t="shared" si="9"/>
        <v>0</v>
      </c>
      <c r="L87" s="92" t="str">
        <f t="shared" si="10"/>
        <v>M/C Off?</v>
      </c>
      <c r="M87" s="115">
        <f>SUM('MACHINE INFO'!S86)</f>
        <v>0.8468</v>
      </c>
      <c r="N87" s="113" t="str">
        <f t="shared" si="11"/>
        <v/>
      </c>
      <c r="O87" s="114" t="str">
        <f t="shared" si="12"/>
        <v/>
      </c>
      <c r="P87" s="152" t="str">
        <f t="shared" si="13"/>
        <v/>
      </c>
      <c r="Q87" s="366"/>
    </row>
    <row r="88" spans="1:17" s="18" customFormat="1" ht="19.5" customHeight="1" x14ac:dyDescent="0.4">
      <c r="A88" s="125">
        <f>'MACHINE INFO'!F87</f>
        <v>1344</v>
      </c>
      <c r="B88" s="108" t="str">
        <f>'MACHINE INFO'!H87</f>
        <v>$0.01</v>
      </c>
      <c r="C88" s="150"/>
      <c r="D88" s="150"/>
      <c r="E88" s="150"/>
      <c r="F88" s="151"/>
      <c r="G88" s="22" t="str">
        <f t="shared" si="8"/>
        <v/>
      </c>
      <c r="H88" s="151"/>
      <c r="I88" s="151"/>
      <c r="J88" s="151"/>
      <c r="K88" s="22">
        <f t="shared" si="9"/>
        <v>0</v>
      </c>
      <c r="L88" s="92" t="str">
        <f t="shared" si="10"/>
        <v>M/C Off?</v>
      </c>
      <c r="M88" s="115">
        <f>SUM('MACHINE INFO'!S87)</f>
        <v>0.84230000000000005</v>
      </c>
      <c r="N88" s="113" t="str">
        <f t="shared" si="11"/>
        <v/>
      </c>
      <c r="O88" s="114" t="str">
        <f t="shared" si="12"/>
        <v/>
      </c>
      <c r="P88" s="152" t="str">
        <f t="shared" si="13"/>
        <v/>
      </c>
      <c r="Q88" s="366"/>
    </row>
    <row r="89" spans="1:17" s="18" customFormat="1" ht="19.5" customHeight="1" x14ac:dyDescent="0.4">
      <c r="A89" s="125">
        <f>'MACHINE INFO'!F88</f>
        <v>1361</v>
      </c>
      <c r="B89" s="108" t="str">
        <f>'MACHINE INFO'!H88</f>
        <v>$0.01</v>
      </c>
      <c r="C89" s="150"/>
      <c r="D89" s="150"/>
      <c r="E89" s="150"/>
      <c r="F89" s="151"/>
      <c r="G89" s="22" t="str">
        <f t="shared" si="8"/>
        <v/>
      </c>
      <c r="H89" s="151"/>
      <c r="I89" s="151"/>
      <c r="J89" s="151"/>
      <c r="K89" s="22">
        <f t="shared" si="9"/>
        <v>0</v>
      </c>
      <c r="L89" s="92" t="str">
        <f t="shared" si="10"/>
        <v>M/C Off?</v>
      </c>
      <c r="M89" s="115">
        <f>SUM('MACHINE INFO'!S88)</f>
        <v>0.85189999999999999</v>
      </c>
      <c r="N89" s="113" t="str">
        <f t="shared" si="11"/>
        <v/>
      </c>
      <c r="O89" s="114" t="str">
        <f t="shared" si="12"/>
        <v/>
      </c>
      <c r="P89" s="152" t="str">
        <f t="shared" si="13"/>
        <v/>
      </c>
      <c r="Q89" s="366"/>
    </row>
    <row r="90" spans="1:17" s="18" customFormat="1" ht="19.5" customHeight="1" x14ac:dyDescent="0.4">
      <c r="A90" s="125">
        <f>'MACHINE INFO'!F89</f>
        <v>1362</v>
      </c>
      <c r="B90" s="108" t="str">
        <f>'MACHINE INFO'!H89</f>
        <v>$0.01</v>
      </c>
      <c r="C90" s="150"/>
      <c r="D90" s="150"/>
      <c r="E90" s="150"/>
      <c r="F90" s="151"/>
      <c r="G90" s="22" t="str">
        <f t="shared" si="8"/>
        <v/>
      </c>
      <c r="H90" s="151"/>
      <c r="I90" s="151"/>
      <c r="J90" s="151"/>
      <c r="K90" s="22">
        <f t="shared" si="9"/>
        <v>0</v>
      </c>
      <c r="L90" s="92" t="str">
        <f t="shared" si="10"/>
        <v>M/C Off?</v>
      </c>
      <c r="M90" s="115">
        <f>SUM('MACHINE INFO'!S89)</f>
        <v>0.85189999999999999</v>
      </c>
      <c r="N90" s="113" t="str">
        <f t="shared" si="11"/>
        <v/>
      </c>
      <c r="O90" s="114" t="str">
        <f t="shared" si="12"/>
        <v/>
      </c>
      <c r="P90" s="152" t="str">
        <f t="shared" si="13"/>
        <v/>
      </c>
      <c r="Q90" s="366"/>
    </row>
    <row r="91" spans="1:17" s="18" customFormat="1" ht="19.5" customHeight="1" x14ac:dyDescent="0.4">
      <c r="A91" s="125">
        <f>'MACHINE INFO'!F90</f>
        <v>1363</v>
      </c>
      <c r="B91" s="108" t="str">
        <f>'MACHINE INFO'!H90</f>
        <v>$0.01</v>
      </c>
      <c r="C91" s="150"/>
      <c r="D91" s="150"/>
      <c r="E91" s="150"/>
      <c r="F91" s="151"/>
      <c r="G91" s="22" t="str">
        <f t="shared" si="8"/>
        <v/>
      </c>
      <c r="H91" s="151"/>
      <c r="I91" s="151"/>
      <c r="J91" s="151"/>
      <c r="K91" s="22">
        <f t="shared" si="9"/>
        <v>0</v>
      </c>
      <c r="L91" s="92" t="str">
        <f t="shared" si="10"/>
        <v>M/C Off?</v>
      </c>
      <c r="M91" s="115">
        <f>SUM('MACHINE INFO'!S90)</f>
        <v>0.85189999999999999</v>
      </c>
      <c r="N91" s="113" t="str">
        <f t="shared" si="11"/>
        <v/>
      </c>
      <c r="O91" s="114" t="str">
        <f t="shared" si="12"/>
        <v/>
      </c>
      <c r="P91" s="152" t="str">
        <f t="shared" si="13"/>
        <v/>
      </c>
      <c r="Q91" s="366"/>
    </row>
    <row r="92" spans="1:17" s="18" customFormat="1" ht="19.5" customHeight="1" x14ac:dyDescent="0.4">
      <c r="A92" s="125">
        <f>'MACHINE INFO'!F91</f>
        <v>1283</v>
      </c>
      <c r="B92" s="108" t="str">
        <f>'MACHINE INFO'!H91</f>
        <v>$0.01</v>
      </c>
      <c r="C92" s="150"/>
      <c r="D92" s="150"/>
      <c r="E92" s="150"/>
      <c r="F92" s="151"/>
      <c r="G92" s="22" t="str">
        <f t="shared" si="8"/>
        <v/>
      </c>
      <c r="H92" s="151"/>
      <c r="I92" s="151"/>
      <c r="J92" s="151"/>
      <c r="K92" s="22">
        <f t="shared" si="9"/>
        <v>0</v>
      </c>
      <c r="L92" s="92" t="str">
        <f t="shared" si="10"/>
        <v>M/C Off?</v>
      </c>
      <c r="M92" s="115">
        <f>SUM('MACHINE INFO'!S91)</f>
        <v>0.87</v>
      </c>
      <c r="N92" s="113" t="str">
        <f t="shared" si="11"/>
        <v/>
      </c>
      <c r="O92" s="114" t="str">
        <f t="shared" si="12"/>
        <v/>
      </c>
      <c r="P92" s="152" t="str">
        <f t="shared" si="13"/>
        <v/>
      </c>
      <c r="Q92" s="366"/>
    </row>
    <row r="93" spans="1:17" s="18" customFormat="1" ht="19.5" customHeight="1" x14ac:dyDescent="0.4">
      <c r="A93" s="125">
        <f>'MACHINE INFO'!F92</f>
        <v>1282</v>
      </c>
      <c r="B93" s="108" t="str">
        <f>'MACHINE INFO'!H92</f>
        <v>$0.01</v>
      </c>
      <c r="C93" s="150"/>
      <c r="D93" s="150"/>
      <c r="E93" s="150"/>
      <c r="F93" s="151"/>
      <c r="G93" s="22" t="str">
        <f t="shared" si="8"/>
        <v/>
      </c>
      <c r="H93" s="151"/>
      <c r="I93" s="151"/>
      <c r="J93" s="151"/>
      <c r="K93" s="22">
        <f t="shared" si="9"/>
        <v>0</v>
      </c>
      <c r="L93" s="92" t="str">
        <f t="shared" si="10"/>
        <v>M/C Off?</v>
      </c>
      <c r="M93" s="115">
        <f>SUM('MACHINE INFO'!S92)</f>
        <v>0.87</v>
      </c>
      <c r="N93" s="113" t="str">
        <f t="shared" si="11"/>
        <v/>
      </c>
      <c r="O93" s="114" t="str">
        <f t="shared" si="12"/>
        <v/>
      </c>
      <c r="P93" s="152" t="str">
        <f t="shared" si="13"/>
        <v/>
      </c>
      <c r="Q93" s="366"/>
    </row>
    <row r="94" spans="1:17" s="18" customFormat="1" ht="19.5" customHeight="1" x14ac:dyDescent="0.4">
      <c r="A94" s="125">
        <f>'MACHINE INFO'!F93</f>
        <v>1284</v>
      </c>
      <c r="B94" s="108" t="str">
        <f>'MACHINE INFO'!H93</f>
        <v>$0.01</v>
      </c>
      <c r="C94" s="150"/>
      <c r="D94" s="150"/>
      <c r="E94" s="150"/>
      <c r="F94" s="151"/>
      <c r="G94" s="22" t="str">
        <f t="shared" si="8"/>
        <v/>
      </c>
      <c r="H94" s="151"/>
      <c r="I94" s="151"/>
      <c r="J94" s="151"/>
      <c r="K94" s="22">
        <f t="shared" si="9"/>
        <v>0</v>
      </c>
      <c r="L94" s="92" t="str">
        <f t="shared" si="10"/>
        <v>M/C Off?</v>
      </c>
      <c r="M94" s="115">
        <f>SUM('MACHINE INFO'!S93)</f>
        <v>0.87</v>
      </c>
      <c r="N94" s="113" t="str">
        <f t="shared" si="11"/>
        <v/>
      </c>
      <c r="O94" s="114" t="str">
        <f t="shared" si="12"/>
        <v/>
      </c>
      <c r="P94" s="152" t="str">
        <f t="shared" si="13"/>
        <v/>
      </c>
      <c r="Q94" s="366"/>
    </row>
    <row r="95" spans="1:17" s="18" customFormat="1" ht="19.5" customHeight="1" x14ac:dyDescent="0.4">
      <c r="A95" s="125">
        <f>'MACHINE INFO'!F94</f>
        <v>1285</v>
      </c>
      <c r="B95" s="108" t="str">
        <f>'MACHINE INFO'!H94</f>
        <v>$0.01</v>
      </c>
      <c r="C95" s="150"/>
      <c r="D95" s="150"/>
      <c r="E95" s="150"/>
      <c r="F95" s="151"/>
      <c r="G95" s="22" t="str">
        <f t="shared" si="8"/>
        <v/>
      </c>
      <c r="H95" s="151"/>
      <c r="I95" s="151"/>
      <c r="J95" s="151"/>
      <c r="K95" s="22">
        <f t="shared" si="9"/>
        <v>0</v>
      </c>
      <c r="L95" s="92" t="str">
        <f t="shared" si="10"/>
        <v>M/C Off?</v>
      </c>
      <c r="M95" s="115">
        <f>SUM('MACHINE INFO'!S94)</f>
        <v>0.86939999999999995</v>
      </c>
      <c r="N95" s="113" t="str">
        <f t="shared" si="11"/>
        <v/>
      </c>
      <c r="O95" s="114" t="str">
        <f t="shared" si="12"/>
        <v/>
      </c>
      <c r="P95" s="152" t="str">
        <f t="shared" si="13"/>
        <v/>
      </c>
      <c r="Q95" s="366"/>
    </row>
    <row r="96" spans="1:17" s="18" customFormat="1" ht="19.5" customHeight="1" x14ac:dyDescent="0.4">
      <c r="A96" s="125">
        <f>'MACHINE INFO'!F95</f>
        <v>1406</v>
      </c>
      <c r="B96" s="108" t="str">
        <f>'MACHINE INFO'!H95</f>
        <v>$0.01</v>
      </c>
      <c r="C96" s="150"/>
      <c r="D96" s="150"/>
      <c r="E96" s="150"/>
      <c r="F96" s="151"/>
      <c r="G96" s="22" t="str">
        <f t="shared" si="8"/>
        <v/>
      </c>
      <c r="H96" s="151"/>
      <c r="I96" s="151"/>
      <c r="J96" s="151"/>
      <c r="K96" s="22">
        <f t="shared" si="9"/>
        <v>0</v>
      </c>
      <c r="L96" s="92" t="str">
        <f t="shared" si="10"/>
        <v>M/C Off?</v>
      </c>
      <c r="M96" s="115">
        <f>SUM('MACHINE INFO'!S95)</f>
        <v>0.86939999999999995</v>
      </c>
      <c r="N96" s="113" t="str">
        <f t="shared" si="11"/>
        <v/>
      </c>
      <c r="O96" s="114" t="str">
        <f t="shared" si="12"/>
        <v/>
      </c>
      <c r="P96" s="152" t="str">
        <f t="shared" si="13"/>
        <v/>
      </c>
      <c r="Q96" s="366"/>
    </row>
    <row r="97" spans="1:17" s="18" customFormat="1" ht="19.5" customHeight="1" x14ac:dyDescent="0.4">
      <c r="A97" s="125">
        <f>'MACHINE INFO'!F96</f>
        <v>1408</v>
      </c>
      <c r="B97" s="108" t="str">
        <f>'MACHINE INFO'!H96</f>
        <v>$0.01</v>
      </c>
      <c r="C97" s="150"/>
      <c r="D97" s="150"/>
      <c r="E97" s="150"/>
      <c r="F97" s="151"/>
      <c r="G97" s="22" t="str">
        <f t="shared" si="8"/>
        <v/>
      </c>
      <c r="H97" s="151"/>
      <c r="I97" s="151"/>
      <c r="J97" s="151"/>
      <c r="K97" s="22">
        <f t="shared" si="9"/>
        <v>0</v>
      </c>
      <c r="L97" s="92" t="str">
        <f t="shared" si="10"/>
        <v>M/C Off?</v>
      </c>
      <c r="M97" s="115">
        <f>SUM('MACHINE INFO'!S96)</f>
        <v>0.86949999999999994</v>
      </c>
      <c r="N97" s="113" t="str">
        <f t="shared" si="11"/>
        <v/>
      </c>
      <c r="O97" s="114" t="str">
        <f t="shared" si="12"/>
        <v/>
      </c>
      <c r="P97" s="152" t="str">
        <f t="shared" si="13"/>
        <v/>
      </c>
      <c r="Q97" s="366"/>
    </row>
    <row r="98" spans="1:17" s="18" customFormat="1" ht="19.5" customHeight="1" x14ac:dyDescent="0.4">
      <c r="A98" s="125">
        <f>'MACHINE INFO'!F97</f>
        <v>1409</v>
      </c>
      <c r="B98" s="108" t="str">
        <f>'MACHINE INFO'!H97</f>
        <v>$0.01</v>
      </c>
      <c r="C98" s="150"/>
      <c r="D98" s="150"/>
      <c r="E98" s="150"/>
      <c r="F98" s="151"/>
      <c r="G98" s="22" t="str">
        <f t="shared" si="8"/>
        <v/>
      </c>
      <c r="H98" s="151"/>
      <c r="I98" s="151"/>
      <c r="J98" s="151"/>
      <c r="K98" s="22">
        <f t="shared" si="9"/>
        <v>0</v>
      </c>
      <c r="L98" s="92" t="str">
        <f t="shared" si="10"/>
        <v>M/C Off?</v>
      </c>
      <c r="M98" s="115">
        <f>SUM('MACHINE INFO'!S97)</f>
        <v>0.86949999999999994</v>
      </c>
      <c r="N98" s="113" t="str">
        <f t="shared" si="11"/>
        <v/>
      </c>
      <c r="O98" s="114" t="str">
        <f t="shared" si="12"/>
        <v/>
      </c>
      <c r="P98" s="152" t="str">
        <f t="shared" si="13"/>
        <v/>
      </c>
      <c r="Q98" s="366"/>
    </row>
    <row r="99" spans="1:17" s="18" customFormat="1" ht="19.5" customHeight="1" x14ac:dyDescent="0.4">
      <c r="A99" s="125">
        <f>'MACHINE INFO'!F98</f>
        <v>1413</v>
      </c>
      <c r="B99" s="108" t="str">
        <f>'MACHINE INFO'!H98</f>
        <v>$0.01</v>
      </c>
      <c r="C99" s="150"/>
      <c r="D99" s="150"/>
      <c r="E99" s="150"/>
      <c r="F99" s="151"/>
      <c r="G99" s="22" t="str">
        <f t="shared" si="8"/>
        <v/>
      </c>
      <c r="H99" s="151"/>
      <c r="I99" s="151"/>
      <c r="J99" s="151"/>
      <c r="K99" s="22">
        <f t="shared" si="9"/>
        <v>0</v>
      </c>
      <c r="L99" s="92" t="str">
        <f t="shared" si="10"/>
        <v>M/C Off?</v>
      </c>
      <c r="M99" s="115">
        <f>SUM('MACHINE INFO'!S98)</f>
        <v>0.88039999999999996</v>
      </c>
      <c r="N99" s="113" t="str">
        <f t="shared" si="11"/>
        <v/>
      </c>
      <c r="O99" s="114" t="str">
        <f t="shared" si="12"/>
        <v/>
      </c>
      <c r="P99" s="152" t="str">
        <f t="shared" si="13"/>
        <v/>
      </c>
      <c r="Q99" s="366"/>
    </row>
    <row r="100" spans="1:17" s="18" customFormat="1" ht="19.5" customHeight="1" x14ac:dyDescent="0.4">
      <c r="A100" s="125">
        <f>'MACHINE INFO'!F99</f>
        <v>1097</v>
      </c>
      <c r="B100" s="108" t="str">
        <f>'MACHINE INFO'!H99</f>
        <v>$0.01</v>
      </c>
      <c r="C100" s="150"/>
      <c r="D100" s="150"/>
      <c r="E100" s="150"/>
      <c r="F100" s="151"/>
      <c r="G100" s="22" t="str">
        <f t="shared" si="8"/>
        <v/>
      </c>
      <c r="H100" s="151"/>
      <c r="I100" s="151"/>
      <c r="J100" s="151"/>
      <c r="K100" s="22">
        <f t="shared" si="9"/>
        <v>0</v>
      </c>
      <c r="L100" s="92" t="str">
        <f t="shared" si="10"/>
        <v>M/C Off?</v>
      </c>
      <c r="M100" s="115">
        <f>SUM('MACHINE INFO'!S99)</f>
        <v>0.88039999999999996</v>
      </c>
      <c r="N100" s="113" t="str">
        <f t="shared" si="11"/>
        <v/>
      </c>
      <c r="O100" s="114" t="str">
        <f t="shared" si="12"/>
        <v/>
      </c>
      <c r="P100" s="152" t="str">
        <f t="shared" si="13"/>
        <v/>
      </c>
      <c r="Q100" s="366"/>
    </row>
    <row r="101" spans="1:17" s="18" customFormat="1" ht="19.5" customHeight="1" x14ac:dyDescent="0.4">
      <c r="A101" s="125">
        <f>'MACHINE INFO'!F100</f>
        <v>1184</v>
      </c>
      <c r="B101" s="108" t="str">
        <f>'MACHINE INFO'!H100</f>
        <v>$0.01</v>
      </c>
      <c r="C101" s="150"/>
      <c r="D101" s="150"/>
      <c r="E101" s="150"/>
      <c r="F101" s="151"/>
      <c r="G101" s="22" t="str">
        <f t="shared" si="8"/>
        <v/>
      </c>
      <c r="H101" s="151"/>
      <c r="I101" s="151"/>
      <c r="J101" s="151"/>
      <c r="K101" s="22">
        <f t="shared" si="9"/>
        <v>0</v>
      </c>
      <c r="L101" s="92" t="str">
        <f t="shared" si="10"/>
        <v>M/C Off?</v>
      </c>
      <c r="M101" s="115">
        <f>SUM('MACHINE INFO'!S100)</f>
        <v>0.88039999999999996</v>
      </c>
      <c r="N101" s="113" t="str">
        <f t="shared" si="11"/>
        <v/>
      </c>
      <c r="O101" s="114" t="str">
        <f t="shared" si="12"/>
        <v/>
      </c>
      <c r="P101" s="152" t="str">
        <f t="shared" si="13"/>
        <v/>
      </c>
      <c r="Q101" s="366"/>
    </row>
    <row r="102" spans="1:17" s="18" customFormat="1" ht="19.5" customHeight="1" x14ac:dyDescent="0.4">
      <c r="A102" s="125">
        <f>'MACHINE INFO'!F101</f>
        <v>1099</v>
      </c>
      <c r="B102" s="108" t="str">
        <f>'MACHINE INFO'!H101</f>
        <v>$0.01</v>
      </c>
      <c r="C102" s="150"/>
      <c r="D102" s="150"/>
      <c r="E102" s="150"/>
      <c r="F102" s="151"/>
      <c r="G102" s="22" t="str">
        <f t="shared" si="8"/>
        <v/>
      </c>
      <c r="H102" s="151"/>
      <c r="I102" s="151"/>
      <c r="J102" s="151"/>
      <c r="K102" s="22">
        <f t="shared" si="9"/>
        <v>0</v>
      </c>
      <c r="L102" s="92" t="str">
        <f t="shared" si="10"/>
        <v>M/C Off?</v>
      </c>
      <c r="M102" s="115">
        <f>SUM('MACHINE INFO'!S101)</f>
        <v>0.88039999999999996</v>
      </c>
      <c r="N102" s="113" t="str">
        <f t="shared" si="11"/>
        <v/>
      </c>
      <c r="O102" s="114" t="str">
        <f t="shared" si="12"/>
        <v/>
      </c>
      <c r="P102" s="152" t="str">
        <f t="shared" si="13"/>
        <v/>
      </c>
      <c r="Q102" s="366"/>
    </row>
    <row r="103" spans="1:17" s="18" customFormat="1" ht="19.5" customHeight="1" x14ac:dyDescent="0.4">
      <c r="A103" s="125">
        <f>'MACHINE INFO'!F102</f>
        <v>1185</v>
      </c>
      <c r="B103" s="108" t="str">
        <f>'MACHINE INFO'!H102</f>
        <v>$0.25</v>
      </c>
      <c r="C103" s="150"/>
      <c r="D103" s="150"/>
      <c r="E103" s="150"/>
      <c r="F103" s="151"/>
      <c r="G103" s="22" t="str">
        <f t="shared" si="8"/>
        <v/>
      </c>
      <c r="H103" s="151"/>
      <c r="I103" s="151"/>
      <c r="J103" s="151"/>
      <c r="K103" s="22">
        <f t="shared" si="9"/>
        <v>0</v>
      </c>
      <c r="L103" s="92" t="str">
        <f t="shared" si="10"/>
        <v>M/C Off?</v>
      </c>
      <c r="M103" s="115">
        <f>SUM('MACHINE INFO'!S102)</f>
        <v>0.92010000000000003</v>
      </c>
      <c r="N103" s="113" t="str">
        <f t="shared" si="11"/>
        <v/>
      </c>
      <c r="O103" s="114" t="str">
        <f t="shared" si="12"/>
        <v/>
      </c>
      <c r="P103" s="152" t="str">
        <f t="shared" si="13"/>
        <v/>
      </c>
      <c r="Q103" s="366"/>
    </row>
    <row r="104" spans="1:17" s="18" customFormat="1" ht="19.5" customHeight="1" x14ac:dyDescent="0.4">
      <c r="A104" s="125">
        <f>'MACHINE INFO'!F103</f>
        <v>1189</v>
      </c>
      <c r="B104" s="108" t="str">
        <f>'MACHINE INFO'!H103</f>
        <v>$1.00</v>
      </c>
      <c r="C104" s="150"/>
      <c r="D104" s="150"/>
      <c r="E104" s="150"/>
      <c r="F104" s="151"/>
      <c r="G104" s="22" t="str">
        <f t="shared" si="8"/>
        <v/>
      </c>
      <c r="H104" s="151"/>
      <c r="I104" s="151"/>
      <c r="J104" s="151"/>
      <c r="K104" s="22">
        <f t="shared" si="9"/>
        <v>0</v>
      </c>
      <c r="L104" s="92" t="str">
        <f t="shared" si="10"/>
        <v>M/C Off?</v>
      </c>
      <c r="M104" s="115">
        <f>SUM('MACHINE INFO'!S103)</f>
        <v>0.85119999999999996</v>
      </c>
      <c r="N104" s="113" t="str">
        <f t="shared" si="11"/>
        <v/>
      </c>
      <c r="O104" s="114" t="str">
        <f t="shared" si="12"/>
        <v/>
      </c>
      <c r="P104" s="152" t="str">
        <f t="shared" si="13"/>
        <v/>
      </c>
      <c r="Q104" s="366"/>
    </row>
    <row r="105" spans="1:17" s="18" customFormat="1" ht="19.5" customHeight="1" x14ac:dyDescent="0.4">
      <c r="A105" s="125">
        <f>'MACHINE INFO'!F104</f>
        <v>1187</v>
      </c>
      <c r="B105" s="108" t="str">
        <f>'MACHINE INFO'!H104</f>
        <v>$1.00</v>
      </c>
      <c r="C105" s="150"/>
      <c r="D105" s="150"/>
      <c r="E105" s="150"/>
      <c r="F105" s="151"/>
      <c r="G105" s="22" t="str">
        <f t="shared" si="8"/>
        <v/>
      </c>
      <c r="H105" s="151"/>
      <c r="I105" s="151"/>
      <c r="J105" s="151"/>
      <c r="K105" s="22">
        <f t="shared" si="9"/>
        <v>0</v>
      </c>
      <c r="L105" s="92" t="str">
        <f t="shared" si="10"/>
        <v>M/C Off?</v>
      </c>
      <c r="M105" s="115">
        <f>SUM('MACHINE INFO'!S104)</f>
        <v>0.85680000000000001</v>
      </c>
      <c r="N105" s="113" t="str">
        <f t="shared" si="11"/>
        <v/>
      </c>
      <c r="O105" s="114" t="str">
        <f t="shared" si="12"/>
        <v/>
      </c>
      <c r="P105" s="152" t="str">
        <f t="shared" si="13"/>
        <v/>
      </c>
      <c r="Q105" s="366"/>
    </row>
    <row r="106" spans="1:17" s="18" customFormat="1" ht="19.5" customHeight="1" x14ac:dyDescent="0.4">
      <c r="A106" s="125">
        <f>'MACHINE INFO'!F105</f>
        <v>1416</v>
      </c>
      <c r="B106" s="108" t="str">
        <f>'MACHINE INFO'!H105</f>
        <v>$1.00</v>
      </c>
      <c r="C106" s="150"/>
      <c r="D106" s="150"/>
      <c r="E106" s="150"/>
      <c r="F106" s="151"/>
      <c r="G106" s="22" t="str">
        <f t="shared" si="8"/>
        <v/>
      </c>
      <c r="H106" s="151"/>
      <c r="I106" s="151"/>
      <c r="J106" s="151"/>
      <c r="K106" s="22">
        <f t="shared" si="9"/>
        <v>0</v>
      </c>
      <c r="L106" s="92" t="str">
        <f t="shared" si="10"/>
        <v>M/C Off?</v>
      </c>
      <c r="M106" s="115">
        <f>SUM('MACHINE INFO'!S105)</f>
        <v>0.85499999999999998</v>
      </c>
      <c r="N106" s="113" t="str">
        <f t="shared" si="11"/>
        <v/>
      </c>
      <c r="O106" s="114" t="str">
        <f t="shared" si="12"/>
        <v/>
      </c>
      <c r="P106" s="152" t="str">
        <f t="shared" si="13"/>
        <v/>
      </c>
      <c r="Q106" s="366"/>
    </row>
    <row r="107" spans="1:17" s="18" customFormat="1" ht="19.5" customHeight="1" x14ac:dyDescent="0.4">
      <c r="A107" s="125">
        <f>'MACHINE INFO'!F106</f>
        <v>1422</v>
      </c>
      <c r="B107" s="108" t="str">
        <f>'MACHINE INFO'!H106</f>
        <v>$1.00</v>
      </c>
      <c r="C107" s="150"/>
      <c r="D107" s="150"/>
      <c r="E107" s="150"/>
      <c r="F107" s="151"/>
      <c r="G107" s="22" t="str">
        <f t="shared" si="8"/>
        <v/>
      </c>
      <c r="H107" s="151"/>
      <c r="I107" s="151"/>
      <c r="J107" s="151"/>
      <c r="K107" s="22">
        <f t="shared" si="9"/>
        <v>0</v>
      </c>
      <c r="L107" s="92" t="str">
        <f t="shared" si="10"/>
        <v>M/C Off?</v>
      </c>
      <c r="M107" s="115">
        <f>SUM('MACHINE INFO'!S106)</f>
        <v>0.85209999999999997</v>
      </c>
      <c r="N107" s="113" t="str">
        <f t="shared" si="11"/>
        <v/>
      </c>
      <c r="O107" s="114" t="str">
        <f t="shared" si="12"/>
        <v/>
      </c>
      <c r="P107" s="152" t="str">
        <f t="shared" si="13"/>
        <v/>
      </c>
      <c r="Q107" s="366"/>
    </row>
    <row r="108" spans="1:17" s="18" customFormat="1" ht="19.5" customHeight="1" x14ac:dyDescent="0.4">
      <c r="A108" s="125">
        <f>'MACHINE INFO'!F107</f>
        <v>1423</v>
      </c>
      <c r="B108" s="108" t="str">
        <f>'MACHINE INFO'!H107</f>
        <v>$1.00</v>
      </c>
      <c r="C108" s="150"/>
      <c r="D108" s="150"/>
      <c r="E108" s="150"/>
      <c r="F108" s="151"/>
      <c r="G108" s="22" t="str">
        <f t="shared" si="8"/>
        <v/>
      </c>
      <c r="H108" s="151"/>
      <c r="I108" s="151"/>
      <c r="J108" s="151"/>
      <c r="K108" s="22">
        <f t="shared" si="9"/>
        <v>0</v>
      </c>
      <c r="L108" s="92" t="str">
        <f t="shared" si="10"/>
        <v>M/C Off?</v>
      </c>
      <c r="M108" s="115">
        <f>SUM('MACHINE INFO'!S107)</f>
        <v>0.85070000000000001</v>
      </c>
      <c r="N108" s="113" t="str">
        <f t="shared" si="11"/>
        <v/>
      </c>
      <c r="O108" s="114" t="str">
        <f t="shared" si="12"/>
        <v/>
      </c>
      <c r="P108" s="152" t="str">
        <f t="shared" si="13"/>
        <v/>
      </c>
      <c r="Q108" s="366"/>
    </row>
    <row r="109" spans="1:17" s="18" customFormat="1" ht="19.5" customHeight="1" x14ac:dyDescent="0.4">
      <c r="A109" s="125">
        <f>'MACHINE INFO'!F108</f>
        <v>1419</v>
      </c>
      <c r="B109" s="108" t="str">
        <f>'MACHINE INFO'!H108</f>
        <v>$0.01</v>
      </c>
      <c r="C109" s="150"/>
      <c r="D109" s="150"/>
      <c r="E109" s="150"/>
      <c r="F109" s="151"/>
      <c r="G109" s="22" t="str">
        <f t="shared" si="8"/>
        <v/>
      </c>
      <c r="H109" s="151"/>
      <c r="I109" s="151"/>
      <c r="J109" s="151"/>
      <c r="K109" s="22">
        <f t="shared" si="9"/>
        <v>0</v>
      </c>
      <c r="L109" s="92" t="str">
        <f t="shared" si="10"/>
        <v>M/C Off?</v>
      </c>
      <c r="M109" s="115">
        <f>SUM('MACHINE INFO'!S108)</f>
        <v>0.89070000000000005</v>
      </c>
      <c r="N109" s="113" t="str">
        <f t="shared" si="11"/>
        <v/>
      </c>
      <c r="O109" s="114" t="str">
        <f t="shared" si="12"/>
        <v/>
      </c>
      <c r="P109" s="152" t="str">
        <f t="shared" si="13"/>
        <v/>
      </c>
      <c r="Q109" s="366"/>
    </row>
    <row r="110" spans="1:17" s="18" customFormat="1" ht="19.5" customHeight="1" x14ac:dyDescent="0.4">
      <c r="A110" s="125">
        <f>'MACHINE INFO'!F109</f>
        <v>1420</v>
      </c>
      <c r="B110" s="108" t="str">
        <f>'MACHINE INFO'!H109</f>
        <v>$0.01</v>
      </c>
      <c r="C110" s="150"/>
      <c r="D110" s="150"/>
      <c r="E110" s="150"/>
      <c r="F110" s="151"/>
      <c r="G110" s="22" t="str">
        <f t="shared" si="8"/>
        <v/>
      </c>
      <c r="H110" s="151"/>
      <c r="I110" s="151"/>
      <c r="J110" s="151"/>
      <c r="K110" s="22">
        <f t="shared" si="9"/>
        <v>0</v>
      </c>
      <c r="L110" s="92" t="str">
        <f t="shared" si="10"/>
        <v>M/C Off?</v>
      </c>
      <c r="M110" s="115">
        <f>SUM('MACHINE INFO'!S109)</f>
        <v>0.89070000000000005</v>
      </c>
      <c r="N110" s="113" t="str">
        <f t="shared" si="11"/>
        <v/>
      </c>
      <c r="O110" s="114" t="str">
        <f t="shared" si="12"/>
        <v/>
      </c>
      <c r="P110" s="152" t="str">
        <f t="shared" si="13"/>
        <v/>
      </c>
      <c r="Q110" s="366"/>
    </row>
    <row r="111" spans="1:17" s="18" customFormat="1" ht="19.5" customHeight="1" x14ac:dyDescent="0.4">
      <c r="A111" s="125">
        <f>'MACHINE INFO'!F110</f>
        <v>1421</v>
      </c>
      <c r="B111" s="108" t="str">
        <f>'MACHINE INFO'!H110</f>
        <v>$0.01</v>
      </c>
      <c r="C111" s="150"/>
      <c r="D111" s="150"/>
      <c r="E111" s="150"/>
      <c r="F111" s="151"/>
      <c r="G111" s="22" t="str">
        <f t="shared" si="8"/>
        <v/>
      </c>
      <c r="H111" s="151"/>
      <c r="I111" s="151"/>
      <c r="J111" s="151"/>
      <c r="K111" s="22">
        <f t="shared" si="9"/>
        <v>0</v>
      </c>
      <c r="L111" s="92" t="str">
        <f t="shared" si="10"/>
        <v>M/C Off?</v>
      </c>
      <c r="M111" s="115">
        <f>SUM('MACHINE INFO'!S110)</f>
        <v>0.89070000000000005</v>
      </c>
      <c r="N111" s="113" t="str">
        <f t="shared" si="11"/>
        <v/>
      </c>
      <c r="O111" s="114" t="str">
        <f t="shared" si="12"/>
        <v/>
      </c>
      <c r="P111" s="152" t="str">
        <f t="shared" si="13"/>
        <v/>
      </c>
      <c r="Q111" s="366"/>
    </row>
    <row r="112" spans="1:17" s="18" customFormat="1" ht="19.5" customHeight="1" x14ac:dyDescent="0.4">
      <c r="A112" s="125">
        <f>'MACHINE INFO'!F111</f>
        <v>1103</v>
      </c>
      <c r="B112" s="108" t="str">
        <f>'MACHINE INFO'!H111</f>
        <v>$0.01</v>
      </c>
      <c r="C112" s="150"/>
      <c r="D112" s="150"/>
      <c r="E112" s="150"/>
      <c r="F112" s="151"/>
      <c r="G112" s="22" t="str">
        <f t="shared" si="8"/>
        <v/>
      </c>
      <c r="H112" s="151"/>
      <c r="I112" s="151"/>
      <c r="J112" s="151"/>
      <c r="K112" s="22">
        <f t="shared" si="9"/>
        <v>0</v>
      </c>
      <c r="L112" s="92" t="str">
        <f t="shared" si="10"/>
        <v>M/C Off?</v>
      </c>
      <c r="M112" s="115">
        <f>SUM('MACHINE INFO'!S111)</f>
        <v>0.87545000000000006</v>
      </c>
      <c r="N112" s="113" t="str">
        <f t="shared" si="11"/>
        <v/>
      </c>
      <c r="O112" s="114" t="str">
        <f t="shared" si="12"/>
        <v/>
      </c>
      <c r="P112" s="152" t="str">
        <f t="shared" si="13"/>
        <v/>
      </c>
      <c r="Q112" s="366"/>
    </row>
    <row r="113" spans="1:17" s="18" customFormat="1" ht="19.5" customHeight="1" x14ac:dyDescent="0.4">
      <c r="A113" s="125">
        <f>'MACHINE INFO'!F112</f>
        <v>1104</v>
      </c>
      <c r="B113" s="108" t="str">
        <f>'MACHINE INFO'!H112</f>
        <v>$0.01</v>
      </c>
      <c r="C113" s="150"/>
      <c r="D113" s="150"/>
      <c r="E113" s="150"/>
      <c r="F113" s="151"/>
      <c r="G113" s="22" t="str">
        <f t="shared" si="8"/>
        <v/>
      </c>
      <c r="H113" s="151"/>
      <c r="I113" s="151"/>
      <c r="J113" s="151"/>
      <c r="K113" s="22">
        <f t="shared" si="9"/>
        <v>0</v>
      </c>
      <c r="L113" s="92" t="str">
        <f t="shared" si="10"/>
        <v>M/C Off?</v>
      </c>
      <c r="M113" s="115">
        <f>SUM('MACHINE INFO'!S112)</f>
        <v>0.87545000000000006</v>
      </c>
      <c r="N113" s="113" t="str">
        <f t="shared" si="11"/>
        <v/>
      </c>
      <c r="O113" s="114" t="str">
        <f t="shared" si="12"/>
        <v/>
      </c>
      <c r="P113" s="152" t="str">
        <f t="shared" si="13"/>
        <v/>
      </c>
      <c r="Q113" s="366"/>
    </row>
    <row r="114" spans="1:17" s="18" customFormat="1" ht="19.5" customHeight="1" x14ac:dyDescent="0.4">
      <c r="A114" s="125">
        <f>'MACHINE INFO'!F113</f>
        <v>1105</v>
      </c>
      <c r="B114" s="108" t="str">
        <f>'MACHINE INFO'!H113</f>
        <v>$0.01</v>
      </c>
      <c r="C114" s="150"/>
      <c r="D114" s="150"/>
      <c r="E114" s="150"/>
      <c r="F114" s="151"/>
      <c r="G114" s="22" t="str">
        <f t="shared" si="8"/>
        <v/>
      </c>
      <c r="H114" s="151"/>
      <c r="I114" s="151"/>
      <c r="J114" s="151"/>
      <c r="K114" s="22">
        <f t="shared" si="9"/>
        <v>0</v>
      </c>
      <c r="L114" s="92" t="str">
        <f t="shared" si="10"/>
        <v>M/C Off?</v>
      </c>
      <c r="M114" s="115">
        <f>SUM('MACHINE INFO'!S113)</f>
        <v>0.87545000000000006</v>
      </c>
      <c r="N114" s="113" t="str">
        <f t="shared" si="11"/>
        <v/>
      </c>
      <c r="O114" s="114" t="str">
        <f t="shared" si="12"/>
        <v/>
      </c>
      <c r="P114" s="152" t="str">
        <f t="shared" si="13"/>
        <v/>
      </c>
      <c r="Q114" s="366"/>
    </row>
    <row r="115" spans="1:17" s="18" customFormat="1" ht="19.5" customHeight="1" x14ac:dyDescent="0.4">
      <c r="A115" s="125">
        <f>'MACHINE INFO'!F114</f>
        <v>1106</v>
      </c>
      <c r="B115" s="108" t="str">
        <f>'MACHINE INFO'!H114</f>
        <v>$0.01</v>
      </c>
      <c r="C115" s="150"/>
      <c r="D115" s="150"/>
      <c r="E115" s="150"/>
      <c r="F115" s="151"/>
      <c r="G115" s="22" t="str">
        <f t="shared" si="8"/>
        <v/>
      </c>
      <c r="H115" s="151"/>
      <c r="I115" s="151"/>
      <c r="J115" s="151"/>
      <c r="K115" s="22">
        <f t="shared" si="9"/>
        <v>0</v>
      </c>
      <c r="L115" s="92" t="str">
        <f t="shared" si="10"/>
        <v>M/C Off?</v>
      </c>
      <c r="M115" s="115">
        <f>SUM('MACHINE INFO'!S114)</f>
        <v>0.85250000000000004</v>
      </c>
      <c r="N115" s="113" t="str">
        <f t="shared" si="11"/>
        <v/>
      </c>
      <c r="O115" s="114" t="str">
        <f t="shared" si="12"/>
        <v/>
      </c>
      <c r="P115" s="152" t="str">
        <f t="shared" si="13"/>
        <v/>
      </c>
      <c r="Q115" s="366"/>
    </row>
    <row r="116" spans="1:17" s="18" customFormat="1" ht="19.5" customHeight="1" x14ac:dyDescent="0.4">
      <c r="A116" s="125">
        <f>'MACHINE INFO'!F115</f>
        <v>1218</v>
      </c>
      <c r="B116" s="108" t="str">
        <f>'MACHINE INFO'!H115</f>
        <v>$0.01</v>
      </c>
      <c r="C116" s="150"/>
      <c r="D116" s="150"/>
      <c r="E116" s="150"/>
      <c r="F116" s="151"/>
      <c r="G116" s="22" t="str">
        <f t="shared" si="8"/>
        <v/>
      </c>
      <c r="H116" s="151"/>
      <c r="I116" s="151"/>
      <c r="J116" s="151"/>
      <c r="K116" s="22">
        <f t="shared" si="9"/>
        <v>0</v>
      </c>
      <c r="L116" s="92" t="str">
        <f t="shared" si="10"/>
        <v>M/C Off?</v>
      </c>
      <c r="M116" s="115">
        <f>SUM('MACHINE INFO'!S115)</f>
        <v>0.85250000000000004</v>
      </c>
      <c r="N116" s="113" t="str">
        <f t="shared" si="11"/>
        <v/>
      </c>
      <c r="O116" s="114" t="str">
        <f t="shared" si="12"/>
        <v/>
      </c>
      <c r="P116" s="152" t="str">
        <f t="shared" si="13"/>
        <v/>
      </c>
      <c r="Q116" s="366"/>
    </row>
    <row r="117" spans="1:17" s="18" customFormat="1" ht="19.5" customHeight="1" x14ac:dyDescent="0.4">
      <c r="A117" s="125">
        <f>'MACHINE INFO'!F116</f>
        <v>1219</v>
      </c>
      <c r="B117" s="108" t="str">
        <f>'MACHINE INFO'!H116</f>
        <v>$0.01</v>
      </c>
      <c r="C117" s="150"/>
      <c r="D117" s="150"/>
      <c r="E117" s="150"/>
      <c r="F117" s="151"/>
      <c r="G117" s="22" t="str">
        <f t="shared" si="8"/>
        <v/>
      </c>
      <c r="H117" s="151"/>
      <c r="I117" s="151"/>
      <c r="J117" s="151"/>
      <c r="K117" s="22">
        <f t="shared" si="9"/>
        <v>0</v>
      </c>
      <c r="L117" s="92" t="str">
        <f t="shared" si="10"/>
        <v>M/C Off?</v>
      </c>
      <c r="M117" s="115">
        <f>SUM('MACHINE INFO'!S116)</f>
        <v>0.85489999999999999</v>
      </c>
      <c r="N117" s="113" t="str">
        <f t="shared" si="11"/>
        <v/>
      </c>
      <c r="O117" s="114" t="str">
        <f t="shared" si="12"/>
        <v/>
      </c>
      <c r="P117" s="152" t="str">
        <f t="shared" si="13"/>
        <v/>
      </c>
      <c r="Q117" s="366"/>
    </row>
    <row r="118" spans="1:17" s="18" customFormat="1" ht="19.5" customHeight="1" x14ac:dyDescent="0.4">
      <c r="A118" s="125">
        <f>'MACHINE INFO'!F117</f>
        <v>1226</v>
      </c>
      <c r="B118" s="108" t="str">
        <f>'MACHINE INFO'!H117</f>
        <v>$0.01</v>
      </c>
      <c r="C118" s="150"/>
      <c r="D118" s="150"/>
      <c r="E118" s="150"/>
      <c r="F118" s="151"/>
      <c r="G118" s="22" t="str">
        <f t="shared" si="8"/>
        <v/>
      </c>
      <c r="H118" s="151"/>
      <c r="I118" s="151"/>
      <c r="J118" s="151"/>
      <c r="K118" s="22">
        <f t="shared" si="9"/>
        <v>0</v>
      </c>
      <c r="L118" s="92" t="str">
        <f t="shared" si="10"/>
        <v>M/C Off?</v>
      </c>
      <c r="M118" s="115">
        <f>SUM('MACHINE INFO'!S117)</f>
        <v>0.85489999999999999</v>
      </c>
      <c r="N118" s="113" t="str">
        <f t="shared" si="11"/>
        <v/>
      </c>
      <c r="O118" s="114" t="str">
        <f t="shared" si="12"/>
        <v/>
      </c>
      <c r="P118" s="152" t="str">
        <f t="shared" si="13"/>
        <v/>
      </c>
      <c r="Q118" s="366"/>
    </row>
    <row r="119" spans="1:17" s="18" customFormat="1" ht="19.5" customHeight="1" x14ac:dyDescent="0.4">
      <c r="A119" s="125">
        <f>'MACHINE INFO'!F118</f>
        <v>1424</v>
      </c>
      <c r="B119" s="108" t="str">
        <f>'MACHINE INFO'!H118</f>
        <v>$0.01</v>
      </c>
      <c r="C119" s="150"/>
      <c r="D119" s="150"/>
      <c r="E119" s="150"/>
      <c r="F119" s="151"/>
      <c r="G119" s="22" t="str">
        <f t="shared" si="8"/>
        <v/>
      </c>
      <c r="H119" s="151"/>
      <c r="I119" s="151"/>
      <c r="J119" s="151"/>
      <c r="K119" s="22">
        <f t="shared" si="9"/>
        <v>0</v>
      </c>
      <c r="L119" s="92" t="str">
        <f t="shared" si="10"/>
        <v>M/C Off?</v>
      </c>
      <c r="M119" s="115">
        <f>SUM('MACHINE INFO'!S118)</f>
        <v>0.85275000000000001</v>
      </c>
      <c r="N119" s="113" t="str">
        <f t="shared" si="11"/>
        <v/>
      </c>
      <c r="O119" s="114" t="str">
        <f t="shared" si="12"/>
        <v/>
      </c>
      <c r="P119" s="152" t="str">
        <f t="shared" si="13"/>
        <v/>
      </c>
      <c r="Q119" s="366"/>
    </row>
    <row r="120" spans="1:17" s="18" customFormat="1" ht="19.5" customHeight="1" x14ac:dyDescent="0.4">
      <c r="A120" s="125">
        <f>'MACHINE INFO'!F119</f>
        <v>1504</v>
      </c>
      <c r="B120" s="108" t="str">
        <f>'MACHINE INFO'!H119</f>
        <v>$0.01</v>
      </c>
      <c r="C120" s="150"/>
      <c r="D120" s="150"/>
      <c r="E120" s="150"/>
      <c r="F120" s="151"/>
      <c r="G120" s="22" t="str">
        <f t="shared" si="8"/>
        <v/>
      </c>
      <c r="H120" s="151"/>
      <c r="I120" s="151"/>
      <c r="J120" s="151"/>
      <c r="K120" s="22">
        <f t="shared" si="9"/>
        <v>0</v>
      </c>
      <c r="L120" s="92" t="str">
        <f t="shared" si="10"/>
        <v>M/C Off?</v>
      </c>
      <c r="M120" s="115">
        <f>SUM('MACHINE INFO'!S119)</f>
        <v>0.85045000000000004</v>
      </c>
      <c r="N120" s="113" t="str">
        <f t="shared" si="11"/>
        <v/>
      </c>
      <c r="O120" s="114" t="str">
        <f t="shared" si="12"/>
        <v/>
      </c>
      <c r="P120" s="152" t="str">
        <f t="shared" si="13"/>
        <v/>
      </c>
      <c r="Q120" s="366"/>
    </row>
    <row r="121" spans="1:17" s="18" customFormat="1" ht="19.5" customHeight="1" x14ac:dyDescent="0.4">
      <c r="A121" s="125">
        <f>'MACHINE INFO'!F120</f>
        <v>1505</v>
      </c>
      <c r="B121" s="108" t="str">
        <f>'MACHINE INFO'!H120</f>
        <v>$0.01</v>
      </c>
      <c r="C121" s="150"/>
      <c r="D121" s="150"/>
      <c r="E121" s="150"/>
      <c r="F121" s="151"/>
      <c r="G121" s="22" t="str">
        <f t="shared" si="8"/>
        <v/>
      </c>
      <c r="H121" s="151"/>
      <c r="I121" s="151"/>
      <c r="J121" s="151"/>
      <c r="K121" s="22">
        <f t="shared" si="9"/>
        <v>0</v>
      </c>
      <c r="L121" s="92" t="str">
        <f t="shared" si="10"/>
        <v>M/C Off?</v>
      </c>
      <c r="M121" s="115">
        <f>SUM('MACHINE INFO'!S120)</f>
        <v>0.86050000000000004</v>
      </c>
      <c r="N121" s="113" t="str">
        <f t="shared" si="11"/>
        <v/>
      </c>
      <c r="O121" s="114" t="str">
        <f t="shared" si="12"/>
        <v/>
      </c>
      <c r="P121" s="152" t="str">
        <f t="shared" si="13"/>
        <v/>
      </c>
      <c r="Q121" s="366"/>
    </row>
    <row r="122" spans="1:17" s="18" customFormat="1" ht="19.5" customHeight="1" x14ac:dyDescent="0.4">
      <c r="A122" s="125">
        <f>'MACHINE INFO'!F121</f>
        <v>1506</v>
      </c>
      <c r="B122" s="108" t="str">
        <f>'MACHINE INFO'!H121</f>
        <v>$0.01</v>
      </c>
      <c r="C122" s="150"/>
      <c r="D122" s="150"/>
      <c r="E122" s="150"/>
      <c r="F122" s="151"/>
      <c r="G122" s="22" t="str">
        <f t="shared" si="8"/>
        <v/>
      </c>
      <c r="H122" s="151"/>
      <c r="I122" s="151"/>
      <c r="J122" s="151"/>
      <c r="K122" s="22">
        <f t="shared" si="9"/>
        <v>0</v>
      </c>
      <c r="L122" s="92" t="str">
        <f t="shared" si="10"/>
        <v>M/C Off?</v>
      </c>
      <c r="M122" s="115">
        <f>SUM('MACHINE INFO'!S121)</f>
        <v>0.86050000000000004</v>
      </c>
      <c r="N122" s="113" t="str">
        <f t="shared" si="11"/>
        <v/>
      </c>
      <c r="O122" s="114" t="str">
        <f t="shared" si="12"/>
        <v/>
      </c>
      <c r="P122" s="152" t="str">
        <f t="shared" si="13"/>
        <v/>
      </c>
      <c r="Q122" s="366"/>
    </row>
    <row r="123" spans="1:17" s="18" customFormat="1" ht="19.5" customHeight="1" x14ac:dyDescent="0.4">
      <c r="A123" s="125">
        <f>'MACHINE INFO'!F122</f>
        <v>1507</v>
      </c>
      <c r="B123" s="108" t="str">
        <f>'MACHINE INFO'!H122</f>
        <v>$0.01</v>
      </c>
      <c r="C123" s="150"/>
      <c r="D123" s="150"/>
      <c r="E123" s="150"/>
      <c r="F123" s="151"/>
      <c r="G123" s="22" t="str">
        <f t="shared" si="8"/>
        <v/>
      </c>
      <c r="H123" s="151"/>
      <c r="I123" s="151"/>
      <c r="J123" s="151"/>
      <c r="K123" s="22">
        <f t="shared" si="9"/>
        <v>0</v>
      </c>
      <c r="L123" s="92" t="str">
        <f t="shared" si="10"/>
        <v>M/C Off?</v>
      </c>
      <c r="M123" s="115">
        <f>SUM('MACHINE INFO'!S122)</f>
        <v>0.85020000000000007</v>
      </c>
      <c r="N123" s="113" t="str">
        <f t="shared" si="11"/>
        <v/>
      </c>
      <c r="O123" s="114" t="str">
        <f t="shared" si="12"/>
        <v/>
      </c>
      <c r="P123" s="152" t="str">
        <f t="shared" si="13"/>
        <v/>
      </c>
      <c r="Q123" s="366"/>
    </row>
    <row r="124" spans="1:17" s="18" customFormat="1" ht="19.5" customHeight="1" x14ac:dyDescent="0.4">
      <c r="A124" s="125">
        <f>'MACHINE INFO'!F123</f>
        <v>1508</v>
      </c>
      <c r="B124" s="108" t="str">
        <f>'MACHINE INFO'!H123</f>
        <v>$0.01</v>
      </c>
      <c r="C124" s="150"/>
      <c r="D124" s="150"/>
      <c r="E124" s="150"/>
      <c r="F124" s="151"/>
      <c r="G124" s="22" t="str">
        <f t="shared" si="8"/>
        <v/>
      </c>
      <c r="H124" s="151"/>
      <c r="I124" s="151"/>
      <c r="J124" s="151"/>
      <c r="K124" s="22">
        <f t="shared" si="9"/>
        <v>0</v>
      </c>
      <c r="L124" s="92" t="str">
        <f t="shared" si="10"/>
        <v>M/C Off?</v>
      </c>
      <c r="M124" s="115">
        <f>SUM('MACHINE INFO'!S123)</f>
        <v>0.85020000000000007</v>
      </c>
      <c r="N124" s="113" t="str">
        <f t="shared" si="11"/>
        <v/>
      </c>
      <c r="O124" s="114" t="str">
        <f t="shared" si="12"/>
        <v/>
      </c>
      <c r="P124" s="152" t="str">
        <f t="shared" si="13"/>
        <v/>
      </c>
      <c r="Q124" s="366"/>
    </row>
    <row r="125" spans="1:17" s="18" customFormat="1" ht="19.5" customHeight="1" x14ac:dyDescent="0.4">
      <c r="A125" s="125">
        <f>'MACHINE INFO'!F124</f>
        <v>1509</v>
      </c>
      <c r="B125" s="108" t="str">
        <f>'MACHINE INFO'!H124</f>
        <v>$0.01</v>
      </c>
      <c r="C125" s="150"/>
      <c r="D125" s="150"/>
      <c r="E125" s="150"/>
      <c r="F125" s="151"/>
      <c r="G125" s="22" t="str">
        <f t="shared" si="8"/>
        <v/>
      </c>
      <c r="H125" s="151"/>
      <c r="I125" s="151"/>
      <c r="J125" s="151"/>
      <c r="K125" s="22">
        <f t="shared" si="9"/>
        <v>0</v>
      </c>
      <c r="L125" s="92" t="str">
        <f t="shared" si="10"/>
        <v>M/C Off?</v>
      </c>
      <c r="M125" s="115">
        <f>SUM('MACHINE INFO'!S124)</f>
        <v>0.85020000000000007</v>
      </c>
      <c r="N125" s="113" t="str">
        <f t="shared" si="11"/>
        <v/>
      </c>
      <c r="O125" s="114" t="str">
        <f t="shared" si="12"/>
        <v/>
      </c>
      <c r="P125" s="152" t="str">
        <f t="shared" si="13"/>
        <v/>
      </c>
      <c r="Q125" s="366"/>
    </row>
    <row r="126" spans="1:17" s="18" customFormat="1" ht="19.5" customHeight="1" x14ac:dyDescent="0.4">
      <c r="A126" s="125">
        <f>'MACHINE INFO'!F125</f>
        <v>1456</v>
      </c>
      <c r="B126" s="108" t="str">
        <f>'MACHINE INFO'!H125</f>
        <v>$0.01</v>
      </c>
      <c r="C126" s="150"/>
      <c r="D126" s="150"/>
      <c r="E126" s="150"/>
      <c r="F126" s="151"/>
      <c r="G126" s="22" t="str">
        <f t="shared" si="8"/>
        <v/>
      </c>
      <c r="H126" s="151"/>
      <c r="I126" s="151"/>
      <c r="J126" s="151"/>
      <c r="K126" s="22">
        <f t="shared" si="9"/>
        <v>0</v>
      </c>
      <c r="L126" s="92" t="str">
        <f>IF(AND(C126=0,D126=0,E126=0,F126=0),"M/C Off?",SUM(G126-K126))</f>
        <v>M/C Off?</v>
      </c>
      <c r="M126" s="115">
        <f>SUM('MACHINE INFO'!S125)</f>
        <v>0.85020000000000007</v>
      </c>
      <c r="N126" s="113" t="str">
        <f t="shared" si="11"/>
        <v/>
      </c>
      <c r="O126" s="114" t="str">
        <f>IF(M126=0,"NO THEO %",IF(N126="","",SUM(M126-N126)))</f>
        <v/>
      </c>
      <c r="P126" s="152" t="str">
        <f t="shared" si="13"/>
        <v/>
      </c>
      <c r="Q126" s="366"/>
    </row>
    <row r="127" spans="1:17" s="18" customFormat="1" ht="19.5" customHeight="1" x14ac:dyDescent="0.4">
      <c r="A127" s="125">
        <f>'MACHINE INFO'!F126</f>
        <v>1457</v>
      </c>
      <c r="B127" s="108" t="str">
        <f>'MACHINE INFO'!H126</f>
        <v>$0.01</v>
      </c>
      <c r="C127" s="150"/>
      <c r="D127" s="150"/>
      <c r="E127" s="150"/>
      <c r="F127" s="151"/>
      <c r="G127" s="22" t="str">
        <f t="shared" si="8"/>
        <v/>
      </c>
      <c r="H127" s="151"/>
      <c r="I127" s="151"/>
      <c r="J127" s="151"/>
      <c r="K127" s="22">
        <f t="shared" si="9"/>
        <v>0</v>
      </c>
      <c r="L127" s="92" t="str">
        <f>IF(AND(C127=0,D127=0,E127=0,F127=0),"M/C Off?",SUM(G127-K127))</f>
        <v>M/C Off?</v>
      </c>
      <c r="M127" s="115">
        <f>SUM('MACHINE INFO'!S126)</f>
        <v>0.85020000000000007</v>
      </c>
      <c r="N127" s="113" t="str">
        <f t="shared" si="11"/>
        <v/>
      </c>
      <c r="O127" s="114" t="str">
        <f>IF(M127=0,"NO THEO %",IF(N127="","",SUM(M127-N127)))</f>
        <v/>
      </c>
      <c r="P127" s="152" t="str">
        <f t="shared" si="13"/>
        <v/>
      </c>
      <c r="Q127" s="366"/>
    </row>
    <row r="128" spans="1:17" s="18" customFormat="1" ht="19.5" customHeight="1" x14ac:dyDescent="0.4">
      <c r="A128" s="125">
        <f>'MACHINE INFO'!F127</f>
        <v>1458</v>
      </c>
      <c r="B128" s="108" t="str">
        <f>'MACHINE INFO'!H127</f>
        <v>$0.01</v>
      </c>
      <c r="C128" s="150"/>
      <c r="D128" s="150"/>
      <c r="E128" s="150"/>
      <c r="F128" s="151"/>
      <c r="G128" s="22" t="str">
        <f t="shared" si="8"/>
        <v/>
      </c>
      <c r="H128" s="151"/>
      <c r="I128" s="151"/>
      <c r="J128" s="151"/>
      <c r="K128" s="22">
        <f t="shared" si="9"/>
        <v>0</v>
      </c>
      <c r="L128" s="92" t="str">
        <f t="shared" si="10"/>
        <v>M/C Off?</v>
      </c>
      <c r="M128" s="115">
        <f>SUM('MACHINE INFO'!S127)</f>
        <v>0.85020000000000007</v>
      </c>
      <c r="N128" s="113" t="str">
        <f t="shared" si="11"/>
        <v/>
      </c>
      <c r="O128" s="114" t="str">
        <f t="shared" si="12"/>
        <v/>
      </c>
      <c r="P128" s="152" t="str">
        <f t="shared" si="13"/>
        <v/>
      </c>
      <c r="Q128" s="366"/>
    </row>
    <row r="129" spans="1:23" s="18" customFormat="1" ht="19.5" customHeight="1" x14ac:dyDescent="0.4">
      <c r="A129" s="125">
        <f>'MACHINE INFO'!F128</f>
        <v>1339</v>
      </c>
      <c r="B129" s="108" t="str">
        <f>'MACHINE INFO'!H128</f>
        <v>$0.01</v>
      </c>
      <c r="C129" s="150"/>
      <c r="D129" s="150"/>
      <c r="E129" s="150"/>
      <c r="F129" s="151"/>
      <c r="G129" s="22" t="str">
        <f t="shared" si="8"/>
        <v/>
      </c>
      <c r="H129" s="151"/>
      <c r="I129" s="151"/>
      <c r="J129" s="151"/>
      <c r="K129" s="22">
        <f t="shared" si="9"/>
        <v>0</v>
      </c>
      <c r="L129" s="92" t="str">
        <f t="shared" si="10"/>
        <v>M/C Off?</v>
      </c>
      <c r="M129" s="115">
        <f>SUM('MACHINE INFO'!S128)</f>
        <v>0.88039999999999996</v>
      </c>
      <c r="N129" s="113" t="str">
        <f t="shared" si="11"/>
        <v/>
      </c>
      <c r="O129" s="114" t="str">
        <f t="shared" si="12"/>
        <v/>
      </c>
      <c r="P129" s="152" t="str">
        <f t="shared" si="13"/>
        <v/>
      </c>
      <c r="Q129" s="366"/>
    </row>
    <row r="130" spans="1:23" s="18" customFormat="1" ht="19.5" customHeight="1" x14ac:dyDescent="0.4">
      <c r="A130" s="125">
        <f>'MACHINE INFO'!F129</f>
        <v>1341</v>
      </c>
      <c r="B130" s="108" t="str">
        <f>'MACHINE INFO'!H129</f>
        <v>$0.01</v>
      </c>
      <c r="C130" s="150"/>
      <c r="D130" s="150"/>
      <c r="E130" s="150"/>
      <c r="F130" s="151"/>
      <c r="G130" s="22" t="str">
        <f t="shared" si="8"/>
        <v/>
      </c>
      <c r="H130" s="151"/>
      <c r="I130" s="151"/>
      <c r="J130" s="151"/>
      <c r="K130" s="22">
        <f t="shared" si="9"/>
        <v>0</v>
      </c>
      <c r="L130" s="92" t="str">
        <f t="shared" si="10"/>
        <v>M/C Off?</v>
      </c>
      <c r="M130" s="115">
        <f>SUM('MACHINE INFO'!S129)</f>
        <v>0.88039999999999996</v>
      </c>
      <c r="N130" s="113" t="str">
        <f t="shared" si="11"/>
        <v/>
      </c>
      <c r="O130" s="114" t="str">
        <f t="shared" si="12"/>
        <v/>
      </c>
      <c r="P130" s="152" t="str">
        <f t="shared" si="13"/>
        <v/>
      </c>
      <c r="Q130" s="366"/>
    </row>
    <row r="131" spans="1:23" s="18" customFormat="1" ht="19.5" customHeight="1" x14ac:dyDescent="0.4">
      <c r="A131" s="125">
        <f>'MACHINE INFO'!F130</f>
        <v>1340</v>
      </c>
      <c r="B131" s="108" t="str">
        <f>'MACHINE INFO'!H130</f>
        <v>$0.01</v>
      </c>
      <c r="C131" s="150"/>
      <c r="D131" s="150"/>
      <c r="E131" s="150"/>
      <c r="F131" s="151"/>
      <c r="G131" s="22" t="str">
        <f t="shared" si="8"/>
        <v/>
      </c>
      <c r="H131" s="151"/>
      <c r="I131" s="151"/>
      <c r="J131" s="151"/>
      <c r="K131" s="22">
        <f t="shared" si="9"/>
        <v>0</v>
      </c>
      <c r="L131" s="92" t="str">
        <f t="shared" si="10"/>
        <v>M/C Off?</v>
      </c>
      <c r="M131" s="115">
        <f>SUM('MACHINE INFO'!S130)</f>
        <v>0.88039999999999996</v>
      </c>
      <c r="N131" s="113" t="str">
        <f t="shared" si="11"/>
        <v/>
      </c>
      <c r="O131" s="114" t="str">
        <f t="shared" si="12"/>
        <v/>
      </c>
      <c r="P131" s="152" t="str">
        <f t="shared" si="13"/>
        <v/>
      </c>
      <c r="Q131" s="366"/>
    </row>
    <row r="132" spans="1:23" s="18" customFormat="1" ht="19.5" customHeight="1" x14ac:dyDescent="0.4">
      <c r="A132" s="125">
        <f>'MACHINE INFO'!F131</f>
        <v>1210</v>
      </c>
      <c r="B132" s="108" t="str">
        <f>'MACHINE INFO'!H131</f>
        <v>$0.01</v>
      </c>
      <c r="C132" s="150"/>
      <c r="D132" s="150"/>
      <c r="E132" s="150"/>
      <c r="F132" s="151"/>
      <c r="G132" s="22" t="str">
        <f t="shared" si="8"/>
        <v/>
      </c>
      <c r="H132" s="151"/>
      <c r="I132" s="151"/>
      <c r="J132" s="151"/>
      <c r="K132" s="22">
        <f t="shared" si="9"/>
        <v>0</v>
      </c>
      <c r="L132" s="92" t="str">
        <f t="shared" si="10"/>
        <v>M/C Off?</v>
      </c>
      <c r="M132" s="115">
        <f>SUM('MACHINE INFO'!S131)</f>
        <v>0.9093</v>
      </c>
      <c r="N132" s="113" t="str">
        <f t="shared" si="11"/>
        <v/>
      </c>
      <c r="O132" s="114" t="str">
        <f t="shared" si="12"/>
        <v/>
      </c>
      <c r="P132" s="152" t="str">
        <f t="shared" si="13"/>
        <v/>
      </c>
      <c r="Q132" s="366"/>
    </row>
    <row r="133" spans="1:23" s="18" customFormat="1" ht="19.5" customHeight="1" x14ac:dyDescent="0.4">
      <c r="A133" s="125">
        <f>'MACHINE INFO'!F132</f>
        <v>1140</v>
      </c>
      <c r="B133" s="108" t="str">
        <f>'MACHINE INFO'!H132</f>
        <v>$0.01</v>
      </c>
      <c r="C133" s="150"/>
      <c r="D133" s="150"/>
      <c r="E133" s="150"/>
      <c r="F133" s="151"/>
      <c r="G133" s="22" t="str">
        <f t="shared" si="8"/>
        <v/>
      </c>
      <c r="H133" s="151"/>
      <c r="I133" s="151"/>
      <c r="J133" s="151"/>
      <c r="K133" s="22">
        <f t="shared" si="9"/>
        <v>0</v>
      </c>
      <c r="L133" s="92" t="str">
        <f t="shared" si="10"/>
        <v>M/C Off?</v>
      </c>
      <c r="M133" s="115">
        <f>SUM('MACHINE INFO'!S132)</f>
        <v>0.87960000000000005</v>
      </c>
      <c r="N133" s="113" t="str">
        <f t="shared" si="11"/>
        <v/>
      </c>
      <c r="O133" s="114" t="str">
        <f t="shared" si="12"/>
        <v/>
      </c>
      <c r="P133" s="152" t="str">
        <f t="shared" si="13"/>
        <v/>
      </c>
      <c r="Q133" s="369"/>
    </row>
    <row r="134" spans="1:23" s="18" customFormat="1" ht="19.5" customHeight="1" x14ac:dyDescent="0.4">
      <c r="A134" s="125">
        <f>'MACHINE INFO'!F133</f>
        <v>1209</v>
      </c>
      <c r="B134" s="108" t="str">
        <f>'MACHINE INFO'!H133</f>
        <v>$0.01</v>
      </c>
      <c r="C134" s="150"/>
      <c r="D134" s="150"/>
      <c r="E134" s="150"/>
      <c r="F134" s="151"/>
      <c r="G134" s="22" t="str">
        <f t="shared" ref="G134:G140" si="14">IF(AND(D134="",E134="",F134=""),"",SUM(D134:F134))</f>
        <v/>
      </c>
      <c r="H134" s="151"/>
      <c r="I134" s="151"/>
      <c r="J134" s="151"/>
      <c r="K134" s="22">
        <f t="shared" ref="K134:K155" si="15">SUM(H134:J134)</f>
        <v>0</v>
      </c>
      <c r="L134" s="92" t="str">
        <f t="shared" ref="L134:L155" si="16">IF(AND(C134=0,D134=0,E134=0,F134=0),"M/C Off?",SUM(G134-K134))</f>
        <v>M/C Off?</v>
      </c>
      <c r="M134" s="115">
        <f>SUM('MACHINE INFO'!S133)</f>
        <v>0.9093</v>
      </c>
      <c r="N134" s="113" t="str">
        <f t="shared" si="11"/>
        <v/>
      </c>
      <c r="O134" s="114" t="str">
        <f t="shared" ref="O134:O155" si="17">IF(M134=0,"NO THEO %",IF(N134="","",SUM(M134-N134)))</f>
        <v/>
      </c>
      <c r="P134" s="152" t="str">
        <f t="shared" si="13"/>
        <v/>
      </c>
      <c r="Q134" s="367"/>
      <c r="R134" s="24"/>
      <c r="S134" s="24"/>
      <c r="T134" s="24"/>
      <c r="U134" s="24"/>
      <c r="V134" s="24"/>
      <c r="W134" s="24"/>
    </row>
    <row r="135" spans="1:23" s="18" customFormat="1" ht="19.5" customHeight="1" x14ac:dyDescent="0.4">
      <c r="A135" s="125">
        <f>'MACHINE INFO'!F134</f>
        <v>1256</v>
      </c>
      <c r="B135" s="108" t="str">
        <f>'MACHINE INFO'!H134</f>
        <v>$0.25</v>
      </c>
      <c r="C135" s="150"/>
      <c r="D135" s="150"/>
      <c r="E135" s="150"/>
      <c r="F135" s="151"/>
      <c r="G135" s="22" t="str">
        <f t="shared" si="14"/>
        <v/>
      </c>
      <c r="H135" s="151"/>
      <c r="I135" s="151"/>
      <c r="J135" s="151"/>
      <c r="K135" s="22">
        <f t="shared" si="15"/>
        <v>0</v>
      </c>
      <c r="L135" s="92" t="str">
        <f t="shared" si="16"/>
        <v>M/C Off?</v>
      </c>
      <c r="M135" s="115">
        <f>SUM('MACHINE INFO'!S134)</f>
        <v>0.86399999999999999</v>
      </c>
      <c r="N135" s="113" t="str">
        <f t="shared" si="11"/>
        <v/>
      </c>
      <c r="O135" s="114" t="str">
        <f t="shared" si="17"/>
        <v/>
      </c>
      <c r="P135" s="152" t="str">
        <f t="shared" si="13"/>
        <v/>
      </c>
      <c r="Q135" s="369"/>
      <c r="R135" s="2"/>
      <c r="S135" s="2"/>
      <c r="T135" s="2"/>
      <c r="U135" s="2"/>
      <c r="V135" s="2"/>
      <c r="W135" s="2"/>
    </row>
    <row r="136" spans="1:23" s="18" customFormat="1" ht="19.5" customHeight="1" x14ac:dyDescent="0.4">
      <c r="A136" s="125">
        <f>'MACHINE INFO'!F135</f>
        <v>1255</v>
      </c>
      <c r="B136" s="108" t="str">
        <f>'MACHINE INFO'!H135</f>
        <v>$1.00</v>
      </c>
      <c r="C136" s="150"/>
      <c r="D136" s="150"/>
      <c r="E136" s="150"/>
      <c r="F136" s="151"/>
      <c r="G136" s="22" t="str">
        <f t="shared" si="14"/>
        <v/>
      </c>
      <c r="H136" s="151"/>
      <c r="I136" s="151"/>
      <c r="J136" s="151"/>
      <c r="K136" s="22">
        <f t="shared" si="15"/>
        <v>0</v>
      </c>
      <c r="L136" s="92" t="str">
        <f t="shared" si="16"/>
        <v>M/C Off?</v>
      </c>
      <c r="M136" s="115">
        <f>SUM('MACHINE INFO'!S135)</f>
        <v>0.90349999999999997</v>
      </c>
      <c r="N136" s="113" t="str">
        <f t="shared" si="11"/>
        <v/>
      </c>
      <c r="O136" s="114" t="str">
        <f t="shared" si="17"/>
        <v/>
      </c>
      <c r="P136" s="152" t="str">
        <f t="shared" si="13"/>
        <v/>
      </c>
      <c r="Q136" s="367"/>
      <c r="R136" s="24"/>
      <c r="S136" s="24"/>
      <c r="T136" s="24"/>
      <c r="U136" s="24"/>
      <c r="V136" s="24"/>
      <c r="W136" s="24"/>
    </row>
    <row r="137" spans="1:23" s="18" customFormat="1" ht="19.5" customHeight="1" x14ac:dyDescent="0.4">
      <c r="A137" s="125">
        <f>'MACHINE INFO'!F136</f>
        <v>1257</v>
      </c>
      <c r="B137" s="108" t="str">
        <f>'MACHINE INFO'!H136</f>
        <v>$0.25</v>
      </c>
      <c r="C137" s="150"/>
      <c r="D137" s="150"/>
      <c r="E137" s="150"/>
      <c r="F137" s="151"/>
      <c r="G137" s="22" t="str">
        <f t="shared" si="14"/>
        <v/>
      </c>
      <c r="H137" s="151"/>
      <c r="I137" s="151"/>
      <c r="J137" s="151"/>
      <c r="K137" s="22">
        <f t="shared" si="15"/>
        <v>0</v>
      </c>
      <c r="L137" s="92" t="str">
        <f t="shared" si="16"/>
        <v>M/C Off?</v>
      </c>
      <c r="M137" s="115">
        <f>SUM('MACHINE INFO'!S136)</f>
        <v>0.86399999999999999</v>
      </c>
      <c r="N137" s="113" t="str">
        <f t="shared" si="11"/>
        <v/>
      </c>
      <c r="O137" s="114" t="str">
        <f t="shared" si="17"/>
        <v/>
      </c>
      <c r="P137" s="152" t="str">
        <f t="shared" si="13"/>
        <v/>
      </c>
      <c r="Q137" s="367"/>
      <c r="R137" s="2"/>
      <c r="S137" s="2"/>
      <c r="T137" s="2"/>
      <c r="U137" s="2"/>
      <c r="V137" s="2"/>
      <c r="W137" s="2"/>
    </row>
    <row r="138" spans="1:23" s="18" customFormat="1" ht="19.5" customHeight="1" x14ac:dyDescent="0.4">
      <c r="A138" s="125">
        <f>'MACHINE INFO'!F137</f>
        <v>1268</v>
      </c>
      <c r="B138" s="108" t="str">
        <f>'MACHINE INFO'!H137</f>
        <v>$0.01</v>
      </c>
      <c r="C138" s="150"/>
      <c r="D138" s="150"/>
      <c r="E138" s="150"/>
      <c r="F138" s="151"/>
      <c r="G138" s="22" t="str">
        <f t="shared" si="14"/>
        <v/>
      </c>
      <c r="H138" s="151"/>
      <c r="I138" s="151"/>
      <c r="J138" s="151"/>
      <c r="K138" s="22">
        <f t="shared" si="15"/>
        <v>0</v>
      </c>
      <c r="L138" s="92" t="str">
        <f t="shared" si="16"/>
        <v>M/C Off?</v>
      </c>
      <c r="M138" s="115">
        <f>SUM('MACHINE INFO'!S137)</f>
        <v>0.89549999999999996</v>
      </c>
      <c r="N138" s="113" t="str">
        <f t="shared" si="11"/>
        <v/>
      </c>
      <c r="O138" s="114" t="str">
        <f t="shared" si="17"/>
        <v/>
      </c>
      <c r="P138" s="152" t="str">
        <f t="shared" si="13"/>
        <v/>
      </c>
      <c r="Q138" s="367"/>
      <c r="R138" s="2"/>
      <c r="S138" s="2"/>
      <c r="T138" s="2"/>
      <c r="U138" s="2"/>
      <c r="V138" s="2"/>
      <c r="W138" s="2"/>
    </row>
    <row r="139" spans="1:23" s="18" customFormat="1" ht="19.5" customHeight="1" x14ac:dyDescent="0.4">
      <c r="A139" s="125">
        <f>'MACHINE INFO'!F138</f>
        <v>1269</v>
      </c>
      <c r="B139" s="108" t="str">
        <f>'MACHINE INFO'!H138</f>
        <v>$0.01</v>
      </c>
      <c r="C139" s="150"/>
      <c r="D139" s="150"/>
      <c r="E139" s="150"/>
      <c r="F139" s="151"/>
      <c r="G139" s="22" t="str">
        <f t="shared" si="14"/>
        <v/>
      </c>
      <c r="H139" s="151"/>
      <c r="I139" s="151"/>
      <c r="J139" s="151"/>
      <c r="K139" s="22">
        <f t="shared" si="15"/>
        <v>0</v>
      </c>
      <c r="L139" s="92" t="str">
        <f t="shared" si="16"/>
        <v>M/C Off?</v>
      </c>
      <c r="M139" s="115">
        <f>SUM('MACHINE INFO'!S138)</f>
        <v>0.89549999999999996</v>
      </c>
      <c r="N139" s="113" t="str">
        <f t="shared" si="11"/>
        <v/>
      </c>
      <c r="O139" s="114" t="str">
        <f t="shared" si="17"/>
        <v/>
      </c>
      <c r="P139" s="152" t="str">
        <f t="shared" si="13"/>
        <v/>
      </c>
      <c r="Q139" s="367"/>
      <c r="R139" s="2"/>
      <c r="S139" s="2"/>
      <c r="T139" s="2"/>
      <c r="U139" s="2"/>
      <c r="V139" s="2"/>
      <c r="W139" s="2"/>
    </row>
    <row r="140" spans="1:23" s="18" customFormat="1" ht="19.5" customHeight="1" x14ac:dyDescent="0.4">
      <c r="A140" s="125">
        <f>'MACHINE INFO'!F139</f>
        <v>1270</v>
      </c>
      <c r="B140" s="108" t="str">
        <f>'MACHINE INFO'!H139</f>
        <v>$0.01</v>
      </c>
      <c r="C140" s="150"/>
      <c r="D140" s="150"/>
      <c r="E140" s="150"/>
      <c r="F140" s="151"/>
      <c r="G140" s="22" t="str">
        <f t="shared" si="14"/>
        <v/>
      </c>
      <c r="H140" s="151"/>
      <c r="I140" s="151"/>
      <c r="J140" s="151"/>
      <c r="K140" s="22">
        <f t="shared" si="15"/>
        <v>0</v>
      </c>
      <c r="L140" s="92" t="str">
        <f t="shared" si="16"/>
        <v>M/C Off?</v>
      </c>
      <c r="M140" s="115">
        <f>SUM('MACHINE INFO'!S139)</f>
        <v>0.89549999999999996</v>
      </c>
      <c r="N140" s="113" t="str">
        <f t="shared" ref="N140:N203" si="18">IF(L140="M/C Off?","",IF(G140="","",IF(AND(H140="",I140="",J140=""),"",SUM((C140-L140)/C140))))</f>
        <v/>
      </c>
      <c r="O140" s="114" t="str">
        <f t="shared" si="17"/>
        <v/>
      </c>
      <c r="P140" s="152" t="str">
        <f t="shared" ref="P140:P203" si="19">IF(C140="","",IF(G140&gt;C140,"DROP BUT NO COIN IN?",IF(C140=0,"ZERO COIN IN?",IF(AND(C140&gt;0,G140&gt;0),"OK",IF(AND(C140&gt;0,G140=0),"No Drop?",)))))</f>
        <v/>
      </c>
      <c r="Q140" s="367"/>
      <c r="R140" s="2"/>
      <c r="S140" s="2"/>
      <c r="T140" s="2"/>
      <c r="U140" s="2"/>
      <c r="V140" s="2"/>
      <c r="W140" s="2"/>
    </row>
    <row r="141" spans="1:23" s="18" customFormat="1" ht="19.5" customHeight="1" x14ac:dyDescent="0.4">
      <c r="A141" s="125">
        <f>'MACHINE INFO'!F140</f>
        <v>1247</v>
      </c>
      <c r="B141" s="108" t="str">
        <f>'MACHINE INFO'!H140</f>
        <v>$0.01</v>
      </c>
      <c r="C141" s="150"/>
      <c r="D141" s="150"/>
      <c r="E141" s="150"/>
      <c r="F141" s="151"/>
      <c r="G141" s="22" t="str">
        <f t="shared" ref="G141:G204" si="20">IF(AND(D141="",E141="",F141=""),"",SUM(D141:F141))</f>
        <v/>
      </c>
      <c r="H141" s="151"/>
      <c r="I141" s="151"/>
      <c r="J141" s="151"/>
      <c r="K141" s="22">
        <f t="shared" si="15"/>
        <v>0</v>
      </c>
      <c r="L141" s="92" t="str">
        <f t="shared" si="16"/>
        <v>M/C Off?</v>
      </c>
      <c r="M141" s="115">
        <f>SUM('MACHINE INFO'!S140)</f>
        <v>0.85630000000000006</v>
      </c>
      <c r="N141" s="113" t="str">
        <f t="shared" si="18"/>
        <v/>
      </c>
      <c r="O141" s="114" t="str">
        <f t="shared" si="17"/>
        <v/>
      </c>
      <c r="P141" s="152" t="str">
        <f t="shared" si="19"/>
        <v/>
      </c>
      <c r="Q141" s="367"/>
      <c r="R141" s="2"/>
      <c r="S141" s="2"/>
      <c r="T141" s="2"/>
      <c r="U141" s="2"/>
      <c r="V141" s="2"/>
      <c r="W141" s="2"/>
    </row>
    <row r="142" spans="1:23" s="18" customFormat="1" ht="19.5" customHeight="1" x14ac:dyDescent="0.4">
      <c r="A142" s="125">
        <f>'MACHINE INFO'!F141</f>
        <v>1246</v>
      </c>
      <c r="B142" s="108" t="str">
        <f>'MACHINE INFO'!H141</f>
        <v>$0.01</v>
      </c>
      <c r="C142" s="150"/>
      <c r="D142" s="150"/>
      <c r="E142" s="150"/>
      <c r="F142" s="151"/>
      <c r="G142" s="22" t="str">
        <f t="shared" si="20"/>
        <v/>
      </c>
      <c r="H142" s="151"/>
      <c r="I142" s="151"/>
      <c r="J142" s="151"/>
      <c r="K142" s="22">
        <f t="shared" si="15"/>
        <v>0</v>
      </c>
      <c r="L142" s="92" t="str">
        <f t="shared" si="16"/>
        <v>M/C Off?</v>
      </c>
      <c r="M142" s="115">
        <f>SUM('MACHINE INFO'!S141)</f>
        <v>0.85630000000000006</v>
      </c>
      <c r="N142" s="113" t="str">
        <f t="shared" si="18"/>
        <v/>
      </c>
      <c r="O142" s="114" t="str">
        <f t="shared" si="17"/>
        <v/>
      </c>
      <c r="P142" s="152" t="str">
        <f t="shared" si="19"/>
        <v/>
      </c>
      <c r="Q142" s="367"/>
      <c r="R142" s="2"/>
      <c r="S142" s="2"/>
      <c r="T142" s="2"/>
      <c r="U142" s="2"/>
      <c r="V142" s="2"/>
      <c r="W142" s="2"/>
    </row>
    <row r="143" spans="1:23" s="18" customFormat="1" ht="19.5" customHeight="1" x14ac:dyDescent="0.4">
      <c r="A143" s="125">
        <f>'MACHINE INFO'!F142</f>
        <v>1248</v>
      </c>
      <c r="B143" s="108" t="str">
        <f>'MACHINE INFO'!H142</f>
        <v>$0.01</v>
      </c>
      <c r="C143" s="476"/>
      <c r="D143" s="476"/>
      <c r="E143" s="476"/>
      <c r="F143" s="477"/>
      <c r="G143" s="478" t="str">
        <f t="shared" si="20"/>
        <v/>
      </c>
      <c r="H143" s="477"/>
      <c r="I143" s="477"/>
      <c r="J143" s="477"/>
      <c r="K143" s="478">
        <f t="shared" si="15"/>
        <v>0</v>
      </c>
      <c r="L143" s="479" t="str">
        <f t="shared" si="16"/>
        <v>M/C Off?</v>
      </c>
      <c r="M143" s="115">
        <f>SUM('MACHINE INFO'!S142)</f>
        <v>0.85630000000000006</v>
      </c>
      <c r="N143" s="113" t="str">
        <f t="shared" si="18"/>
        <v/>
      </c>
      <c r="O143" s="480" t="str">
        <f t="shared" si="17"/>
        <v/>
      </c>
      <c r="P143" s="152" t="str">
        <f t="shared" si="19"/>
        <v/>
      </c>
      <c r="Q143" s="367"/>
      <c r="R143" s="2"/>
      <c r="S143" s="2"/>
      <c r="T143" s="2"/>
      <c r="U143" s="2"/>
      <c r="V143" s="2"/>
      <c r="W143" s="2"/>
    </row>
    <row r="144" spans="1:23" s="18" customFormat="1" ht="19.5" customHeight="1" x14ac:dyDescent="0.4">
      <c r="A144" s="125">
        <f>'MACHINE INFO'!F143</f>
        <v>1389</v>
      </c>
      <c r="B144" s="108" t="str">
        <f>'MACHINE INFO'!H143</f>
        <v>$0.25</v>
      </c>
      <c r="C144" s="197"/>
      <c r="D144" s="197"/>
      <c r="E144" s="197"/>
      <c r="F144" s="481"/>
      <c r="G144" s="222" t="str">
        <f t="shared" si="20"/>
        <v/>
      </c>
      <c r="H144" s="481"/>
      <c r="I144" s="481"/>
      <c r="J144" s="481"/>
      <c r="K144" s="222">
        <f t="shared" si="15"/>
        <v>0</v>
      </c>
      <c r="L144" s="482" t="str">
        <f t="shared" si="16"/>
        <v>M/C Off?</v>
      </c>
      <c r="M144" s="115">
        <f>SUM('MACHINE INFO'!S143)</f>
        <v>0.94869999999999999</v>
      </c>
      <c r="N144" s="113" t="str">
        <f t="shared" si="18"/>
        <v/>
      </c>
      <c r="O144" s="483" t="str">
        <f t="shared" si="17"/>
        <v/>
      </c>
      <c r="P144" s="152" t="str">
        <f t="shared" si="19"/>
        <v/>
      </c>
      <c r="Q144" s="367"/>
      <c r="R144" s="2"/>
      <c r="S144" s="2"/>
      <c r="T144" s="2"/>
      <c r="U144" s="2"/>
      <c r="V144" s="2"/>
      <c r="W144" s="2"/>
    </row>
    <row r="145" spans="1:24" s="18" customFormat="1" ht="19.5" customHeight="1" x14ac:dyDescent="0.4">
      <c r="A145" s="125">
        <f>'MACHINE INFO'!F144</f>
        <v>1390</v>
      </c>
      <c r="B145" s="108" t="str">
        <f>'MACHINE INFO'!H144</f>
        <v>$0.25</v>
      </c>
      <c r="C145" s="197"/>
      <c r="D145" s="197"/>
      <c r="E145" s="197"/>
      <c r="F145" s="481"/>
      <c r="G145" s="222" t="str">
        <f t="shared" si="20"/>
        <v/>
      </c>
      <c r="H145" s="481"/>
      <c r="I145" s="481"/>
      <c r="J145" s="481"/>
      <c r="K145" s="222">
        <f t="shared" si="15"/>
        <v>0</v>
      </c>
      <c r="L145" s="482" t="str">
        <f t="shared" si="16"/>
        <v>M/C Off?</v>
      </c>
      <c r="M145" s="115">
        <f>SUM('MACHINE INFO'!S144)</f>
        <v>0.94869999999999999</v>
      </c>
      <c r="N145" s="113" t="str">
        <f t="shared" si="18"/>
        <v/>
      </c>
      <c r="O145" s="483" t="str">
        <f t="shared" si="17"/>
        <v/>
      </c>
      <c r="P145" s="152" t="str">
        <f t="shared" si="19"/>
        <v/>
      </c>
      <c r="Q145" s="367"/>
      <c r="R145" s="2"/>
      <c r="S145" s="2"/>
      <c r="T145" s="2"/>
      <c r="U145" s="2"/>
      <c r="V145" s="2"/>
      <c r="W145" s="2"/>
    </row>
    <row r="146" spans="1:24" s="18" customFormat="1" ht="19.5" customHeight="1" x14ac:dyDescent="0.4">
      <c r="A146" s="125">
        <f>'MACHINE INFO'!F145</f>
        <v>1260</v>
      </c>
      <c r="B146" s="108" t="str">
        <f>'MACHINE INFO'!H145</f>
        <v>$0.01</v>
      </c>
      <c r="C146" s="330"/>
      <c r="D146" s="330"/>
      <c r="E146" s="330"/>
      <c r="F146" s="331"/>
      <c r="G146" s="332" t="str">
        <f t="shared" si="20"/>
        <v/>
      </c>
      <c r="H146" s="331"/>
      <c r="I146" s="331"/>
      <c r="J146" s="331"/>
      <c r="K146" s="332">
        <f t="shared" si="15"/>
        <v>0</v>
      </c>
      <c r="L146" s="395" t="str">
        <f t="shared" si="16"/>
        <v>M/C Off?</v>
      </c>
      <c r="M146" s="115">
        <f>SUM('MACHINE INFO'!S145)</f>
        <v>0.85499999999999998</v>
      </c>
      <c r="N146" s="113" t="str">
        <f t="shared" si="18"/>
        <v/>
      </c>
      <c r="O146" s="396" t="str">
        <f t="shared" si="17"/>
        <v/>
      </c>
      <c r="P146" s="152" t="str">
        <f t="shared" si="19"/>
        <v/>
      </c>
      <c r="Q146" s="367"/>
      <c r="R146" s="2"/>
      <c r="S146" s="2"/>
      <c r="T146" s="2"/>
      <c r="U146" s="2"/>
      <c r="V146" s="2"/>
      <c r="W146" s="2"/>
      <c r="X146" s="24"/>
    </row>
    <row r="147" spans="1:24" s="18" customFormat="1" ht="19.5" customHeight="1" x14ac:dyDescent="0.4">
      <c r="A147" s="125">
        <f>'MACHINE INFO'!F146</f>
        <v>1259</v>
      </c>
      <c r="B147" s="108" t="str">
        <f>'MACHINE INFO'!H146</f>
        <v>$0.01</v>
      </c>
      <c r="C147" s="150"/>
      <c r="D147" s="150"/>
      <c r="E147" s="150"/>
      <c r="F147" s="151"/>
      <c r="G147" s="22" t="str">
        <f t="shared" si="20"/>
        <v/>
      </c>
      <c r="H147" s="151"/>
      <c r="I147" s="151"/>
      <c r="J147" s="151"/>
      <c r="K147" s="22">
        <f t="shared" si="15"/>
        <v>0</v>
      </c>
      <c r="L147" s="92" t="str">
        <f t="shared" si="16"/>
        <v>M/C Off?</v>
      </c>
      <c r="M147" s="115">
        <f>SUM('MACHINE INFO'!S146)</f>
        <v>0.85499999999999998</v>
      </c>
      <c r="N147" s="113" t="str">
        <f t="shared" si="18"/>
        <v/>
      </c>
      <c r="O147" s="114" t="str">
        <f t="shared" si="17"/>
        <v/>
      </c>
      <c r="P147" s="152" t="str">
        <f t="shared" si="19"/>
        <v/>
      </c>
      <c r="Q147" s="367"/>
      <c r="R147" s="2"/>
      <c r="S147" s="2"/>
      <c r="T147" s="2"/>
      <c r="U147" s="2"/>
      <c r="V147" s="2"/>
      <c r="W147" s="2"/>
      <c r="X147" s="2"/>
    </row>
    <row r="148" spans="1:24" s="18" customFormat="1" ht="19.5" customHeight="1" x14ac:dyDescent="0.4">
      <c r="A148" s="125">
        <f>'MACHINE INFO'!F147</f>
        <v>1258</v>
      </c>
      <c r="B148" s="108" t="str">
        <f>'MACHINE INFO'!H147</f>
        <v>$0.01</v>
      </c>
      <c r="C148" s="150"/>
      <c r="D148" s="150"/>
      <c r="E148" s="150"/>
      <c r="F148" s="151"/>
      <c r="G148" s="22" t="str">
        <f t="shared" si="20"/>
        <v/>
      </c>
      <c r="H148" s="151"/>
      <c r="I148" s="151"/>
      <c r="J148" s="151"/>
      <c r="K148" s="22">
        <f t="shared" si="15"/>
        <v>0</v>
      </c>
      <c r="L148" s="92" t="str">
        <f t="shared" si="16"/>
        <v>M/C Off?</v>
      </c>
      <c r="M148" s="115">
        <f>SUM('MACHINE INFO'!S147)</f>
        <v>0.85499999999999998</v>
      </c>
      <c r="N148" s="113" t="str">
        <f t="shared" si="18"/>
        <v/>
      </c>
      <c r="O148" s="114" t="str">
        <f t="shared" si="17"/>
        <v/>
      </c>
      <c r="P148" s="152" t="str">
        <f t="shared" si="19"/>
        <v/>
      </c>
      <c r="Q148" s="367"/>
      <c r="R148" s="2"/>
      <c r="S148" s="2"/>
      <c r="T148" s="2"/>
      <c r="U148" s="2"/>
      <c r="V148" s="2"/>
      <c r="W148" s="2"/>
      <c r="X148" s="24"/>
    </row>
    <row r="149" spans="1:24" s="18" customFormat="1" ht="19.5" customHeight="1" x14ac:dyDescent="0.4">
      <c r="A149" s="125">
        <f>'MACHINE INFO'!F148</f>
        <v>1529</v>
      </c>
      <c r="B149" s="108" t="str">
        <f>'MACHINE INFO'!H148</f>
        <v>$0.01</v>
      </c>
      <c r="C149" s="150"/>
      <c r="D149" s="150"/>
      <c r="E149" s="150"/>
      <c r="F149" s="151"/>
      <c r="G149" s="22" t="str">
        <f t="shared" si="20"/>
        <v/>
      </c>
      <c r="H149" s="151"/>
      <c r="I149" s="151"/>
      <c r="J149" s="151"/>
      <c r="K149" s="22">
        <f t="shared" si="15"/>
        <v>0</v>
      </c>
      <c r="L149" s="92" t="str">
        <f t="shared" si="16"/>
        <v>M/C Off?</v>
      </c>
      <c r="M149" s="115">
        <f>SUM('MACHINE INFO'!S148)</f>
        <v>0.87429999999999997</v>
      </c>
      <c r="N149" s="113" t="str">
        <f t="shared" si="18"/>
        <v/>
      </c>
      <c r="O149" s="114" t="str">
        <f t="shared" si="17"/>
        <v/>
      </c>
      <c r="P149" s="152" t="str">
        <f t="shared" si="19"/>
        <v/>
      </c>
      <c r="Q149" s="367"/>
      <c r="R149" s="2"/>
      <c r="S149" s="2"/>
      <c r="T149" s="2"/>
      <c r="U149" s="2"/>
      <c r="V149" s="2"/>
      <c r="W149" s="2"/>
      <c r="X149" s="2"/>
    </row>
    <row r="150" spans="1:24" s="18" customFormat="1" ht="19.5" customHeight="1" x14ac:dyDescent="0.4">
      <c r="A150" s="125">
        <f>'MACHINE INFO'!F149</f>
        <v>1530</v>
      </c>
      <c r="B150" s="108" t="str">
        <f>'MACHINE INFO'!H149</f>
        <v>$0.01</v>
      </c>
      <c r="C150" s="150"/>
      <c r="D150" s="150"/>
      <c r="E150" s="150"/>
      <c r="F150" s="151"/>
      <c r="G150" s="22" t="str">
        <f t="shared" si="20"/>
        <v/>
      </c>
      <c r="H150" s="151"/>
      <c r="I150" s="151"/>
      <c r="J150" s="151"/>
      <c r="K150" s="22">
        <f t="shared" si="15"/>
        <v>0</v>
      </c>
      <c r="L150" s="92" t="str">
        <f t="shared" si="16"/>
        <v>M/C Off?</v>
      </c>
      <c r="M150" s="115">
        <f>SUM('MACHINE INFO'!S149)</f>
        <v>0.87429999999999997</v>
      </c>
      <c r="N150" s="113" t="str">
        <f t="shared" si="18"/>
        <v/>
      </c>
      <c r="O150" s="114" t="str">
        <f t="shared" si="17"/>
        <v/>
      </c>
      <c r="P150" s="152" t="str">
        <f t="shared" si="19"/>
        <v/>
      </c>
      <c r="Q150" s="367"/>
      <c r="R150" s="2"/>
      <c r="S150" s="2"/>
      <c r="T150" s="2"/>
      <c r="U150" s="2"/>
      <c r="V150" s="2"/>
      <c r="W150" s="2"/>
      <c r="X150" s="2"/>
    </row>
    <row r="151" spans="1:24" s="18" customFormat="1" ht="19.5" customHeight="1" x14ac:dyDescent="0.4">
      <c r="A151" s="125">
        <f>'MACHINE INFO'!F150</f>
        <v>1271</v>
      </c>
      <c r="B151" s="108" t="str">
        <f>'MACHINE INFO'!H150</f>
        <v>$0.01</v>
      </c>
      <c r="C151" s="150"/>
      <c r="D151" s="150"/>
      <c r="E151" s="150"/>
      <c r="F151" s="151"/>
      <c r="G151" s="22" t="str">
        <f t="shared" si="20"/>
        <v/>
      </c>
      <c r="H151" s="151"/>
      <c r="I151" s="151"/>
      <c r="J151" s="151"/>
      <c r="K151" s="22">
        <f t="shared" si="15"/>
        <v>0</v>
      </c>
      <c r="L151" s="92" t="str">
        <f t="shared" si="16"/>
        <v>M/C Off?</v>
      </c>
      <c r="M151" s="115">
        <f>SUM('MACHINE INFO'!S150)</f>
        <v>0.8679</v>
      </c>
      <c r="N151" s="113" t="str">
        <f t="shared" si="18"/>
        <v/>
      </c>
      <c r="O151" s="114" t="str">
        <f t="shared" si="17"/>
        <v/>
      </c>
      <c r="P151" s="152" t="str">
        <f t="shared" si="19"/>
        <v/>
      </c>
      <c r="Q151" s="367"/>
      <c r="R151" s="2"/>
      <c r="S151" s="2"/>
      <c r="T151" s="2"/>
      <c r="U151" s="2"/>
      <c r="V151" s="2"/>
      <c r="W151" s="2"/>
      <c r="X151" s="2"/>
    </row>
    <row r="152" spans="1:24" s="24" customFormat="1" ht="19.5" customHeight="1" x14ac:dyDescent="0.4">
      <c r="A152" s="125">
        <f>'MACHINE INFO'!F151</f>
        <v>1527</v>
      </c>
      <c r="B152" s="108" t="str">
        <f>'MACHINE INFO'!H151</f>
        <v>$0.01</v>
      </c>
      <c r="C152" s="150"/>
      <c r="D152" s="150"/>
      <c r="E152" s="150"/>
      <c r="F152" s="151"/>
      <c r="G152" s="22" t="str">
        <f t="shared" si="20"/>
        <v/>
      </c>
      <c r="H152" s="151"/>
      <c r="I152" s="151"/>
      <c r="J152" s="151"/>
      <c r="K152" s="22">
        <f t="shared" si="15"/>
        <v>0</v>
      </c>
      <c r="L152" s="92" t="str">
        <f t="shared" si="16"/>
        <v>M/C Off?</v>
      </c>
      <c r="M152" s="115">
        <f>SUM('MACHINE INFO'!S151)</f>
        <v>0.88009999999999999</v>
      </c>
      <c r="N152" s="113" t="str">
        <f t="shared" si="18"/>
        <v/>
      </c>
      <c r="O152" s="114" t="str">
        <f t="shared" si="17"/>
        <v/>
      </c>
      <c r="P152" s="152" t="str">
        <f t="shared" si="19"/>
        <v/>
      </c>
      <c r="Q152" s="367"/>
      <c r="R152" s="2"/>
      <c r="S152" s="2"/>
      <c r="T152" s="2"/>
      <c r="U152" s="2"/>
      <c r="V152" s="2"/>
      <c r="W152" s="2"/>
      <c r="X152" s="2"/>
    </row>
    <row r="153" spans="1:24" ht="19.5" customHeight="1" x14ac:dyDescent="0.4">
      <c r="A153" s="125">
        <f>'MACHINE INFO'!F152</f>
        <v>1528</v>
      </c>
      <c r="B153" s="108" t="str">
        <f>'MACHINE INFO'!H152</f>
        <v>$0.01</v>
      </c>
      <c r="C153" s="150"/>
      <c r="D153" s="150"/>
      <c r="E153" s="150"/>
      <c r="F153" s="151"/>
      <c r="G153" s="22" t="str">
        <f t="shared" si="20"/>
        <v/>
      </c>
      <c r="H153" s="151"/>
      <c r="I153" s="151"/>
      <c r="J153" s="151"/>
      <c r="K153" s="22">
        <f t="shared" si="15"/>
        <v>0</v>
      </c>
      <c r="L153" s="92" t="str">
        <f t="shared" si="16"/>
        <v>M/C Off?</v>
      </c>
      <c r="M153" s="115">
        <f>SUM('MACHINE INFO'!S152)</f>
        <v>0.88009999999999999</v>
      </c>
      <c r="N153" s="113" t="str">
        <f t="shared" si="18"/>
        <v/>
      </c>
      <c r="O153" s="114" t="str">
        <f t="shared" si="17"/>
        <v/>
      </c>
      <c r="P153" s="152" t="str">
        <f t="shared" si="19"/>
        <v/>
      </c>
    </row>
    <row r="154" spans="1:24" s="24" customFormat="1" ht="19.5" hidden="1" customHeight="1" x14ac:dyDescent="0.4">
      <c r="A154" s="125">
        <f>'MACHINE INFO'!F153</f>
        <v>0</v>
      </c>
      <c r="B154" s="108">
        <f>'MACHINE INFO'!H153</f>
        <v>0</v>
      </c>
      <c r="C154" s="150"/>
      <c r="D154" s="150"/>
      <c r="E154" s="150"/>
      <c r="F154" s="151"/>
      <c r="G154" s="22" t="str">
        <f t="shared" si="20"/>
        <v/>
      </c>
      <c r="H154" s="151"/>
      <c r="I154" s="151"/>
      <c r="J154" s="151"/>
      <c r="K154" s="22">
        <f t="shared" si="15"/>
        <v>0</v>
      </c>
      <c r="L154" s="92" t="str">
        <f t="shared" si="16"/>
        <v>M/C Off?</v>
      </c>
      <c r="M154" s="115">
        <f>SUM('MACHINE INFO'!S153)</f>
        <v>0</v>
      </c>
      <c r="N154" s="113" t="str">
        <f t="shared" si="18"/>
        <v/>
      </c>
      <c r="O154" s="114" t="str">
        <f t="shared" si="17"/>
        <v>NO THEO %</v>
      </c>
      <c r="P154" s="152" t="str">
        <f t="shared" si="19"/>
        <v/>
      </c>
      <c r="Q154" s="367"/>
      <c r="R154" s="2"/>
      <c r="S154" s="2"/>
      <c r="T154" s="2"/>
      <c r="U154" s="2"/>
      <c r="V154" s="2"/>
      <c r="W154" s="2"/>
      <c r="X154" s="2"/>
    </row>
    <row r="155" spans="1:24" ht="19.5" hidden="1" customHeight="1" x14ac:dyDescent="0.4">
      <c r="A155" s="125">
        <f>'MACHINE INFO'!F154</f>
        <v>0</v>
      </c>
      <c r="B155" s="108">
        <f>'MACHINE INFO'!H154</f>
        <v>0</v>
      </c>
      <c r="C155" s="150"/>
      <c r="D155" s="150"/>
      <c r="E155" s="150"/>
      <c r="F155" s="151"/>
      <c r="G155" s="22" t="str">
        <f t="shared" si="20"/>
        <v/>
      </c>
      <c r="H155" s="151"/>
      <c r="I155" s="151"/>
      <c r="J155" s="151"/>
      <c r="K155" s="22">
        <f t="shared" si="15"/>
        <v>0</v>
      </c>
      <c r="L155" s="92" t="str">
        <f t="shared" si="16"/>
        <v>M/C Off?</v>
      </c>
      <c r="M155" s="115">
        <f>SUM('MACHINE INFO'!S154)</f>
        <v>0</v>
      </c>
      <c r="N155" s="113" t="str">
        <f t="shared" si="18"/>
        <v/>
      </c>
      <c r="O155" s="114" t="str">
        <f t="shared" si="17"/>
        <v>NO THEO %</v>
      </c>
      <c r="P155" s="152" t="str">
        <f t="shared" si="19"/>
        <v/>
      </c>
    </row>
    <row r="156" spans="1:24" ht="19.5" hidden="1" customHeight="1" x14ac:dyDescent="0.4">
      <c r="A156" s="125">
        <f>'MACHINE INFO'!F155</f>
        <v>0</v>
      </c>
      <c r="B156" s="108">
        <f>'MACHINE INFO'!H155</f>
        <v>0</v>
      </c>
      <c r="C156" s="150"/>
      <c r="D156" s="150"/>
      <c r="E156" s="150"/>
      <c r="F156" s="151"/>
      <c r="G156" s="22" t="str">
        <f t="shared" si="20"/>
        <v/>
      </c>
      <c r="H156" s="151"/>
      <c r="I156" s="151"/>
      <c r="J156" s="151"/>
      <c r="K156" s="22">
        <f t="shared" ref="K156:K219" si="21">SUM(H156:J156)</f>
        <v>0</v>
      </c>
      <c r="L156" s="92" t="str">
        <f t="shared" ref="L156:L219" si="22">IF(AND(C156=0,D156=0,E156=0,F156=0),"M/C Off?",SUM(G156-K156))</f>
        <v>M/C Off?</v>
      </c>
      <c r="M156" s="115">
        <f>SUM('MACHINE INFO'!S155)</f>
        <v>0</v>
      </c>
      <c r="N156" s="113" t="str">
        <f t="shared" si="18"/>
        <v/>
      </c>
      <c r="O156" s="114" t="str">
        <f t="shared" ref="O156:O219" si="23">IF(M156=0,"NO THEO %",IF(N156="","",SUM(M156-N156)))</f>
        <v>NO THEO %</v>
      </c>
      <c r="P156" s="152" t="str">
        <f t="shared" si="19"/>
        <v/>
      </c>
    </row>
    <row r="157" spans="1:24" ht="19.5" hidden="1" customHeight="1" x14ac:dyDescent="0.4">
      <c r="A157" s="125">
        <f>'MACHINE INFO'!F156</f>
        <v>0</v>
      </c>
      <c r="B157" s="108">
        <f>'MACHINE INFO'!H156</f>
        <v>0</v>
      </c>
      <c r="C157" s="150"/>
      <c r="D157" s="150"/>
      <c r="E157" s="150"/>
      <c r="F157" s="151"/>
      <c r="G157" s="22" t="str">
        <f t="shared" si="20"/>
        <v/>
      </c>
      <c r="H157" s="151"/>
      <c r="I157" s="151"/>
      <c r="J157" s="151"/>
      <c r="K157" s="22">
        <f t="shared" si="21"/>
        <v>0</v>
      </c>
      <c r="L157" s="92" t="str">
        <f t="shared" si="22"/>
        <v>M/C Off?</v>
      </c>
      <c r="M157" s="115">
        <f>SUM('MACHINE INFO'!S156)</f>
        <v>0</v>
      </c>
      <c r="N157" s="113" t="str">
        <f t="shared" si="18"/>
        <v/>
      </c>
      <c r="O157" s="114" t="str">
        <f t="shared" si="23"/>
        <v>NO THEO %</v>
      </c>
      <c r="P157" s="152" t="str">
        <f t="shared" si="19"/>
        <v/>
      </c>
    </row>
    <row r="158" spans="1:24" ht="19.5" hidden="1" customHeight="1" x14ac:dyDescent="0.4">
      <c r="A158" s="125">
        <f>'MACHINE INFO'!F157</f>
        <v>0</v>
      </c>
      <c r="B158" s="108">
        <f>'MACHINE INFO'!H157</f>
        <v>0</v>
      </c>
      <c r="C158" s="150"/>
      <c r="D158" s="150"/>
      <c r="E158" s="150"/>
      <c r="F158" s="151"/>
      <c r="G158" s="22" t="str">
        <f t="shared" si="20"/>
        <v/>
      </c>
      <c r="H158" s="151"/>
      <c r="I158" s="151"/>
      <c r="J158" s="151"/>
      <c r="K158" s="22">
        <f t="shared" si="21"/>
        <v>0</v>
      </c>
      <c r="L158" s="92" t="str">
        <f t="shared" si="22"/>
        <v>M/C Off?</v>
      </c>
      <c r="M158" s="115">
        <f>SUM('MACHINE INFO'!S157)</f>
        <v>0</v>
      </c>
      <c r="N158" s="113" t="str">
        <f t="shared" si="18"/>
        <v/>
      </c>
      <c r="O158" s="114" t="str">
        <f t="shared" si="23"/>
        <v>NO THEO %</v>
      </c>
      <c r="P158" s="152" t="str">
        <f t="shared" si="19"/>
        <v/>
      </c>
    </row>
    <row r="159" spans="1:24" ht="19.5" hidden="1" customHeight="1" x14ac:dyDescent="0.4">
      <c r="A159" s="125">
        <f>'MACHINE INFO'!F158</f>
        <v>0</v>
      </c>
      <c r="B159" s="108">
        <f>'MACHINE INFO'!H158</f>
        <v>0</v>
      </c>
      <c r="C159" s="150"/>
      <c r="D159" s="150"/>
      <c r="E159" s="150"/>
      <c r="F159" s="151"/>
      <c r="G159" s="22" t="str">
        <f t="shared" si="20"/>
        <v/>
      </c>
      <c r="H159" s="151"/>
      <c r="I159" s="151"/>
      <c r="J159" s="151"/>
      <c r="K159" s="22">
        <f t="shared" si="21"/>
        <v>0</v>
      </c>
      <c r="L159" s="92" t="str">
        <f t="shared" si="22"/>
        <v>M/C Off?</v>
      </c>
      <c r="M159" s="115">
        <f>SUM('MACHINE INFO'!S158)</f>
        <v>0</v>
      </c>
      <c r="N159" s="113" t="str">
        <f t="shared" si="18"/>
        <v/>
      </c>
      <c r="O159" s="114" t="str">
        <f t="shared" si="23"/>
        <v>NO THEO %</v>
      </c>
      <c r="P159" s="152" t="str">
        <f t="shared" si="19"/>
        <v/>
      </c>
    </row>
    <row r="160" spans="1:24" ht="19.5" hidden="1" customHeight="1" x14ac:dyDescent="0.4">
      <c r="A160" s="125">
        <f>'MACHINE INFO'!F159</f>
        <v>0</v>
      </c>
      <c r="B160" s="108">
        <f>'MACHINE INFO'!H159</f>
        <v>0</v>
      </c>
      <c r="C160" s="150"/>
      <c r="D160" s="150"/>
      <c r="E160" s="150"/>
      <c r="F160" s="151"/>
      <c r="G160" s="22" t="str">
        <f t="shared" si="20"/>
        <v/>
      </c>
      <c r="H160" s="151"/>
      <c r="I160" s="151"/>
      <c r="J160" s="151"/>
      <c r="K160" s="22">
        <f t="shared" si="21"/>
        <v>0</v>
      </c>
      <c r="L160" s="92" t="str">
        <f t="shared" si="22"/>
        <v>M/C Off?</v>
      </c>
      <c r="M160" s="115">
        <f>SUM('MACHINE INFO'!S159)</f>
        <v>0</v>
      </c>
      <c r="N160" s="113" t="str">
        <f t="shared" si="18"/>
        <v/>
      </c>
      <c r="O160" s="114" t="str">
        <f t="shared" si="23"/>
        <v>NO THEO %</v>
      </c>
      <c r="P160" s="152" t="str">
        <f t="shared" si="19"/>
        <v/>
      </c>
    </row>
    <row r="161" spans="1:16" ht="19.5" hidden="1" customHeight="1" x14ac:dyDescent="0.4">
      <c r="A161" s="125">
        <f>'MACHINE INFO'!F160</f>
        <v>0</v>
      </c>
      <c r="B161" s="108">
        <f>'MACHINE INFO'!H160</f>
        <v>0</v>
      </c>
      <c r="C161" s="150"/>
      <c r="D161" s="150"/>
      <c r="E161" s="150"/>
      <c r="F161" s="151"/>
      <c r="G161" s="22" t="str">
        <f t="shared" si="20"/>
        <v/>
      </c>
      <c r="H161" s="151"/>
      <c r="I161" s="151"/>
      <c r="J161" s="151"/>
      <c r="K161" s="22">
        <f t="shared" si="21"/>
        <v>0</v>
      </c>
      <c r="L161" s="92" t="str">
        <f t="shared" si="22"/>
        <v>M/C Off?</v>
      </c>
      <c r="M161" s="115">
        <f>SUM('MACHINE INFO'!S160)</f>
        <v>0</v>
      </c>
      <c r="N161" s="113" t="str">
        <f t="shared" si="18"/>
        <v/>
      </c>
      <c r="O161" s="114" t="str">
        <f t="shared" si="23"/>
        <v>NO THEO %</v>
      </c>
      <c r="P161" s="152" t="str">
        <f t="shared" si="19"/>
        <v/>
      </c>
    </row>
    <row r="162" spans="1:16" ht="19.5" hidden="1" customHeight="1" x14ac:dyDescent="0.4">
      <c r="A162" s="125">
        <f>'MACHINE INFO'!F161</f>
        <v>0</v>
      </c>
      <c r="B162" s="108">
        <f>'MACHINE INFO'!H161</f>
        <v>0</v>
      </c>
      <c r="C162" s="150"/>
      <c r="D162" s="150"/>
      <c r="E162" s="150"/>
      <c r="F162" s="151"/>
      <c r="G162" s="22" t="str">
        <f t="shared" si="20"/>
        <v/>
      </c>
      <c r="H162" s="151"/>
      <c r="I162" s="151"/>
      <c r="J162" s="151"/>
      <c r="K162" s="22">
        <f t="shared" si="21"/>
        <v>0</v>
      </c>
      <c r="L162" s="92" t="str">
        <f t="shared" si="22"/>
        <v>M/C Off?</v>
      </c>
      <c r="M162" s="115">
        <f>SUM('MACHINE INFO'!S161)</f>
        <v>0</v>
      </c>
      <c r="N162" s="113" t="str">
        <f t="shared" si="18"/>
        <v/>
      </c>
      <c r="O162" s="114" t="str">
        <f t="shared" si="23"/>
        <v>NO THEO %</v>
      </c>
      <c r="P162" s="152" t="str">
        <f t="shared" si="19"/>
        <v/>
      </c>
    </row>
    <row r="163" spans="1:16" ht="19.5" hidden="1" customHeight="1" x14ac:dyDescent="0.4">
      <c r="A163" s="125">
        <f>'MACHINE INFO'!F162</f>
        <v>0</v>
      </c>
      <c r="B163" s="108">
        <f>'MACHINE INFO'!H162</f>
        <v>0</v>
      </c>
      <c r="C163" s="150"/>
      <c r="D163" s="150"/>
      <c r="E163" s="150"/>
      <c r="F163" s="151"/>
      <c r="G163" s="22" t="str">
        <f t="shared" si="20"/>
        <v/>
      </c>
      <c r="H163" s="151"/>
      <c r="I163" s="151"/>
      <c r="J163" s="151"/>
      <c r="K163" s="22">
        <f t="shared" si="21"/>
        <v>0</v>
      </c>
      <c r="L163" s="92" t="str">
        <f t="shared" si="22"/>
        <v>M/C Off?</v>
      </c>
      <c r="M163" s="115">
        <f>SUM('MACHINE INFO'!S162)</f>
        <v>0</v>
      </c>
      <c r="N163" s="113" t="str">
        <f t="shared" si="18"/>
        <v/>
      </c>
      <c r="O163" s="114" t="str">
        <f t="shared" si="23"/>
        <v>NO THEO %</v>
      </c>
      <c r="P163" s="152" t="str">
        <f t="shared" si="19"/>
        <v/>
      </c>
    </row>
    <row r="164" spans="1:16" ht="19.5" hidden="1" customHeight="1" x14ac:dyDescent="0.4">
      <c r="A164" s="125">
        <f>'MACHINE INFO'!F163</f>
        <v>0</v>
      </c>
      <c r="B164" s="108">
        <f>'MACHINE INFO'!H163</f>
        <v>0</v>
      </c>
      <c r="C164" s="150"/>
      <c r="D164" s="150"/>
      <c r="E164" s="150"/>
      <c r="F164" s="151"/>
      <c r="G164" s="22" t="str">
        <f t="shared" si="20"/>
        <v/>
      </c>
      <c r="H164" s="151"/>
      <c r="I164" s="151"/>
      <c r="J164" s="151"/>
      <c r="K164" s="22">
        <f t="shared" si="21"/>
        <v>0</v>
      </c>
      <c r="L164" s="92" t="str">
        <f t="shared" si="22"/>
        <v>M/C Off?</v>
      </c>
      <c r="M164" s="115">
        <f>SUM('MACHINE INFO'!S163)</f>
        <v>0</v>
      </c>
      <c r="N164" s="113" t="str">
        <f t="shared" si="18"/>
        <v/>
      </c>
      <c r="O164" s="114" t="str">
        <f t="shared" si="23"/>
        <v>NO THEO %</v>
      </c>
      <c r="P164" s="152" t="str">
        <f t="shared" si="19"/>
        <v/>
      </c>
    </row>
    <row r="165" spans="1:16" ht="19.5" hidden="1" customHeight="1" x14ac:dyDescent="0.4">
      <c r="A165" s="125">
        <f>'MACHINE INFO'!F164</f>
        <v>0</v>
      </c>
      <c r="B165" s="108">
        <f>'MACHINE INFO'!H164</f>
        <v>0</v>
      </c>
      <c r="C165" s="150"/>
      <c r="D165" s="150"/>
      <c r="E165" s="150"/>
      <c r="F165" s="151"/>
      <c r="G165" s="22" t="str">
        <f t="shared" si="20"/>
        <v/>
      </c>
      <c r="H165" s="151"/>
      <c r="I165" s="151"/>
      <c r="J165" s="151"/>
      <c r="K165" s="22">
        <f t="shared" si="21"/>
        <v>0</v>
      </c>
      <c r="L165" s="92" t="str">
        <f t="shared" si="22"/>
        <v>M/C Off?</v>
      </c>
      <c r="M165" s="115">
        <f>SUM('MACHINE INFO'!S164)</f>
        <v>0</v>
      </c>
      <c r="N165" s="113" t="str">
        <f t="shared" si="18"/>
        <v/>
      </c>
      <c r="O165" s="114" t="str">
        <f t="shared" si="23"/>
        <v>NO THEO %</v>
      </c>
      <c r="P165" s="152" t="str">
        <f t="shared" si="19"/>
        <v/>
      </c>
    </row>
    <row r="166" spans="1:16" ht="19.5" hidden="1" customHeight="1" x14ac:dyDescent="0.4">
      <c r="A166" s="125">
        <f>'MACHINE INFO'!F165</f>
        <v>0</v>
      </c>
      <c r="B166" s="108">
        <f>'MACHINE INFO'!H165</f>
        <v>0</v>
      </c>
      <c r="C166" s="150"/>
      <c r="D166" s="150"/>
      <c r="E166" s="150"/>
      <c r="F166" s="151"/>
      <c r="G166" s="22" t="str">
        <f t="shared" si="20"/>
        <v/>
      </c>
      <c r="H166" s="151"/>
      <c r="I166" s="151"/>
      <c r="J166" s="151"/>
      <c r="K166" s="22">
        <f t="shared" si="21"/>
        <v>0</v>
      </c>
      <c r="L166" s="92" t="str">
        <f t="shared" si="22"/>
        <v>M/C Off?</v>
      </c>
      <c r="M166" s="115">
        <f>SUM('MACHINE INFO'!S165)</f>
        <v>0</v>
      </c>
      <c r="N166" s="113" t="str">
        <f t="shared" si="18"/>
        <v/>
      </c>
      <c r="O166" s="114" t="str">
        <f t="shared" si="23"/>
        <v>NO THEO %</v>
      </c>
      <c r="P166" s="152" t="str">
        <f t="shared" si="19"/>
        <v/>
      </c>
    </row>
    <row r="167" spans="1:16" ht="19.5" hidden="1" customHeight="1" x14ac:dyDescent="0.4">
      <c r="A167" s="125">
        <f>'MACHINE INFO'!F166</f>
        <v>0</v>
      </c>
      <c r="B167" s="108">
        <f>'MACHINE INFO'!H166</f>
        <v>0</v>
      </c>
      <c r="C167" s="150"/>
      <c r="D167" s="150"/>
      <c r="E167" s="150"/>
      <c r="F167" s="151"/>
      <c r="G167" s="22" t="str">
        <f t="shared" si="20"/>
        <v/>
      </c>
      <c r="H167" s="151"/>
      <c r="I167" s="151"/>
      <c r="J167" s="151"/>
      <c r="K167" s="22">
        <f t="shared" si="21"/>
        <v>0</v>
      </c>
      <c r="L167" s="92" t="str">
        <f t="shared" si="22"/>
        <v>M/C Off?</v>
      </c>
      <c r="M167" s="115">
        <f>SUM('MACHINE INFO'!S166)</f>
        <v>0</v>
      </c>
      <c r="N167" s="113" t="str">
        <f t="shared" si="18"/>
        <v/>
      </c>
      <c r="O167" s="114" t="str">
        <f t="shared" si="23"/>
        <v>NO THEO %</v>
      </c>
      <c r="P167" s="152" t="str">
        <f t="shared" si="19"/>
        <v/>
      </c>
    </row>
    <row r="168" spans="1:16" ht="19.5" hidden="1" customHeight="1" x14ac:dyDescent="0.4">
      <c r="A168" s="125">
        <f>'MACHINE INFO'!F167</f>
        <v>0</v>
      </c>
      <c r="B168" s="108">
        <f>'MACHINE INFO'!H167</f>
        <v>0</v>
      </c>
      <c r="C168" s="150"/>
      <c r="D168" s="150"/>
      <c r="E168" s="150"/>
      <c r="F168" s="151"/>
      <c r="G168" s="22" t="str">
        <f t="shared" si="20"/>
        <v/>
      </c>
      <c r="H168" s="151"/>
      <c r="I168" s="151"/>
      <c r="J168" s="151"/>
      <c r="K168" s="22">
        <f t="shared" si="21"/>
        <v>0</v>
      </c>
      <c r="L168" s="92" t="str">
        <f t="shared" si="22"/>
        <v>M/C Off?</v>
      </c>
      <c r="M168" s="115">
        <f>SUM('MACHINE INFO'!S167)</f>
        <v>0</v>
      </c>
      <c r="N168" s="113" t="str">
        <f t="shared" si="18"/>
        <v/>
      </c>
      <c r="O168" s="114" t="str">
        <f t="shared" si="23"/>
        <v>NO THEO %</v>
      </c>
      <c r="P168" s="152" t="str">
        <f t="shared" si="19"/>
        <v/>
      </c>
    </row>
    <row r="169" spans="1:16" ht="19.5" hidden="1" customHeight="1" x14ac:dyDescent="0.4">
      <c r="A169" s="125">
        <f>'MACHINE INFO'!F168</f>
        <v>0</v>
      </c>
      <c r="B169" s="108">
        <f>'MACHINE INFO'!H168</f>
        <v>0</v>
      </c>
      <c r="C169" s="150"/>
      <c r="D169" s="150"/>
      <c r="E169" s="150"/>
      <c r="F169" s="151"/>
      <c r="G169" s="22" t="str">
        <f t="shared" si="20"/>
        <v/>
      </c>
      <c r="H169" s="151"/>
      <c r="I169" s="151"/>
      <c r="J169" s="151"/>
      <c r="K169" s="22">
        <f t="shared" si="21"/>
        <v>0</v>
      </c>
      <c r="L169" s="92" t="str">
        <f t="shared" si="22"/>
        <v>M/C Off?</v>
      </c>
      <c r="M169" s="115">
        <f>SUM('MACHINE INFO'!S168)</f>
        <v>0</v>
      </c>
      <c r="N169" s="113" t="str">
        <f t="shared" si="18"/>
        <v/>
      </c>
      <c r="O169" s="114" t="str">
        <f t="shared" si="23"/>
        <v>NO THEO %</v>
      </c>
      <c r="P169" s="152" t="str">
        <f t="shared" si="19"/>
        <v/>
      </c>
    </row>
    <row r="170" spans="1:16" ht="19.5" hidden="1" customHeight="1" x14ac:dyDescent="0.4">
      <c r="A170" s="125">
        <f>'MACHINE INFO'!F169</f>
        <v>0</v>
      </c>
      <c r="B170" s="108">
        <f>'MACHINE INFO'!H169</f>
        <v>0</v>
      </c>
      <c r="C170" s="150"/>
      <c r="D170" s="150"/>
      <c r="E170" s="150"/>
      <c r="F170" s="151"/>
      <c r="G170" s="22" t="str">
        <f t="shared" si="20"/>
        <v/>
      </c>
      <c r="H170" s="151"/>
      <c r="I170" s="151"/>
      <c r="J170" s="151"/>
      <c r="K170" s="22">
        <f t="shared" si="21"/>
        <v>0</v>
      </c>
      <c r="L170" s="92" t="str">
        <f t="shared" si="22"/>
        <v>M/C Off?</v>
      </c>
      <c r="M170" s="115">
        <f>SUM('MACHINE INFO'!S169)</f>
        <v>0</v>
      </c>
      <c r="N170" s="113" t="str">
        <f t="shared" si="18"/>
        <v/>
      </c>
      <c r="O170" s="114" t="str">
        <f t="shared" si="23"/>
        <v>NO THEO %</v>
      </c>
      <c r="P170" s="152" t="str">
        <f t="shared" si="19"/>
        <v/>
      </c>
    </row>
    <row r="171" spans="1:16" ht="19.5" hidden="1" customHeight="1" x14ac:dyDescent="0.4">
      <c r="A171" s="125">
        <f>'MACHINE INFO'!F170</f>
        <v>0</v>
      </c>
      <c r="B171" s="108">
        <f>'MACHINE INFO'!H170</f>
        <v>0</v>
      </c>
      <c r="C171" s="150"/>
      <c r="D171" s="150"/>
      <c r="E171" s="150"/>
      <c r="F171" s="151"/>
      <c r="G171" s="22" t="str">
        <f t="shared" si="20"/>
        <v/>
      </c>
      <c r="H171" s="151"/>
      <c r="I171" s="151"/>
      <c r="J171" s="151"/>
      <c r="K171" s="22">
        <f t="shared" si="21"/>
        <v>0</v>
      </c>
      <c r="L171" s="92" t="str">
        <f t="shared" si="22"/>
        <v>M/C Off?</v>
      </c>
      <c r="M171" s="115">
        <f>SUM('MACHINE INFO'!S170)</f>
        <v>0</v>
      </c>
      <c r="N171" s="113" t="str">
        <f t="shared" si="18"/>
        <v/>
      </c>
      <c r="O171" s="114" t="str">
        <f t="shared" si="23"/>
        <v>NO THEO %</v>
      </c>
      <c r="P171" s="152" t="str">
        <f t="shared" si="19"/>
        <v/>
      </c>
    </row>
    <row r="172" spans="1:16" ht="19.5" hidden="1" customHeight="1" x14ac:dyDescent="0.4">
      <c r="A172" s="125">
        <f>'MACHINE INFO'!F171</f>
        <v>0</v>
      </c>
      <c r="B172" s="108">
        <f>'MACHINE INFO'!H171</f>
        <v>0</v>
      </c>
      <c r="C172" s="150"/>
      <c r="D172" s="150"/>
      <c r="E172" s="150"/>
      <c r="F172" s="151"/>
      <c r="G172" s="22" t="str">
        <f t="shared" si="20"/>
        <v/>
      </c>
      <c r="H172" s="151"/>
      <c r="I172" s="151"/>
      <c r="J172" s="151"/>
      <c r="K172" s="22">
        <f t="shared" si="21"/>
        <v>0</v>
      </c>
      <c r="L172" s="92" t="str">
        <f t="shared" si="22"/>
        <v>M/C Off?</v>
      </c>
      <c r="M172" s="115">
        <f>SUM('MACHINE INFO'!S171)</f>
        <v>0</v>
      </c>
      <c r="N172" s="113" t="str">
        <f t="shared" si="18"/>
        <v/>
      </c>
      <c r="O172" s="114" t="str">
        <f t="shared" si="23"/>
        <v>NO THEO %</v>
      </c>
      <c r="P172" s="152" t="str">
        <f t="shared" si="19"/>
        <v/>
      </c>
    </row>
    <row r="173" spans="1:16" ht="19.5" hidden="1" customHeight="1" x14ac:dyDescent="0.4">
      <c r="A173" s="125">
        <f>'MACHINE INFO'!F172</f>
        <v>0</v>
      </c>
      <c r="B173" s="108">
        <f>'MACHINE INFO'!H172</f>
        <v>0</v>
      </c>
      <c r="C173" s="150"/>
      <c r="D173" s="150"/>
      <c r="E173" s="150"/>
      <c r="F173" s="151"/>
      <c r="G173" s="22" t="str">
        <f t="shared" si="20"/>
        <v/>
      </c>
      <c r="H173" s="151"/>
      <c r="I173" s="151"/>
      <c r="J173" s="151"/>
      <c r="K173" s="22">
        <f t="shared" si="21"/>
        <v>0</v>
      </c>
      <c r="L173" s="92" t="str">
        <f t="shared" si="22"/>
        <v>M/C Off?</v>
      </c>
      <c r="M173" s="115">
        <f>SUM('MACHINE INFO'!S172)</f>
        <v>0</v>
      </c>
      <c r="N173" s="113" t="str">
        <f t="shared" si="18"/>
        <v/>
      </c>
      <c r="O173" s="114" t="str">
        <f t="shared" si="23"/>
        <v>NO THEO %</v>
      </c>
      <c r="P173" s="152" t="str">
        <f t="shared" si="19"/>
        <v/>
      </c>
    </row>
    <row r="174" spans="1:16" ht="19.5" hidden="1" customHeight="1" x14ac:dyDescent="0.4">
      <c r="A174" s="125">
        <f>'MACHINE INFO'!F173</f>
        <v>0</v>
      </c>
      <c r="B174" s="108">
        <f>'MACHINE INFO'!H173</f>
        <v>0</v>
      </c>
      <c r="C174" s="150"/>
      <c r="D174" s="150"/>
      <c r="E174" s="150"/>
      <c r="F174" s="151"/>
      <c r="G174" s="22" t="str">
        <f t="shared" si="20"/>
        <v/>
      </c>
      <c r="H174" s="151"/>
      <c r="I174" s="151"/>
      <c r="J174" s="151"/>
      <c r="K174" s="22">
        <f t="shared" si="21"/>
        <v>0</v>
      </c>
      <c r="L174" s="92" t="str">
        <f t="shared" si="22"/>
        <v>M/C Off?</v>
      </c>
      <c r="M174" s="115">
        <f>SUM('MACHINE INFO'!S173)</f>
        <v>0</v>
      </c>
      <c r="N174" s="113" t="str">
        <f t="shared" si="18"/>
        <v/>
      </c>
      <c r="O174" s="114" t="str">
        <f t="shared" si="23"/>
        <v>NO THEO %</v>
      </c>
      <c r="P174" s="152" t="str">
        <f t="shared" si="19"/>
        <v/>
      </c>
    </row>
    <row r="175" spans="1:16" ht="19.5" hidden="1" customHeight="1" x14ac:dyDescent="0.4">
      <c r="A175" s="125">
        <f>'MACHINE INFO'!F174</f>
        <v>0</v>
      </c>
      <c r="B175" s="108">
        <f>'MACHINE INFO'!H174</f>
        <v>0</v>
      </c>
      <c r="C175" s="150"/>
      <c r="D175" s="150"/>
      <c r="E175" s="150"/>
      <c r="F175" s="151"/>
      <c r="G175" s="22" t="str">
        <f t="shared" si="20"/>
        <v/>
      </c>
      <c r="H175" s="151"/>
      <c r="I175" s="151"/>
      <c r="J175" s="151"/>
      <c r="K175" s="22">
        <f t="shared" si="21"/>
        <v>0</v>
      </c>
      <c r="L175" s="92" t="str">
        <f t="shared" si="22"/>
        <v>M/C Off?</v>
      </c>
      <c r="M175" s="115">
        <f>SUM('MACHINE INFO'!S174)</f>
        <v>0</v>
      </c>
      <c r="N175" s="113" t="str">
        <f t="shared" si="18"/>
        <v/>
      </c>
      <c r="O175" s="114" t="str">
        <f t="shared" si="23"/>
        <v>NO THEO %</v>
      </c>
      <c r="P175" s="152" t="str">
        <f t="shared" si="19"/>
        <v/>
      </c>
    </row>
    <row r="176" spans="1:16" ht="19.5" hidden="1" customHeight="1" x14ac:dyDescent="0.4">
      <c r="A176" s="125">
        <f>'MACHINE INFO'!F175</f>
        <v>0</v>
      </c>
      <c r="B176" s="108">
        <f>'MACHINE INFO'!H175</f>
        <v>0</v>
      </c>
      <c r="C176" s="150"/>
      <c r="D176" s="150"/>
      <c r="E176" s="150"/>
      <c r="F176" s="151"/>
      <c r="G176" s="22" t="str">
        <f t="shared" si="20"/>
        <v/>
      </c>
      <c r="H176" s="151"/>
      <c r="I176" s="151"/>
      <c r="J176" s="151"/>
      <c r="K176" s="22">
        <f t="shared" si="21"/>
        <v>0</v>
      </c>
      <c r="L176" s="92" t="str">
        <f t="shared" si="22"/>
        <v>M/C Off?</v>
      </c>
      <c r="M176" s="115">
        <f>SUM('MACHINE INFO'!S175)</f>
        <v>0</v>
      </c>
      <c r="N176" s="113" t="str">
        <f t="shared" si="18"/>
        <v/>
      </c>
      <c r="O176" s="114" t="str">
        <f t="shared" si="23"/>
        <v>NO THEO %</v>
      </c>
      <c r="P176" s="152" t="str">
        <f t="shared" si="19"/>
        <v/>
      </c>
    </row>
    <row r="177" spans="1:16" ht="19.5" hidden="1" customHeight="1" x14ac:dyDescent="0.4">
      <c r="A177" s="125">
        <f>'MACHINE INFO'!F176</f>
        <v>0</v>
      </c>
      <c r="B177" s="108">
        <f>'MACHINE INFO'!H176</f>
        <v>0</v>
      </c>
      <c r="C177" s="150"/>
      <c r="D177" s="150"/>
      <c r="E177" s="150"/>
      <c r="F177" s="151"/>
      <c r="G177" s="22" t="str">
        <f t="shared" si="20"/>
        <v/>
      </c>
      <c r="H177" s="151"/>
      <c r="I177" s="151"/>
      <c r="J177" s="151"/>
      <c r="K177" s="22">
        <f t="shared" si="21"/>
        <v>0</v>
      </c>
      <c r="L177" s="92" t="str">
        <f t="shared" si="22"/>
        <v>M/C Off?</v>
      </c>
      <c r="M177" s="115">
        <f>SUM('MACHINE INFO'!S176)</f>
        <v>0</v>
      </c>
      <c r="N177" s="113" t="str">
        <f t="shared" si="18"/>
        <v/>
      </c>
      <c r="O177" s="114" t="str">
        <f t="shared" si="23"/>
        <v>NO THEO %</v>
      </c>
      <c r="P177" s="152" t="str">
        <f t="shared" si="19"/>
        <v/>
      </c>
    </row>
    <row r="178" spans="1:16" ht="19.5" hidden="1" customHeight="1" x14ac:dyDescent="0.4">
      <c r="A178" s="125">
        <f>'MACHINE INFO'!F177</f>
        <v>0</v>
      </c>
      <c r="B178" s="108">
        <f>'MACHINE INFO'!H177</f>
        <v>0</v>
      </c>
      <c r="C178" s="150"/>
      <c r="D178" s="150"/>
      <c r="E178" s="150"/>
      <c r="F178" s="151"/>
      <c r="G178" s="22" t="str">
        <f t="shared" si="20"/>
        <v/>
      </c>
      <c r="H178" s="151"/>
      <c r="I178" s="151"/>
      <c r="J178" s="151"/>
      <c r="K178" s="22">
        <f t="shared" si="21"/>
        <v>0</v>
      </c>
      <c r="L178" s="92" t="str">
        <f t="shared" si="22"/>
        <v>M/C Off?</v>
      </c>
      <c r="M178" s="115">
        <f>SUM('MACHINE INFO'!S177)</f>
        <v>0</v>
      </c>
      <c r="N178" s="113" t="str">
        <f t="shared" si="18"/>
        <v/>
      </c>
      <c r="O178" s="114" t="str">
        <f t="shared" si="23"/>
        <v>NO THEO %</v>
      </c>
      <c r="P178" s="152" t="str">
        <f t="shared" si="19"/>
        <v/>
      </c>
    </row>
    <row r="179" spans="1:16" ht="19.5" hidden="1" customHeight="1" x14ac:dyDescent="0.4">
      <c r="A179" s="125">
        <f>'MACHINE INFO'!F178</f>
        <v>0</v>
      </c>
      <c r="B179" s="108">
        <f>'MACHINE INFO'!H178</f>
        <v>0</v>
      </c>
      <c r="C179" s="150"/>
      <c r="D179" s="150"/>
      <c r="E179" s="150"/>
      <c r="F179" s="151"/>
      <c r="G179" s="22" t="str">
        <f t="shared" si="20"/>
        <v/>
      </c>
      <c r="H179" s="151"/>
      <c r="I179" s="151"/>
      <c r="J179" s="151"/>
      <c r="K179" s="22">
        <f t="shared" si="21"/>
        <v>0</v>
      </c>
      <c r="L179" s="92" t="str">
        <f t="shared" si="22"/>
        <v>M/C Off?</v>
      </c>
      <c r="M179" s="115">
        <f>SUM('MACHINE INFO'!S178)</f>
        <v>0</v>
      </c>
      <c r="N179" s="113" t="str">
        <f t="shared" si="18"/>
        <v/>
      </c>
      <c r="O179" s="114" t="str">
        <f t="shared" si="23"/>
        <v>NO THEO %</v>
      </c>
      <c r="P179" s="152" t="str">
        <f t="shared" si="19"/>
        <v/>
      </c>
    </row>
    <row r="180" spans="1:16" ht="19.5" hidden="1" customHeight="1" x14ac:dyDescent="0.4">
      <c r="A180" s="125">
        <f>'MACHINE INFO'!F179</f>
        <v>0</v>
      </c>
      <c r="B180" s="108">
        <f>'MACHINE INFO'!H179</f>
        <v>0</v>
      </c>
      <c r="C180" s="150"/>
      <c r="D180" s="150"/>
      <c r="E180" s="150"/>
      <c r="F180" s="151"/>
      <c r="G180" s="22" t="str">
        <f t="shared" si="20"/>
        <v/>
      </c>
      <c r="H180" s="151"/>
      <c r="I180" s="151"/>
      <c r="J180" s="151"/>
      <c r="K180" s="22">
        <f t="shared" si="21"/>
        <v>0</v>
      </c>
      <c r="L180" s="92" t="str">
        <f t="shared" si="22"/>
        <v>M/C Off?</v>
      </c>
      <c r="M180" s="115">
        <f>SUM('MACHINE INFO'!S179)</f>
        <v>0</v>
      </c>
      <c r="N180" s="113" t="str">
        <f t="shared" si="18"/>
        <v/>
      </c>
      <c r="O180" s="114" t="str">
        <f t="shared" si="23"/>
        <v>NO THEO %</v>
      </c>
      <c r="P180" s="152" t="str">
        <f t="shared" si="19"/>
        <v/>
      </c>
    </row>
    <row r="181" spans="1:16" ht="19.5" hidden="1" customHeight="1" x14ac:dyDescent="0.4">
      <c r="A181" s="125">
        <f>'MACHINE INFO'!F180</f>
        <v>0</v>
      </c>
      <c r="B181" s="108">
        <f>'MACHINE INFO'!H180</f>
        <v>0</v>
      </c>
      <c r="C181" s="150"/>
      <c r="D181" s="150"/>
      <c r="E181" s="150"/>
      <c r="F181" s="151"/>
      <c r="G181" s="22" t="str">
        <f t="shared" si="20"/>
        <v/>
      </c>
      <c r="H181" s="151"/>
      <c r="I181" s="151"/>
      <c r="J181" s="151"/>
      <c r="K181" s="22">
        <f t="shared" si="21"/>
        <v>0</v>
      </c>
      <c r="L181" s="92" t="str">
        <f t="shared" si="22"/>
        <v>M/C Off?</v>
      </c>
      <c r="M181" s="115">
        <f>SUM('MACHINE INFO'!S180)</f>
        <v>0</v>
      </c>
      <c r="N181" s="113" t="str">
        <f t="shared" si="18"/>
        <v/>
      </c>
      <c r="O181" s="114" t="str">
        <f t="shared" si="23"/>
        <v>NO THEO %</v>
      </c>
      <c r="P181" s="152" t="str">
        <f t="shared" si="19"/>
        <v/>
      </c>
    </row>
    <row r="182" spans="1:16" ht="19.5" hidden="1" customHeight="1" x14ac:dyDescent="0.4">
      <c r="A182" s="125">
        <f>'MACHINE INFO'!F181</f>
        <v>0</v>
      </c>
      <c r="B182" s="108">
        <f>'MACHINE INFO'!H181</f>
        <v>0</v>
      </c>
      <c r="C182" s="150"/>
      <c r="D182" s="150"/>
      <c r="E182" s="150"/>
      <c r="F182" s="151"/>
      <c r="G182" s="22" t="str">
        <f t="shared" si="20"/>
        <v/>
      </c>
      <c r="H182" s="151"/>
      <c r="I182" s="151"/>
      <c r="J182" s="151"/>
      <c r="K182" s="22">
        <f t="shared" si="21"/>
        <v>0</v>
      </c>
      <c r="L182" s="92" t="str">
        <f t="shared" si="22"/>
        <v>M/C Off?</v>
      </c>
      <c r="M182" s="115">
        <f>SUM('MACHINE INFO'!S181)</f>
        <v>0</v>
      </c>
      <c r="N182" s="113" t="str">
        <f t="shared" si="18"/>
        <v/>
      </c>
      <c r="O182" s="114" t="str">
        <f t="shared" si="23"/>
        <v>NO THEO %</v>
      </c>
      <c r="P182" s="152" t="str">
        <f t="shared" si="19"/>
        <v/>
      </c>
    </row>
    <row r="183" spans="1:16" ht="19.5" hidden="1" customHeight="1" x14ac:dyDescent="0.4">
      <c r="A183" s="125">
        <f>'MACHINE INFO'!F182</f>
        <v>0</v>
      </c>
      <c r="B183" s="108">
        <f>'MACHINE INFO'!H182</f>
        <v>0</v>
      </c>
      <c r="C183" s="150"/>
      <c r="D183" s="150"/>
      <c r="E183" s="150"/>
      <c r="F183" s="151"/>
      <c r="G183" s="22" t="str">
        <f t="shared" si="20"/>
        <v/>
      </c>
      <c r="H183" s="151"/>
      <c r="I183" s="151"/>
      <c r="J183" s="151"/>
      <c r="K183" s="22">
        <f t="shared" si="21"/>
        <v>0</v>
      </c>
      <c r="L183" s="92" t="str">
        <f t="shared" si="22"/>
        <v>M/C Off?</v>
      </c>
      <c r="M183" s="115">
        <f>SUM('MACHINE INFO'!S182)</f>
        <v>0</v>
      </c>
      <c r="N183" s="113" t="str">
        <f t="shared" si="18"/>
        <v/>
      </c>
      <c r="O183" s="114" t="str">
        <f t="shared" si="23"/>
        <v>NO THEO %</v>
      </c>
      <c r="P183" s="152" t="str">
        <f t="shared" si="19"/>
        <v/>
      </c>
    </row>
    <row r="184" spans="1:16" ht="19.5" hidden="1" customHeight="1" x14ac:dyDescent="0.4">
      <c r="A184" s="125">
        <f>'MACHINE INFO'!F183</f>
        <v>0</v>
      </c>
      <c r="B184" s="108">
        <f>'MACHINE INFO'!H183</f>
        <v>0</v>
      </c>
      <c r="C184" s="150"/>
      <c r="D184" s="150"/>
      <c r="E184" s="150"/>
      <c r="F184" s="151"/>
      <c r="G184" s="22" t="str">
        <f t="shared" si="20"/>
        <v/>
      </c>
      <c r="H184" s="151"/>
      <c r="I184" s="151"/>
      <c r="J184" s="151"/>
      <c r="K184" s="22">
        <f t="shared" si="21"/>
        <v>0</v>
      </c>
      <c r="L184" s="92" t="str">
        <f t="shared" si="22"/>
        <v>M/C Off?</v>
      </c>
      <c r="M184" s="115">
        <f>SUM('MACHINE INFO'!S183)</f>
        <v>0</v>
      </c>
      <c r="N184" s="113" t="str">
        <f t="shared" si="18"/>
        <v/>
      </c>
      <c r="O184" s="114" t="str">
        <f t="shared" si="23"/>
        <v>NO THEO %</v>
      </c>
      <c r="P184" s="152" t="str">
        <f t="shared" si="19"/>
        <v/>
      </c>
    </row>
    <row r="185" spans="1:16" ht="19.5" hidden="1" customHeight="1" x14ac:dyDescent="0.4">
      <c r="A185" s="125">
        <f>'MACHINE INFO'!F184</f>
        <v>0</v>
      </c>
      <c r="B185" s="108">
        <f>'MACHINE INFO'!H184</f>
        <v>0</v>
      </c>
      <c r="C185" s="150"/>
      <c r="D185" s="150"/>
      <c r="E185" s="150"/>
      <c r="F185" s="151"/>
      <c r="G185" s="22" t="str">
        <f t="shared" si="20"/>
        <v/>
      </c>
      <c r="H185" s="151"/>
      <c r="I185" s="151"/>
      <c r="J185" s="151"/>
      <c r="K185" s="22">
        <f t="shared" si="21"/>
        <v>0</v>
      </c>
      <c r="L185" s="92" t="str">
        <f t="shared" si="22"/>
        <v>M/C Off?</v>
      </c>
      <c r="M185" s="115">
        <f>SUM('MACHINE INFO'!S184)</f>
        <v>0</v>
      </c>
      <c r="N185" s="113" t="str">
        <f t="shared" si="18"/>
        <v/>
      </c>
      <c r="O185" s="114" t="str">
        <f t="shared" si="23"/>
        <v>NO THEO %</v>
      </c>
      <c r="P185" s="152" t="str">
        <f t="shared" si="19"/>
        <v/>
      </c>
    </row>
    <row r="186" spans="1:16" ht="19.5" hidden="1" customHeight="1" x14ac:dyDescent="0.4">
      <c r="A186" s="125">
        <f>'MACHINE INFO'!F185</f>
        <v>0</v>
      </c>
      <c r="B186" s="108">
        <f>'MACHINE INFO'!H185</f>
        <v>0</v>
      </c>
      <c r="C186" s="150"/>
      <c r="D186" s="150"/>
      <c r="E186" s="150"/>
      <c r="F186" s="151"/>
      <c r="G186" s="22" t="str">
        <f t="shared" si="20"/>
        <v/>
      </c>
      <c r="H186" s="151"/>
      <c r="I186" s="151"/>
      <c r="J186" s="151"/>
      <c r="K186" s="22">
        <f t="shared" si="21"/>
        <v>0</v>
      </c>
      <c r="L186" s="92" t="str">
        <f t="shared" si="22"/>
        <v>M/C Off?</v>
      </c>
      <c r="M186" s="115">
        <f>SUM('MACHINE INFO'!S185)</f>
        <v>0</v>
      </c>
      <c r="N186" s="113" t="str">
        <f t="shared" si="18"/>
        <v/>
      </c>
      <c r="O186" s="114" t="str">
        <f t="shared" si="23"/>
        <v>NO THEO %</v>
      </c>
      <c r="P186" s="152" t="str">
        <f t="shared" si="19"/>
        <v/>
      </c>
    </row>
    <row r="187" spans="1:16" ht="19.5" hidden="1" customHeight="1" x14ac:dyDescent="0.4">
      <c r="A187" s="125">
        <f>'MACHINE INFO'!F186</f>
        <v>0</v>
      </c>
      <c r="B187" s="108">
        <f>'MACHINE INFO'!H186</f>
        <v>0</v>
      </c>
      <c r="C187" s="150"/>
      <c r="D187" s="150"/>
      <c r="E187" s="150"/>
      <c r="F187" s="151"/>
      <c r="G187" s="22" t="str">
        <f t="shared" si="20"/>
        <v/>
      </c>
      <c r="H187" s="151"/>
      <c r="I187" s="151"/>
      <c r="J187" s="151"/>
      <c r="K187" s="22">
        <f t="shared" si="21"/>
        <v>0</v>
      </c>
      <c r="L187" s="92" t="str">
        <f t="shared" si="22"/>
        <v>M/C Off?</v>
      </c>
      <c r="M187" s="115">
        <f>SUM('MACHINE INFO'!S186)</f>
        <v>0</v>
      </c>
      <c r="N187" s="113" t="str">
        <f t="shared" si="18"/>
        <v/>
      </c>
      <c r="O187" s="114" t="str">
        <f t="shared" si="23"/>
        <v>NO THEO %</v>
      </c>
      <c r="P187" s="152" t="str">
        <f t="shared" si="19"/>
        <v/>
      </c>
    </row>
    <row r="188" spans="1:16" ht="19.5" hidden="1" customHeight="1" x14ac:dyDescent="0.4">
      <c r="A188" s="125">
        <f>'MACHINE INFO'!F187</f>
        <v>0</v>
      </c>
      <c r="B188" s="108">
        <f>'MACHINE INFO'!H187</f>
        <v>0</v>
      </c>
      <c r="C188" s="150"/>
      <c r="D188" s="150"/>
      <c r="E188" s="150"/>
      <c r="F188" s="151"/>
      <c r="G188" s="22" t="str">
        <f t="shared" si="20"/>
        <v/>
      </c>
      <c r="H188" s="151"/>
      <c r="I188" s="151"/>
      <c r="J188" s="151"/>
      <c r="K188" s="22">
        <f t="shared" si="21"/>
        <v>0</v>
      </c>
      <c r="L188" s="92" t="str">
        <f t="shared" si="22"/>
        <v>M/C Off?</v>
      </c>
      <c r="M188" s="115">
        <f>SUM('MACHINE INFO'!S187)</f>
        <v>0</v>
      </c>
      <c r="N188" s="113" t="str">
        <f t="shared" si="18"/>
        <v/>
      </c>
      <c r="O188" s="114" t="str">
        <f t="shared" si="23"/>
        <v>NO THEO %</v>
      </c>
      <c r="P188" s="152" t="str">
        <f t="shared" si="19"/>
        <v/>
      </c>
    </row>
    <row r="189" spans="1:16" ht="19.5" hidden="1" customHeight="1" x14ac:dyDescent="0.4">
      <c r="A189" s="125">
        <f>'MACHINE INFO'!F188</f>
        <v>0</v>
      </c>
      <c r="B189" s="108">
        <f>'MACHINE INFO'!H188</f>
        <v>0</v>
      </c>
      <c r="C189" s="150"/>
      <c r="D189" s="150"/>
      <c r="E189" s="150"/>
      <c r="F189" s="151"/>
      <c r="G189" s="22" t="str">
        <f t="shared" si="20"/>
        <v/>
      </c>
      <c r="H189" s="151"/>
      <c r="I189" s="151"/>
      <c r="J189" s="151"/>
      <c r="K189" s="22">
        <f t="shared" si="21"/>
        <v>0</v>
      </c>
      <c r="L189" s="92" t="str">
        <f t="shared" si="22"/>
        <v>M/C Off?</v>
      </c>
      <c r="M189" s="115">
        <f>SUM('MACHINE INFO'!S188)</f>
        <v>0</v>
      </c>
      <c r="N189" s="113" t="str">
        <f t="shared" si="18"/>
        <v/>
      </c>
      <c r="O189" s="114" t="str">
        <f t="shared" si="23"/>
        <v>NO THEO %</v>
      </c>
      <c r="P189" s="152" t="str">
        <f t="shared" si="19"/>
        <v/>
      </c>
    </row>
    <row r="190" spans="1:16" ht="19.5" hidden="1" customHeight="1" x14ac:dyDescent="0.4">
      <c r="A190" s="125">
        <f>'MACHINE INFO'!F189</f>
        <v>0</v>
      </c>
      <c r="B190" s="108">
        <f>'MACHINE INFO'!H189</f>
        <v>0</v>
      </c>
      <c r="C190" s="150"/>
      <c r="D190" s="150"/>
      <c r="E190" s="150"/>
      <c r="F190" s="151"/>
      <c r="G190" s="22" t="str">
        <f t="shared" si="20"/>
        <v/>
      </c>
      <c r="H190" s="151"/>
      <c r="I190" s="151"/>
      <c r="J190" s="151"/>
      <c r="K190" s="22">
        <f t="shared" si="21"/>
        <v>0</v>
      </c>
      <c r="L190" s="92" t="str">
        <f t="shared" si="22"/>
        <v>M/C Off?</v>
      </c>
      <c r="M190" s="115">
        <f>SUM('MACHINE INFO'!S189)</f>
        <v>0</v>
      </c>
      <c r="N190" s="113" t="str">
        <f t="shared" si="18"/>
        <v/>
      </c>
      <c r="O190" s="114" t="str">
        <f t="shared" si="23"/>
        <v>NO THEO %</v>
      </c>
      <c r="P190" s="152" t="str">
        <f t="shared" si="19"/>
        <v/>
      </c>
    </row>
    <row r="191" spans="1:16" ht="19.5" hidden="1" customHeight="1" x14ac:dyDescent="0.4">
      <c r="A191" s="125">
        <f>'MACHINE INFO'!F190</f>
        <v>0</v>
      </c>
      <c r="B191" s="108">
        <f>'MACHINE INFO'!H190</f>
        <v>0</v>
      </c>
      <c r="C191" s="150"/>
      <c r="D191" s="150"/>
      <c r="E191" s="150"/>
      <c r="F191" s="151"/>
      <c r="G191" s="22" t="str">
        <f t="shared" si="20"/>
        <v/>
      </c>
      <c r="H191" s="151"/>
      <c r="I191" s="151"/>
      <c r="J191" s="151"/>
      <c r="K191" s="22">
        <f t="shared" si="21"/>
        <v>0</v>
      </c>
      <c r="L191" s="92" t="str">
        <f t="shared" si="22"/>
        <v>M/C Off?</v>
      </c>
      <c r="M191" s="115">
        <f>SUM('MACHINE INFO'!S190)</f>
        <v>0</v>
      </c>
      <c r="N191" s="113" t="str">
        <f t="shared" si="18"/>
        <v/>
      </c>
      <c r="O191" s="114" t="str">
        <f t="shared" si="23"/>
        <v>NO THEO %</v>
      </c>
      <c r="P191" s="152" t="str">
        <f t="shared" si="19"/>
        <v/>
      </c>
    </row>
    <row r="192" spans="1:16" ht="19.5" hidden="1" customHeight="1" x14ac:dyDescent="0.4">
      <c r="A192" s="125">
        <f>'MACHINE INFO'!F191</f>
        <v>0</v>
      </c>
      <c r="B192" s="108">
        <f>'MACHINE INFO'!H191</f>
        <v>0</v>
      </c>
      <c r="C192" s="150"/>
      <c r="D192" s="150"/>
      <c r="E192" s="150"/>
      <c r="F192" s="151"/>
      <c r="G192" s="22" t="str">
        <f t="shared" si="20"/>
        <v/>
      </c>
      <c r="H192" s="151"/>
      <c r="I192" s="151"/>
      <c r="J192" s="151"/>
      <c r="K192" s="22">
        <f t="shared" si="21"/>
        <v>0</v>
      </c>
      <c r="L192" s="92" t="str">
        <f t="shared" si="22"/>
        <v>M/C Off?</v>
      </c>
      <c r="M192" s="115">
        <f>SUM('MACHINE INFO'!S191)</f>
        <v>0</v>
      </c>
      <c r="N192" s="113" t="str">
        <f t="shared" si="18"/>
        <v/>
      </c>
      <c r="O192" s="114" t="str">
        <f t="shared" si="23"/>
        <v>NO THEO %</v>
      </c>
      <c r="P192" s="152" t="str">
        <f t="shared" si="19"/>
        <v/>
      </c>
    </row>
    <row r="193" spans="1:24" ht="19.5" hidden="1" customHeight="1" x14ac:dyDescent="0.4">
      <c r="A193" s="125">
        <f>'MACHINE INFO'!F192</f>
        <v>0</v>
      </c>
      <c r="B193" s="108">
        <f>'MACHINE INFO'!H192</f>
        <v>0</v>
      </c>
      <c r="C193" s="150"/>
      <c r="D193" s="150"/>
      <c r="E193" s="150"/>
      <c r="F193" s="151"/>
      <c r="G193" s="22" t="str">
        <f t="shared" si="20"/>
        <v/>
      </c>
      <c r="H193" s="151"/>
      <c r="I193" s="151"/>
      <c r="J193" s="151"/>
      <c r="K193" s="22">
        <f t="shared" si="21"/>
        <v>0</v>
      </c>
      <c r="L193" s="92" t="str">
        <f t="shared" si="22"/>
        <v>M/C Off?</v>
      </c>
      <c r="M193" s="115">
        <f>SUM('MACHINE INFO'!S192)</f>
        <v>0</v>
      </c>
      <c r="N193" s="113" t="str">
        <f t="shared" si="18"/>
        <v/>
      </c>
      <c r="O193" s="114" t="str">
        <f t="shared" si="23"/>
        <v>NO THEO %</v>
      </c>
      <c r="P193" s="152" t="str">
        <f t="shared" si="19"/>
        <v/>
      </c>
      <c r="Q193" s="370"/>
      <c r="R193" s="333"/>
      <c r="S193" s="333"/>
      <c r="T193" s="333"/>
      <c r="U193" s="333"/>
      <c r="V193" s="333"/>
      <c r="W193" s="333"/>
      <c r="X193" s="333"/>
    </row>
    <row r="194" spans="1:24" ht="19.5" hidden="1" customHeight="1" x14ac:dyDescent="0.4">
      <c r="A194" s="125">
        <f>'MACHINE INFO'!F193</f>
        <v>0</v>
      </c>
      <c r="B194" s="108">
        <f>'MACHINE INFO'!H193</f>
        <v>0</v>
      </c>
      <c r="C194" s="150"/>
      <c r="D194" s="150"/>
      <c r="E194" s="150"/>
      <c r="F194" s="151"/>
      <c r="G194" s="22" t="str">
        <f t="shared" si="20"/>
        <v/>
      </c>
      <c r="H194" s="151"/>
      <c r="I194" s="151"/>
      <c r="J194" s="151"/>
      <c r="K194" s="22">
        <f t="shared" si="21"/>
        <v>0</v>
      </c>
      <c r="L194" s="92" t="str">
        <f t="shared" si="22"/>
        <v>M/C Off?</v>
      </c>
      <c r="M194" s="115">
        <f>SUM('MACHINE INFO'!S193)</f>
        <v>0</v>
      </c>
      <c r="N194" s="113" t="str">
        <f t="shared" si="18"/>
        <v/>
      </c>
      <c r="O194" s="114" t="str">
        <f t="shared" si="23"/>
        <v>NO THEO %</v>
      </c>
      <c r="P194" s="152" t="str">
        <f t="shared" si="19"/>
        <v/>
      </c>
      <c r="Q194" s="366"/>
      <c r="R194" s="18"/>
      <c r="S194" s="18"/>
      <c r="T194" s="18"/>
      <c r="U194" s="18"/>
      <c r="V194" s="18"/>
      <c r="W194" s="18"/>
      <c r="X194" s="18"/>
    </row>
    <row r="195" spans="1:24" ht="19.5" hidden="1" customHeight="1" x14ac:dyDescent="0.4">
      <c r="A195" s="125">
        <f>'MACHINE INFO'!F194</f>
        <v>0</v>
      </c>
      <c r="B195" s="108">
        <f>'MACHINE INFO'!H194</f>
        <v>0</v>
      </c>
      <c r="C195" s="150"/>
      <c r="D195" s="150"/>
      <c r="E195" s="150"/>
      <c r="F195" s="151"/>
      <c r="G195" s="22" t="str">
        <f t="shared" si="20"/>
        <v/>
      </c>
      <c r="H195" s="151"/>
      <c r="I195" s="151"/>
      <c r="J195" s="151"/>
      <c r="K195" s="22">
        <f t="shared" si="21"/>
        <v>0</v>
      </c>
      <c r="L195" s="92" t="str">
        <f t="shared" si="22"/>
        <v>M/C Off?</v>
      </c>
      <c r="M195" s="115">
        <f>SUM('MACHINE INFO'!S194)</f>
        <v>0</v>
      </c>
      <c r="N195" s="113" t="str">
        <f t="shared" si="18"/>
        <v/>
      </c>
      <c r="O195" s="114" t="str">
        <f t="shared" si="23"/>
        <v>NO THEO %</v>
      </c>
      <c r="P195" s="152" t="str">
        <f t="shared" si="19"/>
        <v/>
      </c>
      <c r="Q195" s="366"/>
      <c r="R195" s="18"/>
      <c r="S195" s="18"/>
      <c r="T195" s="18"/>
      <c r="U195" s="18"/>
      <c r="V195" s="18"/>
      <c r="W195" s="18"/>
      <c r="X195" s="18"/>
    </row>
    <row r="196" spans="1:24" ht="19.5" hidden="1" customHeight="1" x14ac:dyDescent="0.4">
      <c r="A196" s="125">
        <f>'MACHINE INFO'!F195</f>
        <v>0</v>
      </c>
      <c r="B196" s="108">
        <f>'MACHINE INFO'!H195</f>
        <v>0</v>
      </c>
      <c r="C196" s="150"/>
      <c r="D196" s="150"/>
      <c r="E196" s="150"/>
      <c r="F196" s="151"/>
      <c r="G196" s="22" t="str">
        <f t="shared" si="20"/>
        <v/>
      </c>
      <c r="H196" s="151"/>
      <c r="I196" s="151"/>
      <c r="J196" s="151"/>
      <c r="K196" s="22">
        <f t="shared" si="21"/>
        <v>0</v>
      </c>
      <c r="L196" s="92" t="str">
        <f t="shared" si="22"/>
        <v>M/C Off?</v>
      </c>
      <c r="M196" s="115">
        <f>SUM('MACHINE INFO'!S195)</f>
        <v>0</v>
      </c>
      <c r="N196" s="113" t="str">
        <f t="shared" si="18"/>
        <v/>
      </c>
      <c r="O196" s="114" t="str">
        <f t="shared" si="23"/>
        <v>NO THEO %</v>
      </c>
      <c r="P196" s="152" t="str">
        <f t="shared" si="19"/>
        <v/>
      </c>
      <c r="Q196" s="366"/>
      <c r="R196" s="18"/>
      <c r="S196" s="18"/>
      <c r="T196" s="18"/>
      <c r="U196" s="18"/>
      <c r="V196" s="18"/>
      <c r="W196" s="18"/>
      <c r="X196" s="18"/>
    </row>
    <row r="197" spans="1:24" ht="19.5" hidden="1" customHeight="1" x14ac:dyDescent="0.4">
      <c r="A197" s="125">
        <f>'MACHINE INFO'!F196</f>
        <v>0</v>
      </c>
      <c r="B197" s="108">
        <f>'MACHINE INFO'!H196</f>
        <v>0</v>
      </c>
      <c r="C197" s="150"/>
      <c r="D197" s="150"/>
      <c r="E197" s="150"/>
      <c r="F197" s="151"/>
      <c r="G197" s="22" t="str">
        <f t="shared" si="20"/>
        <v/>
      </c>
      <c r="H197" s="151"/>
      <c r="I197" s="151"/>
      <c r="J197" s="151"/>
      <c r="K197" s="22">
        <f t="shared" si="21"/>
        <v>0</v>
      </c>
      <c r="L197" s="92" t="str">
        <f t="shared" si="22"/>
        <v>M/C Off?</v>
      </c>
      <c r="M197" s="115">
        <f>SUM('MACHINE INFO'!S196)</f>
        <v>0</v>
      </c>
      <c r="N197" s="113" t="str">
        <f t="shared" si="18"/>
        <v/>
      </c>
      <c r="O197" s="114" t="str">
        <f t="shared" si="23"/>
        <v>NO THEO %</v>
      </c>
      <c r="P197" s="152" t="str">
        <f t="shared" si="19"/>
        <v/>
      </c>
      <c r="Q197" s="366"/>
      <c r="R197" s="18"/>
      <c r="S197" s="18"/>
      <c r="T197" s="18"/>
      <c r="U197" s="18"/>
      <c r="V197" s="18"/>
      <c r="W197" s="18"/>
      <c r="X197" s="18"/>
    </row>
    <row r="198" spans="1:24" ht="20.25" hidden="1" customHeight="1" x14ac:dyDescent="0.4">
      <c r="A198" s="125">
        <f>'MACHINE INFO'!F197</f>
        <v>0</v>
      </c>
      <c r="B198" s="108">
        <f>'MACHINE INFO'!H197</f>
        <v>0</v>
      </c>
      <c r="C198" s="150"/>
      <c r="D198" s="150"/>
      <c r="E198" s="150"/>
      <c r="F198" s="151"/>
      <c r="G198" s="22" t="str">
        <f t="shared" si="20"/>
        <v/>
      </c>
      <c r="H198" s="151"/>
      <c r="I198" s="151"/>
      <c r="J198" s="151"/>
      <c r="K198" s="22">
        <f t="shared" si="21"/>
        <v>0</v>
      </c>
      <c r="L198" s="92" t="str">
        <f t="shared" si="22"/>
        <v>M/C Off?</v>
      </c>
      <c r="M198" s="115">
        <f>SUM('MACHINE INFO'!S197)</f>
        <v>0</v>
      </c>
      <c r="N198" s="113" t="str">
        <f t="shared" si="18"/>
        <v/>
      </c>
      <c r="O198" s="114" t="str">
        <f t="shared" si="23"/>
        <v>NO THEO %</v>
      </c>
      <c r="P198" s="152" t="str">
        <f t="shared" si="19"/>
        <v/>
      </c>
      <c r="Q198" s="366"/>
      <c r="R198" s="18"/>
      <c r="S198" s="18"/>
      <c r="T198" s="18"/>
      <c r="U198" s="18"/>
      <c r="V198" s="18"/>
      <c r="W198" s="18"/>
      <c r="X198" s="18"/>
    </row>
    <row r="199" spans="1:24" s="333" customFormat="1" ht="19.5" hidden="1" customHeight="1" x14ac:dyDescent="0.4">
      <c r="A199" s="125">
        <f>'MACHINE INFO'!F198</f>
        <v>0</v>
      </c>
      <c r="B199" s="108">
        <f>'MACHINE INFO'!H198</f>
        <v>0</v>
      </c>
      <c r="C199" s="150"/>
      <c r="D199" s="150"/>
      <c r="E199" s="150"/>
      <c r="F199" s="151"/>
      <c r="G199" s="22" t="str">
        <f t="shared" si="20"/>
        <v/>
      </c>
      <c r="H199" s="151"/>
      <c r="I199" s="151"/>
      <c r="J199" s="151"/>
      <c r="K199" s="22">
        <f t="shared" si="21"/>
        <v>0</v>
      </c>
      <c r="L199" s="92" t="str">
        <f t="shared" si="22"/>
        <v>M/C Off?</v>
      </c>
      <c r="M199" s="115">
        <f>SUM('MACHINE INFO'!S198)</f>
        <v>0</v>
      </c>
      <c r="N199" s="113" t="str">
        <f t="shared" si="18"/>
        <v/>
      </c>
      <c r="O199" s="114" t="str">
        <f t="shared" si="23"/>
        <v>NO THEO %</v>
      </c>
      <c r="P199" s="152" t="str">
        <f t="shared" si="19"/>
        <v/>
      </c>
      <c r="Q199" s="366"/>
      <c r="R199" s="18"/>
      <c r="S199" s="18"/>
      <c r="T199" s="18"/>
      <c r="U199" s="18"/>
      <c r="V199" s="18"/>
      <c r="W199" s="18"/>
      <c r="X199" s="18"/>
    </row>
    <row r="200" spans="1:24" s="18" customFormat="1" ht="19.5" hidden="1" customHeight="1" x14ac:dyDescent="0.4">
      <c r="A200" s="125">
        <f>'MACHINE INFO'!F199</f>
        <v>0</v>
      </c>
      <c r="B200" s="108">
        <f>'MACHINE INFO'!H199</f>
        <v>0</v>
      </c>
      <c r="C200" s="330"/>
      <c r="D200" s="330"/>
      <c r="E200" s="330"/>
      <c r="F200" s="331"/>
      <c r="G200" s="22" t="str">
        <f t="shared" si="20"/>
        <v/>
      </c>
      <c r="H200" s="151"/>
      <c r="I200" s="151"/>
      <c r="J200" s="151"/>
      <c r="K200" s="22">
        <f t="shared" si="21"/>
        <v>0</v>
      </c>
      <c r="L200" s="92" t="str">
        <f t="shared" si="22"/>
        <v>M/C Off?</v>
      </c>
      <c r="M200" s="115">
        <f>SUM('MACHINE INFO'!S199)</f>
        <v>0</v>
      </c>
      <c r="N200" s="113" t="str">
        <f t="shared" si="18"/>
        <v/>
      </c>
      <c r="O200" s="114" t="str">
        <f t="shared" si="23"/>
        <v>NO THEO %</v>
      </c>
      <c r="P200" s="152" t="str">
        <f t="shared" si="19"/>
        <v/>
      </c>
      <c r="Q200" s="366"/>
    </row>
    <row r="201" spans="1:24" s="18" customFormat="1" ht="19.5" hidden="1" customHeight="1" x14ac:dyDescent="0.4">
      <c r="A201" s="125">
        <f>'MACHINE INFO'!F200</f>
        <v>0</v>
      </c>
      <c r="B201" s="108">
        <f>'MACHINE INFO'!H200</f>
        <v>0</v>
      </c>
      <c r="C201" s="150"/>
      <c r="D201" s="150"/>
      <c r="E201" s="150"/>
      <c r="F201" s="151"/>
      <c r="G201" s="22" t="str">
        <f t="shared" si="20"/>
        <v/>
      </c>
      <c r="H201" s="151"/>
      <c r="I201" s="151"/>
      <c r="J201" s="151"/>
      <c r="K201" s="22">
        <f t="shared" si="21"/>
        <v>0</v>
      </c>
      <c r="L201" s="92" t="str">
        <f t="shared" si="22"/>
        <v>M/C Off?</v>
      </c>
      <c r="M201" s="115">
        <f>SUM('MACHINE INFO'!S200)</f>
        <v>0</v>
      </c>
      <c r="N201" s="113" t="str">
        <f t="shared" si="18"/>
        <v/>
      </c>
      <c r="O201" s="114" t="str">
        <f t="shared" si="23"/>
        <v>NO THEO %</v>
      </c>
      <c r="P201" s="152" t="str">
        <f t="shared" si="19"/>
        <v/>
      </c>
      <c r="Q201" s="366"/>
    </row>
    <row r="202" spans="1:24" s="18" customFormat="1" ht="19.5" hidden="1" customHeight="1" x14ac:dyDescent="0.4">
      <c r="A202" s="125">
        <f>'MACHINE INFO'!F201</f>
        <v>0</v>
      </c>
      <c r="B202" s="108">
        <f>'MACHINE INFO'!H201</f>
        <v>0</v>
      </c>
      <c r="C202" s="150"/>
      <c r="D202" s="150"/>
      <c r="E202" s="150"/>
      <c r="F202" s="151"/>
      <c r="G202" s="22" t="str">
        <f t="shared" si="20"/>
        <v/>
      </c>
      <c r="H202" s="151"/>
      <c r="I202" s="151"/>
      <c r="J202" s="151"/>
      <c r="K202" s="22">
        <f t="shared" si="21"/>
        <v>0</v>
      </c>
      <c r="L202" s="92" t="str">
        <f t="shared" si="22"/>
        <v>M/C Off?</v>
      </c>
      <c r="M202" s="115">
        <f>SUM('MACHINE INFO'!S201)</f>
        <v>0</v>
      </c>
      <c r="N202" s="113" t="str">
        <f t="shared" si="18"/>
        <v/>
      </c>
      <c r="O202" s="114" t="str">
        <f t="shared" si="23"/>
        <v>NO THEO %</v>
      </c>
      <c r="P202" s="152" t="str">
        <f t="shared" si="19"/>
        <v/>
      </c>
      <c r="Q202" s="366"/>
    </row>
    <row r="203" spans="1:24" s="18" customFormat="1" ht="19.5" hidden="1" customHeight="1" x14ac:dyDescent="0.4">
      <c r="A203" s="125">
        <f>'MACHINE INFO'!F202</f>
        <v>0</v>
      </c>
      <c r="B203" s="108">
        <f>'MACHINE INFO'!H202</f>
        <v>0</v>
      </c>
      <c r="C203" s="150"/>
      <c r="D203" s="150"/>
      <c r="E203" s="150"/>
      <c r="F203" s="151"/>
      <c r="G203" s="22" t="str">
        <f t="shared" si="20"/>
        <v/>
      </c>
      <c r="H203" s="151"/>
      <c r="I203" s="151"/>
      <c r="J203" s="151"/>
      <c r="K203" s="22">
        <f t="shared" si="21"/>
        <v>0</v>
      </c>
      <c r="L203" s="92" t="str">
        <f t="shared" si="22"/>
        <v>M/C Off?</v>
      </c>
      <c r="M203" s="115">
        <f>SUM('MACHINE INFO'!S202)</f>
        <v>0</v>
      </c>
      <c r="N203" s="113" t="str">
        <f t="shared" si="18"/>
        <v/>
      </c>
      <c r="O203" s="114" t="str">
        <f t="shared" si="23"/>
        <v>NO THEO %</v>
      </c>
      <c r="P203" s="152" t="str">
        <f t="shared" si="19"/>
        <v/>
      </c>
      <c r="Q203" s="366"/>
    </row>
    <row r="204" spans="1:24" s="18" customFormat="1" ht="19.5" hidden="1" customHeight="1" x14ac:dyDescent="0.4">
      <c r="A204" s="125">
        <f>'MACHINE INFO'!F203</f>
        <v>0</v>
      </c>
      <c r="B204" s="108">
        <f>'MACHINE INFO'!H203</f>
        <v>0</v>
      </c>
      <c r="C204" s="150"/>
      <c r="D204" s="150"/>
      <c r="E204" s="150"/>
      <c r="F204" s="151"/>
      <c r="G204" s="22" t="str">
        <f t="shared" si="20"/>
        <v/>
      </c>
      <c r="H204" s="151"/>
      <c r="I204" s="151"/>
      <c r="J204" s="151"/>
      <c r="K204" s="22">
        <f t="shared" si="21"/>
        <v>0</v>
      </c>
      <c r="L204" s="92" t="str">
        <f t="shared" si="22"/>
        <v>M/C Off?</v>
      </c>
      <c r="M204" s="115">
        <f>SUM('MACHINE INFO'!S203)</f>
        <v>0</v>
      </c>
      <c r="N204" s="113" t="str">
        <f t="shared" ref="N204:N267" si="24">IF(L204="M/C Off?","",IF(G204="","",IF(AND(H204="",I204="",J204=""),"",SUM((C204-L204)/C204))))</f>
        <v/>
      </c>
      <c r="O204" s="114" t="str">
        <f t="shared" si="23"/>
        <v>NO THEO %</v>
      </c>
      <c r="P204" s="152" t="str">
        <f t="shared" ref="P204:P267" si="25">IF(C204="","",IF(G204&gt;C204,"DROP BUT NO COIN IN?",IF(C204=0,"ZERO COIN IN?",IF(AND(C204&gt;0,G204&gt;0),"OK",IF(AND(C204&gt;0,G204=0),"No Drop?",)))))</f>
        <v/>
      </c>
      <c r="Q204" s="366"/>
    </row>
    <row r="205" spans="1:24" s="18" customFormat="1" ht="19.5" hidden="1" customHeight="1" x14ac:dyDescent="0.4">
      <c r="A205" s="125">
        <f>'MACHINE INFO'!F204</f>
        <v>0</v>
      </c>
      <c r="B205" s="108">
        <f>'MACHINE INFO'!H204</f>
        <v>0</v>
      </c>
      <c r="C205" s="150"/>
      <c r="D205" s="150"/>
      <c r="E205" s="150"/>
      <c r="F205" s="151"/>
      <c r="G205" s="22" t="str">
        <f t="shared" ref="G205:G268" si="26">IF(AND(D205="",E205="",F205=""),"",SUM(D205:F205))</f>
        <v/>
      </c>
      <c r="H205" s="151"/>
      <c r="I205" s="151"/>
      <c r="J205" s="151"/>
      <c r="K205" s="22">
        <f t="shared" si="21"/>
        <v>0</v>
      </c>
      <c r="L205" s="92" t="str">
        <f t="shared" si="22"/>
        <v>M/C Off?</v>
      </c>
      <c r="M205" s="115">
        <f>SUM('MACHINE INFO'!S204)</f>
        <v>0</v>
      </c>
      <c r="N205" s="113" t="str">
        <f t="shared" si="24"/>
        <v/>
      </c>
      <c r="O205" s="114" t="str">
        <f t="shared" si="23"/>
        <v>NO THEO %</v>
      </c>
      <c r="P205" s="152" t="str">
        <f t="shared" si="25"/>
        <v/>
      </c>
      <c r="Q205" s="366"/>
    </row>
    <row r="206" spans="1:24" s="18" customFormat="1" ht="19.5" hidden="1" customHeight="1" x14ac:dyDescent="0.4">
      <c r="A206" s="125">
        <f>'MACHINE INFO'!F205</f>
        <v>0</v>
      </c>
      <c r="B206" s="108">
        <f>'MACHINE INFO'!H205</f>
        <v>0</v>
      </c>
      <c r="C206" s="150"/>
      <c r="D206" s="150"/>
      <c r="E206" s="150"/>
      <c r="F206" s="151"/>
      <c r="G206" s="22" t="str">
        <f t="shared" si="26"/>
        <v/>
      </c>
      <c r="H206" s="151"/>
      <c r="I206" s="151"/>
      <c r="J206" s="151"/>
      <c r="K206" s="22">
        <f t="shared" si="21"/>
        <v>0</v>
      </c>
      <c r="L206" s="92" t="str">
        <f t="shared" si="22"/>
        <v>M/C Off?</v>
      </c>
      <c r="M206" s="115">
        <f>SUM('MACHINE INFO'!S205)</f>
        <v>0</v>
      </c>
      <c r="N206" s="113" t="str">
        <f t="shared" si="24"/>
        <v/>
      </c>
      <c r="O206" s="114" t="str">
        <f t="shared" si="23"/>
        <v>NO THEO %</v>
      </c>
      <c r="P206" s="152" t="str">
        <f t="shared" si="25"/>
        <v/>
      </c>
      <c r="Q206" s="366"/>
    </row>
    <row r="207" spans="1:24" s="18" customFormat="1" ht="19.5" hidden="1" customHeight="1" x14ac:dyDescent="0.4">
      <c r="A207" s="125">
        <f>'MACHINE INFO'!F206</f>
        <v>0</v>
      </c>
      <c r="B207" s="108">
        <f>'MACHINE INFO'!H206</f>
        <v>0</v>
      </c>
      <c r="C207" s="150"/>
      <c r="D207" s="150"/>
      <c r="E207" s="150"/>
      <c r="F207" s="151"/>
      <c r="G207" s="22" t="str">
        <f t="shared" si="26"/>
        <v/>
      </c>
      <c r="H207" s="151"/>
      <c r="I207" s="151"/>
      <c r="J207" s="151"/>
      <c r="K207" s="22">
        <f t="shared" si="21"/>
        <v>0</v>
      </c>
      <c r="L207" s="92" t="str">
        <f t="shared" si="22"/>
        <v>M/C Off?</v>
      </c>
      <c r="M207" s="115">
        <f>SUM('MACHINE INFO'!S206)</f>
        <v>0</v>
      </c>
      <c r="N207" s="113" t="str">
        <f t="shared" si="24"/>
        <v/>
      </c>
      <c r="O207" s="114" t="str">
        <f t="shared" si="23"/>
        <v>NO THEO %</v>
      </c>
      <c r="P207" s="152" t="str">
        <f t="shared" si="25"/>
        <v/>
      </c>
      <c r="Q207" s="366"/>
    </row>
    <row r="208" spans="1:24" s="18" customFormat="1" ht="19.5" hidden="1" customHeight="1" x14ac:dyDescent="0.4">
      <c r="A208" s="125">
        <f>'MACHINE INFO'!F207</f>
        <v>0</v>
      </c>
      <c r="B208" s="108">
        <f>'MACHINE INFO'!H207</f>
        <v>0</v>
      </c>
      <c r="C208" s="150"/>
      <c r="D208" s="150"/>
      <c r="E208" s="150"/>
      <c r="F208" s="151"/>
      <c r="G208" s="22" t="str">
        <f t="shared" si="26"/>
        <v/>
      </c>
      <c r="H208" s="151"/>
      <c r="I208" s="151"/>
      <c r="J208" s="151"/>
      <c r="K208" s="22">
        <f t="shared" si="21"/>
        <v>0</v>
      </c>
      <c r="L208" s="92" t="str">
        <f t="shared" si="22"/>
        <v>M/C Off?</v>
      </c>
      <c r="M208" s="115">
        <f>SUM('MACHINE INFO'!S207)</f>
        <v>0</v>
      </c>
      <c r="N208" s="113" t="str">
        <f t="shared" si="24"/>
        <v/>
      </c>
      <c r="O208" s="114" t="str">
        <f t="shared" si="23"/>
        <v>NO THEO %</v>
      </c>
      <c r="P208" s="152" t="str">
        <f t="shared" si="25"/>
        <v/>
      </c>
      <c r="Q208" s="366"/>
    </row>
    <row r="209" spans="1:23" s="18" customFormat="1" ht="19.5" hidden="1" customHeight="1" x14ac:dyDescent="0.4">
      <c r="A209" s="125">
        <f>'MACHINE INFO'!F208</f>
        <v>0</v>
      </c>
      <c r="B209" s="108">
        <f>'MACHINE INFO'!H208</f>
        <v>0</v>
      </c>
      <c r="C209" s="350"/>
      <c r="D209" s="350"/>
      <c r="E209" s="350"/>
      <c r="F209" s="351"/>
      <c r="G209" s="22" t="str">
        <f t="shared" si="26"/>
        <v/>
      </c>
      <c r="H209" s="351"/>
      <c r="I209" s="351"/>
      <c r="J209" s="351"/>
      <c r="K209" s="22">
        <f t="shared" si="21"/>
        <v>0</v>
      </c>
      <c r="L209" s="92" t="str">
        <f t="shared" si="22"/>
        <v>M/C Off?</v>
      </c>
      <c r="M209" s="115">
        <f>SUM('MACHINE INFO'!S208)</f>
        <v>0</v>
      </c>
      <c r="N209" s="113" t="str">
        <f t="shared" si="24"/>
        <v/>
      </c>
      <c r="O209" s="114" t="str">
        <f t="shared" si="23"/>
        <v>NO THEO %</v>
      </c>
      <c r="P209" s="152" t="str">
        <f t="shared" si="25"/>
        <v/>
      </c>
      <c r="Q209" s="366"/>
    </row>
    <row r="210" spans="1:23" s="18" customFormat="1" ht="19.5" hidden="1" customHeight="1" x14ac:dyDescent="0.4">
      <c r="A210" s="125">
        <f>'MACHINE INFO'!F209</f>
        <v>0</v>
      </c>
      <c r="B210" s="108">
        <f>'MACHINE INFO'!H209</f>
        <v>0</v>
      </c>
      <c r="C210" s="350"/>
      <c r="D210" s="350"/>
      <c r="E210" s="350"/>
      <c r="F210" s="351"/>
      <c r="G210" s="22" t="str">
        <f t="shared" si="26"/>
        <v/>
      </c>
      <c r="H210" s="351"/>
      <c r="I210" s="351"/>
      <c r="J210" s="351"/>
      <c r="K210" s="22">
        <f t="shared" si="21"/>
        <v>0</v>
      </c>
      <c r="L210" s="92" t="str">
        <f t="shared" si="22"/>
        <v>M/C Off?</v>
      </c>
      <c r="M210" s="115">
        <f>SUM('MACHINE INFO'!S209)</f>
        <v>0</v>
      </c>
      <c r="N210" s="113" t="str">
        <f t="shared" si="24"/>
        <v/>
      </c>
      <c r="O210" s="114" t="str">
        <f t="shared" si="23"/>
        <v>NO THEO %</v>
      </c>
      <c r="P210" s="152" t="str">
        <f t="shared" si="25"/>
        <v/>
      </c>
      <c r="Q210" s="366"/>
    </row>
    <row r="211" spans="1:23" s="18" customFormat="1" ht="19.5" hidden="1" customHeight="1" x14ac:dyDescent="0.4">
      <c r="A211" s="125">
        <f>'MACHINE INFO'!F210</f>
        <v>0</v>
      </c>
      <c r="B211" s="108">
        <f>'MACHINE INFO'!H210</f>
        <v>0</v>
      </c>
      <c r="C211" s="350"/>
      <c r="D211" s="350"/>
      <c r="E211" s="350"/>
      <c r="F211" s="351"/>
      <c r="G211" s="22" t="str">
        <f t="shared" si="26"/>
        <v/>
      </c>
      <c r="H211" s="351"/>
      <c r="I211" s="351"/>
      <c r="J211" s="351"/>
      <c r="K211" s="22">
        <f t="shared" si="21"/>
        <v>0</v>
      </c>
      <c r="L211" s="92" t="str">
        <f t="shared" si="22"/>
        <v>M/C Off?</v>
      </c>
      <c r="M211" s="115">
        <f>SUM('MACHINE INFO'!S210)</f>
        <v>0</v>
      </c>
      <c r="N211" s="113" t="str">
        <f t="shared" si="24"/>
        <v/>
      </c>
      <c r="O211" s="114" t="str">
        <f t="shared" si="23"/>
        <v>NO THEO %</v>
      </c>
      <c r="P211" s="152" t="str">
        <f t="shared" si="25"/>
        <v/>
      </c>
      <c r="Q211" s="366"/>
    </row>
    <row r="212" spans="1:23" s="18" customFormat="1" ht="19.5" hidden="1" customHeight="1" x14ac:dyDescent="0.4">
      <c r="A212" s="125">
        <f>'MACHINE INFO'!F211</f>
        <v>0</v>
      </c>
      <c r="B212" s="108">
        <f>'MACHINE INFO'!H211</f>
        <v>0</v>
      </c>
      <c r="C212" s="350"/>
      <c r="D212" s="350"/>
      <c r="E212" s="350"/>
      <c r="F212" s="351"/>
      <c r="G212" s="22" t="str">
        <f t="shared" si="26"/>
        <v/>
      </c>
      <c r="H212" s="351"/>
      <c r="I212" s="351"/>
      <c r="J212" s="351"/>
      <c r="K212" s="22">
        <f t="shared" si="21"/>
        <v>0</v>
      </c>
      <c r="L212" s="92" t="str">
        <f t="shared" si="22"/>
        <v>M/C Off?</v>
      </c>
      <c r="M212" s="115">
        <f>SUM('MACHINE INFO'!S211)</f>
        <v>0</v>
      </c>
      <c r="N212" s="113" t="str">
        <f t="shared" si="24"/>
        <v/>
      </c>
      <c r="O212" s="114" t="str">
        <f t="shared" si="23"/>
        <v>NO THEO %</v>
      </c>
      <c r="P212" s="152" t="str">
        <f t="shared" si="25"/>
        <v/>
      </c>
      <c r="Q212" s="369"/>
    </row>
    <row r="213" spans="1:23" s="18" customFormat="1" ht="19.5" hidden="1" customHeight="1" x14ac:dyDescent="0.4">
      <c r="A213" s="125">
        <f>'MACHINE INFO'!F212</f>
        <v>0</v>
      </c>
      <c r="B213" s="108">
        <f>'MACHINE INFO'!H212</f>
        <v>0</v>
      </c>
      <c r="C213" s="350"/>
      <c r="D213" s="350"/>
      <c r="E213" s="350"/>
      <c r="F213" s="351"/>
      <c r="G213" s="22" t="str">
        <f t="shared" si="26"/>
        <v/>
      </c>
      <c r="H213" s="351"/>
      <c r="I213" s="351"/>
      <c r="J213" s="351"/>
      <c r="K213" s="22">
        <f t="shared" si="21"/>
        <v>0</v>
      </c>
      <c r="L213" s="92" t="str">
        <f t="shared" si="22"/>
        <v>M/C Off?</v>
      </c>
      <c r="M213" s="115">
        <f>SUM('MACHINE INFO'!S212)</f>
        <v>0</v>
      </c>
      <c r="N213" s="113" t="str">
        <f t="shared" si="24"/>
        <v/>
      </c>
      <c r="O213" s="114" t="str">
        <f t="shared" si="23"/>
        <v>NO THEO %</v>
      </c>
      <c r="P213" s="152" t="str">
        <f t="shared" si="25"/>
        <v/>
      </c>
      <c r="Q213" s="367"/>
      <c r="R213" s="24"/>
      <c r="S213" s="24"/>
      <c r="T213" s="24"/>
      <c r="U213" s="24"/>
      <c r="V213" s="24"/>
      <c r="W213" s="24"/>
    </row>
    <row r="214" spans="1:23" s="18" customFormat="1" ht="19.5" hidden="1" customHeight="1" x14ac:dyDescent="0.4">
      <c r="A214" s="125">
        <f>'MACHINE INFO'!F213</f>
        <v>0</v>
      </c>
      <c r="B214" s="108">
        <f>'MACHINE INFO'!H213</f>
        <v>0</v>
      </c>
      <c r="C214" s="350"/>
      <c r="D214" s="350"/>
      <c r="E214" s="350"/>
      <c r="F214" s="351"/>
      <c r="G214" s="22" t="str">
        <f t="shared" si="26"/>
        <v/>
      </c>
      <c r="H214" s="351"/>
      <c r="I214" s="351"/>
      <c r="J214" s="351"/>
      <c r="K214" s="22">
        <f t="shared" si="21"/>
        <v>0</v>
      </c>
      <c r="L214" s="92" t="str">
        <f t="shared" si="22"/>
        <v>M/C Off?</v>
      </c>
      <c r="M214" s="115">
        <f>SUM('MACHINE INFO'!S213)</f>
        <v>0</v>
      </c>
      <c r="N214" s="113" t="str">
        <f t="shared" si="24"/>
        <v/>
      </c>
      <c r="O214" s="114" t="str">
        <f t="shared" si="23"/>
        <v>NO THEO %</v>
      </c>
      <c r="P214" s="152" t="str">
        <f t="shared" si="25"/>
        <v/>
      </c>
      <c r="Q214" s="369"/>
      <c r="R214" s="2"/>
      <c r="S214" s="2"/>
      <c r="T214" s="2"/>
      <c r="U214" s="2"/>
      <c r="V214" s="2"/>
      <c r="W214" s="2"/>
    </row>
    <row r="215" spans="1:23" s="18" customFormat="1" ht="19.5" hidden="1" customHeight="1" x14ac:dyDescent="0.4">
      <c r="A215" s="125">
        <f>'MACHINE INFO'!F214</f>
        <v>0</v>
      </c>
      <c r="B215" s="108">
        <f>'MACHINE INFO'!H214</f>
        <v>0</v>
      </c>
      <c r="C215" s="350"/>
      <c r="D215" s="350"/>
      <c r="E215" s="350"/>
      <c r="F215" s="351"/>
      <c r="G215" s="22" t="str">
        <f t="shared" si="26"/>
        <v/>
      </c>
      <c r="H215" s="351"/>
      <c r="I215" s="351"/>
      <c r="J215" s="351"/>
      <c r="K215" s="22">
        <f t="shared" si="21"/>
        <v>0</v>
      </c>
      <c r="L215" s="92" t="str">
        <f t="shared" si="22"/>
        <v>M/C Off?</v>
      </c>
      <c r="M215" s="115">
        <f>SUM('MACHINE INFO'!S214)</f>
        <v>0</v>
      </c>
      <c r="N215" s="113" t="str">
        <f t="shared" si="24"/>
        <v/>
      </c>
      <c r="O215" s="114" t="str">
        <f t="shared" si="23"/>
        <v>NO THEO %</v>
      </c>
      <c r="P215" s="152" t="str">
        <f t="shared" si="25"/>
        <v/>
      </c>
      <c r="Q215" s="367"/>
      <c r="R215" s="24"/>
      <c r="S215" s="24"/>
      <c r="T215" s="24"/>
      <c r="U215" s="24"/>
      <c r="V215" s="24"/>
      <c r="W215" s="24"/>
    </row>
    <row r="216" spans="1:23" s="18" customFormat="1" ht="19.5" hidden="1" customHeight="1" x14ac:dyDescent="0.4">
      <c r="A216" s="125">
        <f>'MACHINE INFO'!F215</f>
        <v>0</v>
      </c>
      <c r="B216" s="108">
        <f>'MACHINE INFO'!H215</f>
        <v>0</v>
      </c>
      <c r="C216" s="350"/>
      <c r="D216" s="350"/>
      <c r="E216" s="350"/>
      <c r="F216" s="351"/>
      <c r="G216" s="22" t="str">
        <f t="shared" si="26"/>
        <v/>
      </c>
      <c r="H216" s="351"/>
      <c r="I216" s="351"/>
      <c r="J216" s="351"/>
      <c r="K216" s="22">
        <f t="shared" si="21"/>
        <v>0</v>
      </c>
      <c r="L216" s="92" t="str">
        <f t="shared" si="22"/>
        <v>M/C Off?</v>
      </c>
      <c r="M216" s="115">
        <f>SUM('MACHINE INFO'!S215)</f>
        <v>0</v>
      </c>
      <c r="N216" s="113" t="str">
        <f t="shared" si="24"/>
        <v/>
      </c>
      <c r="O216" s="114" t="str">
        <f t="shared" si="23"/>
        <v>NO THEO %</v>
      </c>
      <c r="P216" s="152" t="str">
        <f t="shared" si="25"/>
        <v/>
      </c>
      <c r="Q216" s="367"/>
      <c r="R216" s="2"/>
      <c r="S216" s="2"/>
      <c r="T216" s="2"/>
      <c r="U216" s="2"/>
      <c r="V216" s="2"/>
      <c r="W216" s="2"/>
    </row>
    <row r="217" spans="1:23" s="18" customFormat="1" ht="19.5" hidden="1" customHeight="1" x14ac:dyDescent="0.4">
      <c r="A217" s="125">
        <f>'MACHINE INFO'!F216</f>
        <v>0</v>
      </c>
      <c r="B217" s="108">
        <f>'MACHINE INFO'!H216</f>
        <v>0</v>
      </c>
      <c r="C217" s="350"/>
      <c r="D217" s="350"/>
      <c r="E217" s="350"/>
      <c r="F217" s="351"/>
      <c r="G217" s="22" t="str">
        <f t="shared" si="26"/>
        <v/>
      </c>
      <c r="H217" s="351"/>
      <c r="I217" s="351"/>
      <c r="J217" s="351"/>
      <c r="K217" s="22">
        <f t="shared" si="21"/>
        <v>0</v>
      </c>
      <c r="L217" s="92" t="str">
        <f t="shared" si="22"/>
        <v>M/C Off?</v>
      </c>
      <c r="M217" s="115">
        <f>SUM('MACHINE INFO'!S216)</f>
        <v>0</v>
      </c>
      <c r="N217" s="113" t="str">
        <f t="shared" si="24"/>
        <v/>
      </c>
      <c r="O217" s="114" t="str">
        <f t="shared" si="23"/>
        <v>NO THEO %</v>
      </c>
      <c r="P217" s="152" t="str">
        <f t="shared" si="25"/>
        <v/>
      </c>
      <c r="Q217" s="367"/>
      <c r="R217" s="2"/>
      <c r="S217" s="2"/>
      <c r="T217" s="2"/>
      <c r="U217" s="2"/>
      <c r="V217" s="2"/>
      <c r="W217" s="2"/>
    </row>
    <row r="218" spans="1:23" s="18" customFormat="1" ht="19.5" hidden="1" customHeight="1" x14ac:dyDescent="0.4">
      <c r="A218" s="125">
        <f>'MACHINE INFO'!F217</f>
        <v>0</v>
      </c>
      <c r="B218" s="108">
        <f>'MACHINE INFO'!H217</f>
        <v>0</v>
      </c>
      <c r="C218" s="350"/>
      <c r="D218" s="350"/>
      <c r="E218" s="350"/>
      <c r="F218" s="351"/>
      <c r="G218" s="22" t="str">
        <f t="shared" si="26"/>
        <v/>
      </c>
      <c r="H218" s="351"/>
      <c r="I218" s="351"/>
      <c r="J218" s="351"/>
      <c r="K218" s="22">
        <f t="shared" si="21"/>
        <v>0</v>
      </c>
      <c r="L218" s="92" t="str">
        <f t="shared" si="22"/>
        <v>M/C Off?</v>
      </c>
      <c r="M218" s="115">
        <f>SUM('MACHINE INFO'!S217)</f>
        <v>0</v>
      </c>
      <c r="N218" s="113" t="str">
        <f t="shared" si="24"/>
        <v/>
      </c>
      <c r="O218" s="114" t="str">
        <f t="shared" si="23"/>
        <v>NO THEO %</v>
      </c>
      <c r="P218" s="152" t="str">
        <f t="shared" si="25"/>
        <v/>
      </c>
      <c r="Q218" s="367"/>
      <c r="R218" s="2"/>
      <c r="S218" s="2"/>
      <c r="T218" s="2"/>
      <c r="U218" s="2"/>
      <c r="V218" s="2"/>
      <c r="W218" s="2"/>
    </row>
    <row r="219" spans="1:23" s="18" customFormat="1" ht="19.5" hidden="1" customHeight="1" x14ac:dyDescent="0.4">
      <c r="A219" s="125">
        <f>'MACHINE INFO'!F218</f>
        <v>0</v>
      </c>
      <c r="B219" s="108">
        <f>'MACHINE INFO'!H218</f>
        <v>0</v>
      </c>
      <c r="C219" s="350"/>
      <c r="D219" s="350"/>
      <c r="E219" s="350"/>
      <c r="F219" s="351"/>
      <c r="G219" s="22" t="str">
        <f t="shared" si="26"/>
        <v/>
      </c>
      <c r="H219" s="351"/>
      <c r="I219" s="351"/>
      <c r="J219" s="351"/>
      <c r="K219" s="22">
        <f t="shared" si="21"/>
        <v>0</v>
      </c>
      <c r="L219" s="92" t="str">
        <f t="shared" si="22"/>
        <v>M/C Off?</v>
      </c>
      <c r="M219" s="115">
        <f>SUM('MACHINE INFO'!S218)</f>
        <v>0</v>
      </c>
      <c r="N219" s="113" t="str">
        <f t="shared" si="24"/>
        <v/>
      </c>
      <c r="O219" s="114" t="str">
        <f t="shared" si="23"/>
        <v>NO THEO %</v>
      </c>
      <c r="P219" s="152" t="str">
        <f t="shared" si="25"/>
        <v/>
      </c>
      <c r="Q219" s="367"/>
      <c r="R219" s="2"/>
      <c r="S219" s="2"/>
      <c r="T219" s="2"/>
      <c r="U219" s="2"/>
      <c r="V219" s="2"/>
      <c r="W219" s="2"/>
    </row>
    <row r="220" spans="1:23" s="18" customFormat="1" ht="19.5" hidden="1" customHeight="1" x14ac:dyDescent="0.4">
      <c r="A220" s="125">
        <f>'MACHINE INFO'!F219</f>
        <v>0</v>
      </c>
      <c r="B220" s="108">
        <f>'MACHINE INFO'!H219</f>
        <v>0</v>
      </c>
      <c r="C220" s="350"/>
      <c r="D220" s="350"/>
      <c r="E220" s="350"/>
      <c r="F220" s="351"/>
      <c r="G220" s="22" t="str">
        <f t="shared" si="26"/>
        <v/>
      </c>
      <c r="H220" s="351"/>
      <c r="I220" s="351"/>
      <c r="J220" s="351"/>
      <c r="K220" s="22">
        <f t="shared" ref="K220:K283" si="27">SUM(H220:J220)</f>
        <v>0</v>
      </c>
      <c r="L220" s="92" t="str">
        <f t="shared" ref="L220:L283" si="28">IF(AND(C220=0,D220=0,E220=0,F220=0),"M/C Off?",SUM(G220-K220))</f>
        <v>M/C Off?</v>
      </c>
      <c r="M220" s="115">
        <f>SUM('MACHINE INFO'!S219)</f>
        <v>0</v>
      </c>
      <c r="N220" s="113" t="str">
        <f t="shared" si="24"/>
        <v/>
      </c>
      <c r="O220" s="114" t="str">
        <f t="shared" ref="O220:O283" si="29">IF(M220=0,"NO THEO %",IF(N220="","",SUM(M220-N220)))</f>
        <v>NO THEO %</v>
      </c>
      <c r="P220" s="152" t="str">
        <f t="shared" si="25"/>
        <v/>
      </c>
      <c r="Q220" s="367"/>
      <c r="R220" s="2"/>
      <c r="S220" s="2"/>
      <c r="T220" s="2"/>
      <c r="U220" s="2"/>
      <c r="V220" s="2"/>
      <c r="W220" s="2"/>
    </row>
    <row r="221" spans="1:23" s="18" customFormat="1" ht="19.5" hidden="1" customHeight="1" x14ac:dyDescent="0.4">
      <c r="A221" s="125">
        <f>'MACHINE INFO'!F220</f>
        <v>0</v>
      </c>
      <c r="B221" s="108">
        <f>'MACHINE INFO'!H220</f>
        <v>0</v>
      </c>
      <c r="C221" s="350"/>
      <c r="D221" s="350"/>
      <c r="E221" s="350"/>
      <c r="F221" s="351"/>
      <c r="G221" s="22" t="str">
        <f t="shared" si="26"/>
        <v/>
      </c>
      <c r="H221" s="351"/>
      <c r="I221" s="351"/>
      <c r="J221" s="351"/>
      <c r="K221" s="22">
        <f t="shared" si="27"/>
        <v>0</v>
      </c>
      <c r="L221" s="92" t="str">
        <f t="shared" si="28"/>
        <v>M/C Off?</v>
      </c>
      <c r="M221" s="115">
        <f>SUM('MACHINE INFO'!S220)</f>
        <v>0</v>
      </c>
      <c r="N221" s="113" t="str">
        <f t="shared" si="24"/>
        <v/>
      </c>
      <c r="O221" s="114" t="str">
        <f t="shared" si="29"/>
        <v>NO THEO %</v>
      </c>
      <c r="P221" s="152" t="str">
        <f t="shared" si="25"/>
        <v/>
      </c>
      <c r="Q221" s="367"/>
      <c r="R221" s="2"/>
      <c r="S221" s="2"/>
      <c r="T221" s="2"/>
      <c r="U221" s="2"/>
      <c r="V221" s="2"/>
      <c r="W221" s="2"/>
    </row>
    <row r="222" spans="1:23" s="18" customFormat="1" ht="19.5" hidden="1" customHeight="1" x14ac:dyDescent="0.4">
      <c r="A222" s="125">
        <f>'MACHINE INFO'!F221</f>
        <v>0</v>
      </c>
      <c r="B222" s="108">
        <f>'MACHINE INFO'!H221</f>
        <v>0</v>
      </c>
      <c r="C222" s="350"/>
      <c r="D222" s="350"/>
      <c r="E222" s="350"/>
      <c r="F222" s="351"/>
      <c r="G222" s="22" t="str">
        <f t="shared" si="26"/>
        <v/>
      </c>
      <c r="H222" s="351"/>
      <c r="I222" s="351"/>
      <c r="J222" s="351"/>
      <c r="K222" s="22">
        <f t="shared" si="27"/>
        <v>0</v>
      </c>
      <c r="L222" s="92" t="str">
        <f t="shared" si="28"/>
        <v>M/C Off?</v>
      </c>
      <c r="M222" s="115">
        <f>SUM('MACHINE INFO'!S221)</f>
        <v>0</v>
      </c>
      <c r="N222" s="113" t="str">
        <f t="shared" si="24"/>
        <v/>
      </c>
      <c r="O222" s="114" t="str">
        <f t="shared" si="29"/>
        <v>NO THEO %</v>
      </c>
      <c r="P222" s="152" t="str">
        <f t="shared" si="25"/>
        <v/>
      </c>
      <c r="Q222" s="367"/>
      <c r="R222" s="2"/>
      <c r="S222" s="2"/>
      <c r="T222" s="2"/>
      <c r="U222" s="2"/>
      <c r="V222" s="2"/>
      <c r="W222" s="2"/>
    </row>
    <row r="223" spans="1:23" s="18" customFormat="1" ht="19.5" hidden="1" customHeight="1" x14ac:dyDescent="0.4">
      <c r="A223" s="125">
        <f>'MACHINE INFO'!F222</f>
        <v>0</v>
      </c>
      <c r="B223" s="108">
        <f>'MACHINE INFO'!H222</f>
        <v>0</v>
      </c>
      <c r="C223" s="350"/>
      <c r="D223" s="350"/>
      <c r="E223" s="350"/>
      <c r="F223" s="351"/>
      <c r="G223" s="22" t="str">
        <f t="shared" si="26"/>
        <v/>
      </c>
      <c r="H223" s="351"/>
      <c r="I223" s="351"/>
      <c r="J223" s="351"/>
      <c r="K223" s="22">
        <f t="shared" si="27"/>
        <v>0</v>
      </c>
      <c r="L223" s="92" t="str">
        <f t="shared" si="28"/>
        <v>M/C Off?</v>
      </c>
      <c r="M223" s="115">
        <f>SUM('MACHINE INFO'!S222)</f>
        <v>0</v>
      </c>
      <c r="N223" s="113" t="str">
        <f t="shared" si="24"/>
        <v/>
      </c>
      <c r="O223" s="114" t="str">
        <f t="shared" si="29"/>
        <v>NO THEO %</v>
      </c>
      <c r="P223" s="152" t="str">
        <f t="shared" si="25"/>
        <v/>
      </c>
      <c r="Q223" s="367"/>
      <c r="R223" s="2"/>
      <c r="S223" s="2"/>
      <c r="T223" s="2"/>
      <c r="U223" s="2"/>
      <c r="V223" s="2"/>
      <c r="W223" s="2"/>
    </row>
    <row r="224" spans="1:23" s="18" customFormat="1" ht="19.5" hidden="1" customHeight="1" x14ac:dyDescent="0.4">
      <c r="A224" s="125">
        <f>'MACHINE INFO'!F223</f>
        <v>0</v>
      </c>
      <c r="B224" s="108">
        <f>'MACHINE INFO'!H223</f>
        <v>0</v>
      </c>
      <c r="C224" s="350"/>
      <c r="D224" s="350"/>
      <c r="E224" s="350"/>
      <c r="F224" s="351"/>
      <c r="G224" s="22" t="str">
        <f t="shared" si="26"/>
        <v/>
      </c>
      <c r="H224" s="351"/>
      <c r="I224" s="351"/>
      <c r="J224" s="351"/>
      <c r="K224" s="22">
        <f t="shared" si="27"/>
        <v>0</v>
      </c>
      <c r="L224" s="92" t="str">
        <f t="shared" si="28"/>
        <v>M/C Off?</v>
      </c>
      <c r="M224" s="115">
        <f>SUM('MACHINE INFO'!S223)</f>
        <v>0</v>
      </c>
      <c r="N224" s="113" t="str">
        <f t="shared" si="24"/>
        <v/>
      </c>
      <c r="O224" s="114" t="str">
        <f t="shared" si="29"/>
        <v>NO THEO %</v>
      </c>
      <c r="P224" s="152" t="str">
        <f t="shared" si="25"/>
        <v/>
      </c>
      <c r="Q224" s="367"/>
      <c r="R224" s="2"/>
      <c r="S224" s="2"/>
      <c r="T224" s="2"/>
      <c r="U224" s="2"/>
      <c r="V224" s="2"/>
      <c r="W224" s="2"/>
    </row>
    <row r="225" spans="1:24" s="18" customFormat="1" ht="19.5" hidden="1" customHeight="1" x14ac:dyDescent="0.4">
      <c r="A225" s="125">
        <f>'MACHINE INFO'!F224</f>
        <v>0</v>
      </c>
      <c r="B225" s="108">
        <f>'MACHINE INFO'!H224</f>
        <v>0</v>
      </c>
      <c r="C225" s="350"/>
      <c r="D225" s="350"/>
      <c r="E225" s="350"/>
      <c r="F225" s="351"/>
      <c r="G225" s="22" t="str">
        <f t="shared" si="26"/>
        <v/>
      </c>
      <c r="H225" s="351"/>
      <c r="I225" s="351"/>
      <c r="J225" s="351"/>
      <c r="K225" s="22">
        <f t="shared" si="27"/>
        <v>0</v>
      </c>
      <c r="L225" s="92" t="str">
        <f t="shared" si="28"/>
        <v>M/C Off?</v>
      </c>
      <c r="M225" s="115">
        <f>SUM('MACHINE INFO'!S224)</f>
        <v>0</v>
      </c>
      <c r="N225" s="113" t="str">
        <f t="shared" si="24"/>
        <v/>
      </c>
      <c r="O225" s="114" t="str">
        <f t="shared" si="29"/>
        <v>NO THEO %</v>
      </c>
      <c r="P225" s="152" t="str">
        <f t="shared" si="25"/>
        <v/>
      </c>
      <c r="Q225" s="367"/>
      <c r="R225" s="2"/>
      <c r="S225" s="2"/>
      <c r="T225" s="2"/>
      <c r="U225" s="2"/>
      <c r="V225" s="2"/>
      <c r="W225" s="2"/>
      <c r="X225" s="24"/>
    </row>
    <row r="226" spans="1:24" s="18" customFormat="1" ht="19.5" hidden="1" customHeight="1" x14ac:dyDescent="0.4">
      <c r="A226" s="125">
        <f>'MACHINE INFO'!F225</f>
        <v>0</v>
      </c>
      <c r="B226" s="108">
        <f>'MACHINE INFO'!H225</f>
        <v>0</v>
      </c>
      <c r="C226" s="350"/>
      <c r="D226" s="350"/>
      <c r="E226" s="350"/>
      <c r="F226" s="351"/>
      <c r="G226" s="22" t="str">
        <f t="shared" si="26"/>
        <v/>
      </c>
      <c r="H226" s="351"/>
      <c r="I226" s="351"/>
      <c r="J226" s="351"/>
      <c r="K226" s="22">
        <f t="shared" si="27"/>
        <v>0</v>
      </c>
      <c r="L226" s="92" t="str">
        <f t="shared" si="28"/>
        <v>M/C Off?</v>
      </c>
      <c r="M226" s="115">
        <f>SUM('MACHINE INFO'!S225)</f>
        <v>0</v>
      </c>
      <c r="N226" s="113" t="str">
        <f t="shared" si="24"/>
        <v/>
      </c>
      <c r="O226" s="114" t="str">
        <f t="shared" si="29"/>
        <v>NO THEO %</v>
      </c>
      <c r="P226" s="152" t="str">
        <f t="shared" si="25"/>
        <v/>
      </c>
      <c r="Q226" s="367"/>
      <c r="R226" s="2"/>
      <c r="S226" s="2"/>
      <c r="T226" s="2"/>
      <c r="U226" s="2"/>
      <c r="V226" s="2"/>
      <c r="W226" s="2"/>
      <c r="X226" s="2"/>
    </row>
    <row r="227" spans="1:24" s="18" customFormat="1" ht="19.5" hidden="1" customHeight="1" x14ac:dyDescent="0.4">
      <c r="A227" s="125">
        <f>'MACHINE INFO'!F226</f>
        <v>0</v>
      </c>
      <c r="B227" s="108">
        <f>'MACHINE INFO'!H226</f>
        <v>0</v>
      </c>
      <c r="C227" s="350"/>
      <c r="D227" s="350"/>
      <c r="E227" s="350"/>
      <c r="F227" s="351"/>
      <c r="G227" s="22" t="str">
        <f t="shared" si="26"/>
        <v/>
      </c>
      <c r="H227" s="351"/>
      <c r="I227" s="351"/>
      <c r="J227" s="351"/>
      <c r="K227" s="22">
        <f t="shared" si="27"/>
        <v>0</v>
      </c>
      <c r="L227" s="92" t="str">
        <f t="shared" si="28"/>
        <v>M/C Off?</v>
      </c>
      <c r="M227" s="115">
        <f>SUM('MACHINE INFO'!S226)</f>
        <v>0</v>
      </c>
      <c r="N227" s="113" t="str">
        <f t="shared" si="24"/>
        <v/>
      </c>
      <c r="O227" s="114" t="str">
        <f t="shared" si="29"/>
        <v>NO THEO %</v>
      </c>
      <c r="P227" s="152" t="str">
        <f t="shared" si="25"/>
        <v/>
      </c>
      <c r="Q227" s="367"/>
      <c r="R227" s="2"/>
      <c r="S227" s="2"/>
      <c r="T227" s="2"/>
      <c r="U227" s="2"/>
      <c r="V227" s="2"/>
      <c r="W227" s="2"/>
      <c r="X227" s="24"/>
    </row>
    <row r="228" spans="1:24" s="18" customFormat="1" ht="19.5" hidden="1" customHeight="1" x14ac:dyDescent="0.4">
      <c r="A228" s="125">
        <f>'MACHINE INFO'!F227</f>
        <v>0</v>
      </c>
      <c r="B228" s="108">
        <f>'MACHINE INFO'!H227</f>
        <v>0</v>
      </c>
      <c r="C228" s="350"/>
      <c r="D228" s="350"/>
      <c r="E228" s="350"/>
      <c r="F228" s="351"/>
      <c r="G228" s="22" t="str">
        <f t="shared" si="26"/>
        <v/>
      </c>
      <c r="H228" s="351"/>
      <c r="I228" s="351"/>
      <c r="J228" s="351"/>
      <c r="K228" s="22">
        <f t="shared" si="27"/>
        <v>0</v>
      </c>
      <c r="L228" s="92" t="str">
        <f t="shared" si="28"/>
        <v>M/C Off?</v>
      </c>
      <c r="M228" s="115">
        <f>SUM('MACHINE INFO'!S227)</f>
        <v>0</v>
      </c>
      <c r="N228" s="113" t="str">
        <f t="shared" si="24"/>
        <v/>
      </c>
      <c r="O228" s="114" t="str">
        <f t="shared" si="29"/>
        <v>NO THEO %</v>
      </c>
      <c r="P228" s="152" t="str">
        <f t="shared" si="25"/>
        <v/>
      </c>
      <c r="Q228" s="367"/>
      <c r="R228" s="2"/>
      <c r="S228" s="2"/>
      <c r="T228" s="2"/>
      <c r="U228" s="2"/>
      <c r="V228" s="2"/>
      <c r="W228" s="2"/>
      <c r="X228" s="2"/>
    </row>
    <row r="229" spans="1:24" s="18" customFormat="1" ht="19.5" hidden="1" customHeight="1" x14ac:dyDescent="0.4">
      <c r="A229" s="125">
        <f>'MACHINE INFO'!F228</f>
        <v>0</v>
      </c>
      <c r="B229" s="108">
        <f>'MACHINE INFO'!H228</f>
        <v>0</v>
      </c>
      <c r="C229" s="350"/>
      <c r="D229" s="350"/>
      <c r="E229" s="350"/>
      <c r="F229" s="351"/>
      <c r="G229" s="22" t="str">
        <f t="shared" si="26"/>
        <v/>
      </c>
      <c r="H229" s="351"/>
      <c r="I229" s="351"/>
      <c r="J229" s="351"/>
      <c r="K229" s="22">
        <f t="shared" si="27"/>
        <v>0</v>
      </c>
      <c r="L229" s="92" t="str">
        <f t="shared" si="28"/>
        <v>M/C Off?</v>
      </c>
      <c r="M229" s="115">
        <f>SUM('MACHINE INFO'!S228)</f>
        <v>0</v>
      </c>
      <c r="N229" s="113" t="str">
        <f t="shared" si="24"/>
        <v/>
      </c>
      <c r="O229" s="114" t="str">
        <f t="shared" si="29"/>
        <v>NO THEO %</v>
      </c>
      <c r="P229" s="152" t="str">
        <f t="shared" si="25"/>
        <v/>
      </c>
      <c r="Q229" s="367"/>
      <c r="R229" s="2"/>
      <c r="S229" s="2"/>
      <c r="T229" s="2"/>
      <c r="U229" s="2"/>
      <c r="V229" s="2"/>
      <c r="W229" s="2"/>
      <c r="X229" s="2"/>
    </row>
    <row r="230" spans="1:24" s="18" customFormat="1" ht="19.5" hidden="1" customHeight="1" x14ac:dyDescent="0.4">
      <c r="A230" s="125">
        <f>'MACHINE INFO'!F229</f>
        <v>0</v>
      </c>
      <c r="B230" s="108">
        <f>'MACHINE INFO'!H229</f>
        <v>0</v>
      </c>
      <c r="C230" s="350"/>
      <c r="D230" s="350"/>
      <c r="E230" s="350"/>
      <c r="F230" s="351"/>
      <c r="G230" s="22" t="str">
        <f t="shared" si="26"/>
        <v/>
      </c>
      <c r="H230" s="351"/>
      <c r="I230" s="351"/>
      <c r="J230" s="351"/>
      <c r="K230" s="22">
        <f t="shared" si="27"/>
        <v>0</v>
      </c>
      <c r="L230" s="92" t="str">
        <f t="shared" si="28"/>
        <v>M/C Off?</v>
      </c>
      <c r="M230" s="115">
        <f>SUM('MACHINE INFO'!S229)</f>
        <v>0</v>
      </c>
      <c r="N230" s="113" t="str">
        <f t="shared" si="24"/>
        <v/>
      </c>
      <c r="O230" s="114" t="str">
        <f t="shared" si="29"/>
        <v>NO THEO %</v>
      </c>
      <c r="P230" s="152" t="str">
        <f t="shared" si="25"/>
        <v/>
      </c>
      <c r="Q230" s="367"/>
      <c r="R230" s="2"/>
      <c r="S230" s="2"/>
      <c r="T230" s="2"/>
      <c r="U230" s="2"/>
      <c r="V230" s="2"/>
      <c r="W230" s="2"/>
      <c r="X230" s="2"/>
    </row>
    <row r="231" spans="1:24" s="24" customFormat="1" ht="19.5" hidden="1" customHeight="1" x14ac:dyDescent="0.4">
      <c r="A231" s="125">
        <f>'MACHINE INFO'!F230</f>
        <v>0</v>
      </c>
      <c r="B231" s="108">
        <f>'MACHINE INFO'!H230</f>
        <v>0</v>
      </c>
      <c r="C231" s="350"/>
      <c r="D231" s="350"/>
      <c r="E231" s="350"/>
      <c r="F231" s="351"/>
      <c r="G231" s="22" t="str">
        <f t="shared" si="26"/>
        <v/>
      </c>
      <c r="H231" s="351"/>
      <c r="I231" s="351"/>
      <c r="J231" s="351"/>
      <c r="K231" s="22">
        <f t="shared" si="27"/>
        <v>0</v>
      </c>
      <c r="L231" s="92" t="str">
        <f t="shared" si="28"/>
        <v>M/C Off?</v>
      </c>
      <c r="M231" s="115">
        <f>SUM('MACHINE INFO'!S230)</f>
        <v>0</v>
      </c>
      <c r="N231" s="113" t="str">
        <f t="shared" si="24"/>
        <v/>
      </c>
      <c r="O231" s="114" t="str">
        <f t="shared" si="29"/>
        <v>NO THEO %</v>
      </c>
      <c r="P231" s="152" t="str">
        <f t="shared" si="25"/>
        <v/>
      </c>
      <c r="Q231" s="367"/>
      <c r="R231" s="2"/>
      <c r="S231" s="2"/>
      <c r="T231" s="2"/>
      <c r="U231" s="2"/>
      <c r="V231" s="2"/>
      <c r="W231" s="2"/>
      <c r="X231" s="2"/>
    </row>
    <row r="232" spans="1:24" ht="19.5" hidden="1" customHeight="1" x14ac:dyDescent="0.4">
      <c r="A232" s="125">
        <f>'MACHINE INFO'!F231</f>
        <v>0</v>
      </c>
      <c r="B232" s="108">
        <f>'MACHINE INFO'!H231</f>
        <v>0</v>
      </c>
      <c r="C232" s="350"/>
      <c r="D232" s="350"/>
      <c r="E232" s="350"/>
      <c r="F232" s="351"/>
      <c r="G232" s="22" t="str">
        <f t="shared" si="26"/>
        <v/>
      </c>
      <c r="H232" s="351"/>
      <c r="I232" s="351"/>
      <c r="J232" s="351"/>
      <c r="K232" s="22">
        <f t="shared" si="27"/>
        <v>0</v>
      </c>
      <c r="L232" s="92" t="str">
        <f t="shared" si="28"/>
        <v>M/C Off?</v>
      </c>
      <c r="M232" s="115">
        <f>SUM('MACHINE INFO'!S231)</f>
        <v>0</v>
      </c>
      <c r="N232" s="113" t="str">
        <f t="shared" si="24"/>
        <v/>
      </c>
      <c r="O232" s="114" t="str">
        <f t="shared" si="29"/>
        <v>NO THEO %</v>
      </c>
      <c r="P232" s="152" t="str">
        <f t="shared" si="25"/>
        <v/>
      </c>
    </row>
    <row r="233" spans="1:24" s="24" customFormat="1" ht="19.5" hidden="1" customHeight="1" x14ac:dyDescent="0.4">
      <c r="A233" s="125">
        <f>'MACHINE INFO'!F232</f>
        <v>0</v>
      </c>
      <c r="B233" s="108">
        <f>'MACHINE INFO'!H232</f>
        <v>0</v>
      </c>
      <c r="C233" s="350"/>
      <c r="D233" s="350"/>
      <c r="E233" s="350"/>
      <c r="F233" s="351"/>
      <c r="G233" s="22" t="str">
        <f t="shared" si="26"/>
        <v/>
      </c>
      <c r="H233" s="351"/>
      <c r="I233" s="351"/>
      <c r="J233" s="351"/>
      <c r="K233" s="22">
        <f t="shared" si="27"/>
        <v>0</v>
      </c>
      <c r="L233" s="92" t="str">
        <f t="shared" si="28"/>
        <v>M/C Off?</v>
      </c>
      <c r="M233" s="115">
        <f>SUM('MACHINE INFO'!S232)</f>
        <v>0</v>
      </c>
      <c r="N233" s="113" t="str">
        <f t="shared" si="24"/>
        <v/>
      </c>
      <c r="O233" s="114" t="str">
        <f t="shared" si="29"/>
        <v>NO THEO %</v>
      </c>
      <c r="P233" s="152" t="str">
        <f t="shared" si="25"/>
        <v/>
      </c>
      <c r="Q233" s="367"/>
      <c r="R233" s="2"/>
      <c r="S233" s="2"/>
      <c r="T233" s="2"/>
      <c r="U233" s="2"/>
      <c r="V233" s="2"/>
      <c r="W233" s="2"/>
      <c r="X233" s="2"/>
    </row>
    <row r="234" spans="1:24" ht="19.5" hidden="1" customHeight="1" x14ac:dyDescent="0.4">
      <c r="A234" s="125">
        <f>'MACHINE INFO'!F233</f>
        <v>0</v>
      </c>
      <c r="B234" s="108">
        <f>'MACHINE INFO'!H233</f>
        <v>0</v>
      </c>
      <c r="C234" s="350"/>
      <c r="D234" s="350"/>
      <c r="E234" s="350"/>
      <c r="F234" s="351"/>
      <c r="G234" s="22" t="str">
        <f t="shared" si="26"/>
        <v/>
      </c>
      <c r="H234" s="351"/>
      <c r="I234" s="351"/>
      <c r="J234" s="351"/>
      <c r="K234" s="22">
        <f t="shared" si="27"/>
        <v>0</v>
      </c>
      <c r="L234" s="92" t="str">
        <f t="shared" si="28"/>
        <v>M/C Off?</v>
      </c>
      <c r="M234" s="115">
        <f>SUM('MACHINE INFO'!S233)</f>
        <v>0</v>
      </c>
      <c r="N234" s="113" t="str">
        <f t="shared" si="24"/>
        <v/>
      </c>
      <c r="O234" s="114" t="str">
        <f t="shared" si="29"/>
        <v>NO THEO %</v>
      </c>
      <c r="P234" s="152" t="str">
        <f t="shared" si="25"/>
        <v/>
      </c>
    </row>
    <row r="235" spans="1:24" ht="19.5" hidden="1" customHeight="1" x14ac:dyDescent="0.4">
      <c r="A235" s="125">
        <f>'MACHINE INFO'!F234</f>
        <v>0</v>
      </c>
      <c r="B235" s="108">
        <f>'MACHINE INFO'!H234</f>
        <v>0</v>
      </c>
      <c r="C235" s="350"/>
      <c r="D235" s="350"/>
      <c r="E235" s="350"/>
      <c r="F235" s="351"/>
      <c r="G235" s="22" t="str">
        <f t="shared" si="26"/>
        <v/>
      </c>
      <c r="H235" s="351"/>
      <c r="I235" s="351"/>
      <c r="J235" s="351"/>
      <c r="K235" s="22">
        <f t="shared" si="27"/>
        <v>0</v>
      </c>
      <c r="L235" s="92" t="str">
        <f t="shared" si="28"/>
        <v>M/C Off?</v>
      </c>
      <c r="M235" s="115">
        <f>SUM('MACHINE INFO'!S234)</f>
        <v>0</v>
      </c>
      <c r="N235" s="113" t="str">
        <f t="shared" si="24"/>
        <v/>
      </c>
      <c r="O235" s="114" t="str">
        <f t="shared" si="29"/>
        <v>NO THEO %</v>
      </c>
      <c r="P235" s="152" t="str">
        <f t="shared" si="25"/>
        <v/>
      </c>
    </row>
    <row r="236" spans="1:24" ht="19.5" hidden="1" customHeight="1" x14ac:dyDescent="0.4">
      <c r="A236" s="125">
        <f>'MACHINE INFO'!F235</f>
        <v>0</v>
      </c>
      <c r="B236" s="108">
        <f>'MACHINE INFO'!H235</f>
        <v>0</v>
      </c>
      <c r="C236" s="350"/>
      <c r="D236" s="350"/>
      <c r="E236" s="350"/>
      <c r="F236" s="351"/>
      <c r="G236" s="22" t="str">
        <f t="shared" si="26"/>
        <v/>
      </c>
      <c r="H236" s="351"/>
      <c r="I236" s="351"/>
      <c r="J236" s="351"/>
      <c r="K236" s="22">
        <f t="shared" si="27"/>
        <v>0</v>
      </c>
      <c r="L236" s="92" t="str">
        <f t="shared" si="28"/>
        <v>M/C Off?</v>
      </c>
      <c r="M236" s="115">
        <f>SUM('MACHINE INFO'!S235)</f>
        <v>0</v>
      </c>
      <c r="N236" s="113" t="str">
        <f t="shared" si="24"/>
        <v/>
      </c>
      <c r="O236" s="114" t="str">
        <f t="shared" si="29"/>
        <v>NO THEO %</v>
      </c>
      <c r="P236" s="152" t="str">
        <f t="shared" si="25"/>
        <v/>
      </c>
    </row>
    <row r="237" spans="1:24" ht="19.5" hidden="1" customHeight="1" x14ac:dyDescent="0.4">
      <c r="A237" s="125">
        <f>'MACHINE INFO'!F236</f>
        <v>0</v>
      </c>
      <c r="B237" s="108">
        <f>'MACHINE INFO'!H236</f>
        <v>0</v>
      </c>
      <c r="C237" s="350"/>
      <c r="D237" s="350"/>
      <c r="E237" s="350"/>
      <c r="F237" s="351"/>
      <c r="G237" s="22" t="str">
        <f t="shared" si="26"/>
        <v/>
      </c>
      <c r="H237" s="351"/>
      <c r="I237" s="351"/>
      <c r="J237" s="351"/>
      <c r="K237" s="22">
        <f t="shared" si="27"/>
        <v>0</v>
      </c>
      <c r="L237" s="92" t="str">
        <f t="shared" si="28"/>
        <v>M/C Off?</v>
      </c>
      <c r="M237" s="115">
        <f>SUM('MACHINE INFO'!S236)</f>
        <v>0</v>
      </c>
      <c r="N237" s="113" t="str">
        <f t="shared" si="24"/>
        <v/>
      </c>
      <c r="O237" s="114" t="str">
        <f t="shared" si="29"/>
        <v>NO THEO %</v>
      </c>
      <c r="P237" s="152" t="str">
        <f t="shared" si="25"/>
        <v/>
      </c>
    </row>
    <row r="238" spans="1:24" ht="19.5" hidden="1" customHeight="1" x14ac:dyDescent="0.4">
      <c r="A238" s="125">
        <f>'MACHINE INFO'!F237</f>
        <v>0</v>
      </c>
      <c r="B238" s="108">
        <f>'MACHINE INFO'!H237</f>
        <v>0</v>
      </c>
      <c r="C238" s="350"/>
      <c r="D238" s="350"/>
      <c r="E238" s="350"/>
      <c r="F238" s="351"/>
      <c r="G238" s="22" t="str">
        <f t="shared" si="26"/>
        <v/>
      </c>
      <c r="H238" s="351"/>
      <c r="I238" s="351"/>
      <c r="J238" s="351"/>
      <c r="K238" s="22">
        <f t="shared" si="27"/>
        <v>0</v>
      </c>
      <c r="L238" s="92" t="str">
        <f t="shared" si="28"/>
        <v>M/C Off?</v>
      </c>
      <c r="M238" s="115">
        <f>SUM('MACHINE INFO'!S237)</f>
        <v>0</v>
      </c>
      <c r="N238" s="113" t="str">
        <f t="shared" si="24"/>
        <v/>
      </c>
      <c r="O238" s="114" t="str">
        <f t="shared" si="29"/>
        <v>NO THEO %</v>
      </c>
      <c r="P238" s="152" t="str">
        <f t="shared" si="25"/>
        <v/>
      </c>
    </row>
    <row r="239" spans="1:24" ht="19.5" hidden="1" customHeight="1" x14ac:dyDescent="0.4">
      <c r="A239" s="125">
        <f>'MACHINE INFO'!F238</f>
        <v>0</v>
      </c>
      <c r="B239" s="108">
        <f>'MACHINE INFO'!H238</f>
        <v>0</v>
      </c>
      <c r="C239" s="350"/>
      <c r="D239" s="350"/>
      <c r="E239" s="350"/>
      <c r="F239" s="351"/>
      <c r="G239" s="22" t="str">
        <f t="shared" si="26"/>
        <v/>
      </c>
      <c r="H239" s="351"/>
      <c r="I239" s="351"/>
      <c r="J239" s="351"/>
      <c r="K239" s="22">
        <f t="shared" si="27"/>
        <v>0</v>
      </c>
      <c r="L239" s="92" t="str">
        <f t="shared" si="28"/>
        <v>M/C Off?</v>
      </c>
      <c r="M239" s="115">
        <f>SUM('MACHINE INFO'!S238)</f>
        <v>0</v>
      </c>
      <c r="N239" s="113" t="str">
        <f t="shared" si="24"/>
        <v/>
      </c>
      <c r="O239" s="114" t="str">
        <f t="shared" si="29"/>
        <v>NO THEO %</v>
      </c>
      <c r="P239" s="152" t="str">
        <f t="shared" si="25"/>
        <v/>
      </c>
    </row>
    <row r="240" spans="1:24" ht="19.5" hidden="1" customHeight="1" x14ac:dyDescent="0.4">
      <c r="A240" s="125">
        <f>'MACHINE INFO'!F239</f>
        <v>0</v>
      </c>
      <c r="B240" s="108">
        <f>'MACHINE INFO'!H239</f>
        <v>0</v>
      </c>
      <c r="C240" s="350"/>
      <c r="D240" s="350"/>
      <c r="E240" s="350"/>
      <c r="F240" s="351"/>
      <c r="G240" s="22" t="str">
        <f t="shared" si="26"/>
        <v/>
      </c>
      <c r="H240" s="351"/>
      <c r="I240" s="351"/>
      <c r="J240" s="351"/>
      <c r="K240" s="22">
        <f t="shared" si="27"/>
        <v>0</v>
      </c>
      <c r="L240" s="92" t="str">
        <f t="shared" si="28"/>
        <v>M/C Off?</v>
      </c>
      <c r="M240" s="115">
        <f>SUM('MACHINE INFO'!S239)</f>
        <v>0</v>
      </c>
      <c r="N240" s="113" t="str">
        <f t="shared" si="24"/>
        <v/>
      </c>
      <c r="O240" s="114" t="str">
        <f t="shared" si="29"/>
        <v>NO THEO %</v>
      </c>
      <c r="P240" s="152" t="str">
        <f t="shared" si="25"/>
        <v/>
      </c>
    </row>
    <row r="241" spans="1:16" ht="19.5" hidden="1" customHeight="1" x14ac:dyDescent="0.4">
      <c r="A241" s="125">
        <f>'MACHINE INFO'!F240</f>
        <v>0</v>
      </c>
      <c r="B241" s="108">
        <f>'MACHINE INFO'!H240</f>
        <v>0</v>
      </c>
      <c r="C241" s="350"/>
      <c r="D241" s="350"/>
      <c r="E241" s="350"/>
      <c r="F241" s="351"/>
      <c r="G241" s="22" t="str">
        <f t="shared" si="26"/>
        <v/>
      </c>
      <c r="H241" s="351"/>
      <c r="I241" s="351"/>
      <c r="J241" s="351"/>
      <c r="K241" s="22">
        <f t="shared" si="27"/>
        <v>0</v>
      </c>
      <c r="L241" s="92" t="str">
        <f t="shared" si="28"/>
        <v>M/C Off?</v>
      </c>
      <c r="M241" s="115">
        <f>SUM('MACHINE INFO'!S240)</f>
        <v>0</v>
      </c>
      <c r="N241" s="113" t="str">
        <f t="shared" si="24"/>
        <v/>
      </c>
      <c r="O241" s="114" t="str">
        <f t="shared" si="29"/>
        <v>NO THEO %</v>
      </c>
      <c r="P241" s="152" t="str">
        <f t="shared" si="25"/>
        <v/>
      </c>
    </row>
    <row r="242" spans="1:16" ht="19.5" hidden="1" customHeight="1" x14ac:dyDescent="0.4">
      <c r="A242" s="125">
        <f>'MACHINE INFO'!F241</f>
        <v>0</v>
      </c>
      <c r="B242" s="108">
        <f>'MACHINE INFO'!H241</f>
        <v>0</v>
      </c>
      <c r="C242" s="350"/>
      <c r="D242" s="350"/>
      <c r="E242" s="350"/>
      <c r="F242" s="351"/>
      <c r="G242" s="22" t="str">
        <f t="shared" si="26"/>
        <v/>
      </c>
      <c r="H242" s="351"/>
      <c r="I242" s="351"/>
      <c r="J242" s="351"/>
      <c r="K242" s="22">
        <f t="shared" si="27"/>
        <v>0</v>
      </c>
      <c r="L242" s="92" t="str">
        <f t="shared" si="28"/>
        <v>M/C Off?</v>
      </c>
      <c r="M242" s="115">
        <f>SUM('MACHINE INFO'!S241)</f>
        <v>0</v>
      </c>
      <c r="N242" s="113" t="str">
        <f t="shared" si="24"/>
        <v/>
      </c>
      <c r="O242" s="114" t="str">
        <f t="shared" si="29"/>
        <v>NO THEO %</v>
      </c>
      <c r="P242" s="152" t="str">
        <f t="shared" si="25"/>
        <v/>
      </c>
    </row>
    <row r="243" spans="1:16" ht="19.5" hidden="1" customHeight="1" x14ac:dyDescent="0.4">
      <c r="A243" s="125">
        <f>'MACHINE INFO'!F242</f>
        <v>0</v>
      </c>
      <c r="B243" s="108">
        <f>'MACHINE INFO'!H242</f>
        <v>0</v>
      </c>
      <c r="C243" s="350"/>
      <c r="D243" s="350"/>
      <c r="E243" s="350"/>
      <c r="F243" s="351"/>
      <c r="G243" s="22" t="str">
        <f t="shared" si="26"/>
        <v/>
      </c>
      <c r="H243" s="351"/>
      <c r="I243" s="351"/>
      <c r="J243" s="351"/>
      <c r="K243" s="22">
        <f t="shared" si="27"/>
        <v>0</v>
      </c>
      <c r="L243" s="92" t="str">
        <f t="shared" si="28"/>
        <v>M/C Off?</v>
      </c>
      <c r="M243" s="115">
        <f>SUM('MACHINE INFO'!S242)</f>
        <v>0</v>
      </c>
      <c r="N243" s="113" t="str">
        <f t="shared" si="24"/>
        <v/>
      </c>
      <c r="O243" s="114" t="str">
        <f t="shared" si="29"/>
        <v>NO THEO %</v>
      </c>
      <c r="P243" s="152" t="str">
        <f t="shared" si="25"/>
        <v/>
      </c>
    </row>
    <row r="244" spans="1:16" ht="19.5" hidden="1" customHeight="1" x14ac:dyDescent="0.4">
      <c r="A244" s="125">
        <f>'MACHINE INFO'!F243</f>
        <v>0</v>
      </c>
      <c r="B244" s="108">
        <f>'MACHINE INFO'!H243</f>
        <v>0</v>
      </c>
      <c r="C244" s="350"/>
      <c r="D244" s="350"/>
      <c r="E244" s="350"/>
      <c r="F244" s="351"/>
      <c r="G244" s="22" t="str">
        <f t="shared" si="26"/>
        <v/>
      </c>
      <c r="H244" s="351"/>
      <c r="I244" s="351"/>
      <c r="J244" s="351"/>
      <c r="K244" s="22">
        <f t="shared" si="27"/>
        <v>0</v>
      </c>
      <c r="L244" s="92" t="str">
        <f t="shared" si="28"/>
        <v>M/C Off?</v>
      </c>
      <c r="M244" s="115">
        <f>SUM('MACHINE INFO'!S243)</f>
        <v>0</v>
      </c>
      <c r="N244" s="113" t="str">
        <f t="shared" si="24"/>
        <v/>
      </c>
      <c r="O244" s="114" t="str">
        <f t="shared" si="29"/>
        <v>NO THEO %</v>
      </c>
      <c r="P244" s="152" t="str">
        <f t="shared" si="25"/>
        <v/>
      </c>
    </row>
    <row r="245" spans="1:16" ht="19.5" hidden="1" customHeight="1" x14ac:dyDescent="0.4">
      <c r="A245" s="125">
        <f>'MACHINE INFO'!F244</f>
        <v>0</v>
      </c>
      <c r="B245" s="108">
        <f>'MACHINE INFO'!H244</f>
        <v>0</v>
      </c>
      <c r="C245" s="350"/>
      <c r="D245" s="350"/>
      <c r="E245" s="350"/>
      <c r="F245" s="351"/>
      <c r="G245" s="22" t="str">
        <f t="shared" si="26"/>
        <v/>
      </c>
      <c r="H245" s="351"/>
      <c r="I245" s="351"/>
      <c r="J245" s="351"/>
      <c r="K245" s="22">
        <f t="shared" si="27"/>
        <v>0</v>
      </c>
      <c r="L245" s="92" t="str">
        <f t="shared" si="28"/>
        <v>M/C Off?</v>
      </c>
      <c r="M245" s="115">
        <f>SUM('MACHINE INFO'!S244)</f>
        <v>0</v>
      </c>
      <c r="N245" s="113" t="str">
        <f t="shared" si="24"/>
        <v/>
      </c>
      <c r="O245" s="114" t="str">
        <f t="shared" si="29"/>
        <v>NO THEO %</v>
      </c>
      <c r="P245" s="152" t="str">
        <f t="shared" si="25"/>
        <v/>
      </c>
    </row>
    <row r="246" spans="1:16" ht="19.5" hidden="1" customHeight="1" x14ac:dyDescent="0.4">
      <c r="A246" s="125">
        <f>'MACHINE INFO'!F245</f>
        <v>0</v>
      </c>
      <c r="B246" s="108">
        <f>'MACHINE INFO'!H245</f>
        <v>0</v>
      </c>
      <c r="C246" s="350"/>
      <c r="D246" s="350"/>
      <c r="E246" s="350"/>
      <c r="F246" s="351"/>
      <c r="G246" s="22" t="str">
        <f t="shared" si="26"/>
        <v/>
      </c>
      <c r="H246" s="351"/>
      <c r="I246" s="351"/>
      <c r="J246" s="351"/>
      <c r="K246" s="22">
        <f t="shared" si="27"/>
        <v>0</v>
      </c>
      <c r="L246" s="92" t="str">
        <f t="shared" si="28"/>
        <v>M/C Off?</v>
      </c>
      <c r="M246" s="115">
        <f>SUM('MACHINE INFO'!S245)</f>
        <v>0</v>
      </c>
      <c r="N246" s="113" t="str">
        <f t="shared" si="24"/>
        <v/>
      </c>
      <c r="O246" s="114" t="str">
        <f t="shared" si="29"/>
        <v>NO THEO %</v>
      </c>
      <c r="P246" s="152" t="str">
        <f t="shared" si="25"/>
        <v/>
      </c>
    </row>
    <row r="247" spans="1:16" ht="19.5" hidden="1" customHeight="1" x14ac:dyDescent="0.4">
      <c r="A247" s="125">
        <f>'MACHINE INFO'!F246</f>
        <v>0</v>
      </c>
      <c r="B247" s="108">
        <f>'MACHINE INFO'!H246</f>
        <v>0</v>
      </c>
      <c r="C247" s="350"/>
      <c r="D247" s="350"/>
      <c r="E247" s="350"/>
      <c r="F247" s="351"/>
      <c r="G247" s="22" t="str">
        <f t="shared" si="26"/>
        <v/>
      </c>
      <c r="H247" s="351"/>
      <c r="I247" s="351"/>
      <c r="J247" s="351"/>
      <c r="K247" s="22">
        <f t="shared" si="27"/>
        <v>0</v>
      </c>
      <c r="L247" s="92" t="str">
        <f t="shared" si="28"/>
        <v>M/C Off?</v>
      </c>
      <c r="M247" s="115">
        <f>SUM('MACHINE INFO'!S246)</f>
        <v>0</v>
      </c>
      <c r="N247" s="113" t="str">
        <f t="shared" si="24"/>
        <v/>
      </c>
      <c r="O247" s="114" t="str">
        <f t="shared" si="29"/>
        <v>NO THEO %</v>
      </c>
      <c r="P247" s="152" t="str">
        <f t="shared" si="25"/>
        <v/>
      </c>
    </row>
    <row r="248" spans="1:16" ht="19.5" hidden="1" customHeight="1" x14ac:dyDescent="0.4">
      <c r="A248" s="125">
        <f>'MACHINE INFO'!F247</f>
        <v>0</v>
      </c>
      <c r="B248" s="108">
        <f>'MACHINE INFO'!H247</f>
        <v>0</v>
      </c>
      <c r="C248" s="350"/>
      <c r="D248" s="350"/>
      <c r="E248" s="350"/>
      <c r="F248" s="351"/>
      <c r="G248" s="22" t="str">
        <f t="shared" si="26"/>
        <v/>
      </c>
      <c r="H248" s="351"/>
      <c r="I248" s="351"/>
      <c r="J248" s="351"/>
      <c r="K248" s="22">
        <f t="shared" si="27"/>
        <v>0</v>
      </c>
      <c r="L248" s="92" t="str">
        <f t="shared" si="28"/>
        <v>M/C Off?</v>
      </c>
      <c r="M248" s="115">
        <f>SUM('MACHINE INFO'!S247)</f>
        <v>0</v>
      </c>
      <c r="N248" s="113" t="str">
        <f t="shared" si="24"/>
        <v/>
      </c>
      <c r="O248" s="114" t="str">
        <f t="shared" si="29"/>
        <v>NO THEO %</v>
      </c>
      <c r="P248" s="152" t="str">
        <f t="shared" si="25"/>
        <v/>
      </c>
    </row>
    <row r="249" spans="1:16" ht="19.5" hidden="1" customHeight="1" x14ac:dyDescent="0.4">
      <c r="A249" s="125">
        <f>'MACHINE INFO'!F248</f>
        <v>0</v>
      </c>
      <c r="B249" s="108">
        <f>'MACHINE INFO'!H248</f>
        <v>0</v>
      </c>
      <c r="C249" s="350"/>
      <c r="D249" s="350"/>
      <c r="E249" s="350"/>
      <c r="F249" s="351"/>
      <c r="G249" s="22" t="str">
        <f t="shared" si="26"/>
        <v/>
      </c>
      <c r="H249" s="351"/>
      <c r="I249" s="351"/>
      <c r="J249" s="351"/>
      <c r="K249" s="22">
        <f t="shared" si="27"/>
        <v>0</v>
      </c>
      <c r="L249" s="92" t="str">
        <f t="shared" si="28"/>
        <v>M/C Off?</v>
      </c>
      <c r="M249" s="115">
        <f>SUM('MACHINE INFO'!S248)</f>
        <v>0</v>
      </c>
      <c r="N249" s="113" t="str">
        <f t="shared" si="24"/>
        <v/>
      </c>
      <c r="O249" s="114" t="str">
        <f t="shared" si="29"/>
        <v>NO THEO %</v>
      </c>
      <c r="P249" s="152" t="str">
        <f t="shared" si="25"/>
        <v/>
      </c>
    </row>
    <row r="250" spans="1:16" ht="19.5" hidden="1" customHeight="1" x14ac:dyDescent="0.4">
      <c r="A250" s="125">
        <f>'MACHINE INFO'!F249</f>
        <v>0</v>
      </c>
      <c r="B250" s="108">
        <f>'MACHINE INFO'!H249</f>
        <v>0</v>
      </c>
      <c r="C250" s="350"/>
      <c r="D250" s="350"/>
      <c r="E250" s="350"/>
      <c r="F250" s="351"/>
      <c r="G250" s="22" t="str">
        <f t="shared" si="26"/>
        <v/>
      </c>
      <c r="H250" s="351"/>
      <c r="I250" s="351"/>
      <c r="J250" s="351"/>
      <c r="K250" s="22">
        <f t="shared" si="27"/>
        <v>0</v>
      </c>
      <c r="L250" s="92" t="str">
        <f t="shared" si="28"/>
        <v>M/C Off?</v>
      </c>
      <c r="M250" s="115">
        <f>SUM('MACHINE INFO'!S249)</f>
        <v>0</v>
      </c>
      <c r="N250" s="113" t="str">
        <f t="shared" si="24"/>
        <v/>
      </c>
      <c r="O250" s="114" t="str">
        <f t="shared" si="29"/>
        <v>NO THEO %</v>
      </c>
      <c r="P250" s="152" t="str">
        <f t="shared" si="25"/>
        <v/>
      </c>
    </row>
    <row r="251" spans="1:16" ht="19.5" hidden="1" customHeight="1" x14ac:dyDescent="0.4">
      <c r="A251" s="125">
        <f>'MACHINE INFO'!F250</f>
        <v>0</v>
      </c>
      <c r="B251" s="108">
        <f>'MACHINE INFO'!H250</f>
        <v>0</v>
      </c>
      <c r="C251" s="350"/>
      <c r="D251" s="350"/>
      <c r="E251" s="350"/>
      <c r="F251" s="351"/>
      <c r="G251" s="22" t="str">
        <f t="shared" si="26"/>
        <v/>
      </c>
      <c r="H251" s="351"/>
      <c r="I251" s="351"/>
      <c r="J251" s="351"/>
      <c r="K251" s="22">
        <f t="shared" si="27"/>
        <v>0</v>
      </c>
      <c r="L251" s="92" t="str">
        <f t="shared" si="28"/>
        <v>M/C Off?</v>
      </c>
      <c r="M251" s="115">
        <f>SUM('MACHINE INFO'!S250)</f>
        <v>0</v>
      </c>
      <c r="N251" s="113" t="str">
        <f t="shared" si="24"/>
        <v/>
      </c>
      <c r="O251" s="114" t="str">
        <f t="shared" si="29"/>
        <v>NO THEO %</v>
      </c>
      <c r="P251" s="152" t="str">
        <f t="shared" si="25"/>
        <v/>
      </c>
    </row>
    <row r="252" spans="1:16" ht="19.5" hidden="1" customHeight="1" x14ac:dyDescent="0.4">
      <c r="A252" s="125">
        <f>'MACHINE INFO'!F251</f>
        <v>0</v>
      </c>
      <c r="B252" s="108">
        <f>'MACHINE INFO'!H251</f>
        <v>0</v>
      </c>
      <c r="C252" s="350"/>
      <c r="D252" s="350"/>
      <c r="E252" s="350"/>
      <c r="F252" s="351"/>
      <c r="G252" s="22" t="str">
        <f t="shared" si="26"/>
        <v/>
      </c>
      <c r="H252" s="351"/>
      <c r="I252" s="351"/>
      <c r="J252" s="351"/>
      <c r="K252" s="22">
        <f t="shared" si="27"/>
        <v>0</v>
      </c>
      <c r="L252" s="92" t="str">
        <f t="shared" si="28"/>
        <v>M/C Off?</v>
      </c>
      <c r="M252" s="115">
        <f>SUM('MACHINE INFO'!S251)</f>
        <v>0</v>
      </c>
      <c r="N252" s="113" t="str">
        <f t="shared" si="24"/>
        <v/>
      </c>
      <c r="O252" s="114" t="str">
        <f t="shared" si="29"/>
        <v>NO THEO %</v>
      </c>
      <c r="P252" s="152" t="str">
        <f t="shared" si="25"/>
        <v/>
      </c>
    </row>
    <row r="253" spans="1:16" ht="19.5" hidden="1" customHeight="1" x14ac:dyDescent="0.4">
      <c r="A253" s="125">
        <f>'MACHINE INFO'!F252</f>
        <v>0</v>
      </c>
      <c r="B253" s="108">
        <f>'MACHINE INFO'!H252</f>
        <v>0</v>
      </c>
      <c r="C253" s="350"/>
      <c r="D253" s="350"/>
      <c r="E253" s="350"/>
      <c r="F253" s="351"/>
      <c r="G253" s="22" t="str">
        <f t="shared" si="26"/>
        <v/>
      </c>
      <c r="H253" s="351"/>
      <c r="I253" s="351"/>
      <c r="J253" s="351"/>
      <c r="K253" s="22">
        <f t="shared" si="27"/>
        <v>0</v>
      </c>
      <c r="L253" s="92" t="str">
        <f t="shared" si="28"/>
        <v>M/C Off?</v>
      </c>
      <c r="M253" s="115">
        <f>SUM('MACHINE INFO'!S252)</f>
        <v>0</v>
      </c>
      <c r="N253" s="113" t="str">
        <f t="shared" si="24"/>
        <v/>
      </c>
      <c r="O253" s="114" t="str">
        <f t="shared" si="29"/>
        <v>NO THEO %</v>
      </c>
      <c r="P253" s="152" t="str">
        <f t="shared" si="25"/>
        <v/>
      </c>
    </row>
    <row r="254" spans="1:16" ht="19.5" hidden="1" customHeight="1" x14ac:dyDescent="0.4">
      <c r="A254" s="125">
        <f>'MACHINE INFO'!F253</f>
        <v>0</v>
      </c>
      <c r="B254" s="108">
        <f>'MACHINE INFO'!H253</f>
        <v>0</v>
      </c>
      <c r="C254" s="350"/>
      <c r="D254" s="350"/>
      <c r="E254" s="350"/>
      <c r="F254" s="351"/>
      <c r="G254" s="22" t="str">
        <f t="shared" si="26"/>
        <v/>
      </c>
      <c r="H254" s="351"/>
      <c r="I254" s="351"/>
      <c r="J254" s="351"/>
      <c r="K254" s="22">
        <f t="shared" si="27"/>
        <v>0</v>
      </c>
      <c r="L254" s="92" t="str">
        <f t="shared" si="28"/>
        <v>M/C Off?</v>
      </c>
      <c r="M254" s="115">
        <f>SUM('MACHINE INFO'!S253)</f>
        <v>0</v>
      </c>
      <c r="N254" s="113" t="str">
        <f t="shared" si="24"/>
        <v/>
      </c>
      <c r="O254" s="114" t="str">
        <f t="shared" si="29"/>
        <v>NO THEO %</v>
      </c>
      <c r="P254" s="152" t="str">
        <f t="shared" si="25"/>
        <v/>
      </c>
    </row>
    <row r="255" spans="1:16" ht="19.5" hidden="1" customHeight="1" x14ac:dyDescent="0.4">
      <c r="A255" s="125">
        <f>'MACHINE INFO'!F254</f>
        <v>0</v>
      </c>
      <c r="B255" s="108">
        <f>'MACHINE INFO'!H254</f>
        <v>0</v>
      </c>
      <c r="C255" s="350"/>
      <c r="D255" s="350"/>
      <c r="E255" s="350"/>
      <c r="F255" s="351"/>
      <c r="G255" s="22" t="str">
        <f t="shared" si="26"/>
        <v/>
      </c>
      <c r="H255" s="351"/>
      <c r="I255" s="351"/>
      <c r="J255" s="351"/>
      <c r="K255" s="22">
        <f t="shared" si="27"/>
        <v>0</v>
      </c>
      <c r="L255" s="92" t="str">
        <f t="shared" si="28"/>
        <v>M/C Off?</v>
      </c>
      <c r="M255" s="115">
        <f>SUM('MACHINE INFO'!S254)</f>
        <v>0</v>
      </c>
      <c r="N255" s="113" t="str">
        <f t="shared" si="24"/>
        <v/>
      </c>
      <c r="O255" s="114" t="str">
        <f t="shared" si="29"/>
        <v>NO THEO %</v>
      </c>
      <c r="P255" s="152" t="str">
        <f t="shared" si="25"/>
        <v/>
      </c>
    </row>
    <row r="256" spans="1:16" ht="19.5" hidden="1" customHeight="1" x14ac:dyDescent="0.4">
      <c r="A256" s="125">
        <f>'MACHINE INFO'!F255</f>
        <v>0</v>
      </c>
      <c r="B256" s="108">
        <f>'MACHINE INFO'!H255</f>
        <v>0</v>
      </c>
      <c r="C256" s="350"/>
      <c r="D256" s="350"/>
      <c r="E256" s="350"/>
      <c r="F256" s="351"/>
      <c r="G256" s="22" t="str">
        <f t="shared" si="26"/>
        <v/>
      </c>
      <c r="H256" s="351"/>
      <c r="I256" s="351"/>
      <c r="J256" s="351"/>
      <c r="K256" s="22">
        <f t="shared" si="27"/>
        <v>0</v>
      </c>
      <c r="L256" s="92" t="str">
        <f t="shared" si="28"/>
        <v>M/C Off?</v>
      </c>
      <c r="M256" s="115">
        <f>SUM('MACHINE INFO'!S255)</f>
        <v>0</v>
      </c>
      <c r="N256" s="113" t="str">
        <f t="shared" si="24"/>
        <v/>
      </c>
      <c r="O256" s="114" t="str">
        <f t="shared" si="29"/>
        <v>NO THEO %</v>
      </c>
      <c r="P256" s="152" t="str">
        <f t="shared" si="25"/>
        <v/>
      </c>
    </row>
    <row r="257" spans="1:16" ht="19.5" hidden="1" customHeight="1" x14ac:dyDescent="0.4">
      <c r="A257" s="125">
        <f>'MACHINE INFO'!F256</f>
        <v>0</v>
      </c>
      <c r="B257" s="108">
        <f>'MACHINE INFO'!H256</f>
        <v>0</v>
      </c>
      <c r="C257" s="350"/>
      <c r="D257" s="350"/>
      <c r="E257" s="350"/>
      <c r="F257" s="351"/>
      <c r="G257" s="22" t="str">
        <f t="shared" si="26"/>
        <v/>
      </c>
      <c r="H257" s="351"/>
      <c r="I257" s="351"/>
      <c r="J257" s="351"/>
      <c r="K257" s="22">
        <f t="shared" si="27"/>
        <v>0</v>
      </c>
      <c r="L257" s="92" t="str">
        <f t="shared" si="28"/>
        <v>M/C Off?</v>
      </c>
      <c r="M257" s="115">
        <f>SUM('MACHINE INFO'!S256)</f>
        <v>0</v>
      </c>
      <c r="N257" s="113" t="str">
        <f t="shared" si="24"/>
        <v/>
      </c>
      <c r="O257" s="114" t="str">
        <f t="shared" si="29"/>
        <v>NO THEO %</v>
      </c>
      <c r="P257" s="152" t="str">
        <f t="shared" si="25"/>
        <v/>
      </c>
    </row>
    <row r="258" spans="1:16" ht="19.5" hidden="1" customHeight="1" x14ac:dyDescent="0.4">
      <c r="A258" s="125">
        <f>'MACHINE INFO'!F257</f>
        <v>0</v>
      </c>
      <c r="B258" s="108">
        <f>'MACHINE INFO'!H257</f>
        <v>0</v>
      </c>
      <c r="C258" s="350"/>
      <c r="D258" s="350"/>
      <c r="E258" s="350"/>
      <c r="F258" s="351"/>
      <c r="G258" s="22" t="str">
        <f t="shared" si="26"/>
        <v/>
      </c>
      <c r="H258" s="351"/>
      <c r="I258" s="351"/>
      <c r="J258" s="351"/>
      <c r="K258" s="22">
        <f t="shared" si="27"/>
        <v>0</v>
      </c>
      <c r="L258" s="92" t="str">
        <f t="shared" si="28"/>
        <v>M/C Off?</v>
      </c>
      <c r="M258" s="115">
        <f>SUM('MACHINE INFO'!S257)</f>
        <v>0</v>
      </c>
      <c r="N258" s="113" t="str">
        <f t="shared" si="24"/>
        <v/>
      </c>
      <c r="O258" s="114" t="str">
        <f t="shared" si="29"/>
        <v>NO THEO %</v>
      </c>
      <c r="P258" s="152" t="str">
        <f t="shared" si="25"/>
        <v/>
      </c>
    </row>
    <row r="259" spans="1:16" ht="19.5" hidden="1" customHeight="1" x14ac:dyDescent="0.4">
      <c r="A259" s="125">
        <f>'MACHINE INFO'!F258</f>
        <v>0</v>
      </c>
      <c r="B259" s="108">
        <f>'MACHINE INFO'!H258</f>
        <v>0</v>
      </c>
      <c r="C259" s="350"/>
      <c r="D259" s="350"/>
      <c r="E259" s="350"/>
      <c r="F259" s="351"/>
      <c r="G259" s="22" t="str">
        <f t="shared" si="26"/>
        <v/>
      </c>
      <c r="H259" s="351"/>
      <c r="I259" s="351"/>
      <c r="J259" s="351"/>
      <c r="K259" s="22">
        <f t="shared" si="27"/>
        <v>0</v>
      </c>
      <c r="L259" s="92" t="str">
        <f t="shared" si="28"/>
        <v>M/C Off?</v>
      </c>
      <c r="M259" s="115">
        <f>SUM('MACHINE INFO'!S258)</f>
        <v>0</v>
      </c>
      <c r="N259" s="113" t="str">
        <f t="shared" si="24"/>
        <v/>
      </c>
      <c r="O259" s="114" t="str">
        <f t="shared" si="29"/>
        <v>NO THEO %</v>
      </c>
      <c r="P259" s="152" t="str">
        <f t="shared" si="25"/>
        <v/>
      </c>
    </row>
    <row r="260" spans="1:16" ht="19.5" hidden="1" customHeight="1" x14ac:dyDescent="0.4">
      <c r="A260" s="125">
        <f>'MACHINE INFO'!F259</f>
        <v>0</v>
      </c>
      <c r="B260" s="108">
        <f>'MACHINE INFO'!H259</f>
        <v>0</v>
      </c>
      <c r="C260" s="350"/>
      <c r="D260" s="350"/>
      <c r="E260" s="350"/>
      <c r="F260" s="351"/>
      <c r="G260" s="22" t="str">
        <f t="shared" si="26"/>
        <v/>
      </c>
      <c r="H260" s="351"/>
      <c r="I260" s="351"/>
      <c r="J260" s="351"/>
      <c r="K260" s="22">
        <f t="shared" si="27"/>
        <v>0</v>
      </c>
      <c r="L260" s="92" t="str">
        <f t="shared" si="28"/>
        <v>M/C Off?</v>
      </c>
      <c r="M260" s="115">
        <f>SUM('MACHINE INFO'!S259)</f>
        <v>0</v>
      </c>
      <c r="N260" s="113" t="str">
        <f t="shared" si="24"/>
        <v/>
      </c>
      <c r="O260" s="114" t="str">
        <f t="shared" si="29"/>
        <v>NO THEO %</v>
      </c>
      <c r="P260" s="152" t="str">
        <f t="shared" si="25"/>
        <v/>
      </c>
    </row>
    <row r="261" spans="1:16" ht="19.5" hidden="1" customHeight="1" x14ac:dyDescent="0.4">
      <c r="A261" s="125">
        <f>'MACHINE INFO'!F260</f>
        <v>0</v>
      </c>
      <c r="B261" s="108">
        <f>'MACHINE INFO'!H260</f>
        <v>0</v>
      </c>
      <c r="C261" s="350"/>
      <c r="D261" s="350"/>
      <c r="E261" s="350"/>
      <c r="F261" s="351"/>
      <c r="G261" s="22" t="str">
        <f t="shared" si="26"/>
        <v/>
      </c>
      <c r="H261" s="351"/>
      <c r="I261" s="351"/>
      <c r="J261" s="351"/>
      <c r="K261" s="22">
        <f t="shared" si="27"/>
        <v>0</v>
      </c>
      <c r="L261" s="92" t="str">
        <f t="shared" si="28"/>
        <v>M/C Off?</v>
      </c>
      <c r="M261" s="115">
        <f>SUM('MACHINE INFO'!S260)</f>
        <v>0</v>
      </c>
      <c r="N261" s="113" t="str">
        <f t="shared" si="24"/>
        <v/>
      </c>
      <c r="O261" s="114" t="str">
        <f t="shared" si="29"/>
        <v>NO THEO %</v>
      </c>
      <c r="P261" s="152" t="str">
        <f t="shared" si="25"/>
        <v/>
      </c>
    </row>
    <row r="262" spans="1:16" ht="19.5" hidden="1" customHeight="1" x14ac:dyDescent="0.4">
      <c r="A262" s="125">
        <f>'MACHINE INFO'!F261</f>
        <v>0</v>
      </c>
      <c r="B262" s="108">
        <f>'MACHINE INFO'!H261</f>
        <v>0</v>
      </c>
      <c r="C262" s="350"/>
      <c r="D262" s="350"/>
      <c r="E262" s="350"/>
      <c r="F262" s="351"/>
      <c r="G262" s="22" t="str">
        <f t="shared" si="26"/>
        <v/>
      </c>
      <c r="H262" s="351"/>
      <c r="I262" s="351"/>
      <c r="J262" s="351"/>
      <c r="K262" s="22">
        <f t="shared" si="27"/>
        <v>0</v>
      </c>
      <c r="L262" s="92" t="str">
        <f t="shared" si="28"/>
        <v>M/C Off?</v>
      </c>
      <c r="M262" s="115">
        <f>SUM('MACHINE INFO'!S261)</f>
        <v>0</v>
      </c>
      <c r="N262" s="113" t="str">
        <f t="shared" si="24"/>
        <v/>
      </c>
      <c r="O262" s="114" t="str">
        <f t="shared" si="29"/>
        <v>NO THEO %</v>
      </c>
      <c r="P262" s="152" t="str">
        <f t="shared" si="25"/>
        <v/>
      </c>
    </row>
    <row r="263" spans="1:16" ht="19.5" hidden="1" customHeight="1" x14ac:dyDescent="0.4">
      <c r="A263" s="125">
        <f>'MACHINE INFO'!F262</f>
        <v>0</v>
      </c>
      <c r="B263" s="108">
        <f>'MACHINE INFO'!H262</f>
        <v>0</v>
      </c>
      <c r="C263" s="350"/>
      <c r="D263" s="350"/>
      <c r="E263" s="350"/>
      <c r="F263" s="351"/>
      <c r="G263" s="22" t="str">
        <f t="shared" si="26"/>
        <v/>
      </c>
      <c r="H263" s="351"/>
      <c r="I263" s="351"/>
      <c r="J263" s="351"/>
      <c r="K263" s="22">
        <f t="shared" si="27"/>
        <v>0</v>
      </c>
      <c r="L263" s="92" t="str">
        <f t="shared" si="28"/>
        <v>M/C Off?</v>
      </c>
      <c r="M263" s="115">
        <f>SUM('MACHINE INFO'!S262)</f>
        <v>0</v>
      </c>
      <c r="N263" s="113" t="str">
        <f t="shared" si="24"/>
        <v/>
      </c>
      <c r="O263" s="114" t="str">
        <f t="shared" si="29"/>
        <v>NO THEO %</v>
      </c>
      <c r="P263" s="152" t="str">
        <f t="shared" si="25"/>
        <v/>
      </c>
    </row>
    <row r="264" spans="1:16" ht="19.5" hidden="1" customHeight="1" x14ac:dyDescent="0.4">
      <c r="A264" s="125">
        <f>'MACHINE INFO'!F263</f>
        <v>0</v>
      </c>
      <c r="B264" s="108">
        <f>'MACHINE INFO'!H263</f>
        <v>0</v>
      </c>
      <c r="C264" s="350"/>
      <c r="D264" s="350"/>
      <c r="E264" s="350"/>
      <c r="F264" s="351"/>
      <c r="G264" s="22" t="str">
        <f t="shared" si="26"/>
        <v/>
      </c>
      <c r="H264" s="351"/>
      <c r="I264" s="351"/>
      <c r="J264" s="351"/>
      <c r="K264" s="22">
        <f t="shared" si="27"/>
        <v>0</v>
      </c>
      <c r="L264" s="92" t="str">
        <f t="shared" si="28"/>
        <v>M/C Off?</v>
      </c>
      <c r="M264" s="115">
        <f>SUM('MACHINE INFO'!S263)</f>
        <v>0</v>
      </c>
      <c r="N264" s="113" t="str">
        <f t="shared" si="24"/>
        <v/>
      </c>
      <c r="O264" s="114" t="str">
        <f t="shared" si="29"/>
        <v>NO THEO %</v>
      </c>
      <c r="P264" s="152" t="str">
        <f t="shared" si="25"/>
        <v/>
      </c>
    </row>
    <row r="265" spans="1:16" ht="19.5" hidden="1" customHeight="1" x14ac:dyDescent="0.4">
      <c r="A265" s="125">
        <f>'MACHINE INFO'!F264</f>
        <v>0</v>
      </c>
      <c r="B265" s="108">
        <f>'MACHINE INFO'!H264</f>
        <v>0</v>
      </c>
      <c r="C265" s="350"/>
      <c r="D265" s="350"/>
      <c r="E265" s="350"/>
      <c r="F265" s="351"/>
      <c r="G265" s="22" t="str">
        <f t="shared" si="26"/>
        <v/>
      </c>
      <c r="H265" s="351"/>
      <c r="I265" s="351"/>
      <c r="J265" s="351"/>
      <c r="K265" s="22">
        <f t="shared" si="27"/>
        <v>0</v>
      </c>
      <c r="L265" s="92" t="str">
        <f t="shared" si="28"/>
        <v>M/C Off?</v>
      </c>
      <c r="M265" s="115">
        <f>SUM('MACHINE INFO'!S264)</f>
        <v>0</v>
      </c>
      <c r="N265" s="113" t="str">
        <f t="shared" si="24"/>
        <v/>
      </c>
      <c r="O265" s="114" t="str">
        <f t="shared" si="29"/>
        <v>NO THEO %</v>
      </c>
      <c r="P265" s="152" t="str">
        <f t="shared" si="25"/>
        <v/>
      </c>
    </row>
    <row r="266" spans="1:16" ht="19.5" hidden="1" customHeight="1" x14ac:dyDescent="0.4">
      <c r="A266" s="125">
        <f>'MACHINE INFO'!F265</f>
        <v>0</v>
      </c>
      <c r="B266" s="108">
        <f>'MACHINE INFO'!H265</f>
        <v>0</v>
      </c>
      <c r="C266" s="350"/>
      <c r="D266" s="350"/>
      <c r="E266" s="350"/>
      <c r="F266" s="351"/>
      <c r="G266" s="22" t="str">
        <f t="shared" si="26"/>
        <v/>
      </c>
      <c r="H266" s="351"/>
      <c r="I266" s="351"/>
      <c r="J266" s="351"/>
      <c r="K266" s="22">
        <f t="shared" si="27"/>
        <v>0</v>
      </c>
      <c r="L266" s="92" t="str">
        <f t="shared" si="28"/>
        <v>M/C Off?</v>
      </c>
      <c r="M266" s="115">
        <f>SUM('MACHINE INFO'!S265)</f>
        <v>0</v>
      </c>
      <c r="N266" s="113" t="str">
        <f t="shared" si="24"/>
        <v/>
      </c>
      <c r="O266" s="114" t="str">
        <f t="shared" si="29"/>
        <v>NO THEO %</v>
      </c>
      <c r="P266" s="152" t="str">
        <f t="shared" si="25"/>
        <v/>
      </c>
    </row>
    <row r="267" spans="1:16" ht="19.5" hidden="1" customHeight="1" x14ac:dyDescent="0.4">
      <c r="A267" s="125">
        <f>'MACHINE INFO'!F266</f>
        <v>0</v>
      </c>
      <c r="B267" s="108">
        <f>'MACHINE INFO'!H266</f>
        <v>0</v>
      </c>
      <c r="C267" s="350"/>
      <c r="D267" s="350"/>
      <c r="E267" s="350"/>
      <c r="F267" s="351"/>
      <c r="G267" s="22" t="str">
        <f t="shared" si="26"/>
        <v/>
      </c>
      <c r="H267" s="351"/>
      <c r="I267" s="351"/>
      <c r="J267" s="351"/>
      <c r="K267" s="22">
        <f t="shared" si="27"/>
        <v>0</v>
      </c>
      <c r="L267" s="92" t="str">
        <f t="shared" si="28"/>
        <v>M/C Off?</v>
      </c>
      <c r="M267" s="115">
        <f>SUM('MACHINE INFO'!S266)</f>
        <v>0</v>
      </c>
      <c r="N267" s="113" t="str">
        <f t="shared" si="24"/>
        <v/>
      </c>
      <c r="O267" s="114" t="str">
        <f t="shared" si="29"/>
        <v>NO THEO %</v>
      </c>
      <c r="P267" s="152" t="str">
        <f t="shared" si="25"/>
        <v/>
      </c>
    </row>
    <row r="268" spans="1:16" ht="19.5" hidden="1" customHeight="1" x14ac:dyDescent="0.4">
      <c r="A268" s="125">
        <f>'MACHINE INFO'!F267</f>
        <v>0</v>
      </c>
      <c r="B268" s="108">
        <f>'MACHINE INFO'!H267</f>
        <v>0</v>
      </c>
      <c r="C268" s="350"/>
      <c r="D268" s="350"/>
      <c r="E268" s="350"/>
      <c r="F268" s="351"/>
      <c r="G268" s="22" t="str">
        <f t="shared" si="26"/>
        <v/>
      </c>
      <c r="H268" s="351"/>
      <c r="I268" s="351"/>
      <c r="J268" s="351"/>
      <c r="K268" s="22">
        <f t="shared" si="27"/>
        <v>0</v>
      </c>
      <c r="L268" s="92" t="str">
        <f t="shared" si="28"/>
        <v>M/C Off?</v>
      </c>
      <c r="M268" s="115">
        <f>SUM('MACHINE INFO'!S267)</f>
        <v>0</v>
      </c>
      <c r="N268" s="113" t="str">
        <f t="shared" ref="N268:N310" si="30">IF(L268="M/C Off?","",IF(G268="","",IF(AND(H268="",I268="",J268=""),"",SUM((C268-L268)/C268))))</f>
        <v/>
      </c>
      <c r="O268" s="114" t="str">
        <f t="shared" si="29"/>
        <v>NO THEO %</v>
      </c>
      <c r="P268" s="152" t="str">
        <f t="shared" ref="P268:P310" si="31">IF(C268="","",IF(G268&gt;C268,"DROP BUT NO COIN IN?",IF(C268=0,"ZERO COIN IN?",IF(AND(C268&gt;0,G268&gt;0),"OK",IF(AND(C268&gt;0,G268=0),"No Drop?",)))))</f>
        <v/>
      </c>
    </row>
    <row r="269" spans="1:16" ht="19.5" hidden="1" customHeight="1" x14ac:dyDescent="0.4">
      <c r="A269" s="125">
        <f>'MACHINE INFO'!F268</f>
        <v>0</v>
      </c>
      <c r="B269" s="108">
        <f>'MACHINE INFO'!H268</f>
        <v>0</v>
      </c>
      <c r="C269" s="350"/>
      <c r="D269" s="350"/>
      <c r="E269" s="350"/>
      <c r="F269" s="351"/>
      <c r="G269" s="22" t="str">
        <f t="shared" ref="G269:G305" si="32">IF(AND(D269="",E269="",F269=""),"",SUM(D269:F269))</f>
        <v/>
      </c>
      <c r="H269" s="351"/>
      <c r="I269" s="351"/>
      <c r="J269" s="351"/>
      <c r="K269" s="22">
        <f t="shared" si="27"/>
        <v>0</v>
      </c>
      <c r="L269" s="92" t="str">
        <f t="shared" si="28"/>
        <v>M/C Off?</v>
      </c>
      <c r="M269" s="115">
        <f>SUM('MACHINE INFO'!S268)</f>
        <v>0</v>
      </c>
      <c r="N269" s="113" t="str">
        <f t="shared" si="30"/>
        <v/>
      </c>
      <c r="O269" s="114" t="str">
        <f t="shared" si="29"/>
        <v>NO THEO %</v>
      </c>
      <c r="P269" s="152" t="str">
        <f t="shared" si="31"/>
        <v/>
      </c>
    </row>
    <row r="270" spans="1:16" ht="19.5" hidden="1" customHeight="1" x14ac:dyDescent="0.4">
      <c r="A270" s="125">
        <f>'MACHINE INFO'!F269</f>
        <v>0</v>
      </c>
      <c r="B270" s="108">
        <f>'MACHINE INFO'!H269</f>
        <v>0</v>
      </c>
      <c r="C270" s="350"/>
      <c r="D270" s="350"/>
      <c r="E270" s="350"/>
      <c r="F270" s="351"/>
      <c r="G270" s="22" t="str">
        <f t="shared" si="32"/>
        <v/>
      </c>
      <c r="H270" s="351"/>
      <c r="I270" s="351"/>
      <c r="J270" s="351"/>
      <c r="K270" s="22">
        <f t="shared" si="27"/>
        <v>0</v>
      </c>
      <c r="L270" s="92" t="str">
        <f t="shared" si="28"/>
        <v>M/C Off?</v>
      </c>
      <c r="M270" s="115">
        <f>SUM('MACHINE INFO'!S269)</f>
        <v>0</v>
      </c>
      <c r="N270" s="113" t="str">
        <f t="shared" si="30"/>
        <v/>
      </c>
      <c r="O270" s="114" t="str">
        <f t="shared" si="29"/>
        <v>NO THEO %</v>
      </c>
      <c r="P270" s="152" t="str">
        <f t="shared" si="31"/>
        <v/>
      </c>
    </row>
    <row r="271" spans="1:16" ht="19.5" hidden="1" customHeight="1" x14ac:dyDescent="0.4">
      <c r="A271" s="125">
        <f>'MACHINE INFO'!F270</f>
        <v>0</v>
      </c>
      <c r="B271" s="108">
        <f>'MACHINE INFO'!H270</f>
        <v>0</v>
      </c>
      <c r="C271" s="350"/>
      <c r="D271" s="350"/>
      <c r="E271" s="350"/>
      <c r="F271" s="351"/>
      <c r="G271" s="22" t="str">
        <f t="shared" si="32"/>
        <v/>
      </c>
      <c r="H271" s="351"/>
      <c r="I271" s="351"/>
      <c r="J271" s="351"/>
      <c r="K271" s="22">
        <f t="shared" si="27"/>
        <v>0</v>
      </c>
      <c r="L271" s="92" t="str">
        <f t="shared" si="28"/>
        <v>M/C Off?</v>
      </c>
      <c r="M271" s="115">
        <f>SUM('MACHINE INFO'!S270)</f>
        <v>0</v>
      </c>
      <c r="N271" s="113" t="str">
        <f t="shared" si="30"/>
        <v/>
      </c>
      <c r="O271" s="114" t="str">
        <f t="shared" si="29"/>
        <v>NO THEO %</v>
      </c>
      <c r="P271" s="152" t="str">
        <f t="shared" si="31"/>
        <v/>
      </c>
    </row>
    <row r="272" spans="1:16" ht="19.5" hidden="1" customHeight="1" x14ac:dyDescent="0.4">
      <c r="A272" s="125">
        <f>'MACHINE INFO'!F271</f>
        <v>0</v>
      </c>
      <c r="B272" s="108">
        <f>'MACHINE INFO'!H271</f>
        <v>0</v>
      </c>
      <c r="C272" s="350"/>
      <c r="D272" s="350"/>
      <c r="E272" s="350"/>
      <c r="F272" s="351"/>
      <c r="G272" s="22" t="str">
        <f t="shared" si="32"/>
        <v/>
      </c>
      <c r="H272" s="351"/>
      <c r="I272" s="351"/>
      <c r="J272" s="351"/>
      <c r="K272" s="22">
        <f t="shared" si="27"/>
        <v>0</v>
      </c>
      <c r="L272" s="92" t="str">
        <f t="shared" si="28"/>
        <v>M/C Off?</v>
      </c>
      <c r="M272" s="115">
        <f>SUM('MACHINE INFO'!S271)</f>
        <v>0</v>
      </c>
      <c r="N272" s="113" t="str">
        <f t="shared" si="30"/>
        <v/>
      </c>
      <c r="O272" s="114" t="str">
        <f t="shared" si="29"/>
        <v>NO THEO %</v>
      </c>
      <c r="P272" s="152" t="str">
        <f t="shared" si="31"/>
        <v/>
      </c>
    </row>
    <row r="273" spans="1:16" ht="19.5" hidden="1" customHeight="1" x14ac:dyDescent="0.4">
      <c r="A273" s="125">
        <f>'MACHINE INFO'!F272</f>
        <v>0</v>
      </c>
      <c r="B273" s="108">
        <f>'MACHINE INFO'!H272</f>
        <v>0</v>
      </c>
      <c r="C273" s="350"/>
      <c r="D273" s="350"/>
      <c r="E273" s="350"/>
      <c r="F273" s="351"/>
      <c r="G273" s="22" t="str">
        <f t="shared" si="32"/>
        <v/>
      </c>
      <c r="H273" s="351"/>
      <c r="I273" s="351"/>
      <c r="J273" s="351"/>
      <c r="K273" s="22">
        <f t="shared" si="27"/>
        <v>0</v>
      </c>
      <c r="L273" s="92" t="str">
        <f t="shared" si="28"/>
        <v>M/C Off?</v>
      </c>
      <c r="M273" s="115">
        <f>SUM('MACHINE INFO'!S272)</f>
        <v>0</v>
      </c>
      <c r="N273" s="113" t="str">
        <f t="shared" si="30"/>
        <v/>
      </c>
      <c r="O273" s="114" t="str">
        <f t="shared" si="29"/>
        <v>NO THEO %</v>
      </c>
      <c r="P273" s="152" t="str">
        <f t="shared" si="31"/>
        <v/>
      </c>
    </row>
    <row r="274" spans="1:16" ht="19.5" hidden="1" customHeight="1" x14ac:dyDescent="0.4">
      <c r="A274" s="125">
        <f>'MACHINE INFO'!F273</f>
        <v>0</v>
      </c>
      <c r="B274" s="108">
        <f>'MACHINE INFO'!H273</f>
        <v>0</v>
      </c>
      <c r="C274" s="350"/>
      <c r="D274" s="350"/>
      <c r="E274" s="350"/>
      <c r="F274" s="351"/>
      <c r="G274" s="22" t="str">
        <f t="shared" si="32"/>
        <v/>
      </c>
      <c r="H274" s="351"/>
      <c r="I274" s="351"/>
      <c r="J274" s="351"/>
      <c r="K274" s="22">
        <f t="shared" si="27"/>
        <v>0</v>
      </c>
      <c r="L274" s="92" t="str">
        <f t="shared" si="28"/>
        <v>M/C Off?</v>
      </c>
      <c r="M274" s="115">
        <f>SUM('MACHINE INFO'!S273)</f>
        <v>0</v>
      </c>
      <c r="N274" s="113" t="str">
        <f t="shared" si="30"/>
        <v/>
      </c>
      <c r="O274" s="114" t="str">
        <f t="shared" si="29"/>
        <v>NO THEO %</v>
      </c>
      <c r="P274" s="152" t="str">
        <f t="shared" si="31"/>
        <v/>
      </c>
    </row>
    <row r="275" spans="1:16" ht="19.5" hidden="1" customHeight="1" x14ac:dyDescent="0.4">
      <c r="A275" s="125">
        <f>'MACHINE INFO'!F274</f>
        <v>0</v>
      </c>
      <c r="B275" s="108">
        <f>'MACHINE INFO'!H274</f>
        <v>0</v>
      </c>
      <c r="C275" s="350"/>
      <c r="D275" s="350"/>
      <c r="E275" s="350"/>
      <c r="F275" s="351"/>
      <c r="G275" s="22" t="str">
        <f t="shared" si="32"/>
        <v/>
      </c>
      <c r="H275" s="351"/>
      <c r="I275" s="351"/>
      <c r="J275" s="351"/>
      <c r="K275" s="22">
        <f t="shared" si="27"/>
        <v>0</v>
      </c>
      <c r="L275" s="92" t="str">
        <f t="shared" si="28"/>
        <v>M/C Off?</v>
      </c>
      <c r="M275" s="115">
        <f>SUM('MACHINE INFO'!S274)</f>
        <v>0</v>
      </c>
      <c r="N275" s="113" t="str">
        <f t="shared" si="30"/>
        <v/>
      </c>
      <c r="O275" s="114" t="str">
        <f t="shared" si="29"/>
        <v>NO THEO %</v>
      </c>
      <c r="P275" s="152" t="str">
        <f t="shared" si="31"/>
        <v/>
      </c>
    </row>
    <row r="276" spans="1:16" ht="19.5" hidden="1" customHeight="1" x14ac:dyDescent="0.4">
      <c r="A276" s="125">
        <f>'MACHINE INFO'!F275</f>
        <v>0</v>
      </c>
      <c r="B276" s="108">
        <f>'MACHINE INFO'!H275</f>
        <v>0</v>
      </c>
      <c r="C276" s="350"/>
      <c r="D276" s="350"/>
      <c r="E276" s="350"/>
      <c r="F276" s="351"/>
      <c r="G276" s="22" t="str">
        <f t="shared" si="32"/>
        <v/>
      </c>
      <c r="H276" s="351"/>
      <c r="I276" s="351"/>
      <c r="J276" s="351"/>
      <c r="K276" s="22">
        <f t="shared" si="27"/>
        <v>0</v>
      </c>
      <c r="L276" s="92" t="str">
        <f t="shared" si="28"/>
        <v>M/C Off?</v>
      </c>
      <c r="M276" s="115">
        <f>SUM('MACHINE INFO'!S275)</f>
        <v>0</v>
      </c>
      <c r="N276" s="113" t="str">
        <f t="shared" si="30"/>
        <v/>
      </c>
      <c r="O276" s="114" t="str">
        <f t="shared" si="29"/>
        <v>NO THEO %</v>
      </c>
      <c r="P276" s="152" t="str">
        <f t="shared" si="31"/>
        <v/>
      </c>
    </row>
    <row r="277" spans="1:16" ht="20.25" hidden="1" customHeight="1" x14ac:dyDescent="0.4">
      <c r="A277" s="125">
        <f>'MACHINE INFO'!F276</f>
        <v>0</v>
      </c>
      <c r="B277" s="108">
        <f>'MACHINE INFO'!H276</f>
        <v>0</v>
      </c>
      <c r="C277" s="350"/>
      <c r="D277" s="350"/>
      <c r="E277" s="350"/>
      <c r="F277" s="351"/>
      <c r="G277" s="22" t="str">
        <f t="shared" si="32"/>
        <v/>
      </c>
      <c r="H277" s="351"/>
      <c r="I277" s="351"/>
      <c r="J277" s="351"/>
      <c r="K277" s="22">
        <f t="shared" si="27"/>
        <v>0</v>
      </c>
      <c r="L277" s="92" t="str">
        <f t="shared" si="28"/>
        <v>M/C Off?</v>
      </c>
      <c r="M277" s="115">
        <f>SUM('MACHINE INFO'!S276)</f>
        <v>0</v>
      </c>
      <c r="N277" s="113" t="str">
        <f t="shared" si="30"/>
        <v/>
      </c>
      <c r="O277" s="114" t="str">
        <f t="shared" si="29"/>
        <v>NO THEO %</v>
      </c>
      <c r="P277" s="152" t="str">
        <f t="shared" si="31"/>
        <v/>
      </c>
    </row>
    <row r="278" spans="1:16" ht="19.5" hidden="1" customHeight="1" x14ac:dyDescent="0.4">
      <c r="A278" s="125">
        <f>'MACHINE INFO'!F277</f>
        <v>0</v>
      </c>
      <c r="B278" s="108">
        <f>'MACHINE INFO'!H277</f>
        <v>0</v>
      </c>
      <c r="C278" s="350"/>
      <c r="D278" s="350"/>
      <c r="E278" s="350"/>
      <c r="F278" s="351"/>
      <c r="G278" s="22" t="str">
        <f t="shared" si="32"/>
        <v/>
      </c>
      <c r="H278" s="351"/>
      <c r="I278" s="351"/>
      <c r="J278" s="351"/>
      <c r="K278" s="22">
        <f t="shared" si="27"/>
        <v>0</v>
      </c>
      <c r="L278" s="92" t="str">
        <f t="shared" si="28"/>
        <v>M/C Off?</v>
      </c>
      <c r="M278" s="115">
        <f>SUM('MACHINE INFO'!S277)</f>
        <v>0</v>
      </c>
      <c r="N278" s="113" t="str">
        <f t="shared" si="30"/>
        <v/>
      </c>
      <c r="O278" s="114" t="str">
        <f t="shared" si="29"/>
        <v>NO THEO %</v>
      </c>
      <c r="P278" s="152" t="str">
        <f t="shared" si="31"/>
        <v/>
      </c>
    </row>
    <row r="279" spans="1:16" ht="19.5" hidden="1" customHeight="1" x14ac:dyDescent="0.4">
      <c r="A279" s="125">
        <f>'MACHINE INFO'!F278</f>
        <v>0</v>
      </c>
      <c r="B279" s="108">
        <f>'MACHINE INFO'!H278</f>
        <v>0</v>
      </c>
      <c r="C279" s="350"/>
      <c r="D279" s="350"/>
      <c r="E279" s="350"/>
      <c r="F279" s="351"/>
      <c r="G279" s="22" t="str">
        <f t="shared" si="32"/>
        <v/>
      </c>
      <c r="H279" s="351"/>
      <c r="I279" s="351"/>
      <c r="J279" s="351"/>
      <c r="K279" s="22">
        <f t="shared" si="27"/>
        <v>0</v>
      </c>
      <c r="L279" s="92" t="str">
        <f t="shared" si="28"/>
        <v>M/C Off?</v>
      </c>
      <c r="M279" s="115">
        <f>SUM('MACHINE INFO'!S278)</f>
        <v>0</v>
      </c>
      <c r="N279" s="113" t="str">
        <f t="shared" si="30"/>
        <v/>
      </c>
      <c r="O279" s="114" t="str">
        <f t="shared" si="29"/>
        <v>NO THEO %</v>
      </c>
      <c r="P279" s="152" t="str">
        <f t="shared" si="31"/>
        <v/>
      </c>
    </row>
    <row r="280" spans="1:16" ht="19.5" hidden="1" customHeight="1" x14ac:dyDescent="0.4">
      <c r="A280" s="125">
        <f>'MACHINE INFO'!F279</f>
        <v>0</v>
      </c>
      <c r="B280" s="108">
        <f>'MACHINE INFO'!H279</f>
        <v>0</v>
      </c>
      <c r="C280" s="350"/>
      <c r="D280" s="350"/>
      <c r="E280" s="350"/>
      <c r="F280" s="351"/>
      <c r="G280" s="22" t="str">
        <f t="shared" si="32"/>
        <v/>
      </c>
      <c r="H280" s="351"/>
      <c r="I280" s="351"/>
      <c r="J280" s="351"/>
      <c r="K280" s="22">
        <f t="shared" si="27"/>
        <v>0</v>
      </c>
      <c r="L280" s="92" t="str">
        <f t="shared" si="28"/>
        <v>M/C Off?</v>
      </c>
      <c r="M280" s="115">
        <f>SUM('MACHINE INFO'!S279)</f>
        <v>0</v>
      </c>
      <c r="N280" s="113" t="str">
        <f t="shared" si="30"/>
        <v/>
      </c>
      <c r="O280" s="114" t="str">
        <f t="shared" si="29"/>
        <v>NO THEO %</v>
      </c>
      <c r="P280" s="152" t="str">
        <f t="shared" si="31"/>
        <v/>
      </c>
    </row>
    <row r="281" spans="1:16" ht="19.5" hidden="1" customHeight="1" x14ac:dyDescent="0.4">
      <c r="A281" s="125">
        <f>'MACHINE INFO'!F280</f>
        <v>0</v>
      </c>
      <c r="B281" s="108">
        <f>'MACHINE INFO'!H280</f>
        <v>0</v>
      </c>
      <c r="C281" s="350"/>
      <c r="D281" s="350"/>
      <c r="E281" s="350"/>
      <c r="F281" s="351"/>
      <c r="G281" s="22" t="str">
        <f t="shared" si="32"/>
        <v/>
      </c>
      <c r="H281" s="351"/>
      <c r="I281" s="351"/>
      <c r="J281" s="351"/>
      <c r="K281" s="22">
        <f t="shared" si="27"/>
        <v>0</v>
      </c>
      <c r="L281" s="92" t="str">
        <f t="shared" si="28"/>
        <v>M/C Off?</v>
      </c>
      <c r="M281" s="115">
        <f>SUM('MACHINE INFO'!S280)</f>
        <v>0</v>
      </c>
      <c r="N281" s="113" t="str">
        <f t="shared" si="30"/>
        <v/>
      </c>
      <c r="O281" s="114" t="str">
        <f t="shared" si="29"/>
        <v>NO THEO %</v>
      </c>
      <c r="P281" s="152" t="str">
        <f t="shared" si="31"/>
        <v/>
      </c>
    </row>
    <row r="282" spans="1:16" ht="19.5" hidden="1" customHeight="1" x14ac:dyDescent="0.4">
      <c r="A282" s="125">
        <f>'MACHINE INFO'!F281</f>
        <v>0</v>
      </c>
      <c r="B282" s="108">
        <f>'MACHINE INFO'!H281</f>
        <v>0</v>
      </c>
      <c r="C282" s="350"/>
      <c r="D282" s="350"/>
      <c r="E282" s="350"/>
      <c r="F282" s="351"/>
      <c r="G282" s="22" t="str">
        <f t="shared" si="32"/>
        <v/>
      </c>
      <c r="H282" s="351"/>
      <c r="I282" s="351"/>
      <c r="J282" s="351"/>
      <c r="K282" s="22">
        <f t="shared" si="27"/>
        <v>0</v>
      </c>
      <c r="L282" s="92" t="str">
        <f t="shared" si="28"/>
        <v>M/C Off?</v>
      </c>
      <c r="M282" s="115">
        <f>SUM('MACHINE INFO'!S281)</f>
        <v>0</v>
      </c>
      <c r="N282" s="113" t="str">
        <f t="shared" si="30"/>
        <v/>
      </c>
      <c r="O282" s="114" t="str">
        <f t="shared" si="29"/>
        <v>NO THEO %</v>
      </c>
      <c r="P282" s="152" t="str">
        <f t="shared" si="31"/>
        <v/>
      </c>
    </row>
    <row r="283" spans="1:16" ht="19.5" hidden="1" customHeight="1" x14ac:dyDescent="0.4">
      <c r="A283" s="125">
        <f>'MACHINE INFO'!F282</f>
        <v>0</v>
      </c>
      <c r="B283" s="108">
        <f>'MACHINE INFO'!H282</f>
        <v>0</v>
      </c>
      <c r="C283" s="350"/>
      <c r="D283" s="350"/>
      <c r="E283" s="350"/>
      <c r="F283" s="351"/>
      <c r="G283" s="22" t="str">
        <f t="shared" si="32"/>
        <v/>
      </c>
      <c r="H283" s="351"/>
      <c r="I283" s="351"/>
      <c r="J283" s="351"/>
      <c r="K283" s="22">
        <f t="shared" si="27"/>
        <v>0</v>
      </c>
      <c r="L283" s="92" t="str">
        <f t="shared" si="28"/>
        <v>M/C Off?</v>
      </c>
      <c r="M283" s="115">
        <f>SUM('MACHINE INFO'!S282)</f>
        <v>0</v>
      </c>
      <c r="N283" s="113" t="str">
        <f t="shared" si="30"/>
        <v/>
      </c>
      <c r="O283" s="114" t="str">
        <f t="shared" si="29"/>
        <v>NO THEO %</v>
      </c>
      <c r="P283" s="152" t="str">
        <f t="shared" si="31"/>
        <v/>
      </c>
    </row>
    <row r="284" spans="1:16" ht="19.5" hidden="1" customHeight="1" x14ac:dyDescent="0.4">
      <c r="A284" s="125">
        <f>'MACHINE INFO'!F283</f>
        <v>0</v>
      </c>
      <c r="B284" s="108">
        <f>'MACHINE INFO'!H283</f>
        <v>0</v>
      </c>
      <c r="C284" s="350"/>
      <c r="D284" s="350"/>
      <c r="E284" s="350"/>
      <c r="F284" s="351"/>
      <c r="G284" s="22" t="str">
        <f t="shared" si="32"/>
        <v/>
      </c>
      <c r="H284" s="351"/>
      <c r="I284" s="351"/>
      <c r="J284" s="351"/>
      <c r="K284" s="22">
        <f t="shared" ref="K284:K307" si="33">SUM(H284:J284)</f>
        <v>0</v>
      </c>
      <c r="L284" s="92" t="str">
        <f t="shared" ref="L284:L307" si="34">IF(AND(C284=0,D284=0,E284=0,F284=0),"M/C Off?",SUM(G284-K284))</f>
        <v>M/C Off?</v>
      </c>
      <c r="M284" s="115">
        <f>SUM('MACHINE INFO'!S283)</f>
        <v>0</v>
      </c>
      <c r="N284" s="113" t="str">
        <f t="shared" si="30"/>
        <v/>
      </c>
      <c r="O284" s="114" t="str">
        <f t="shared" ref="O284:O307" si="35">IF(M284=0,"NO THEO %",IF(N284="","",SUM(M284-N284)))</f>
        <v>NO THEO %</v>
      </c>
      <c r="P284" s="152" t="str">
        <f t="shared" si="31"/>
        <v/>
      </c>
    </row>
    <row r="285" spans="1:16" ht="19.5" hidden="1" customHeight="1" x14ac:dyDescent="0.4">
      <c r="A285" s="125">
        <f>'MACHINE INFO'!F284</f>
        <v>0</v>
      </c>
      <c r="B285" s="108">
        <f>'MACHINE INFO'!H284</f>
        <v>0</v>
      </c>
      <c r="C285" s="350"/>
      <c r="D285" s="350"/>
      <c r="E285" s="350"/>
      <c r="F285" s="351"/>
      <c r="G285" s="22" t="str">
        <f t="shared" si="32"/>
        <v/>
      </c>
      <c r="H285" s="351"/>
      <c r="I285" s="351"/>
      <c r="J285" s="351"/>
      <c r="K285" s="22">
        <f t="shared" si="33"/>
        <v>0</v>
      </c>
      <c r="L285" s="92" t="str">
        <f t="shared" si="34"/>
        <v>M/C Off?</v>
      </c>
      <c r="M285" s="115">
        <f>SUM('MACHINE INFO'!S284)</f>
        <v>0</v>
      </c>
      <c r="N285" s="113" t="str">
        <f t="shared" si="30"/>
        <v/>
      </c>
      <c r="O285" s="114" t="str">
        <f t="shared" si="35"/>
        <v>NO THEO %</v>
      </c>
      <c r="P285" s="152" t="str">
        <f t="shared" si="31"/>
        <v/>
      </c>
    </row>
    <row r="286" spans="1:16" ht="19.5" hidden="1" customHeight="1" x14ac:dyDescent="0.4">
      <c r="A286" s="125">
        <f>'MACHINE INFO'!F285</f>
        <v>0</v>
      </c>
      <c r="B286" s="108">
        <f>'MACHINE INFO'!H285</f>
        <v>0</v>
      </c>
      <c r="C286" s="350"/>
      <c r="D286" s="350"/>
      <c r="E286" s="350"/>
      <c r="F286" s="351"/>
      <c r="G286" s="22" t="str">
        <f t="shared" si="32"/>
        <v/>
      </c>
      <c r="H286" s="351"/>
      <c r="I286" s="351"/>
      <c r="J286" s="351"/>
      <c r="K286" s="22">
        <f t="shared" si="33"/>
        <v>0</v>
      </c>
      <c r="L286" s="92" t="str">
        <f t="shared" si="34"/>
        <v>M/C Off?</v>
      </c>
      <c r="M286" s="115">
        <f>SUM('MACHINE INFO'!S285)</f>
        <v>0</v>
      </c>
      <c r="N286" s="113" t="str">
        <f t="shared" si="30"/>
        <v/>
      </c>
      <c r="O286" s="114" t="str">
        <f t="shared" si="35"/>
        <v>NO THEO %</v>
      </c>
      <c r="P286" s="152" t="str">
        <f t="shared" si="31"/>
        <v/>
      </c>
    </row>
    <row r="287" spans="1:16" ht="19.5" hidden="1" customHeight="1" x14ac:dyDescent="0.4">
      <c r="A287" s="125">
        <f>'MACHINE INFO'!F286</f>
        <v>0</v>
      </c>
      <c r="B287" s="108">
        <f>'MACHINE INFO'!H286</f>
        <v>0</v>
      </c>
      <c r="C287" s="350"/>
      <c r="D287" s="350"/>
      <c r="E287" s="350"/>
      <c r="F287" s="351"/>
      <c r="G287" s="22" t="str">
        <f t="shared" si="32"/>
        <v/>
      </c>
      <c r="H287" s="351"/>
      <c r="I287" s="351"/>
      <c r="J287" s="351"/>
      <c r="K287" s="22">
        <f t="shared" si="33"/>
        <v>0</v>
      </c>
      <c r="L287" s="92" t="str">
        <f t="shared" si="34"/>
        <v>M/C Off?</v>
      </c>
      <c r="M287" s="115">
        <f>SUM('MACHINE INFO'!S286)</f>
        <v>0</v>
      </c>
      <c r="N287" s="113" t="str">
        <f t="shared" si="30"/>
        <v/>
      </c>
      <c r="O287" s="114" t="str">
        <f t="shared" si="35"/>
        <v>NO THEO %</v>
      </c>
      <c r="P287" s="152" t="str">
        <f t="shared" si="31"/>
        <v/>
      </c>
    </row>
    <row r="288" spans="1:16" ht="19.5" hidden="1" customHeight="1" x14ac:dyDescent="0.4">
      <c r="A288" s="125">
        <f>'MACHINE INFO'!F287</f>
        <v>0</v>
      </c>
      <c r="B288" s="108">
        <f>'MACHINE INFO'!H287</f>
        <v>0</v>
      </c>
      <c r="C288" s="350"/>
      <c r="D288" s="350"/>
      <c r="E288" s="350"/>
      <c r="F288" s="351"/>
      <c r="G288" s="22" t="str">
        <f t="shared" si="32"/>
        <v/>
      </c>
      <c r="H288" s="351"/>
      <c r="I288" s="351"/>
      <c r="J288" s="351"/>
      <c r="K288" s="22">
        <f t="shared" si="33"/>
        <v>0</v>
      </c>
      <c r="L288" s="92" t="str">
        <f t="shared" si="34"/>
        <v>M/C Off?</v>
      </c>
      <c r="M288" s="115">
        <f>SUM('MACHINE INFO'!S287)</f>
        <v>0</v>
      </c>
      <c r="N288" s="113" t="str">
        <f t="shared" si="30"/>
        <v/>
      </c>
      <c r="O288" s="114" t="str">
        <f t="shared" si="35"/>
        <v>NO THEO %</v>
      </c>
      <c r="P288" s="152" t="str">
        <f t="shared" si="31"/>
        <v/>
      </c>
    </row>
    <row r="289" spans="1:16" ht="19.5" hidden="1" customHeight="1" x14ac:dyDescent="0.4">
      <c r="A289" s="125">
        <f>'MACHINE INFO'!F288</f>
        <v>0</v>
      </c>
      <c r="B289" s="108">
        <f>'MACHINE INFO'!H288</f>
        <v>0</v>
      </c>
      <c r="C289" s="350"/>
      <c r="D289" s="350"/>
      <c r="E289" s="350"/>
      <c r="F289" s="351"/>
      <c r="G289" s="22" t="str">
        <f t="shared" si="32"/>
        <v/>
      </c>
      <c r="H289" s="351"/>
      <c r="I289" s="351"/>
      <c r="J289" s="351"/>
      <c r="K289" s="22">
        <f t="shared" si="33"/>
        <v>0</v>
      </c>
      <c r="L289" s="92" t="str">
        <f t="shared" si="34"/>
        <v>M/C Off?</v>
      </c>
      <c r="M289" s="115">
        <f>SUM('MACHINE INFO'!S288)</f>
        <v>0</v>
      </c>
      <c r="N289" s="113" t="str">
        <f t="shared" si="30"/>
        <v/>
      </c>
      <c r="O289" s="114" t="str">
        <f t="shared" si="35"/>
        <v>NO THEO %</v>
      </c>
      <c r="P289" s="152" t="str">
        <f t="shared" si="31"/>
        <v/>
      </c>
    </row>
    <row r="290" spans="1:16" ht="19.5" hidden="1" customHeight="1" x14ac:dyDescent="0.4">
      <c r="A290" s="125">
        <f>'MACHINE INFO'!F289</f>
        <v>0</v>
      </c>
      <c r="B290" s="108">
        <f>'MACHINE INFO'!H289</f>
        <v>0</v>
      </c>
      <c r="C290" s="350"/>
      <c r="D290" s="350"/>
      <c r="E290" s="350"/>
      <c r="F290" s="351"/>
      <c r="G290" s="22" t="str">
        <f t="shared" si="32"/>
        <v/>
      </c>
      <c r="H290" s="351"/>
      <c r="I290" s="351"/>
      <c r="J290" s="351"/>
      <c r="K290" s="22">
        <f t="shared" si="33"/>
        <v>0</v>
      </c>
      <c r="L290" s="92" t="str">
        <f t="shared" si="34"/>
        <v>M/C Off?</v>
      </c>
      <c r="M290" s="115">
        <f>SUM('MACHINE INFO'!S289)</f>
        <v>0</v>
      </c>
      <c r="N290" s="113" t="str">
        <f t="shared" si="30"/>
        <v/>
      </c>
      <c r="O290" s="114" t="str">
        <f t="shared" si="35"/>
        <v>NO THEO %</v>
      </c>
      <c r="P290" s="152" t="str">
        <f t="shared" si="31"/>
        <v/>
      </c>
    </row>
    <row r="291" spans="1:16" ht="19.5" hidden="1" customHeight="1" x14ac:dyDescent="0.4">
      <c r="A291" s="125">
        <f>'MACHINE INFO'!F290</f>
        <v>0</v>
      </c>
      <c r="B291" s="108">
        <f>'MACHINE INFO'!H290</f>
        <v>0</v>
      </c>
      <c r="C291" s="350"/>
      <c r="D291" s="350"/>
      <c r="E291" s="350"/>
      <c r="F291" s="351"/>
      <c r="G291" s="22" t="str">
        <f t="shared" si="32"/>
        <v/>
      </c>
      <c r="H291" s="351"/>
      <c r="I291" s="351"/>
      <c r="J291" s="351"/>
      <c r="K291" s="22">
        <f t="shared" si="33"/>
        <v>0</v>
      </c>
      <c r="L291" s="92" t="str">
        <f t="shared" si="34"/>
        <v>M/C Off?</v>
      </c>
      <c r="M291" s="115">
        <f>SUM('MACHINE INFO'!S290)</f>
        <v>0</v>
      </c>
      <c r="N291" s="113" t="str">
        <f t="shared" si="30"/>
        <v/>
      </c>
      <c r="O291" s="114" t="str">
        <f t="shared" si="35"/>
        <v>NO THEO %</v>
      </c>
      <c r="P291" s="152" t="str">
        <f t="shared" si="31"/>
        <v/>
      </c>
    </row>
    <row r="292" spans="1:16" ht="19.5" hidden="1" customHeight="1" x14ac:dyDescent="0.4">
      <c r="A292" s="125">
        <f>'MACHINE INFO'!F291</f>
        <v>0</v>
      </c>
      <c r="B292" s="108">
        <f>'MACHINE INFO'!H291</f>
        <v>0</v>
      </c>
      <c r="C292" s="350"/>
      <c r="D292" s="350"/>
      <c r="E292" s="350"/>
      <c r="F292" s="351"/>
      <c r="G292" s="22" t="str">
        <f t="shared" si="32"/>
        <v/>
      </c>
      <c r="H292" s="351"/>
      <c r="I292" s="351"/>
      <c r="J292" s="351"/>
      <c r="K292" s="22">
        <f t="shared" si="33"/>
        <v>0</v>
      </c>
      <c r="L292" s="92" t="str">
        <f t="shared" si="34"/>
        <v>M/C Off?</v>
      </c>
      <c r="M292" s="115">
        <f>SUM('MACHINE INFO'!S291)</f>
        <v>0</v>
      </c>
      <c r="N292" s="113" t="str">
        <f t="shared" si="30"/>
        <v/>
      </c>
      <c r="O292" s="114" t="str">
        <f t="shared" si="35"/>
        <v>NO THEO %</v>
      </c>
      <c r="P292" s="152" t="str">
        <f t="shared" si="31"/>
        <v/>
      </c>
    </row>
    <row r="293" spans="1:16" ht="19.5" hidden="1" customHeight="1" x14ac:dyDescent="0.4">
      <c r="A293" s="125">
        <f>'MACHINE INFO'!F292</f>
        <v>0</v>
      </c>
      <c r="B293" s="108">
        <f>'MACHINE INFO'!H292</f>
        <v>0</v>
      </c>
      <c r="C293" s="350"/>
      <c r="D293" s="350"/>
      <c r="E293" s="350"/>
      <c r="F293" s="351"/>
      <c r="G293" s="22" t="str">
        <f t="shared" si="32"/>
        <v/>
      </c>
      <c r="H293" s="351"/>
      <c r="I293" s="351"/>
      <c r="J293" s="351"/>
      <c r="K293" s="22">
        <f t="shared" si="33"/>
        <v>0</v>
      </c>
      <c r="L293" s="92" t="str">
        <f t="shared" si="34"/>
        <v>M/C Off?</v>
      </c>
      <c r="M293" s="115">
        <f>SUM('MACHINE INFO'!S292)</f>
        <v>0</v>
      </c>
      <c r="N293" s="113" t="str">
        <f t="shared" si="30"/>
        <v/>
      </c>
      <c r="O293" s="114" t="str">
        <f t="shared" si="35"/>
        <v>NO THEO %</v>
      </c>
      <c r="P293" s="152" t="str">
        <f t="shared" si="31"/>
        <v/>
      </c>
    </row>
    <row r="294" spans="1:16" ht="19.5" hidden="1" customHeight="1" x14ac:dyDescent="0.4">
      <c r="A294" s="125">
        <f>'MACHINE INFO'!F293</f>
        <v>0</v>
      </c>
      <c r="B294" s="108">
        <f>'MACHINE INFO'!H293</f>
        <v>0</v>
      </c>
      <c r="C294" s="350"/>
      <c r="D294" s="350"/>
      <c r="E294" s="350"/>
      <c r="F294" s="351"/>
      <c r="G294" s="22" t="str">
        <f t="shared" si="32"/>
        <v/>
      </c>
      <c r="H294" s="351"/>
      <c r="I294" s="351"/>
      <c r="J294" s="351"/>
      <c r="K294" s="22">
        <f t="shared" si="33"/>
        <v>0</v>
      </c>
      <c r="L294" s="92" t="str">
        <f t="shared" si="34"/>
        <v>M/C Off?</v>
      </c>
      <c r="M294" s="115">
        <f>SUM('MACHINE INFO'!S293)</f>
        <v>0</v>
      </c>
      <c r="N294" s="113" t="str">
        <f t="shared" si="30"/>
        <v/>
      </c>
      <c r="O294" s="114" t="str">
        <f t="shared" si="35"/>
        <v>NO THEO %</v>
      </c>
      <c r="P294" s="152" t="str">
        <f t="shared" si="31"/>
        <v/>
      </c>
    </row>
    <row r="295" spans="1:16" ht="19.5" hidden="1" customHeight="1" x14ac:dyDescent="0.4">
      <c r="A295" s="125">
        <f>'MACHINE INFO'!F294</f>
        <v>0</v>
      </c>
      <c r="B295" s="108">
        <f>'MACHINE INFO'!H294</f>
        <v>0</v>
      </c>
      <c r="C295" s="350"/>
      <c r="D295" s="350"/>
      <c r="E295" s="350"/>
      <c r="F295" s="351"/>
      <c r="G295" s="22" t="str">
        <f t="shared" si="32"/>
        <v/>
      </c>
      <c r="H295" s="351"/>
      <c r="I295" s="351"/>
      <c r="J295" s="351"/>
      <c r="K295" s="22">
        <f t="shared" si="33"/>
        <v>0</v>
      </c>
      <c r="L295" s="92" t="str">
        <f t="shared" si="34"/>
        <v>M/C Off?</v>
      </c>
      <c r="M295" s="115">
        <f>SUM('MACHINE INFO'!S294)</f>
        <v>0</v>
      </c>
      <c r="N295" s="113" t="str">
        <f t="shared" si="30"/>
        <v/>
      </c>
      <c r="O295" s="114" t="str">
        <f t="shared" si="35"/>
        <v>NO THEO %</v>
      </c>
      <c r="P295" s="152" t="str">
        <f t="shared" si="31"/>
        <v/>
      </c>
    </row>
    <row r="296" spans="1:16" ht="19.5" hidden="1" customHeight="1" x14ac:dyDescent="0.4">
      <c r="A296" s="125">
        <f>'MACHINE INFO'!F295</f>
        <v>0</v>
      </c>
      <c r="B296" s="108">
        <f>'MACHINE INFO'!H295</f>
        <v>0</v>
      </c>
      <c r="C296" s="350"/>
      <c r="D296" s="350"/>
      <c r="E296" s="350"/>
      <c r="F296" s="351"/>
      <c r="G296" s="22" t="str">
        <f t="shared" si="32"/>
        <v/>
      </c>
      <c r="H296" s="351"/>
      <c r="I296" s="351"/>
      <c r="J296" s="351"/>
      <c r="K296" s="22">
        <f t="shared" si="33"/>
        <v>0</v>
      </c>
      <c r="L296" s="92" t="str">
        <f t="shared" si="34"/>
        <v>M/C Off?</v>
      </c>
      <c r="M296" s="115">
        <f>SUM('MACHINE INFO'!S295)</f>
        <v>0</v>
      </c>
      <c r="N296" s="113" t="str">
        <f t="shared" si="30"/>
        <v/>
      </c>
      <c r="O296" s="114" t="str">
        <f t="shared" si="35"/>
        <v>NO THEO %</v>
      </c>
      <c r="P296" s="152" t="str">
        <f t="shared" si="31"/>
        <v/>
      </c>
    </row>
    <row r="297" spans="1:16" ht="19.5" hidden="1" customHeight="1" x14ac:dyDescent="0.4">
      <c r="A297" s="125">
        <f>'MACHINE INFO'!F296</f>
        <v>0</v>
      </c>
      <c r="B297" s="108">
        <f>'MACHINE INFO'!H296</f>
        <v>0</v>
      </c>
      <c r="C297" s="350"/>
      <c r="D297" s="350"/>
      <c r="E297" s="350"/>
      <c r="F297" s="351"/>
      <c r="G297" s="22" t="str">
        <f t="shared" si="32"/>
        <v/>
      </c>
      <c r="H297" s="351"/>
      <c r="I297" s="351"/>
      <c r="J297" s="351"/>
      <c r="K297" s="22">
        <f t="shared" si="33"/>
        <v>0</v>
      </c>
      <c r="L297" s="92" t="str">
        <f t="shared" si="34"/>
        <v>M/C Off?</v>
      </c>
      <c r="M297" s="115">
        <f>SUM('MACHINE INFO'!S296)</f>
        <v>0</v>
      </c>
      <c r="N297" s="113" t="str">
        <f t="shared" si="30"/>
        <v/>
      </c>
      <c r="O297" s="114" t="str">
        <f t="shared" si="35"/>
        <v>NO THEO %</v>
      </c>
      <c r="P297" s="152" t="str">
        <f t="shared" si="31"/>
        <v/>
      </c>
    </row>
    <row r="298" spans="1:16" ht="19.5" hidden="1" customHeight="1" x14ac:dyDescent="0.4">
      <c r="A298" s="125">
        <f>'MACHINE INFO'!F297</f>
        <v>0</v>
      </c>
      <c r="B298" s="108">
        <f>'MACHINE INFO'!H297</f>
        <v>0</v>
      </c>
      <c r="C298" s="350"/>
      <c r="D298" s="350"/>
      <c r="E298" s="350"/>
      <c r="F298" s="351"/>
      <c r="G298" s="22" t="str">
        <f t="shared" si="32"/>
        <v/>
      </c>
      <c r="H298" s="351"/>
      <c r="I298" s="351"/>
      <c r="J298" s="351"/>
      <c r="K298" s="22">
        <f t="shared" si="33"/>
        <v>0</v>
      </c>
      <c r="L298" s="92" t="str">
        <f t="shared" si="34"/>
        <v>M/C Off?</v>
      </c>
      <c r="M298" s="115">
        <f>SUM('MACHINE INFO'!S297)</f>
        <v>0</v>
      </c>
      <c r="N298" s="113" t="str">
        <f t="shared" si="30"/>
        <v/>
      </c>
      <c r="O298" s="114" t="str">
        <f t="shared" si="35"/>
        <v>NO THEO %</v>
      </c>
      <c r="P298" s="152" t="str">
        <f t="shared" si="31"/>
        <v/>
      </c>
    </row>
    <row r="299" spans="1:16" ht="19.5" hidden="1" customHeight="1" x14ac:dyDescent="0.4">
      <c r="A299" s="125">
        <f>'MACHINE INFO'!F298</f>
        <v>0</v>
      </c>
      <c r="B299" s="108">
        <f>'MACHINE INFO'!H298</f>
        <v>0</v>
      </c>
      <c r="C299" s="350"/>
      <c r="D299" s="350"/>
      <c r="E299" s="350"/>
      <c r="F299" s="351"/>
      <c r="G299" s="22" t="str">
        <f t="shared" si="32"/>
        <v/>
      </c>
      <c r="H299" s="351"/>
      <c r="I299" s="351"/>
      <c r="J299" s="351"/>
      <c r="K299" s="22">
        <f t="shared" si="33"/>
        <v>0</v>
      </c>
      <c r="L299" s="92" t="str">
        <f t="shared" si="34"/>
        <v>M/C Off?</v>
      </c>
      <c r="M299" s="115">
        <f>SUM('MACHINE INFO'!S298)</f>
        <v>0</v>
      </c>
      <c r="N299" s="113" t="str">
        <f t="shared" si="30"/>
        <v/>
      </c>
      <c r="O299" s="114" t="str">
        <f t="shared" si="35"/>
        <v>NO THEO %</v>
      </c>
      <c r="P299" s="152" t="str">
        <f t="shared" si="31"/>
        <v/>
      </c>
    </row>
    <row r="300" spans="1:16" ht="19.5" hidden="1" customHeight="1" x14ac:dyDescent="0.4">
      <c r="A300" s="125">
        <f>'MACHINE INFO'!F299</f>
        <v>0</v>
      </c>
      <c r="B300" s="108">
        <f>'MACHINE INFO'!H299</f>
        <v>0</v>
      </c>
      <c r="C300" s="350"/>
      <c r="D300" s="350"/>
      <c r="E300" s="350"/>
      <c r="F300" s="351"/>
      <c r="G300" s="22" t="str">
        <f t="shared" si="32"/>
        <v/>
      </c>
      <c r="H300" s="351"/>
      <c r="I300" s="351"/>
      <c r="J300" s="351"/>
      <c r="K300" s="22">
        <f t="shared" si="33"/>
        <v>0</v>
      </c>
      <c r="L300" s="92" t="str">
        <f t="shared" si="34"/>
        <v>M/C Off?</v>
      </c>
      <c r="M300" s="115">
        <f>SUM('MACHINE INFO'!S299)</f>
        <v>0</v>
      </c>
      <c r="N300" s="113" t="str">
        <f t="shared" si="30"/>
        <v/>
      </c>
      <c r="O300" s="114" t="str">
        <f t="shared" si="35"/>
        <v>NO THEO %</v>
      </c>
      <c r="P300" s="152" t="str">
        <f t="shared" si="31"/>
        <v/>
      </c>
    </row>
    <row r="301" spans="1:16" ht="19.5" hidden="1" customHeight="1" x14ac:dyDescent="0.4">
      <c r="A301" s="125">
        <f>'MACHINE INFO'!F300</f>
        <v>0</v>
      </c>
      <c r="B301" s="108">
        <f>'MACHINE INFO'!H300</f>
        <v>0</v>
      </c>
      <c r="C301" s="350"/>
      <c r="D301" s="350"/>
      <c r="E301" s="350"/>
      <c r="F301" s="351"/>
      <c r="G301" s="22" t="str">
        <f t="shared" si="32"/>
        <v/>
      </c>
      <c r="H301" s="351"/>
      <c r="I301" s="351"/>
      <c r="J301" s="351"/>
      <c r="K301" s="22">
        <f t="shared" si="33"/>
        <v>0</v>
      </c>
      <c r="L301" s="92" t="str">
        <f t="shared" si="34"/>
        <v>M/C Off?</v>
      </c>
      <c r="M301" s="115">
        <f>SUM('MACHINE INFO'!S300)</f>
        <v>0</v>
      </c>
      <c r="N301" s="113" t="str">
        <f t="shared" si="30"/>
        <v/>
      </c>
      <c r="O301" s="114" t="str">
        <f t="shared" si="35"/>
        <v>NO THEO %</v>
      </c>
      <c r="P301" s="152" t="str">
        <f t="shared" si="31"/>
        <v/>
      </c>
    </row>
    <row r="302" spans="1:16" ht="19.5" hidden="1" customHeight="1" x14ac:dyDescent="0.4">
      <c r="A302" s="125">
        <f>'MACHINE INFO'!F301</f>
        <v>0</v>
      </c>
      <c r="B302" s="108">
        <f>'MACHINE INFO'!H301</f>
        <v>0</v>
      </c>
      <c r="C302" s="350"/>
      <c r="D302" s="350"/>
      <c r="E302" s="350"/>
      <c r="F302" s="351"/>
      <c r="G302" s="22" t="str">
        <f t="shared" si="32"/>
        <v/>
      </c>
      <c r="H302" s="351"/>
      <c r="I302" s="351"/>
      <c r="J302" s="351"/>
      <c r="K302" s="22">
        <f t="shared" si="33"/>
        <v>0</v>
      </c>
      <c r="L302" s="92" t="str">
        <f t="shared" si="34"/>
        <v>M/C Off?</v>
      </c>
      <c r="M302" s="115">
        <f>SUM('MACHINE INFO'!S301)</f>
        <v>0</v>
      </c>
      <c r="N302" s="113" t="str">
        <f t="shared" si="30"/>
        <v/>
      </c>
      <c r="O302" s="114" t="str">
        <f t="shared" si="35"/>
        <v>NO THEO %</v>
      </c>
      <c r="P302" s="152" t="str">
        <f t="shared" si="31"/>
        <v/>
      </c>
    </row>
    <row r="303" spans="1:16" ht="19.5" hidden="1" customHeight="1" x14ac:dyDescent="0.4">
      <c r="A303" s="125">
        <f>'MACHINE INFO'!F302</f>
        <v>0</v>
      </c>
      <c r="B303" s="108">
        <f>'MACHINE INFO'!H302</f>
        <v>0</v>
      </c>
      <c r="C303" s="350"/>
      <c r="D303" s="350"/>
      <c r="E303" s="350"/>
      <c r="F303" s="351"/>
      <c r="G303" s="22" t="str">
        <f t="shared" si="32"/>
        <v/>
      </c>
      <c r="H303" s="351"/>
      <c r="I303" s="351"/>
      <c r="J303" s="351"/>
      <c r="K303" s="22">
        <f t="shared" si="33"/>
        <v>0</v>
      </c>
      <c r="L303" s="92" t="str">
        <f t="shared" si="34"/>
        <v>M/C Off?</v>
      </c>
      <c r="M303" s="115">
        <f>SUM('MACHINE INFO'!S302)</f>
        <v>0</v>
      </c>
      <c r="N303" s="113" t="str">
        <f t="shared" si="30"/>
        <v/>
      </c>
      <c r="O303" s="114" t="str">
        <f t="shared" si="35"/>
        <v>NO THEO %</v>
      </c>
      <c r="P303" s="152" t="str">
        <f t="shared" si="31"/>
        <v/>
      </c>
    </row>
    <row r="304" spans="1:16" ht="19.5" hidden="1" customHeight="1" x14ac:dyDescent="0.4">
      <c r="A304" s="125">
        <f>'MACHINE INFO'!F303</f>
        <v>0</v>
      </c>
      <c r="B304" s="108">
        <f>'MACHINE INFO'!H303</f>
        <v>0</v>
      </c>
      <c r="C304" s="350"/>
      <c r="D304" s="350"/>
      <c r="E304" s="350"/>
      <c r="F304" s="351"/>
      <c r="G304" s="22" t="str">
        <f t="shared" si="32"/>
        <v/>
      </c>
      <c r="H304" s="351"/>
      <c r="I304" s="351"/>
      <c r="J304" s="351"/>
      <c r="K304" s="22">
        <f t="shared" si="33"/>
        <v>0</v>
      </c>
      <c r="L304" s="92" t="str">
        <f t="shared" si="34"/>
        <v>M/C Off?</v>
      </c>
      <c r="M304" s="115">
        <f>SUM('MACHINE INFO'!S303)</f>
        <v>0</v>
      </c>
      <c r="N304" s="113" t="str">
        <f t="shared" si="30"/>
        <v/>
      </c>
      <c r="O304" s="114" t="str">
        <f t="shared" si="35"/>
        <v>NO THEO %</v>
      </c>
      <c r="P304" s="152" t="str">
        <f t="shared" si="31"/>
        <v/>
      </c>
    </row>
    <row r="305" spans="1:16" ht="19.5" hidden="1" customHeight="1" x14ac:dyDescent="0.4">
      <c r="A305" s="125">
        <f>'MACHINE INFO'!F304</f>
        <v>0</v>
      </c>
      <c r="B305" s="108">
        <f>'MACHINE INFO'!H304</f>
        <v>0</v>
      </c>
      <c r="C305" s="350"/>
      <c r="D305" s="350"/>
      <c r="E305" s="350"/>
      <c r="F305" s="351"/>
      <c r="G305" s="22" t="str">
        <f t="shared" si="32"/>
        <v/>
      </c>
      <c r="H305" s="351"/>
      <c r="I305" s="351"/>
      <c r="J305" s="351"/>
      <c r="K305" s="22">
        <f t="shared" si="33"/>
        <v>0</v>
      </c>
      <c r="L305" s="92" t="str">
        <f t="shared" si="34"/>
        <v>M/C Off?</v>
      </c>
      <c r="M305" s="115">
        <f>SUM('MACHINE INFO'!S304)</f>
        <v>0</v>
      </c>
      <c r="N305" s="113" t="str">
        <f t="shared" si="30"/>
        <v/>
      </c>
      <c r="O305" s="114" t="str">
        <f t="shared" si="35"/>
        <v>NO THEO %</v>
      </c>
      <c r="P305" s="152" t="str">
        <f t="shared" si="31"/>
        <v/>
      </c>
    </row>
    <row r="306" spans="1:16" ht="19.5" hidden="1" customHeight="1" x14ac:dyDescent="0.4">
      <c r="A306" s="125">
        <f>'MACHINE INFO'!F305</f>
        <v>0</v>
      </c>
      <c r="B306" s="108">
        <f>'MACHINE INFO'!H305</f>
        <v>0</v>
      </c>
      <c r="C306" s="350"/>
      <c r="D306" s="350"/>
      <c r="E306" s="350"/>
      <c r="F306" s="351"/>
      <c r="G306" s="22" t="str">
        <f>IF(AND(D306="",E306="",F306=""),"",SUM(D306:F306))</f>
        <v/>
      </c>
      <c r="H306" s="351"/>
      <c r="I306" s="351"/>
      <c r="J306" s="351"/>
      <c r="K306" s="22">
        <f t="shared" si="33"/>
        <v>0</v>
      </c>
      <c r="L306" s="92" t="str">
        <f t="shared" si="34"/>
        <v>M/C Off?</v>
      </c>
      <c r="M306" s="115">
        <f>SUM('MACHINE INFO'!S305)</f>
        <v>0</v>
      </c>
      <c r="N306" s="113" t="str">
        <f t="shared" si="30"/>
        <v/>
      </c>
      <c r="O306" s="114" t="str">
        <f t="shared" si="35"/>
        <v>NO THEO %</v>
      </c>
      <c r="P306" s="152" t="str">
        <f t="shared" si="31"/>
        <v/>
      </c>
    </row>
    <row r="307" spans="1:16" ht="19.5" hidden="1" customHeight="1" x14ac:dyDescent="0.4">
      <c r="A307" s="125">
        <f>'MACHINE INFO'!F306</f>
        <v>0</v>
      </c>
      <c r="B307" s="108">
        <f>'MACHINE INFO'!H306</f>
        <v>0</v>
      </c>
      <c r="C307" s="350"/>
      <c r="D307" s="350"/>
      <c r="E307" s="350"/>
      <c r="F307" s="351"/>
      <c r="G307" s="22" t="str">
        <f>IF(AND(D307="",E307="",F307=""),"",SUM(D307:F307))</f>
        <v/>
      </c>
      <c r="H307" s="351"/>
      <c r="I307" s="351"/>
      <c r="J307" s="351"/>
      <c r="K307" s="22">
        <f t="shared" si="33"/>
        <v>0</v>
      </c>
      <c r="L307" s="92" t="str">
        <f t="shared" si="34"/>
        <v>M/C Off?</v>
      </c>
      <c r="M307" s="115">
        <f>SUM('MACHINE INFO'!S306)</f>
        <v>0</v>
      </c>
      <c r="N307" s="113" t="str">
        <f t="shared" si="30"/>
        <v/>
      </c>
      <c r="O307" s="114" t="str">
        <f t="shared" si="35"/>
        <v>NO THEO %</v>
      </c>
      <c r="P307" s="152" t="str">
        <f t="shared" si="31"/>
        <v/>
      </c>
    </row>
    <row r="308" spans="1:16" ht="19.5" hidden="1" customHeight="1" x14ac:dyDescent="0.4">
      <c r="A308" s="125">
        <f>'MACHINE INFO'!F307</f>
        <v>0</v>
      </c>
      <c r="B308" s="108">
        <f>'MACHINE INFO'!H307</f>
        <v>0</v>
      </c>
      <c r="C308" s="350"/>
      <c r="D308" s="350"/>
      <c r="E308" s="350"/>
      <c r="F308" s="351"/>
      <c r="G308" s="22" t="str">
        <f>IF(AND(D308="",E308="",F308=""),"",SUM(D308:F308))</f>
        <v/>
      </c>
      <c r="H308" s="351"/>
      <c r="I308" s="351"/>
      <c r="J308" s="351"/>
      <c r="K308" s="22">
        <f>SUM(H308:J308)</f>
        <v>0</v>
      </c>
      <c r="L308" s="92" t="str">
        <f>IF(AND(C308=0,D308=0,E308=0,F308=0),"M/C Off?",SUM(G308-K308))</f>
        <v>M/C Off?</v>
      </c>
      <c r="M308" s="115">
        <f>SUM('MACHINE INFO'!S307)</f>
        <v>0</v>
      </c>
      <c r="N308" s="113" t="str">
        <f t="shared" si="30"/>
        <v/>
      </c>
      <c r="O308" s="114" t="str">
        <f>IF(M308=0,"NO THEO %",IF(N308="","",SUM(M308-N308)))</f>
        <v>NO THEO %</v>
      </c>
      <c r="P308" s="152" t="str">
        <f t="shared" si="31"/>
        <v/>
      </c>
    </row>
    <row r="309" spans="1:16" ht="19.5" hidden="1" customHeight="1" x14ac:dyDescent="0.4">
      <c r="A309" s="125">
        <f>'MACHINE INFO'!F308</f>
        <v>0</v>
      </c>
      <c r="B309" s="108">
        <f>'MACHINE INFO'!H308</f>
        <v>0</v>
      </c>
      <c r="C309" s="350"/>
      <c r="D309" s="350"/>
      <c r="E309" s="350"/>
      <c r="F309" s="351"/>
      <c r="G309" s="22" t="str">
        <f>IF(AND(D309="",E309="",F309=""),"",SUM(D309:F309))</f>
        <v/>
      </c>
      <c r="H309" s="351"/>
      <c r="I309" s="351"/>
      <c r="J309" s="351"/>
      <c r="K309" s="22">
        <f>SUM(H309:J309)</f>
        <v>0</v>
      </c>
      <c r="L309" s="92" t="str">
        <f>IF(AND(C309=0,D309=0,E309=0,F309=0),"M/C Off?",SUM(G309-K309))</f>
        <v>M/C Off?</v>
      </c>
      <c r="M309" s="115">
        <f>SUM('MACHINE INFO'!S308)</f>
        <v>0</v>
      </c>
      <c r="N309" s="113" t="str">
        <f t="shared" si="30"/>
        <v/>
      </c>
      <c r="O309" s="114" t="str">
        <f>IF(M309=0,"NO THEO %",IF(N309="","",SUM(M309-N309)))</f>
        <v>NO THEO %</v>
      </c>
      <c r="P309" s="152" t="str">
        <f t="shared" si="31"/>
        <v/>
      </c>
    </row>
    <row r="310" spans="1:16" ht="19.5" hidden="1" customHeight="1" thickBot="1" x14ac:dyDescent="0.45">
      <c r="A310" s="125">
        <f>'MACHINE INFO'!F309</f>
        <v>0</v>
      </c>
      <c r="B310" s="108">
        <f>'MACHINE INFO'!H309</f>
        <v>0</v>
      </c>
      <c r="C310" s="352"/>
      <c r="D310" s="352"/>
      <c r="E310" s="352"/>
      <c r="F310" s="353"/>
      <c r="G310" s="264">
        <f>SUM(D310:F310)</f>
        <v>0</v>
      </c>
      <c r="H310" s="353"/>
      <c r="I310" s="353"/>
      <c r="J310" s="353"/>
      <c r="K310" s="264">
        <f>SUM(H310:J310)</f>
        <v>0</v>
      </c>
      <c r="L310" s="265" t="str">
        <f>IF(AND(C310=0,D310=0,E310=0,F310=0),"M/C Off?",SUM(G310-K310))</f>
        <v>M/C Off?</v>
      </c>
      <c r="M310" s="115">
        <f>SUM('MACHINE INFO'!S309)</f>
        <v>0</v>
      </c>
      <c r="N310" s="113" t="str">
        <f t="shared" si="30"/>
        <v/>
      </c>
      <c r="O310" s="266" t="str">
        <f>IF(M310=0,"NO THEO %",IF(N310="","",SUM(M310-N310)))</f>
        <v>NO THEO %</v>
      </c>
      <c r="P310" s="152" t="str">
        <f t="shared" si="31"/>
        <v/>
      </c>
    </row>
    <row r="311" spans="1:16" ht="15.4" x14ac:dyDescent="0.4">
      <c r="A311" s="26"/>
      <c r="B311" s="27"/>
      <c r="C311" s="93"/>
      <c r="D311" s="93"/>
      <c r="E311" s="27"/>
      <c r="F311" s="27"/>
      <c r="G311" s="27"/>
      <c r="H311" s="27"/>
      <c r="I311" s="27"/>
      <c r="J311" s="27"/>
      <c r="K311" s="27"/>
      <c r="L311" s="28"/>
      <c r="M311" s="29"/>
      <c r="N311" s="30"/>
      <c r="O311" s="31"/>
      <c r="P311" s="94"/>
    </row>
    <row r="312" spans="1:16" ht="20.25" customHeight="1" x14ac:dyDescent="0.4">
      <c r="A312" s="33"/>
      <c r="B312" s="34"/>
      <c r="C312" s="37" t="s">
        <v>752</v>
      </c>
      <c r="D312" s="33" t="s">
        <v>729</v>
      </c>
      <c r="E312" s="33" t="s">
        <v>729</v>
      </c>
      <c r="F312" s="33" t="s">
        <v>729</v>
      </c>
      <c r="G312" s="37" t="s">
        <v>752</v>
      </c>
      <c r="H312" s="33" t="s">
        <v>729</v>
      </c>
      <c r="I312" s="33" t="s">
        <v>729</v>
      </c>
      <c r="J312" s="33" t="s">
        <v>729</v>
      </c>
      <c r="K312" s="37" t="s">
        <v>752</v>
      </c>
      <c r="L312" s="37" t="s">
        <v>752</v>
      </c>
      <c r="M312" s="33" t="s">
        <v>744</v>
      </c>
      <c r="N312" s="33" t="s">
        <v>743</v>
      </c>
      <c r="O312" s="36" t="s">
        <v>745</v>
      </c>
      <c r="P312" s="18"/>
    </row>
    <row r="313" spans="1:16" ht="20.25" customHeight="1" x14ac:dyDescent="0.4">
      <c r="A313" s="33"/>
      <c r="B313" s="34"/>
      <c r="C313" s="37" t="s">
        <v>734</v>
      </c>
      <c r="D313" s="36" t="s">
        <v>807</v>
      </c>
      <c r="E313" s="36" t="s">
        <v>808</v>
      </c>
      <c r="F313" s="36" t="s">
        <v>809</v>
      </c>
      <c r="G313" s="37" t="s">
        <v>735</v>
      </c>
      <c r="H313" s="36" t="s">
        <v>739</v>
      </c>
      <c r="I313" s="36" t="s">
        <v>740</v>
      </c>
      <c r="J313" s="36" t="s">
        <v>806</v>
      </c>
      <c r="K313" s="37" t="s">
        <v>810</v>
      </c>
      <c r="L313" s="36" t="s">
        <v>736</v>
      </c>
      <c r="M313" s="36" t="s">
        <v>741</v>
      </c>
      <c r="N313" s="36" t="s">
        <v>741</v>
      </c>
      <c r="O313" s="36" t="s">
        <v>738</v>
      </c>
      <c r="P313" s="18"/>
    </row>
    <row r="314" spans="1:16" ht="14.65" thickBot="1" x14ac:dyDescent="0.45">
      <c r="A314" s="14"/>
      <c r="B314" s="14"/>
      <c r="C314" s="40"/>
      <c r="D314" s="40"/>
      <c r="E314" s="40"/>
      <c r="F314" s="40"/>
      <c r="G314" s="40"/>
      <c r="H314" s="40"/>
      <c r="I314" s="40"/>
      <c r="J314" s="40"/>
      <c r="K314" s="40"/>
      <c r="L314" s="37"/>
      <c r="M314" s="41"/>
      <c r="N314" s="14"/>
      <c r="O314" s="18"/>
      <c r="P314" s="18"/>
    </row>
    <row r="315" spans="1:16" ht="20.25" customHeight="1" thickTop="1" thickBot="1" x14ac:dyDescent="0.4">
      <c r="A315" s="42"/>
      <c r="B315" s="42"/>
      <c r="C315" s="109" t="e">
        <f>AVERAGE(C11:C310)</f>
        <v>#DIV/0!</v>
      </c>
      <c r="D315" s="109">
        <f>SUM(D11:D310)</f>
        <v>0</v>
      </c>
      <c r="E315" s="109">
        <f>SUM(E11:E310)</f>
        <v>0</v>
      </c>
      <c r="F315" s="109">
        <f>SUM(F11:F310)</f>
        <v>0</v>
      </c>
      <c r="G315" s="109">
        <f>AVERAGE(G11:G310)</f>
        <v>0</v>
      </c>
      <c r="H315" s="109">
        <f>SUM(H11:H310)</f>
        <v>0</v>
      </c>
      <c r="I315" s="109">
        <f>SUM(I11:I310)</f>
        <v>0</v>
      </c>
      <c r="J315" s="109">
        <f>SUM(J11:J310)</f>
        <v>0</v>
      </c>
      <c r="K315" s="109">
        <f>AVERAGE(K11:K310)</f>
        <v>0</v>
      </c>
      <c r="L315" s="109" t="e">
        <f>AVERAGE(L11:L310)</f>
        <v>#DIV/0!</v>
      </c>
      <c r="M315" s="112">
        <f>AVERAGE(M11:M310)</f>
        <v>0.41738300000000012</v>
      </c>
      <c r="N315" s="112" t="e">
        <f>AVERAGE(N11:N310)</f>
        <v>#DIV/0!</v>
      </c>
      <c r="O315" s="112" t="e">
        <f>AVERAGE(O11:O310)</f>
        <v>#DIV/0!</v>
      </c>
      <c r="P315" s="24"/>
    </row>
    <row r="316" spans="1:16" ht="13.5" thickTop="1" x14ac:dyDescent="0.35"/>
    <row r="317" spans="1:16" ht="13.5" customHeight="1" thickBot="1" x14ac:dyDescent="0.4">
      <c r="A317" s="42"/>
      <c r="B317" s="42"/>
      <c r="C317" s="42"/>
      <c r="D317" s="42"/>
      <c r="E317" s="95"/>
      <c r="F317" s="96"/>
      <c r="G317" s="96"/>
      <c r="H317" s="96"/>
      <c r="I317" s="96"/>
      <c r="J317" s="96"/>
      <c r="K317" s="96"/>
      <c r="L317" s="96"/>
      <c r="M317" s="97"/>
      <c r="N317" s="98"/>
      <c r="O317" s="98"/>
      <c r="P317" s="24"/>
    </row>
    <row r="318" spans="1:16" ht="20.25" customHeight="1" thickTop="1" thickBot="1" x14ac:dyDescent="0.45">
      <c r="E318" s="99" t="s">
        <v>824</v>
      </c>
      <c r="F318" s="110">
        <f>SUM(C11:C310)</f>
        <v>0</v>
      </c>
      <c r="G318" s="148"/>
      <c r="H318" s="99" t="s">
        <v>761</v>
      </c>
      <c r="I318" s="110">
        <f>SUM(L11:L310)</f>
        <v>0</v>
      </c>
      <c r="J318" s="100"/>
      <c r="M318" s="758"/>
      <c r="N318" s="758"/>
      <c r="O318" s="758"/>
      <c r="P318" s="101"/>
    </row>
    <row r="319" spans="1:16" ht="20.25" customHeight="1" thickTop="1" thickBot="1" x14ac:dyDescent="0.45">
      <c r="E319" s="102" t="s">
        <v>825</v>
      </c>
      <c r="F319" s="116"/>
      <c r="G319" s="148"/>
      <c r="H319" s="102" t="s">
        <v>785</v>
      </c>
      <c r="I319" s="116"/>
      <c r="J319" s="100"/>
      <c r="M319" s="758"/>
      <c r="N319" s="758"/>
      <c r="O319" s="758"/>
      <c r="P319" s="101"/>
    </row>
    <row r="320" spans="1:16" ht="20.25" customHeight="1" thickTop="1" thickBot="1" x14ac:dyDescent="0.4">
      <c r="E320" s="103" t="s">
        <v>764</v>
      </c>
      <c r="F320" s="110">
        <f>SUM(F318-F319)</f>
        <v>0</v>
      </c>
      <c r="G320" s="148"/>
      <c r="H320" s="103" t="s">
        <v>762</v>
      </c>
      <c r="I320" s="111">
        <f>SUM(I319-I318)</f>
        <v>0</v>
      </c>
      <c r="J320" s="100"/>
    </row>
    <row r="321" spans="5:14" ht="20.25" customHeight="1" thickTop="1" thickBot="1" x14ac:dyDescent="0.4">
      <c r="G321" s="148"/>
      <c r="H321" s="104" t="s">
        <v>763</v>
      </c>
      <c r="I321" s="117"/>
      <c r="J321" s="100"/>
    </row>
    <row r="322" spans="5:14" ht="20.25" customHeight="1" thickTop="1" thickBot="1" x14ac:dyDescent="0.45">
      <c r="G322" s="148"/>
      <c r="H322" s="103" t="s">
        <v>764</v>
      </c>
      <c r="I322" s="110">
        <f>SUM(I319-I321)</f>
        <v>0</v>
      </c>
      <c r="J322" s="100"/>
      <c r="M322" s="106"/>
      <c r="N322" s="107"/>
    </row>
    <row r="323" spans="5:14" ht="20.25" customHeight="1" thickTop="1" x14ac:dyDescent="0.4">
      <c r="E323" s="95"/>
      <c r="F323" s="105"/>
      <c r="G323" s="105"/>
      <c r="J323" s="100"/>
      <c r="M323" s="107"/>
      <c r="N323" s="107"/>
    </row>
    <row r="324" spans="5:14" ht="20.25" customHeight="1" x14ac:dyDescent="0.4">
      <c r="E324" s="759" t="s">
        <v>765</v>
      </c>
      <c r="F324" s="759"/>
      <c r="G324" s="759"/>
      <c r="H324" s="759"/>
      <c r="I324" s="156"/>
      <c r="J324" s="156"/>
      <c r="K324" s="156"/>
      <c r="L324" s="156"/>
      <c r="M324" s="156"/>
    </row>
    <row r="325" spans="5:14" ht="20.25" customHeight="1" x14ac:dyDescent="0.4">
      <c r="E325" s="759"/>
      <c r="F325" s="759"/>
      <c r="G325" s="759"/>
      <c r="H325" s="759"/>
      <c r="I325" s="156"/>
      <c r="J325" s="156"/>
      <c r="K325" s="156"/>
      <c r="L325" s="156"/>
      <c r="M325" s="156"/>
    </row>
    <row r="326" spans="5:14" ht="14.25" x14ac:dyDescent="0.4">
      <c r="F326" s="88"/>
      <c r="G326" s="88"/>
      <c r="H326" s="136"/>
      <c r="I326" s="136"/>
      <c r="J326" s="136"/>
      <c r="K326" s="136"/>
      <c r="L326" s="136"/>
    </row>
    <row r="327" spans="5:14" ht="14.25" x14ac:dyDescent="0.4">
      <c r="F327" s="127"/>
      <c r="G327" s="127"/>
      <c r="H327" s="128"/>
      <c r="I327" s="128"/>
      <c r="J327" s="128"/>
      <c r="K327" s="128"/>
      <c r="L327" s="128"/>
    </row>
    <row r="328" spans="5:14" ht="18" customHeight="1" x14ac:dyDescent="0.35">
      <c r="E328" s="137"/>
      <c r="F328" s="137" t="s">
        <v>793</v>
      </c>
      <c r="G328" s="145"/>
      <c r="H328" s="136"/>
      <c r="I328" s="136"/>
      <c r="J328" s="136"/>
      <c r="K328" s="136"/>
      <c r="L328" s="136"/>
    </row>
    <row r="329" spans="5:14" ht="18" customHeight="1" x14ac:dyDescent="0.35">
      <c r="E329" s="138" t="s">
        <v>794</v>
      </c>
      <c r="F329" s="138" t="s">
        <v>795</v>
      </c>
      <c r="G329" s="145"/>
    </row>
    <row r="330" spans="5:14" ht="18" customHeight="1" x14ac:dyDescent="0.4">
      <c r="E330" s="139">
        <v>25</v>
      </c>
      <c r="F330" s="140">
        <f>SUMIF(B$11:B310,E330,C$11:C310)</f>
        <v>0</v>
      </c>
      <c r="G330" s="149"/>
    </row>
    <row r="331" spans="5:14" ht="18" customHeight="1" x14ac:dyDescent="0.4">
      <c r="E331" s="139">
        <v>5</v>
      </c>
      <c r="F331" s="140">
        <f>SUMIF(B$11:B310,E331,C$11:C310)</f>
        <v>0</v>
      </c>
      <c r="G331" s="149"/>
    </row>
    <row r="332" spans="5:14" ht="18" customHeight="1" x14ac:dyDescent="0.4">
      <c r="E332" s="139">
        <v>1</v>
      </c>
      <c r="F332" s="140">
        <f>SUMIF(B$11:B310,E332,C$11:C310)</f>
        <v>0</v>
      </c>
      <c r="G332" s="149"/>
    </row>
    <row r="333" spans="5:14" ht="18" customHeight="1" x14ac:dyDescent="0.4">
      <c r="E333" s="139">
        <v>0.25</v>
      </c>
      <c r="F333" s="140">
        <f>SUMIF(B$11:B310,E333,C$11:C310)</f>
        <v>0</v>
      </c>
      <c r="G333" s="149"/>
    </row>
    <row r="334" spans="5:14" ht="18" customHeight="1" x14ac:dyDescent="0.4">
      <c r="E334" s="139">
        <v>0.1</v>
      </c>
      <c r="F334" s="140">
        <f>SUMIF(B$11:B310,E334,C$11:C310)</f>
        <v>0</v>
      </c>
      <c r="G334" s="149"/>
    </row>
    <row r="335" spans="5:14" ht="18" customHeight="1" x14ac:dyDescent="0.4">
      <c r="E335" s="139">
        <v>0.05</v>
      </c>
      <c r="F335" s="140">
        <f>SUMIF(B$11:B310,E335,C$11:C310)</f>
        <v>0</v>
      </c>
      <c r="G335" s="149"/>
    </row>
    <row r="336" spans="5:14" ht="18" customHeight="1" x14ac:dyDescent="0.4">
      <c r="E336" s="139">
        <v>0.02</v>
      </c>
      <c r="F336" s="140">
        <f>SUMIF(B$11:B310,E336,C$11:C310)</f>
        <v>0</v>
      </c>
      <c r="G336" s="149"/>
    </row>
    <row r="337" spans="2:10" ht="18" customHeight="1" x14ac:dyDescent="0.4">
      <c r="E337" s="139">
        <v>0.01</v>
      </c>
      <c r="F337" s="140">
        <f>SUMIF(B$11:B310,E337,C$11:C310)</f>
        <v>0</v>
      </c>
      <c r="G337" s="149"/>
    </row>
    <row r="338" spans="2:10" ht="18" customHeight="1" x14ac:dyDescent="0.35">
      <c r="F338" s="140">
        <f>SUM(F330:F337)</f>
        <v>0</v>
      </c>
      <c r="G338" s="149"/>
    </row>
    <row r="340" spans="2:10" hidden="1" x14ac:dyDescent="0.35">
      <c r="F340" s="157">
        <f>SUM(COUNTIF($B$11:$B310,E330),COUNTIF($B$11:$B310,#REF!))</f>
        <v>0</v>
      </c>
      <c r="G340" s="141"/>
    </row>
    <row r="341" spans="2:10" hidden="1" x14ac:dyDescent="0.35">
      <c r="F341" s="157">
        <f>SUM(COUNTIF($B$11:$B310,E331),COUNTIF($B$11:$B310,#REF!))</f>
        <v>0</v>
      </c>
      <c r="G341" s="141"/>
    </row>
    <row r="342" spans="2:10" hidden="1" x14ac:dyDescent="0.35">
      <c r="F342" s="157">
        <f>SUM(COUNTIF($B$11:$B310,E332),COUNTIF($B$11:$B310,#REF!))</f>
        <v>8</v>
      </c>
      <c r="G342" s="141"/>
    </row>
    <row r="343" spans="2:10" hidden="1" x14ac:dyDescent="0.35">
      <c r="F343" s="157">
        <f>SUM(COUNTIF($B$11:$B310,E333),COUNTIF($B$11:$B310,#REF!))</f>
        <v>9</v>
      </c>
      <c r="G343" s="141"/>
    </row>
    <row r="344" spans="2:10" hidden="1" x14ac:dyDescent="0.35">
      <c r="F344" s="157">
        <f>SUM(COUNTIF($B$11:$B310,E334),COUNTIF($B$11:$B310,#REF!))</f>
        <v>4</v>
      </c>
      <c r="G344" s="141"/>
    </row>
    <row r="345" spans="2:10" hidden="1" x14ac:dyDescent="0.35">
      <c r="F345" s="157">
        <f>SUM(COUNTIF($B$11:$B310,E335),COUNTIF($B$11:$B310,#REF!))</f>
        <v>3</v>
      </c>
      <c r="G345" s="141"/>
    </row>
    <row r="346" spans="2:10" hidden="1" x14ac:dyDescent="0.35">
      <c r="F346" s="157">
        <f>SUM(COUNTIF($B$11:$B310,E336),COUNTIF($B$11:$B310,#REF!))</f>
        <v>0</v>
      </c>
      <c r="G346" s="141"/>
    </row>
    <row r="347" spans="2:10" hidden="1" x14ac:dyDescent="0.35">
      <c r="F347" s="157">
        <f>SUM(COUNTIF($B$11:$B310,E337),COUNTIF($B$11:$B310,#REF!))</f>
        <v>119</v>
      </c>
      <c r="G347" s="141"/>
    </row>
    <row r="348" spans="2:10" ht="15.75" thickBot="1" x14ac:dyDescent="0.45">
      <c r="B348" s="56" t="s">
        <v>832</v>
      </c>
    </row>
    <row r="349" spans="2:10" ht="13.5" thickTop="1" x14ac:dyDescent="0.35">
      <c r="B349" s="748"/>
      <c r="C349" s="749"/>
      <c r="D349" s="749"/>
      <c r="E349" s="749"/>
      <c r="F349" s="749"/>
      <c r="G349" s="749"/>
      <c r="H349" s="749"/>
      <c r="I349" s="749"/>
      <c r="J349" s="750"/>
    </row>
    <row r="350" spans="2:10" x14ac:dyDescent="0.35">
      <c r="B350" s="751"/>
      <c r="C350" s="752"/>
      <c r="D350" s="752"/>
      <c r="E350" s="752"/>
      <c r="F350" s="752"/>
      <c r="G350" s="752"/>
      <c r="H350" s="752"/>
      <c r="I350" s="752"/>
      <c r="J350" s="753"/>
    </row>
    <row r="351" spans="2:10" x14ac:dyDescent="0.35">
      <c r="B351" s="751"/>
      <c r="C351" s="752"/>
      <c r="D351" s="752"/>
      <c r="E351" s="752"/>
      <c r="F351" s="752"/>
      <c r="G351" s="752"/>
      <c r="H351" s="752"/>
      <c r="I351" s="752"/>
      <c r="J351" s="753"/>
    </row>
    <row r="352" spans="2:10" x14ac:dyDescent="0.35">
      <c r="B352" s="751"/>
      <c r="C352" s="752"/>
      <c r="D352" s="752"/>
      <c r="E352" s="752"/>
      <c r="F352" s="752"/>
      <c r="G352" s="752"/>
      <c r="H352" s="752"/>
      <c r="I352" s="752"/>
      <c r="J352" s="753"/>
    </row>
    <row r="353" spans="2:10" x14ac:dyDescent="0.35">
      <c r="B353" s="751"/>
      <c r="C353" s="752"/>
      <c r="D353" s="752"/>
      <c r="E353" s="752"/>
      <c r="F353" s="752"/>
      <c r="G353" s="752"/>
      <c r="H353" s="752"/>
      <c r="I353" s="752"/>
      <c r="J353" s="753"/>
    </row>
    <row r="354" spans="2:10" x14ac:dyDescent="0.35">
      <c r="B354" s="751"/>
      <c r="C354" s="752"/>
      <c r="D354" s="752"/>
      <c r="E354" s="752"/>
      <c r="F354" s="752"/>
      <c r="G354" s="752"/>
      <c r="H354" s="752"/>
      <c r="I354" s="752"/>
      <c r="J354" s="753"/>
    </row>
    <row r="355" spans="2:10" x14ac:dyDescent="0.35">
      <c r="B355" s="751"/>
      <c r="C355" s="752"/>
      <c r="D355" s="752"/>
      <c r="E355" s="752"/>
      <c r="F355" s="752"/>
      <c r="G355" s="752"/>
      <c r="H355" s="752"/>
      <c r="I355" s="752"/>
      <c r="J355" s="753"/>
    </row>
    <row r="356" spans="2:10" x14ac:dyDescent="0.35">
      <c r="B356" s="751"/>
      <c r="C356" s="752"/>
      <c r="D356" s="752"/>
      <c r="E356" s="752"/>
      <c r="F356" s="752"/>
      <c r="G356" s="752"/>
      <c r="H356" s="752"/>
      <c r="I356" s="752"/>
      <c r="J356" s="753"/>
    </row>
    <row r="357" spans="2:10" x14ac:dyDescent="0.35">
      <c r="B357" s="751"/>
      <c r="C357" s="752"/>
      <c r="D357" s="752"/>
      <c r="E357" s="752"/>
      <c r="F357" s="752"/>
      <c r="G357" s="752"/>
      <c r="H357" s="752"/>
      <c r="I357" s="752"/>
      <c r="J357" s="753"/>
    </row>
    <row r="358" spans="2:10" x14ac:dyDescent="0.35">
      <c r="B358" s="751"/>
      <c r="C358" s="752"/>
      <c r="D358" s="752"/>
      <c r="E358" s="752"/>
      <c r="F358" s="752"/>
      <c r="G358" s="752"/>
      <c r="H358" s="752"/>
      <c r="I358" s="752"/>
      <c r="J358" s="753"/>
    </row>
    <row r="359" spans="2:10" x14ac:dyDescent="0.35">
      <c r="B359" s="751"/>
      <c r="C359" s="752"/>
      <c r="D359" s="752"/>
      <c r="E359" s="752"/>
      <c r="F359" s="752"/>
      <c r="G359" s="752"/>
      <c r="H359" s="752"/>
      <c r="I359" s="752"/>
      <c r="J359" s="753"/>
    </row>
    <row r="360" spans="2:10" ht="13.5" thickBot="1" x14ac:dyDescent="0.4">
      <c r="B360" s="754"/>
      <c r="C360" s="755"/>
      <c r="D360" s="755"/>
      <c r="E360" s="755"/>
      <c r="F360" s="755"/>
      <c r="G360" s="755"/>
      <c r="H360" s="755"/>
      <c r="I360" s="755"/>
      <c r="J360" s="756"/>
    </row>
    <row r="361" spans="2:10" ht="13.5" thickTop="1" x14ac:dyDescent="0.35"/>
    <row r="362" spans="2:10" ht="15.75" thickBot="1" x14ac:dyDescent="0.45">
      <c r="B362" s="56" t="s">
        <v>833</v>
      </c>
    </row>
    <row r="363" spans="2:10" ht="13.5" thickTop="1" x14ac:dyDescent="0.35">
      <c r="B363" s="748"/>
      <c r="C363" s="749"/>
      <c r="D363" s="749"/>
      <c r="E363" s="749"/>
      <c r="F363" s="749"/>
      <c r="G363" s="749"/>
      <c r="H363" s="749"/>
      <c r="I363" s="749"/>
      <c r="J363" s="750"/>
    </row>
    <row r="364" spans="2:10" x14ac:dyDescent="0.35">
      <c r="B364" s="751"/>
      <c r="C364" s="752"/>
      <c r="D364" s="752"/>
      <c r="E364" s="752"/>
      <c r="F364" s="752"/>
      <c r="G364" s="752"/>
      <c r="H364" s="752"/>
      <c r="I364" s="752"/>
      <c r="J364" s="753"/>
    </row>
    <row r="365" spans="2:10" x14ac:dyDescent="0.35">
      <c r="B365" s="751"/>
      <c r="C365" s="752"/>
      <c r="D365" s="752"/>
      <c r="E365" s="752"/>
      <c r="F365" s="752"/>
      <c r="G365" s="752"/>
      <c r="H365" s="752"/>
      <c r="I365" s="752"/>
      <c r="J365" s="753"/>
    </row>
    <row r="366" spans="2:10" x14ac:dyDescent="0.35">
      <c r="B366" s="751"/>
      <c r="C366" s="752"/>
      <c r="D366" s="752"/>
      <c r="E366" s="752"/>
      <c r="F366" s="752"/>
      <c r="G366" s="752"/>
      <c r="H366" s="752"/>
      <c r="I366" s="752"/>
      <c r="J366" s="753"/>
    </row>
    <row r="367" spans="2:10" x14ac:dyDescent="0.35">
      <c r="B367" s="751"/>
      <c r="C367" s="752"/>
      <c r="D367" s="752"/>
      <c r="E367" s="752"/>
      <c r="F367" s="752"/>
      <c r="G367" s="752"/>
      <c r="H367" s="752"/>
      <c r="I367" s="752"/>
      <c r="J367" s="753"/>
    </row>
    <row r="368" spans="2:10" x14ac:dyDescent="0.35">
      <c r="B368" s="751"/>
      <c r="C368" s="752"/>
      <c r="D368" s="752"/>
      <c r="E368" s="752"/>
      <c r="F368" s="752"/>
      <c r="G368" s="752"/>
      <c r="H368" s="752"/>
      <c r="I368" s="752"/>
      <c r="J368" s="753"/>
    </row>
    <row r="369" spans="2:10" x14ac:dyDescent="0.35">
      <c r="B369" s="751"/>
      <c r="C369" s="752"/>
      <c r="D369" s="752"/>
      <c r="E369" s="752"/>
      <c r="F369" s="752"/>
      <c r="G369" s="752"/>
      <c r="H369" s="752"/>
      <c r="I369" s="752"/>
      <c r="J369" s="753"/>
    </row>
    <row r="370" spans="2:10" x14ac:dyDescent="0.35">
      <c r="B370" s="751"/>
      <c r="C370" s="752"/>
      <c r="D370" s="752"/>
      <c r="E370" s="752"/>
      <c r="F370" s="752"/>
      <c r="G370" s="752"/>
      <c r="H370" s="752"/>
      <c r="I370" s="752"/>
      <c r="J370" s="753"/>
    </row>
    <row r="371" spans="2:10" x14ac:dyDescent="0.35">
      <c r="B371" s="751"/>
      <c r="C371" s="752"/>
      <c r="D371" s="752"/>
      <c r="E371" s="752"/>
      <c r="F371" s="752"/>
      <c r="G371" s="752"/>
      <c r="H371" s="752"/>
      <c r="I371" s="752"/>
      <c r="J371" s="753"/>
    </row>
    <row r="372" spans="2:10" x14ac:dyDescent="0.35">
      <c r="B372" s="751"/>
      <c r="C372" s="752"/>
      <c r="D372" s="752"/>
      <c r="E372" s="752"/>
      <c r="F372" s="752"/>
      <c r="G372" s="752"/>
      <c r="H372" s="752"/>
      <c r="I372" s="752"/>
      <c r="J372" s="753"/>
    </row>
    <row r="373" spans="2:10" x14ac:dyDescent="0.35">
      <c r="B373" s="751"/>
      <c r="C373" s="752"/>
      <c r="D373" s="752"/>
      <c r="E373" s="752"/>
      <c r="F373" s="752"/>
      <c r="G373" s="752"/>
      <c r="H373" s="752"/>
      <c r="I373" s="752"/>
      <c r="J373" s="753"/>
    </row>
    <row r="374" spans="2:10" x14ac:dyDescent="0.35">
      <c r="B374" s="751"/>
      <c r="C374" s="752"/>
      <c r="D374" s="752"/>
      <c r="E374" s="752"/>
      <c r="F374" s="752"/>
      <c r="G374" s="752"/>
      <c r="H374" s="752"/>
      <c r="I374" s="752"/>
      <c r="J374" s="753"/>
    </row>
    <row r="375" spans="2:10" x14ac:dyDescent="0.35">
      <c r="B375" s="751"/>
      <c r="C375" s="752"/>
      <c r="D375" s="752"/>
      <c r="E375" s="752"/>
      <c r="F375" s="752"/>
      <c r="G375" s="752"/>
      <c r="H375" s="752"/>
      <c r="I375" s="752"/>
      <c r="J375" s="753"/>
    </row>
    <row r="376" spans="2:10" x14ac:dyDescent="0.35">
      <c r="B376" s="751"/>
      <c r="C376" s="752"/>
      <c r="D376" s="752"/>
      <c r="E376" s="752"/>
      <c r="F376" s="752"/>
      <c r="G376" s="752"/>
      <c r="H376" s="752"/>
      <c r="I376" s="752"/>
      <c r="J376" s="753"/>
    </row>
    <row r="377" spans="2:10" x14ac:dyDescent="0.35">
      <c r="B377" s="751"/>
      <c r="C377" s="752"/>
      <c r="D377" s="752"/>
      <c r="E377" s="752"/>
      <c r="F377" s="752"/>
      <c r="G377" s="752"/>
      <c r="H377" s="752"/>
      <c r="I377" s="752"/>
      <c r="J377" s="753"/>
    </row>
    <row r="378" spans="2:10" x14ac:dyDescent="0.35">
      <c r="B378" s="751"/>
      <c r="C378" s="752"/>
      <c r="D378" s="752"/>
      <c r="E378" s="752"/>
      <c r="F378" s="752"/>
      <c r="G378" s="752"/>
      <c r="H378" s="752"/>
      <c r="I378" s="752"/>
      <c r="J378" s="753"/>
    </row>
    <row r="379" spans="2:10" x14ac:dyDescent="0.35">
      <c r="B379" s="751"/>
      <c r="C379" s="752"/>
      <c r="D379" s="752"/>
      <c r="E379" s="752"/>
      <c r="F379" s="752"/>
      <c r="G379" s="752"/>
      <c r="H379" s="752"/>
      <c r="I379" s="752"/>
      <c r="J379" s="753"/>
    </row>
    <row r="380" spans="2:10" ht="13.5" thickBot="1" x14ac:dyDescent="0.4">
      <c r="B380" s="754"/>
      <c r="C380" s="755"/>
      <c r="D380" s="755"/>
      <c r="E380" s="755"/>
      <c r="F380" s="755"/>
      <c r="G380" s="755"/>
      <c r="H380" s="755"/>
      <c r="I380" s="755"/>
      <c r="J380" s="756"/>
    </row>
    <row r="381" spans="2:10" ht="13.5" thickTop="1" x14ac:dyDescent="0.35"/>
  </sheetData>
  <sheetProtection password="C93F" sheet="1"/>
  <mergeCells count="16">
    <mergeCell ref="R38:W53"/>
    <mergeCell ref="B349:J360"/>
    <mergeCell ref="B363:J380"/>
    <mergeCell ref="D3:F3"/>
    <mergeCell ref="M318:O318"/>
    <mergeCell ref="M319:O319"/>
    <mergeCell ref="E324:H325"/>
    <mergeCell ref="C7:I7"/>
    <mergeCell ref="W9:W10"/>
    <mergeCell ref="S3:V4"/>
    <mergeCell ref="S5:V5"/>
    <mergeCell ref="R9:R10"/>
    <mergeCell ref="S9:S10"/>
    <mergeCell ref="T9:T10"/>
    <mergeCell ref="U9:U10"/>
    <mergeCell ref="V9:V10"/>
  </mergeCells>
  <phoneticPr fontId="0" type="noConversion"/>
  <conditionalFormatting sqref="F330:F337">
    <cfRule type="expression" dxfId="176" priority="18" stopIfTrue="1">
      <formula>F340=0</formula>
    </cfRule>
  </conditionalFormatting>
  <conditionalFormatting sqref="R25 R20 R22:R23">
    <cfRule type="expression" dxfId="175" priority="19" stopIfTrue="1">
      <formula>$Q20=0</formula>
    </cfRule>
  </conditionalFormatting>
  <conditionalFormatting sqref="S25:T25 V25 S20:T20 S22:T23 V20:V23">
    <cfRule type="expression" dxfId="174" priority="20" stopIfTrue="1">
      <formula>($Q20=0)</formula>
    </cfRule>
  </conditionalFormatting>
  <conditionalFormatting sqref="U25 U20 U22:U23">
    <cfRule type="expression" dxfId="173" priority="21" stopIfTrue="1">
      <formula>($Q20=0)</formula>
    </cfRule>
    <cfRule type="expression" dxfId="172" priority="22" stopIfTrue="1">
      <formula>U20="NO DROP"</formula>
    </cfRule>
  </conditionalFormatting>
  <conditionalFormatting sqref="W25 W20 W22:W23">
    <cfRule type="expression" dxfId="171" priority="23" stopIfTrue="1">
      <formula>($Q20=0)</formula>
    </cfRule>
    <cfRule type="expression" dxfId="170" priority="24" stopIfTrue="1">
      <formula>W20="NO DROP"</formula>
    </cfRule>
  </conditionalFormatting>
  <conditionalFormatting sqref="F4:G6">
    <cfRule type="cellIs" dxfId="169" priority="25" stopIfTrue="1" operator="greaterThan">
      <formula>0</formula>
    </cfRule>
  </conditionalFormatting>
  <conditionalFormatting sqref="K11:K309">
    <cfRule type="cellIs" dxfId="168" priority="26" stopIfTrue="1" operator="equal">
      <formula>0</formula>
    </cfRule>
  </conditionalFormatting>
  <conditionalFormatting sqref="K310">
    <cfRule type="cellIs" dxfId="167" priority="27" stopIfTrue="1" operator="equal">
      <formula>0</formula>
    </cfRule>
  </conditionalFormatting>
  <conditionalFormatting sqref="L11:L125 L128:L310">
    <cfRule type="cellIs" dxfId="166" priority="28" stopIfTrue="1" operator="equal">
      <formula>"M/C Off?"</formula>
    </cfRule>
  </conditionalFormatting>
  <conditionalFormatting sqref="P11:P310">
    <cfRule type="cellIs" dxfId="165" priority="29" stopIfTrue="1" operator="equal">
      <formula>"No Drop?"</formula>
    </cfRule>
    <cfRule type="cellIs" dxfId="164" priority="30" stopIfTrue="1" operator="equal">
      <formula>"Drop But No Coin In?"</formula>
    </cfRule>
    <cfRule type="cellIs" dxfId="163" priority="31" stopIfTrue="1" operator="equal">
      <formula>"Zero Coin In?"</formula>
    </cfRule>
  </conditionalFormatting>
  <conditionalFormatting sqref="R21">
    <cfRule type="expression" dxfId="162" priority="5" stopIfTrue="1">
      <formula>$Q21=0</formula>
    </cfRule>
  </conditionalFormatting>
  <conditionalFormatting sqref="S21:T21">
    <cfRule type="expression" dxfId="161" priority="6" stopIfTrue="1">
      <formula>($Q21=0)</formula>
    </cfRule>
  </conditionalFormatting>
  <conditionalFormatting sqref="U21">
    <cfRule type="expression" dxfId="160" priority="7" stopIfTrue="1">
      <formula>($Q21=0)</formula>
    </cfRule>
    <cfRule type="expression" dxfId="159" priority="8" stopIfTrue="1">
      <formula>U21="NO DROP"</formula>
    </cfRule>
  </conditionalFormatting>
  <conditionalFormatting sqref="W21">
    <cfRule type="expression" dxfId="158" priority="9" stopIfTrue="1">
      <formula>($Q21=0)</formula>
    </cfRule>
    <cfRule type="expression" dxfId="157" priority="10" stopIfTrue="1">
      <formula>W21="NO DROP"</formula>
    </cfRule>
  </conditionalFormatting>
  <conditionalFormatting sqref="R11:R19">
    <cfRule type="expression" dxfId="156" priority="80" stopIfTrue="1">
      <formula>$Q11=0</formula>
    </cfRule>
  </conditionalFormatting>
  <conditionalFormatting sqref="S11:T19 V11:V19">
    <cfRule type="expression" dxfId="155" priority="84" stopIfTrue="1">
      <formula>($Q11=0)</formula>
    </cfRule>
  </conditionalFormatting>
  <conditionalFormatting sqref="U11:U19">
    <cfRule type="expression" dxfId="154" priority="90" stopIfTrue="1">
      <formula>($Q11=0)</formula>
    </cfRule>
    <cfRule type="expression" dxfId="153" priority="91" stopIfTrue="1">
      <formula>U11="NO DROP"</formula>
    </cfRule>
  </conditionalFormatting>
  <conditionalFormatting sqref="W11:W19">
    <cfRule type="expression" dxfId="152" priority="96" stopIfTrue="1">
      <formula>($Q11=0)</formula>
    </cfRule>
    <cfRule type="expression" dxfId="151" priority="97" stopIfTrue="1">
      <formula>W11="NO DROP"</formula>
    </cfRule>
  </conditionalFormatting>
  <conditionalFormatting sqref="L126:L127">
    <cfRule type="cellIs" dxfId="150" priority="1" stopIfTrue="1" operator="equal">
      <formula>"M/C Off?"</formula>
    </cfRule>
  </conditionalFormatting>
  <printOptions horizontalCentered="1"/>
  <pageMargins left="0.75" right="0.75" top="1" bottom="1" header="0.5" footer="0.5"/>
  <pageSetup paperSize="5" scale="43" fitToHeight="4" orientation="landscape" horizontalDpi="300" verticalDpi="300" r:id="rId1"/>
  <headerFooter alignWithMargins="0"/>
  <rowBreaks count="3" manualBreakCount="3">
    <brk id="36" max="16383" man="1"/>
    <brk id="76" max="16383" man="1"/>
    <brk id="112"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0BB09F-FB5D-44D2-B068-E55C7AF0A001}">
  <sheetPr codeName="Sheet23"/>
  <dimension ref="A1:X380"/>
  <sheetViews>
    <sheetView showGridLines="0" zoomScale="70" zoomScaleNormal="70" workbookViewId="0">
      <selection activeCell="A9" sqref="A9"/>
    </sheetView>
  </sheetViews>
  <sheetFormatPr defaultColWidth="20.53125" defaultRowHeight="13.15" x14ac:dyDescent="0.35"/>
  <cols>
    <col min="1" max="1" width="8.53125" style="2" customWidth="1"/>
    <col min="2" max="2" width="12.53125" style="2" customWidth="1"/>
    <col min="3" max="15" width="16.53125" style="2" customWidth="1"/>
    <col min="16" max="16" width="50.53125" style="2" customWidth="1"/>
    <col min="17" max="17" width="20.53125" style="367"/>
    <col min="18" max="16384" width="20.53125" style="2"/>
  </cols>
  <sheetData>
    <row r="1" spans="1:23" ht="9" customHeight="1" x14ac:dyDescent="0.4">
      <c r="A1" s="3"/>
      <c r="B1" s="3"/>
      <c r="C1" s="3"/>
      <c r="D1" s="3"/>
      <c r="E1" s="3"/>
      <c r="F1" s="3"/>
      <c r="G1" s="3"/>
      <c r="H1" s="3"/>
      <c r="I1" s="3"/>
      <c r="J1" s="3"/>
      <c r="K1" s="3"/>
      <c r="L1" s="3"/>
      <c r="M1" s="3"/>
      <c r="N1" s="3"/>
    </row>
    <row r="2" spans="1:23" ht="28.5" customHeight="1" x14ac:dyDescent="0.8">
      <c r="A2" s="5"/>
      <c r="B2" s="5"/>
      <c r="C2" s="6"/>
      <c r="E2" s="78" t="str">
        <f>HOME!G4</f>
        <v>KONINGSDAM</v>
      </c>
      <c r="F2" s="6"/>
      <c r="G2" s="6"/>
      <c r="H2" s="6"/>
      <c r="I2" s="79" t="s">
        <v>778</v>
      </c>
      <c r="J2" s="14" t="s">
        <v>779</v>
      </c>
      <c r="M2" s="3"/>
      <c r="N2" s="3"/>
    </row>
    <row r="3" spans="1:23" ht="21" customHeight="1" thickBot="1" x14ac:dyDescent="0.65">
      <c r="C3" s="7"/>
      <c r="D3" s="731" t="s">
        <v>780</v>
      </c>
      <c r="E3" s="757"/>
      <c r="F3" s="757"/>
      <c r="G3" s="146"/>
      <c r="H3" s="80">
        <f>COUNTIF(P11:P310,"Zero Coin In?")</f>
        <v>0</v>
      </c>
      <c r="I3" s="7"/>
      <c r="J3" s="14" t="s">
        <v>781</v>
      </c>
      <c r="M3" s="3"/>
      <c r="N3" s="3"/>
      <c r="S3" s="763" t="str">
        <f>HOME!G4</f>
        <v>KONINGSDAM</v>
      </c>
      <c r="T3" s="764"/>
      <c r="U3" s="764"/>
      <c r="V3" s="764"/>
    </row>
    <row r="4" spans="1:23" ht="21" customHeight="1" thickTop="1" thickBot="1" x14ac:dyDescent="0.45">
      <c r="D4" s="3"/>
      <c r="E4" s="81" t="s">
        <v>782</v>
      </c>
      <c r="F4" s="82">
        <f>COUNTIF(P11:P310,"No Drop?")</f>
        <v>0</v>
      </c>
      <c r="G4" s="147"/>
      <c r="H4" s="80">
        <f>COUNTIF(P11:P310,"Minus Coin In?")</f>
        <v>0</v>
      </c>
      <c r="I4" s="10"/>
      <c r="J4" s="18" t="s">
        <v>783</v>
      </c>
      <c r="M4" s="3"/>
      <c r="N4" s="3"/>
      <c r="S4" s="764"/>
      <c r="T4" s="764"/>
      <c r="U4" s="764"/>
      <c r="V4" s="764"/>
    </row>
    <row r="5" spans="1:23" ht="21" customHeight="1" thickTop="1" thickBot="1" x14ac:dyDescent="0.5">
      <c r="A5" s="83"/>
      <c r="B5" s="56"/>
      <c r="C5" s="84"/>
      <c r="D5" s="85"/>
      <c r="E5" s="81" t="s">
        <v>769</v>
      </c>
      <c r="F5" s="82">
        <f>SUM(H3:H5)</f>
        <v>0</v>
      </c>
      <c r="G5" s="147"/>
      <c r="H5" s="80">
        <f>COUNTIF(P11:P310,"Drop but no Coin In?")</f>
        <v>0</v>
      </c>
      <c r="I5" s="9"/>
      <c r="J5" s="14" t="s">
        <v>784</v>
      </c>
      <c r="M5" s="3"/>
      <c r="N5" s="3"/>
      <c r="S5" s="731" t="s">
        <v>707</v>
      </c>
      <c r="T5" s="731"/>
      <c r="U5" s="731"/>
      <c r="V5" s="731"/>
    </row>
    <row r="6" spans="1:23" ht="9" customHeight="1" thickTop="1" x14ac:dyDescent="0.4">
      <c r="A6" s="83"/>
      <c r="B6" s="56"/>
      <c r="C6" s="84"/>
      <c r="D6" s="85"/>
      <c r="E6" s="81"/>
      <c r="F6" s="147"/>
      <c r="G6" s="147"/>
      <c r="H6" s="80"/>
      <c r="I6" s="9"/>
      <c r="J6" s="14"/>
      <c r="M6" s="3"/>
      <c r="N6" s="3"/>
    </row>
    <row r="7" spans="1:23" ht="21" customHeight="1" x14ac:dyDescent="0.4">
      <c r="A7" s="86"/>
      <c r="B7" s="87" t="s">
        <v>749</v>
      </c>
      <c r="C7" s="760"/>
      <c r="D7" s="760"/>
      <c r="E7" s="760"/>
      <c r="F7" s="760"/>
      <c r="G7" s="760"/>
      <c r="H7" s="760"/>
      <c r="I7" s="760"/>
      <c r="J7" s="3"/>
      <c r="K7" s="3"/>
      <c r="L7" s="18"/>
      <c r="M7" s="3"/>
      <c r="N7" s="3"/>
    </row>
    <row r="8" spans="1:23" ht="9" customHeight="1" thickBot="1" x14ac:dyDescent="0.45">
      <c r="A8" s="12"/>
      <c r="B8" s="3"/>
      <c r="C8" s="3"/>
      <c r="D8" s="3"/>
      <c r="E8" s="3"/>
      <c r="F8" s="17"/>
      <c r="G8" s="17"/>
      <c r="H8" s="3"/>
      <c r="I8" s="3"/>
      <c r="J8" s="3"/>
      <c r="K8" s="3"/>
      <c r="L8" s="14"/>
      <c r="M8" s="3"/>
      <c r="N8" s="3"/>
    </row>
    <row r="9" spans="1:23" s="88" customFormat="1" ht="18.75" customHeight="1" thickTop="1" x14ac:dyDescent="0.4">
      <c r="A9" s="118"/>
      <c r="B9" s="119" t="s">
        <v>821</v>
      </c>
      <c r="C9" s="119" t="s">
        <v>729</v>
      </c>
      <c r="D9" s="119" t="s">
        <v>802</v>
      </c>
      <c r="E9" s="119" t="s">
        <v>803</v>
      </c>
      <c r="F9" s="120" t="s">
        <v>804</v>
      </c>
      <c r="G9" s="120" t="s">
        <v>729</v>
      </c>
      <c r="H9" s="119"/>
      <c r="I9" s="120" t="s">
        <v>754</v>
      </c>
      <c r="J9" s="120" t="s">
        <v>804</v>
      </c>
      <c r="K9" s="120" t="s">
        <v>729</v>
      </c>
      <c r="L9" s="120" t="s">
        <v>729</v>
      </c>
      <c r="M9" s="120" t="s">
        <v>747</v>
      </c>
      <c r="N9" s="120" t="s">
        <v>730</v>
      </c>
      <c r="O9" s="121" t="s">
        <v>731</v>
      </c>
      <c r="P9" s="122" t="s">
        <v>758</v>
      </c>
      <c r="Q9" s="368"/>
      <c r="R9" s="732" t="s">
        <v>708</v>
      </c>
      <c r="S9" s="734" t="s">
        <v>709</v>
      </c>
      <c r="T9" s="736" t="s">
        <v>710</v>
      </c>
      <c r="U9" s="734" t="s">
        <v>711</v>
      </c>
      <c r="V9" s="734" t="s">
        <v>712</v>
      </c>
      <c r="W9" s="761" t="s">
        <v>713</v>
      </c>
    </row>
    <row r="10" spans="1:23" s="88" customFormat="1" ht="18.75" customHeight="1" thickBot="1" x14ac:dyDescent="0.45">
      <c r="A10" s="123" t="s">
        <v>800</v>
      </c>
      <c r="B10" s="90" t="s">
        <v>822</v>
      </c>
      <c r="C10" s="89" t="s">
        <v>734</v>
      </c>
      <c r="D10" s="89" t="s">
        <v>735</v>
      </c>
      <c r="E10" s="89" t="s">
        <v>735</v>
      </c>
      <c r="F10" s="89" t="s">
        <v>735</v>
      </c>
      <c r="G10" s="89" t="s">
        <v>735</v>
      </c>
      <c r="H10" s="89" t="s">
        <v>739</v>
      </c>
      <c r="I10" s="89" t="s">
        <v>753</v>
      </c>
      <c r="J10" s="90" t="s">
        <v>805</v>
      </c>
      <c r="K10" s="90" t="s">
        <v>805</v>
      </c>
      <c r="L10" s="90" t="s">
        <v>736</v>
      </c>
      <c r="M10" s="90" t="s">
        <v>731</v>
      </c>
      <c r="N10" s="90" t="s">
        <v>737</v>
      </c>
      <c r="O10" s="91" t="s">
        <v>738</v>
      </c>
      <c r="P10" s="124" t="s">
        <v>759</v>
      </c>
      <c r="Q10" s="368"/>
      <c r="R10" s="733"/>
      <c r="S10" s="735"/>
      <c r="T10" s="737"/>
      <c r="U10" s="738"/>
      <c r="V10" s="738"/>
      <c r="W10" s="762"/>
    </row>
    <row r="11" spans="1:23" s="18" customFormat="1" ht="19.5" customHeight="1" thickTop="1" x14ac:dyDescent="0.4">
      <c r="A11" s="125">
        <f>'MACHINE INFO'!F10</f>
        <v>1391</v>
      </c>
      <c r="B11" s="108" t="str">
        <f>'MACHINE INFO'!H10</f>
        <v>$0.10</v>
      </c>
      <c r="C11" s="150"/>
      <c r="D11" s="150"/>
      <c r="E11" s="150"/>
      <c r="F11" s="151"/>
      <c r="G11" s="22" t="str">
        <f>IF(AND(D11="",E11="",F11=""),"",SUM(D11:F11))</f>
        <v/>
      </c>
      <c r="H11" s="151"/>
      <c r="I11" s="151"/>
      <c r="J11" s="151"/>
      <c r="K11" s="22">
        <f>SUM(H11:J11)</f>
        <v>0</v>
      </c>
      <c r="L11" s="92" t="str">
        <f>IF(AND(C11=0,D11=0,E11=0,F11=0),"M/C Off?",SUM(G11-K11))</f>
        <v>M/C Off?</v>
      </c>
      <c r="M11" s="115">
        <f>SUM('MACHINE INFO'!S10)</f>
        <v>0.9597</v>
      </c>
      <c r="N11" s="113" t="str">
        <f>IF(L11="M/C Off?","",IF(G11="","",IF(AND(H11="",I11="",J11=""),"",SUM((C11-L11)/C11))))</f>
        <v/>
      </c>
      <c r="O11" s="114" t="str">
        <f>IF(M11=0,"NO THEO %",IF(N11="","",SUM(M11-N11)))</f>
        <v/>
      </c>
      <c r="P11" s="152" t="str">
        <f>IF(C11="","",IF(G11&gt;C11,"DROP BUT NO COIN IN?",IF(C11=0,"ZERO COIN IN?",IF(AND(C11&gt;0,G11&gt;0),"OK",IF(AND(C11&gt;0,G11=0),"No Drop?",)))))</f>
        <v/>
      </c>
      <c r="Q11" s="215" t="e">
        <f>'TABLE INFO'!#REF!</f>
        <v>#REF!</v>
      </c>
      <c r="R11" s="192">
        <f>'TABLE INFO'!C8</f>
        <v>0</v>
      </c>
      <c r="S11" s="193"/>
      <c r="T11" s="193"/>
      <c r="U11" s="194" t="str">
        <f t="shared" ref="U11:U22" si="0">IF(S11=0,"NO DROP",T11/S11)</f>
        <v>NO DROP</v>
      </c>
      <c r="V11" s="216">
        <f>'TABLE INFO'!D8</f>
        <v>0</v>
      </c>
      <c r="W11" s="195" t="str">
        <f t="shared" ref="W11:W22" si="1">IF(U11="NO DROP","NO DROP",SUM(U11-V11))</f>
        <v>NO DROP</v>
      </c>
    </row>
    <row r="12" spans="1:23" s="18" customFormat="1" ht="19.5" customHeight="1" x14ac:dyDescent="0.4">
      <c r="A12" s="125">
        <f>'MACHINE INFO'!F11</f>
        <v>1392</v>
      </c>
      <c r="B12" s="108" t="str">
        <f>'MACHINE INFO'!H11</f>
        <v>$0.10</v>
      </c>
      <c r="C12" s="150"/>
      <c r="D12" s="150"/>
      <c r="E12" s="150"/>
      <c r="F12" s="151"/>
      <c r="G12" s="22" t="str">
        <f t="shared" ref="G12:G75" si="2">IF(AND(D12="",E12="",F12=""),"",SUM(D12:F12))</f>
        <v/>
      </c>
      <c r="H12" s="151"/>
      <c r="I12" s="151"/>
      <c r="J12" s="151"/>
      <c r="K12" s="22">
        <f t="shared" ref="K12:K75" si="3">SUM(H12:J12)</f>
        <v>0</v>
      </c>
      <c r="L12" s="92" t="str">
        <f t="shared" ref="L12:L75" si="4">IF(AND(C12=0,D12=0,E12=0,F12=0),"M/C Off?",SUM(G12-K12))</f>
        <v>M/C Off?</v>
      </c>
      <c r="M12" s="115">
        <f>SUM('MACHINE INFO'!S11)</f>
        <v>0.9597</v>
      </c>
      <c r="N12" s="113" t="str">
        <f t="shared" ref="N12:N75" si="5">IF(L12="M/C Off?","",IF(G12="","",IF(AND(H12="",I12="",J12=""),"",SUM((C12-L12)/C12))))</f>
        <v/>
      </c>
      <c r="O12" s="114" t="str">
        <f t="shared" ref="O12:O75" si="6">IF(M12=0,"NO THEO %",IF(N12="","",SUM(M12-N12)))</f>
        <v/>
      </c>
      <c r="P12" s="152" t="str">
        <f t="shared" ref="P12:P75" si="7">IF(C12="","",IF(G12&gt;C12,"DROP BUT NO COIN IN?",IF(C12=0,"ZERO COIN IN?",IF(AND(C12&gt;0,G12&gt;0),"OK",IF(AND(C12&gt;0,G12=0),"No Drop?",)))))</f>
        <v/>
      </c>
      <c r="Q12" s="215" t="e">
        <f>'TABLE INFO'!#REF!</f>
        <v>#REF!</v>
      </c>
      <c r="R12" s="196" t="str">
        <f>'TABLE INFO'!C9</f>
        <v>TABLE</v>
      </c>
      <c r="S12" s="197"/>
      <c r="T12" s="197"/>
      <c r="U12" s="198" t="str">
        <f t="shared" si="0"/>
        <v>NO DROP</v>
      </c>
      <c r="V12" s="217" t="str">
        <f>'TABLE INFO'!D9</f>
        <v>THEO HOLD %</v>
      </c>
      <c r="W12" s="199" t="str">
        <f t="shared" si="1"/>
        <v>NO DROP</v>
      </c>
    </row>
    <row r="13" spans="1:23" s="18" customFormat="1" ht="19.5" customHeight="1" x14ac:dyDescent="0.4">
      <c r="A13" s="125">
        <f>'MACHINE INFO'!F12</f>
        <v>1393</v>
      </c>
      <c r="B13" s="108" t="str">
        <f>'MACHINE INFO'!H12</f>
        <v>$0.10</v>
      </c>
      <c r="C13" s="150"/>
      <c r="D13" s="150"/>
      <c r="E13" s="150"/>
      <c r="F13" s="151"/>
      <c r="G13" s="22" t="str">
        <f t="shared" si="2"/>
        <v/>
      </c>
      <c r="H13" s="151"/>
      <c r="I13" s="151"/>
      <c r="J13" s="151"/>
      <c r="K13" s="22">
        <f t="shared" si="3"/>
        <v>0</v>
      </c>
      <c r="L13" s="92" t="str">
        <f t="shared" si="4"/>
        <v>M/C Off?</v>
      </c>
      <c r="M13" s="115">
        <f>SUM('MACHINE INFO'!S12)</f>
        <v>0.9597</v>
      </c>
      <c r="N13" s="113" t="str">
        <f t="shared" si="5"/>
        <v/>
      </c>
      <c r="O13" s="114" t="str">
        <f t="shared" si="6"/>
        <v/>
      </c>
      <c r="P13" s="152" t="str">
        <f t="shared" si="7"/>
        <v/>
      </c>
      <c r="Q13" s="215" t="e">
        <f>'TABLE INFO'!#REF!</f>
        <v>#REF!</v>
      </c>
      <c r="R13" s="196">
        <f>'TABLE INFO'!C10</f>
        <v>0</v>
      </c>
      <c r="S13" s="197"/>
      <c r="T13" s="197"/>
      <c r="U13" s="198" t="str">
        <f t="shared" si="0"/>
        <v>NO DROP</v>
      </c>
      <c r="V13" s="217">
        <f>'TABLE INFO'!D10</f>
        <v>0</v>
      </c>
      <c r="W13" s="199" t="str">
        <f t="shared" si="1"/>
        <v>NO DROP</v>
      </c>
    </row>
    <row r="14" spans="1:23" s="18" customFormat="1" ht="19.5" customHeight="1" x14ac:dyDescent="0.4">
      <c r="A14" s="125">
        <f>'MACHINE INFO'!F13</f>
        <v>1394</v>
      </c>
      <c r="B14" s="108" t="str">
        <f>'MACHINE INFO'!H13</f>
        <v>$0.10</v>
      </c>
      <c r="C14" s="150"/>
      <c r="D14" s="150"/>
      <c r="E14" s="150"/>
      <c r="F14" s="151"/>
      <c r="G14" s="22" t="str">
        <f t="shared" si="2"/>
        <v/>
      </c>
      <c r="H14" s="151"/>
      <c r="I14" s="151"/>
      <c r="J14" s="151"/>
      <c r="K14" s="22">
        <f t="shared" si="3"/>
        <v>0</v>
      </c>
      <c r="L14" s="92" t="str">
        <f t="shared" si="4"/>
        <v>M/C Off?</v>
      </c>
      <c r="M14" s="115">
        <f>SUM('MACHINE INFO'!S13)</f>
        <v>0.9597</v>
      </c>
      <c r="N14" s="113" t="str">
        <f t="shared" si="5"/>
        <v/>
      </c>
      <c r="O14" s="114" t="str">
        <f t="shared" si="6"/>
        <v/>
      </c>
      <c r="P14" s="152" t="str">
        <f t="shared" si="7"/>
        <v/>
      </c>
      <c r="Q14" s="215" t="e">
        <f>'TABLE INFO'!#REF!</f>
        <v>#REF!</v>
      </c>
      <c r="R14" s="196" t="str">
        <f>'TABLE INFO'!C11</f>
        <v>TC-01</v>
      </c>
      <c r="S14" s="197"/>
      <c r="T14" s="197"/>
      <c r="U14" s="198" t="str">
        <f t="shared" si="0"/>
        <v>NO DROP</v>
      </c>
      <c r="V14" s="217">
        <f>'TABLE INFO'!D11</f>
        <v>0.31</v>
      </c>
      <c r="W14" s="199" t="str">
        <f t="shared" si="1"/>
        <v>NO DROP</v>
      </c>
    </row>
    <row r="15" spans="1:23" s="18" customFormat="1" ht="19.5" customHeight="1" x14ac:dyDescent="0.4">
      <c r="A15" s="125">
        <f>'MACHINE INFO'!F14</f>
        <v>1385</v>
      </c>
      <c r="B15" s="108" t="str">
        <f>'MACHINE INFO'!H14</f>
        <v>$0.25</v>
      </c>
      <c r="C15" s="150"/>
      <c r="D15" s="150"/>
      <c r="E15" s="150"/>
      <c r="F15" s="151"/>
      <c r="G15" s="22" t="str">
        <f t="shared" si="2"/>
        <v/>
      </c>
      <c r="H15" s="151"/>
      <c r="I15" s="151"/>
      <c r="J15" s="151"/>
      <c r="K15" s="22">
        <f t="shared" si="3"/>
        <v>0</v>
      </c>
      <c r="L15" s="92" t="str">
        <f t="shared" si="4"/>
        <v>M/C Off?</v>
      </c>
      <c r="M15" s="115">
        <f>SUM('MACHINE INFO'!S14)</f>
        <v>0.94869999999999999</v>
      </c>
      <c r="N15" s="113" t="str">
        <f t="shared" si="5"/>
        <v/>
      </c>
      <c r="O15" s="114" t="str">
        <f t="shared" si="6"/>
        <v/>
      </c>
      <c r="P15" s="152" t="str">
        <f t="shared" si="7"/>
        <v/>
      </c>
      <c r="Q15" s="215" t="e">
        <f>'TABLE INFO'!#REF!</f>
        <v>#REF!</v>
      </c>
      <c r="R15" s="196" t="str">
        <f>'TABLE INFO'!C12</f>
        <v>HH-02</v>
      </c>
      <c r="S15" s="197"/>
      <c r="T15" s="197"/>
      <c r="U15" s="198" t="str">
        <f t="shared" si="0"/>
        <v>NO DROP</v>
      </c>
      <c r="V15" s="217">
        <f>'TABLE INFO'!D12</f>
        <v>0.28000000000000003</v>
      </c>
      <c r="W15" s="199" t="str">
        <f t="shared" si="1"/>
        <v>NO DROP</v>
      </c>
    </row>
    <row r="16" spans="1:23" s="18" customFormat="1" ht="19.5" customHeight="1" x14ac:dyDescent="0.4">
      <c r="A16" s="125">
        <f>'MACHINE INFO'!F15</f>
        <v>1386</v>
      </c>
      <c r="B16" s="108" t="str">
        <f>'MACHINE INFO'!H15</f>
        <v>$0.25</v>
      </c>
      <c r="C16" s="150"/>
      <c r="D16" s="150"/>
      <c r="E16" s="150"/>
      <c r="F16" s="151"/>
      <c r="G16" s="22" t="str">
        <f t="shared" si="2"/>
        <v/>
      </c>
      <c r="H16" s="151"/>
      <c r="I16" s="151"/>
      <c r="J16" s="151"/>
      <c r="K16" s="22">
        <f t="shared" si="3"/>
        <v>0</v>
      </c>
      <c r="L16" s="92" t="str">
        <f t="shared" si="4"/>
        <v>M/C Off?</v>
      </c>
      <c r="M16" s="115">
        <f>SUM('MACHINE INFO'!S15)</f>
        <v>0.94869999999999999</v>
      </c>
      <c r="N16" s="113" t="str">
        <f t="shared" si="5"/>
        <v/>
      </c>
      <c r="O16" s="114" t="str">
        <f t="shared" si="6"/>
        <v/>
      </c>
      <c r="P16" s="152" t="str">
        <f t="shared" si="7"/>
        <v/>
      </c>
      <c r="Q16" s="215" t="e">
        <f>'TABLE INFO'!#REF!</f>
        <v>#REF!</v>
      </c>
      <c r="R16" s="196" t="str">
        <f>'TABLE INFO'!C13</f>
        <v>FN-01</v>
      </c>
      <c r="S16" s="197"/>
      <c r="T16" s="197"/>
      <c r="U16" s="198" t="str">
        <f t="shared" si="0"/>
        <v>NO DROP</v>
      </c>
      <c r="V16" s="217">
        <f>'TABLE INFO'!D13</f>
        <v>0.31</v>
      </c>
      <c r="W16" s="199" t="str">
        <f t="shared" si="1"/>
        <v>NO DROP</v>
      </c>
    </row>
    <row r="17" spans="1:23" s="18" customFormat="1" ht="19.5" customHeight="1" x14ac:dyDescent="0.4">
      <c r="A17" s="125">
        <f>'MACHINE INFO'!F16</f>
        <v>1387</v>
      </c>
      <c r="B17" s="108" t="str">
        <f>'MACHINE INFO'!H16</f>
        <v>$0.25</v>
      </c>
      <c r="C17" s="150"/>
      <c r="D17" s="150"/>
      <c r="E17" s="150"/>
      <c r="F17" s="151"/>
      <c r="G17" s="22" t="str">
        <f t="shared" si="2"/>
        <v/>
      </c>
      <c r="H17" s="151"/>
      <c r="I17" s="151"/>
      <c r="J17" s="151"/>
      <c r="K17" s="22">
        <f t="shared" si="3"/>
        <v>0</v>
      </c>
      <c r="L17" s="92" t="str">
        <f t="shared" si="4"/>
        <v>M/C Off?</v>
      </c>
      <c r="M17" s="115">
        <f>SUM('MACHINE INFO'!S16)</f>
        <v>0.94869999999999999</v>
      </c>
      <c r="N17" s="113" t="str">
        <f t="shared" si="5"/>
        <v/>
      </c>
      <c r="O17" s="114" t="str">
        <f t="shared" si="6"/>
        <v/>
      </c>
      <c r="P17" s="152" t="str">
        <f t="shared" si="7"/>
        <v/>
      </c>
      <c r="Q17" s="215" t="e">
        <f>'TABLE INFO'!#REF!</f>
        <v>#REF!</v>
      </c>
      <c r="R17" s="196" t="str">
        <f>'TABLE INFO'!C14</f>
        <v>RW-01</v>
      </c>
      <c r="S17" s="197"/>
      <c r="T17" s="197"/>
      <c r="U17" s="198" t="str">
        <f t="shared" si="0"/>
        <v>NO DROP</v>
      </c>
      <c r="V17" s="217">
        <f>'TABLE INFO'!D14</f>
        <v>0.24</v>
      </c>
      <c r="W17" s="199" t="str">
        <f t="shared" si="1"/>
        <v>NO DROP</v>
      </c>
    </row>
    <row r="18" spans="1:23" s="18" customFormat="1" ht="19.5" customHeight="1" x14ac:dyDescent="0.4">
      <c r="A18" s="125">
        <f>'MACHINE INFO'!F17</f>
        <v>1388</v>
      </c>
      <c r="B18" s="108" t="str">
        <f>'MACHINE INFO'!H17</f>
        <v>$0.25</v>
      </c>
      <c r="C18" s="150"/>
      <c r="D18" s="150"/>
      <c r="E18" s="150"/>
      <c r="F18" s="151"/>
      <c r="G18" s="22" t="str">
        <f t="shared" si="2"/>
        <v/>
      </c>
      <c r="H18" s="151"/>
      <c r="I18" s="151"/>
      <c r="J18" s="151"/>
      <c r="K18" s="22">
        <f t="shared" si="3"/>
        <v>0</v>
      </c>
      <c r="L18" s="92" t="str">
        <f t="shared" si="4"/>
        <v>M/C Off?</v>
      </c>
      <c r="M18" s="115">
        <f>SUM('MACHINE INFO'!S17)</f>
        <v>0.94869999999999999</v>
      </c>
      <c r="N18" s="113" t="str">
        <f t="shared" si="5"/>
        <v/>
      </c>
      <c r="O18" s="114" t="str">
        <f t="shared" si="6"/>
        <v/>
      </c>
      <c r="P18" s="152" t="str">
        <f t="shared" si="7"/>
        <v/>
      </c>
      <c r="Q18" s="215" t="e">
        <f>'TABLE INFO'!#REF!</f>
        <v>#REF!</v>
      </c>
      <c r="R18" s="196" t="str">
        <f>'TABLE INFO'!C15</f>
        <v>BJ-04</v>
      </c>
      <c r="S18" s="197"/>
      <c r="T18" s="197"/>
      <c r="U18" s="198" t="str">
        <f t="shared" si="0"/>
        <v>NO DROP</v>
      </c>
      <c r="V18" s="217">
        <f>'TABLE INFO'!D15</f>
        <v>0.20499999999999999</v>
      </c>
      <c r="W18" s="199" t="str">
        <f t="shared" si="1"/>
        <v>NO DROP</v>
      </c>
    </row>
    <row r="19" spans="1:23" s="18" customFormat="1" ht="19.5" customHeight="1" x14ac:dyDescent="0.4">
      <c r="A19" s="125">
        <f>'MACHINE INFO'!F18</f>
        <v>1370</v>
      </c>
      <c r="B19" s="108" t="str">
        <f>'MACHINE INFO'!H18</f>
        <v>$0.01</v>
      </c>
      <c r="C19" s="150"/>
      <c r="D19" s="150"/>
      <c r="E19" s="150"/>
      <c r="F19" s="151"/>
      <c r="G19" s="22" t="str">
        <f t="shared" si="2"/>
        <v/>
      </c>
      <c r="H19" s="151"/>
      <c r="I19" s="151"/>
      <c r="J19" s="151"/>
      <c r="K19" s="22">
        <f t="shared" si="3"/>
        <v>0</v>
      </c>
      <c r="L19" s="92" t="str">
        <f t="shared" si="4"/>
        <v>M/C Off?</v>
      </c>
      <c r="M19" s="115">
        <f>SUM('MACHINE INFO'!S18)</f>
        <v>0.88355000000000006</v>
      </c>
      <c r="N19" s="113" t="str">
        <f t="shared" si="5"/>
        <v/>
      </c>
      <c r="O19" s="114" t="str">
        <f t="shared" si="6"/>
        <v/>
      </c>
      <c r="P19" s="152" t="str">
        <f t="shared" si="7"/>
        <v/>
      </c>
      <c r="Q19" s="215" t="e">
        <f>'TABLE INFO'!#REF!</f>
        <v>#REF!</v>
      </c>
      <c r="R19" s="196" t="str">
        <f>'TABLE INFO'!C16</f>
        <v>BJ-01</v>
      </c>
      <c r="S19" s="197"/>
      <c r="T19" s="197"/>
      <c r="U19" s="198" t="str">
        <f t="shared" si="0"/>
        <v>NO DROP</v>
      </c>
      <c r="V19" s="217">
        <f>'TABLE INFO'!D16</f>
        <v>0.20499999999999999</v>
      </c>
      <c r="W19" s="199" t="str">
        <f t="shared" si="1"/>
        <v>NO DROP</v>
      </c>
    </row>
    <row r="20" spans="1:23" s="18" customFormat="1" ht="19.5" customHeight="1" x14ac:dyDescent="0.4">
      <c r="A20" s="125">
        <f>'MACHINE INFO'!F19</f>
        <v>1371</v>
      </c>
      <c r="B20" s="108" t="str">
        <f>'MACHINE INFO'!H19</f>
        <v>$0.01</v>
      </c>
      <c r="C20" s="150"/>
      <c r="D20" s="150"/>
      <c r="E20" s="150"/>
      <c r="F20" s="151"/>
      <c r="G20" s="22" t="str">
        <f t="shared" si="2"/>
        <v/>
      </c>
      <c r="H20" s="151"/>
      <c r="I20" s="151"/>
      <c r="J20" s="151"/>
      <c r="K20" s="22">
        <f t="shared" si="3"/>
        <v>0</v>
      </c>
      <c r="L20" s="92" t="str">
        <f t="shared" si="4"/>
        <v>M/C Off?</v>
      </c>
      <c r="M20" s="115">
        <f>SUM('MACHINE INFO'!S19)</f>
        <v>0.88355000000000006</v>
      </c>
      <c r="N20" s="113" t="str">
        <f t="shared" si="5"/>
        <v/>
      </c>
      <c r="O20" s="114" t="str">
        <f t="shared" si="6"/>
        <v/>
      </c>
      <c r="P20" s="152" t="str">
        <f t="shared" si="7"/>
        <v/>
      </c>
      <c r="Q20" s="215" t="e">
        <f>'TABLE INFO'!#REF!</f>
        <v>#REF!</v>
      </c>
      <c r="R20" s="196" t="str">
        <f>'TABLE INFO'!C17</f>
        <v>BJ-02</v>
      </c>
      <c r="S20" s="197"/>
      <c r="T20" s="197"/>
      <c r="U20" s="198" t="str">
        <f t="shared" si="0"/>
        <v>NO DROP</v>
      </c>
      <c r="V20" s="217">
        <f>'TABLE INFO'!D17</f>
        <v>0.20499999999999999</v>
      </c>
      <c r="W20" s="199" t="str">
        <f t="shared" si="1"/>
        <v>NO DROP</v>
      </c>
    </row>
    <row r="21" spans="1:23" s="18" customFormat="1" ht="19.5" customHeight="1" x14ac:dyDescent="0.4">
      <c r="A21" s="125">
        <f>'MACHINE INFO'!F20</f>
        <v>1372</v>
      </c>
      <c r="B21" s="108" t="str">
        <f>'MACHINE INFO'!H20</f>
        <v>$0.01</v>
      </c>
      <c r="C21" s="150"/>
      <c r="D21" s="150"/>
      <c r="E21" s="150"/>
      <c r="F21" s="151"/>
      <c r="G21" s="22" t="str">
        <f t="shared" si="2"/>
        <v/>
      </c>
      <c r="H21" s="151"/>
      <c r="I21" s="151"/>
      <c r="J21" s="151"/>
      <c r="K21" s="22">
        <f t="shared" si="3"/>
        <v>0</v>
      </c>
      <c r="L21" s="92" t="str">
        <f t="shared" si="4"/>
        <v>M/C Off?</v>
      </c>
      <c r="M21" s="115">
        <f>SUM('MACHINE INFO'!S20)</f>
        <v>0.88355000000000006</v>
      </c>
      <c r="N21" s="113" t="str">
        <f t="shared" si="5"/>
        <v/>
      </c>
      <c r="O21" s="114" t="str">
        <f t="shared" si="6"/>
        <v/>
      </c>
      <c r="P21" s="152" t="str">
        <f t="shared" si="7"/>
        <v/>
      </c>
      <c r="Q21" s="215" t="e">
        <f>'TABLE INFO'!#REF!</f>
        <v>#REF!</v>
      </c>
      <c r="R21" s="196" t="str">
        <f>'TABLE INFO'!C18</f>
        <v>BJ-03</v>
      </c>
      <c r="S21" s="197"/>
      <c r="T21" s="197"/>
      <c r="U21" s="198" t="str">
        <f t="shared" si="0"/>
        <v>NO DROP</v>
      </c>
      <c r="V21" s="217">
        <f>'TABLE INFO'!D18</f>
        <v>0.20499999999999999</v>
      </c>
      <c r="W21" s="199" t="str">
        <f t="shared" si="1"/>
        <v>NO DROP</v>
      </c>
    </row>
    <row r="22" spans="1:23" s="18" customFormat="1" ht="19.5" customHeight="1" x14ac:dyDescent="0.4">
      <c r="A22" s="125">
        <f>'MACHINE INFO'!F21</f>
        <v>1425</v>
      </c>
      <c r="B22" s="108" t="str">
        <f>'MACHINE INFO'!H21</f>
        <v>$0.01</v>
      </c>
      <c r="C22" s="150"/>
      <c r="D22" s="150"/>
      <c r="E22" s="150"/>
      <c r="F22" s="151"/>
      <c r="G22" s="22" t="str">
        <f t="shared" si="2"/>
        <v/>
      </c>
      <c r="H22" s="151"/>
      <c r="I22" s="151"/>
      <c r="J22" s="151"/>
      <c r="K22" s="22">
        <f t="shared" si="3"/>
        <v>0</v>
      </c>
      <c r="L22" s="92" t="str">
        <f t="shared" si="4"/>
        <v>M/C Off?</v>
      </c>
      <c r="M22" s="115">
        <f>SUM('MACHINE INFO'!S21)</f>
        <v>0.89100000000000001</v>
      </c>
      <c r="N22" s="113" t="str">
        <f t="shared" si="5"/>
        <v/>
      </c>
      <c r="O22" s="114" t="str">
        <f t="shared" si="6"/>
        <v/>
      </c>
      <c r="P22" s="152" t="str">
        <f t="shared" si="7"/>
        <v/>
      </c>
      <c r="Q22" s="215" t="e">
        <f>'TABLE INFO'!#REF!</f>
        <v>#REF!</v>
      </c>
      <c r="R22" s="196" t="str">
        <f>'TABLE INFO'!C19</f>
        <v>DI-01</v>
      </c>
      <c r="S22" s="197"/>
      <c r="T22" s="197"/>
      <c r="U22" s="198" t="str">
        <f t="shared" si="0"/>
        <v>NO DROP</v>
      </c>
      <c r="V22" s="217">
        <f>'TABLE INFO'!D19</f>
        <v>0.19</v>
      </c>
      <c r="W22" s="199" t="str">
        <f t="shared" si="1"/>
        <v>NO DROP</v>
      </c>
    </row>
    <row r="23" spans="1:23" s="18" customFormat="1" ht="19.5" customHeight="1" x14ac:dyDescent="0.4">
      <c r="A23" s="125">
        <f>'MACHINE INFO'!F22</f>
        <v>1426</v>
      </c>
      <c r="B23" s="108" t="str">
        <f>'MACHINE INFO'!H22</f>
        <v>$0.01</v>
      </c>
      <c r="C23" s="150"/>
      <c r="D23" s="150"/>
      <c r="E23" s="150"/>
      <c r="F23" s="151"/>
      <c r="G23" s="22" t="str">
        <f t="shared" si="2"/>
        <v/>
      </c>
      <c r="H23" s="151"/>
      <c r="I23" s="151"/>
      <c r="J23" s="151"/>
      <c r="K23" s="22">
        <f t="shared" si="3"/>
        <v>0</v>
      </c>
      <c r="L23" s="92" t="str">
        <f t="shared" si="4"/>
        <v>M/C Off?</v>
      </c>
      <c r="M23" s="115">
        <f>SUM('MACHINE INFO'!S22)</f>
        <v>0.89100000000000001</v>
      </c>
      <c r="N23" s="113" t="str">
        <f t="shared" si="5"/>
        <v/>
      </c>
      <c r="O23" s="114" t="str">
        <f t="shared" si="6"/>
        <v/>
      </c>
      <c r="P23" s="152" t="str">
        <f t="shared" si="7"/>
        <v/>
      </c>
      <c r="Q23" s="215" t="e">
        <f>'TABLE INFO'!#REF!</f>
        <v>#REF!</v>
      </c>
      <c r="R23" s="196" t="str">
        <f>'TABLE INFO'!C20</f>
        <v>HH-01</v>
      </c>
      <c r="S23" s="197"/>
      <c r="T23" s="197"/>
      <c r="U23" s="198" t="str">
        <f>IF(S23=0,"NO DROP",T23/S23)</f>
        <v>NO DROP</v>
      </c>
      <c r="V23" s="217">
        <f>'TABLE INFO'!D20</f>
        <v>0.28000000000000003</v>
      </c>
      <c r="W23" s="199" t="str">
        <f>IF(U23="NO DROP","NO DROP",SUM(U23-V23))</f>
        <v>NO DROP</v>
      </c>
    </row>
    <row r="24" spans="1:23" s="18" customFormat="1" ht="19.5" customHeight="1" x14ac:dyDescent="0.4">
      <c r="A24" s="125">
        <f>'MACHINE INFO'!F23</f>
        <v>1427</v>
      </c>
      <c r="B24" s="108" t="str">
        <f>'MACHINE INFO'!H23</f>
        <v>$0.01</v>
      </c>
      <c r="C24" s="150"/>
      <c r="D24" s="150"/>
      <c r="E24" s="150"/>
      <c r="F24" s="151"/>
      <c r="G24" s="22" t="str">
        <f t="shared" si="2"/>
        <v/>
      </c>
      <c r="H24" s="151"/>
      <c r="I24" s="151"/>
      <c r="J24" s="151"/>
      <c r="K24" s="22">
        <f t="shared" si="3"/>
        <v>0</v>
      </c>
      <c r="L24" s="92" t="str">
        <f t="shared" si="4"/>
        <v>M/C Off?</v>
      </c>
      <c r="M24" s="115">
        <f>SUM('MACHINE INFO'!S23)</f>
        <v>0.89100000000000001</v>
      </c>
      <c r="N24" s="113" t="str">
        <f t="shared" si="5"/>
        <v/>
      </c>
      <c r="O24" s="114" t="str">
        <f t="shared" si="6"/>
        <v/>
      </c>
      <c r="P24" s="152" t="str">
        <f t="shared" si="7"/>
        <v/>
      </c>
      <c r="Q24" s="215" t="e">
        <f>'TABLE INFO'!#REF!</f>
        <v>#REF!</v>
      </c>
      <c r="R24" s="196">
        <f>'TABLE INFO'!C24</f>
        <v>0</v>
      </c>
      <c r="S24" s="197"/>
      <c r="T24" s="197"/>
      <c r="U24" s="198" t="str">
        <f>IF(S24=0,"NO DROP",T24/S24)</f>
        <v>NO DROP</v>
      </c>
      <c r="V24" s="217">
        <f>'TABLE INFO'!D24</f>
        <v>0</v>
      </c>
      <c r="W24" s="199" t="str">
        <f>IF(U24="NO DROP","NO DROP",SUM(U24-V24))</f>
        <v>NO DROP</v>
      </c>
    </row>
    <row r="25" spans="1:23" s="18" customFormat="1" ht="19.5" customHeight="1" x14ac:dyDescent="0.4">
      <c r="A25" s="125">
        <f>'MACHINE INFO'!F24</f>
        <v>1428</v>
      </c>
      <c r="B25" s="108" t="str">
        <f>'MACHINE INFO'!H24</f>
        <v>$0.01</v>
      </c>
      <c r="C25" s="150"/>
      <c r="D25" s="150"/>
      <c r="E25" s="150"/>
      <c r="F25" s="151"/>
      <c r="G25" s="22" t="str">
        <f t="shared" si="2"/>
        <v/>
      </c>
      <c r="H25" s="151"/>
      <c r="I25" s="151"/>
      <c r="J25" s="151"/>
      <c r="K25" s="22">
        <f t="shared" si="3"/>
        <v>0</v>
      </c>
      <c r="L25" s="92" t="str">
        <f t="shared" si="4"/>
        <v>M/C Off?</v>
      </c>
      <c r="M25" s="115">
        <f>SUM('MACHINE INFO'!S24)</f>
        <v>0.88885000000000003</v>
      </c>
      <c r="N25" s="113" t="str">
        <f t="shared" si="5"/>
        <v/>
      </c>
      <c r="O25" s="114" t="str">
        <f t="shared" si="6"/>
        <v/>
      </c>
      <c r="P25" s="152" t="str">
        <f t="shared" si="7"/>
        <v/>
      </c>
      <c r="Q25" s="366" t="e">
        <f>'TABLE INFO'!#REF!</f>
        <v>#REF!</v>
      </c>
      <c r="R25" s="200"/>
      <c r="S25" s="201"/>
      <c r="T25" s="201"/>
      <c r="U25" s="202"/>
      <c r="V25" s="218"/>
      <c r="W25" s="203"/>
    </row>
    <row r="26" spans="1:23" s="18" customFormat="1" ht="19.5" customHeight="1" x14ac:dyDescent="0.4">
      <c r="A26" s="125">
        <f>'MACHINE INFO'!F25</f>
        <v>1429</v>
      </c>
      <c r="B26" s="108" t="str">
        <f>'MACHINE INFO'!H25</f>
        <v>$0.01</v>
      </c>
      <c r="C26" s="150"/>
      <c r="D26" s="150"/>
      <c r="E26" s="150"/>
      <c r="F26" s="151"/>
      <c r="G26" s="22" t="str">
        <f t="shared" si="2"/>
        <v/>
      </c>
      <c r="H26" s="151"/>
      <c r="I26" s="151"/>
      <c r="J26" s="151"/>
      <c r="K26" s="22">
        <f t="shared" si="3"/>
        <v>0</v>
      </c>
      <c r="L26" s="92" t="str">
        <f t="shared" si="4"/>
        <v>M/C Off?</v>
      </c>
      <c r="M26" s="115">
        <f>SUM('MACHINE INFO'!S25)</f>
        <v>0.88885000000000003</v>
      </c>
      <c r="N26" s="113" t="str">
        <f t="shared" si="5"/>
        <v/>
      </c>
      <c r="O26" s="114" t="str">
        <f t="shared" si="6"/>
        <v/>
      </c>
      <c r="P26" s="152" t="str">
        <f t="shared" si="7"/>
        <v/>
      </c>
      <c r="Q26" s="366"/>
      <c r="R26" s="196">
        <f>'TABLE INFO'!I6</f>
        <v>0</v>
      </c>
      <c r="S26" s="197"/>
      <c r="T26" s="197"/>
      <c r="U26" s="198" t="str">
        <f>IF(S26=0,"NO DROP",T26/S26)</f>
        <v>NO DROP</v>
      </c>
      <c r="V26" s="217">
        <f>'TABLE INFO'!J6</f>
        <v>0</v>
      </c>
      <c r="W26" s="199" t="str">
        <f>IF(U26="NO DROP","NO DROP",SUM(U26-V26))</f>
        <v>NO DROP</v>
      </c>
    </row>
    <row r="27" spans="1:23" s="18" customFormat="1" ht="19.5" customHeight="1" thickBot="1" x14ac:dyDescent="0.45">
      <c r="A27" s="125">
        <f>'MACHINE INFO'!F26</f>
        <v>1430</v>
      </c>
      <c r="B27" s="108" t="str">
        <f>'MACHINE INFO'!H26</f>
        <v>$0.01</v>
      </c>
      <c r="C27" s="150"/>
      <c r="D27" s="150"/>
      <c r="E27" s="150"/>
      <c r="F27" s="151"/>
      <c r="G27" s="22" t="str">
        <f t="shared" si="2"/>
        <v/>
      </c>
      <c r="H27" s="151"/>
      <c r="I27" s="151"/>
      <c r="J27" s="151"/>
      <c r="K27" s="22">
        <f t="shared" si="3"/>
        <v>0</v>
      </c>
      <c r="L27" s="92" t="str">
        <f t="shared" si="4"/>
        <v>M/C Off?</v>
      </c>
      <c r="M27" s="115">
        <f>SUM('MACHINE INFO'!S26)</f>
        <v>0.88885000000000003</v>
      </c>
      <c r="N27" s="113" t="str">
        <f t="shared" si="5"/>
        <v/>
      </c>
      <c r="O27" s="114" t="str">
        <f t="shared" si="6"/>
        <v/>
      </c>
      <c r="P27" s="152" t="str">
        <f t="shared" si="7"/>
        <v/>
      </c>
      <c r="Q27" s="366"/>
      <c r="R27" s="204"/>
      <c r="S27" s="205"/>
      <c r="T27" s="205"/>
      <c r="U27" s="206"/>
      <c r="V27" s="219"/>
      <c r="W27" s="207"/>
    </row>
    <row r="28" spans="1:23" s="18" customFormat="1" ht="19.5" customHeight="1" thickTop="1" x14ac:dyDescent="0.4">
      <c r="A28" s="125">
        <f>'MACHINE INFO'!F27</f>
        <v>1336</v>
      </c>
      <c r="B28" s="108" t="str">
        <f>'MACHINE INFO'!H27</f>
        <v>$0.01</v>
      </c>
      <c r="C28" s="150"/>
      <c r="D28" s="150"/>
      <c r="E28" s="150"/>
      <c r="F28" s="151"/>
      <c r="G28" s="22" t="str">
        <f t="shared" si="2"/>
        <v/>
      </c>
      <c r="H28" s="151"/>
      <c r="I28" s="151"/>
      <c r="J28" s="151"/>
      <c r="K28" s="22">
        <f t="shared" si="3"/>
        <v>0</v>
      </c>
      <c r="L28" s="92" t="str">
        <f t="shared" si="4"/>
        <v>M/C Off?</v>
      </c>
      <c r="M28" s="115">
        <f>SUM('MACHINE INFO'!S27)</f>
        <v>0.88075000000000003</v>
      </c>
      <c r="N28" s="113" t="str">
        <f t="shared" si="5"/>
        <v/>
      </c>
      <c r="O28" s="114" t="str">
        <f t="shared" si="6"/>
        <v/>
      </c>
      <c r="P28" s="152" t="str">
        <f t="shared" si="7"/>
        <v/>
      </c>
      <c r="Q28" s="366"/>
    </row>
    <row r="29" spans="1:23" s="18" customFormat="1" ht="19.5" customHeight="1" x14ac:dyDescent="0.4">
      <c r="A29" s="125">
        <f>'MACHINE INFO'!F28</f>
        <v>1337</v>
      </c>
      <c r="B29" s="108" t="str">
        <f>'MACHINE INFO'!H28</f>
        <v>$0.01</v>
      </c>
      <c r="C29" s="150"/>
      <c r="D29" s="150"/>
      <c r="E29" s="150"/>
      <c r="F29" s="151"/>
      <c r="G29" s="22" t="str">
        <f t="shared" si="2"/>
        <v/>
      </c>
      <c r="H29" s="151"/>
      <c r="I29" s="151"/>
      <c r="J29" s="151"/>
      <c r="K29" s="22">
        <f t="shared" si="3"/>
        <v>0</v>
      </c>
      <c r="L29" s="92" t="str">
        <f t="shared" si="4"/>
        <v>M/C Off?</v>
      </c>
      <c r="M29" s="115">
        <f>SUM('MACHINE INFO'!S28)</f>
        <v>0.88075000000000003</v>
      </c>
      <c r="N29" s="113" t="str">
        <f t="shared" si="5"/>
        <v/>
      </c>
      <c r="O29" s="114" t="str">
        <f t="shared" si="6"/>
        <v/>
      </c>
      <c r="P29" s="152" t="str">
        <f t="shared" si="7"/>
        <v/>
      </c>
      <c r="Q29" s="366"/>
    </row>
    <row r="30" spans="1:23" s="18" customFormat="1" ht="19.5" customHeight="1" thickBot="1" x14ac:dyDescent="0.45">
      <c r="A30" s="125">
        <f>'MACHINE INFO'!F29</f>
        <v>1514</v>
      </c>
      <c r="B30" s="108" t="str">
        <f>'MACHINE INFO'!H29</f>
        <v>$0.01</v>
      </c>
      <c r="C30" s="150"/>
      <c r="D30" s="150"/>
      <c r="E30" s="150"/>
      <c r="F30" s="151"/>
      <c r="G30" s="22" t="str">
        <f t="shared" si="2"/>
        <v/>
      </c>
      <c r="H30" s="151"/>
      <c r="I30" s="151"/>
      <c r="J30" s="151"/>
      <c r="K30" s="22">
        <f t="shared" si="3"/>
        <v>0</v>
      </c>
      <c r="L30" s="92" t="str">
        <f t="shared" si="4"/>
        <v>M/C Off?</v>
      </c>
      <c r="M30" s="115">
        <f>SUM('MACHINE INFO'!S29)</f>
        <v>0.88075000000000003</v>
      </c>
      <c r="N30" s="113" t="str">
        <f t="shared" si="5"/>
        <v/>
      </c>
      <c r="O30" s="114" t="str">
        <f t="shared" si="6"/>
        <v/>
      </c>
      <c r="P30" s="152" t="str">
        <f t="shared" si="7"/>
        <v/>
      </c>
      <c r="Q30" s="366"/>
    </row>
    <row r="31" spans="1:23" s="18" customFormat="1" ht="19.5" customHeight="1" thickTop="1" thickBot="1" x14ac:dyDescent="0.45">
      <c r="A31" s="125">
        <f>'MACHINE INFO'!F30</f>
        <v>1313</v>
      </c>
      <c r="B31" s="108" t="str">
        <f>'MACHINE INFO'!H30</f>
        <v>$0.01</v>
      </c>
      <c r="C31" s="150"/>
      <c r="D31" s="150"/>
      <c r="E31" s="150"/>
      <c r="F31" s="151"/>
      <c r="G31" s="22" t="str">
        <f t="shared" si="2"/>
        <v/>
      </c>
      <c r="H31" s="151"/>
      <c r="I31" s="151"/>
      <c r="J31" s="151"/>
      <c r="K31" s="22">
        <f t="shared" si="3"/>
        <v>0</v>
      </c>
      <c r="L31" s="92" t="str">
        <f t="shared" si="4"/>
        <v>M/C Off?</v>
      </c>
      <c r="M31" s="115">
        <f>SUM('MACHINE INFO'!S30)</f>
        <v>0.8982</v>
      </c>
      <c r="N31" s="113" t="str">
        <f t="shared" si="5"/>
        <v/>
      </c>
      <c r="O31" s="114" t="str">
        <f t="shared" si="6"/>
        <v/>
      </c>
      <c r="P31" s="152" t="str">
        <f t="shared" si="7"/>
        <v/>
      </c>
      <c r="Q31" s="366"/>
      <c r="R31" s="99" t="s">
        <v>714</v>
      </c>
      <c r="S31" s="208">
        <f>SUM(S11:S24)</f>
        <v>0</v>
      </c>
      <c r="T31" s="209" t="s">
        <v>715</v>
      </c>
      <c r="U31" s="208">
        <f>SUM(T11:T24)</f>
        <v>0</v>
      </c>
      <c r="V31" s="102" t="s">
        <v>716</v>
      </c>
      <c r="W31" s="210">
        <f>SUM(S26:S26)</f>
        <v>0</v>
      </c>
    </row>
    <row r="32" spans="1:23" s="18" customFormat="1" ht="19.5" customHeight="1" thickTop="1" thickBot="1" x14ac:dyDescent="0.45">
      <c r="A32" s="125">
        <f>'MACHINE INFO'!F31</f>
        <v>1441</v>
      </c>
      <c r="B32" s="108" t="str">
        <f>'MACHINE INFO'!H31</f>
        <v>$0.01</v>
      </c>
      <c r="C32" s="150"/>
      <c r="D32" s="150"/>
      <c r="E32" s="150"/>
      <c r="F32" s="151"/>
      <c r="G32" s="22" t="str">
        <f t="shared" si="2"/>
        <v/>
      </c>
      <c r="H32" s="151"/>
      <c r="I32" s="151"/>
      <c r="J32" s="151"/>
      <c r="K32" s="22">
        <f t="shared" si="3"/>
        <v>0</v>
      </c>
      <c r="L32" s="92" t="str">
        <f t="shared" si="4"/>
        <v>M/C Off?</v>
      </c>
      <c r="M32" s="115">
        <f>SUM('MACHINE INFO'!S31)</f>
        <v>0.86380000000000001</v>
      </c>
      <c r="N32" s="113" t="str">
        <f t="shared" si="5"/>
        <v/>
      </c>
      <c r="O32" s="114" t="str">
        <f t="shared" si="6"/>
        <v/>
      </c>
      <c r="P32" s="152" t="str">
        <f t="shared" si="7"/>
        <v/>
      </c>
      <c r="Q32" s="366"/>
      <c r="R32" s="102" t="s">
        <v>717</v>
      </c>
      <c r="S32" s="211"/>
      <c r="T32" s="102" t="s">
        <v>718</v>
      </c>
      <c r="U32" s="211"/>
      <c r="V32" s="102" t="s">
        <v>719</v>
      </c>
      <c r="W32" s="210">
        <f>SUM(T26:T26)</f>
        <v>0</v>
      </c>
    </row>
    <row r="33" spans="1:23" s="18" customFormat="1" ht="19.5" customHeight="1" thickTop="1" thickBot="1" x14ac:dyDescent="0.45">
      <c r="A33" s="125">
        <f>'MACHINE INFO'!F32</f>
        <v>1442</v>
      </c>
      <c r="B33" s="108" t="str">
        <f>'MACHINE INFO'!H32</f>
        <v>$0.01</v>
      </c>
      <c r="C33" s="150"/>
      <c r="D33" s="150"/>
      <c r="E33" s="150"/>
      <c r="F33" s="151"/>
      <c r="G33" s="22" t="str">
        <f t="shared" si="2"/>
        <v/>
      </c>
      <c r="H33" s="151"/>
      <c r="I33" s="151"/>
      <c r="J33" s="151"/>
      <c r="K33" s="22">
        <f t="shared" si="3"/>
        <v>0</v>
      </c>
      <c r="L33" s="92" t="str">
        <f t="shared" si="4"/>
        <v>M/C Off?</v>
      </c>
      <c r="M33" s="115">
        <f>SUM('MACHINE INFO'!S32)</f>
        <v>0.86380000000000001</v>
      </c>
      <c r="N33" s="113" t="str">
        <f t="shared" si="5"/>
        <v/>
      </c>
      <c r="O33" s="114" t="str">
        <f t="shared" si="6"/>
        <v/>
      </c>
      <c r="P33" s="152" t="str">
        <f t="shared" si="7"/>
        <v/>
      </c>
      <c r="Q33" s="366"/>
      <c r="R33" s="103" t="s">
        <v>764</v>
      </c>
      <c r="S33" s="208">
        <f>SUM(S31-S32)</f>
        <v>0</v>
      </c>
      <c r="T33" s="103" t="s">
        <v>762</v>
      </c>
      <c r="U33" s="212">
        <f>SUM(U32-U31)</f>
        <v>0</v>
      </c>
      <c r="V33" s="102" t="s">
        <v>720</v>
      </c>
      <c r="W33" s="213" t="str">
        <f>IF(W31=0,"",W32/W31)</f>
        <v/>
      </c>
    </row>
    <row r="34" spans="1:23" s="18" customFormat="1" ht="19.5" customHeight="1" thickTop="1" thickBot="1" x14ac:dyDescent="0.45">
      <c r="A34" s="125">
        <f>'MACHINE INFO'!F33</f>
        <v>1443</v>
      </c>
      <c r="B34" s="108" t="str">
        <f>'MACHINE INFO'!H33</f>
        <v>$0.01</v>
      </c>
      <c r="C34" s="150"/>
      <c r="D34" s="150"/>
      <c r="E34" s="150"/>
      <c r="F34" s="151"/>
      <c r="G34" s="22" t="str">
        <f t="shared" si="2"/>
        <v/>
      </c>
      <c r="H34" s="151"/>
      <c r="I34" s="151"/>
      <c r="J34" s="151"/>
      <c r="K34" s="22">
        <f t="shared" si="3"/>
        <v>0</v>
      </c>
      <c r="L34" s="92" t="str">
        <f t="shared" si="4"/>
        <v>M/C Off?</v>
      </c>
      <c r="M34" s="115">
        <f>SUM('MACHINE INFO'!S33)</f>
        <v>0.86380000000000001</v>
      </c>
      <c r="N34" s="113" t="str">
        <f t="shared" si="5"/>
        <v/>
      </c>
      <c r="O34" s="114" t="str">
        <f t="shared" si="6"/>
        <v/>
      </c>
      <c r="P34" s="152" t="str">
        <f t="shared" si="7"/>
        <v/>
      </c>
      <c r="Q34" s="366"/>
      <c r="T34" s="104" t="s">
        <v>763</v>
      </c>
      <c r="U34" s="214"/>
    </row>
    <row r="35" spans="1:23" s="18" customFormat="1" ht="19.5" customHeight="1" thickTop="1" thickBot="1" x14ac:dyDescent="0.45">
      <c r="A35" s="125">
        <f>'MACHINE INFO'!F34</f>
        <v>1311</v>
      </c>
      <c r="B35" s="108" t="str">
        <f>'MACHINE INFO'!H34</f>
        <v>$0.01</v>
      </c>
      <c r="C35" s="150"/>
      <c r="D35" s="150"/>
      <c r="E35" s="150"/>
      <c r="F35" s="151"/>
      <c r="G35" s="22" t="str">
        <f t="shared" si="2"/>
        <v/>
      </c>
      <c r="H35" s="151"/>
      <c r="I35" s="151"/>
      <c r="J35" s="151"/>
      <c r="K35" s="22">
        <f t="shared" si="3"/>
        <v>0</v>
      </c>
      <c r="L35" s="92" t="str">
        <f t="shared" si="4"/>
        <v>M/C Off?</v>
      </c>
      <c r="M35" s="115">
        <f>SUM('MACHINE INFO'!S34)</f>
        <v>0.90820000000000001</v>
      </c>
      <c r="N35" s="113" t="str">
        <f t="shared" si="5"/>
        <v/>
      </c>
      <c r="O35" s="114" t="str">
        <f t="shared" si="6"/>
        <v/>
      </c>
      <c r="P35" s="152" t="str">
        <f t="shared" si="7"/>
        <v/>
      </c>
      <c r="Q35" s="366"/>
      <c r="T35" s="103" t="s">
        <v>764</v>
      </c>
      <c r="U35" s="208">
        <f>SUM(U32-U34)</f>
        <v>0</v>
      </c>
    </row>
    <row r="36" spans="1:23" s="18" customFormat="1" ht="19.5" customHeight="1" thickTop="1" x14ac:dyDescent="0.4">
      <c r="A36" s="125">
        <f>'MACHINE INFO'!F35</f>
        <v>1310</v>
      </c>
      <c r="B36" s="108" t="str">
        <f>'MACHINE INFO'!H35</f>
        <v>$0.01</v>
      </c>
      <c r="C36" s="150"/>
      <c r="D36" s="150"/>
      <c r="E36" s="150"/>
      <c r="F36" s="151"/>
      <c r="G36" s="22" t="str">
        <f t="shared" si="2"/>
        <v/>
      </c>
      <c r="H36" s="151"/>
      <c r="I36" s="151"/>
      <c r="J36" s="151"/>
      <c r="K36" s="22">
        <f t="shared" si="3"/>
        <v>0</v>
      </c>
      <c r="L36" s="92" t="str">
        <f t="shared" si="4"/>
        <v>M/C Off?</v>
      </c>
      <c r="M36" s="115">
        <f>SUM('MACHINE INFO'!S35)</f>
        <v>0.90820000000000001</v>
      </c>
      <c r="N36" s="113" t="str">
        <f t="shared" si="5"/>
        <v/>
      </c>
      <c r="O36" s="114" t="str">
        <f t="shared" si="6"/>
        <v/>
      </c>
      <c r="P36" s="152" t="str">
        <f t="shared" si="7"/>
        <v/>
      </c>
      <c r="Q36" s="366"/>
    </row>
    <row r="37" spans="1:23" s="18" customFormat="1" ht="19.5" customHeight="1" x14ac:dyDescent="0.4">
      <c r="A37" s="125">
        <f>'MACHINE INFO'!F36</f>
        <v>1312</v>
      </c>
      <c r="B37" s="108" t="str">
        <f>'MACHINE INFO'!H36</f>
        <v>$0.01</v>
      </c>
      <c r="C37" s="150"/>
      <c r="D37" s="150"/>
      <c r="E37" s="150"/>
      <c r="F37" s="151"/>
      <c r="G37" s="22" t="str">
        <f t="shared" si="2"/>
        <v/>
      </c>
      <c r="H37" s="151"/>
      <c r="I37" s="151"/>
      <c r="J37" s="151"/>
      <c r="K37" s="22">
        <f t="shared" si="3"/>
        <v>0</v>
      </c>
      <c r="L37" s="92" t="str">
        <f t="shared" si="4"/>
        <v>M/C Off?</v>
      </c>
      <c r="M37" s="115">
        <f>SUM('MACHINE INFO'!S36)</f>
        <v>0.90820000000000001</v>
      </c>
      <c r="N37" s="113" t="str">
        <f t="shared" si="5"/>
        <v/>
      </c>
      <c r="O37" s="114" t="str">
        <f t="shared" si="6"/>
        <v/>
      </c>
      <c r="P37" s="152" t="str">
        <f t="shared" si="7"/>
        <v/>
      </c>
      <c r="Q37" s="366"/>
    </row>
    <row r="38" spans="1:23" s="18" customFormat="1" ht="19.5" customHeight="1" thickBot="1" x14ac:dyDescent="0.45">
      <c r="A38" s="125">
        <f>'MACHINE INFO'!F37</f>
        <v>1510</v>
      </c>
      <c r="B38" s="108" t="str">
        <f>'MACHINE INFO'!H37</f>
        <v>$0.05</v>
      </c>
      <c r="C38" s="150"/>
      <c r="D38" s="150"/>
      <c r="E38" s="150"/>
      <c r="F38" s="151"/>
      <c r="G38" s="22" t="str">
        <f t="shared" si="2"/>
        <v/>
      </c>
      <c r="H38" s="151"/>
      <c r="I38" s="151"/>
      <c r="J38" s="151"/>
      <c r="K38" s="22">
        <f t="shared" si="3"/>
        <v>0</v>
      </c>
      <c r="L38" s="92" t="str">
        <f t="shared" si="4"/>
        <v>M/C Off?</v>
      </c>
      <c r="M38" s="115">
        <f>SUM('MACHINE INFO'!S37)</f>
        <v>0.85529999999999995</v>
      </c>
      <c r="N38" s="113" t="str">
        <f t="shared" si="5"/>
        <v/>
      </c>
      <c r="O38" s="114" t="str">
        <f t="shared" si="6"/>
        <v/>
      </c>
      <c r="P38" s="152" t="str">
        <f t="shared" si="7"/>
        <v/>
      </c>
      <c r="Q38" s="366"/>
      <c r="R38" s="18" t="s">
        <v>721</v>
      </c>
    </row>
    <row r="39" spans="1:23" s="18" customFormat="1" ht="19.5" customHeight="1" thickTop="1" x14ac:dyDescent="0.4">
      <c r="A39" s="125">
        <f>'MACHINE INFO'!F38</f>
        <v>1511</v>
      </c>
      <c r="B39" s="108" t="str">
        <f>'MACHINE INFO'!H38</f>
        <v>$0.05</v>
      </c>
      <c r="C39" s="150"/>
      <c r="D39" s="150"/>
      <c r="E39" s="150"/>
      <c r="F39" s="151"/>
      <c r="G39" s="22" t="str">
        <f t="shared" si="2"/>
        <v/>
      </c>
      <c r="H39" s="151"/>
      <c r="I39" s="151"/>
      <c r="J39" s="151"/>
      <c r="K39" s="22">
        <f t="shared" si="3"/>
        <v>0</v>
      </c>
      <c r="L39" s="92" t="str">
        <f t="shared" si="4"/>
        <v>M/C Off?</v>
      </c>
      <c r="M39" s="115">
        <f>SUM('MACHINE INFO'!S38)</f>
        <v>0.86030000000000006</v>
      </c>
      <c r="N39" s="113" t="str">
        <f t="shared" si="5"/>
        <v/>
      </c>
      <c r="O39" s="114" t="str">
        <f t="shared" si="6"/>
        <v/>
      </c>
      <c r="P39" s="152" t="str">
        <f t="shared" si="7"/>
        <v/>
      </c>
      <c r="Q39" s="366"/>
      <c r="R39" s="739"/>
      <c r="S39" s="740"/>
      <c r="T39" s="740"/>
      <c r="U39" s="740"/>
      <c r="V39" s="740"/>
      <c r="W39" s="741"/>
    </row>
    <row r="40" spans="1:23" s="18" customFormat="1" ht="19.5" customHeight="1" x14ac:dyDescent="0.4">
      <c r="A40" s="125">
        <f>'MACHINE INFO'!F39</f>
        <v>1512</v>
      </c>
      <c r="B40" s="108" t="str">
        <f>'MACHINE INFO'!H39</f>
        <v>$0.05</v>
      </c>
      <c r="C40" s="150"/>
      <c r="D40" s="150"/>
      <c r="E40" s="150"/>
      <c r="F40" s="151"/>
      <c r="G40" s="22" t="str">
        <f t="shared" si="2"/>
        <v/>
      </c>
      <c r="H40" s="151"/>
      <c r="I40" s="151"/>
      <c r="J40" s="151"/>
      <c r="K40" s="22">
        <f t="shared" si="3"/>
        <v>0</v>
      </c>
      <c r="L40" s="92" t="str">
        <f t="shared" si="4"/>
        <v>M/C Off?</v>
      </c>
      <c r="M40" s="115">
        <f>SUM('MACHINE INFO'!S39)</f>
        <v>0.85529999999999995</v>
      </c>
      <c r="N40" s="113" t="str">
        <f t="shared" si="5"/>
        <v/>
      </c>
      <c r="O40" s="114" t="str">
        <f t="shared" si="6"/>
        <v/>
      </c>
      <c r="P40" s="152" t="str">
        <f t="shared" si="7"/>
        <v/>
      </c>
      <c r="Q40" s="366"/>
      <c r="R40" s="742"/>
      <c r="S40" s="743"/>
      <c r="T40" s="743"/>
      <c r="U40" s="743"/>
      <c r="V40" s="743"/>
      <c r="W40" s="744"/>
    </row>
    <row r="41" spans="1:23" s="18" customFormat="1" ht="19.5" customHeight="1" x14ac:dyDescent="0.4">
      <c r="A41" s="125">
        <f>'MACHINE INFO'!F40</f>
        <v>1233</v>
      </c>
      <c r="B41" s="108" t="str">
        <f>'MACHINE INFO'!H40</f>
        <v>$0.01</v>
      </c>
      <c r="C41" s="150"/>
      <c r="D41" s="150"/>
      <c r="E41" s="150"/>
      <c r="F41" s="151"/>
      <c r="G41" s="22" t="str">
        <f t="shared" si="2"/>
        <v/>
      </c>
      <c r="H41" s="151"/>
      <c r="I41" s="151"/>
      <c r="J41" s="151"/>
      <c r="K41" s="22">
        <f t="shared" si="3"/>
        <v>0</v>
      </c>
      <c r="L41" s="92" t="str">
        <f t="shared" si="4"/>
        <v>M/C Off?</v>
      </c>
      <c r="M41" s="115">
        <f>SUM('MACHINE INFO'!S40)</f>
        <v>0.88729999999999998</v>
      </c>
      <c r="N41" s="113" t="str">
        <f t="shared" si="5"/>
        <v/>
      </c>
      <c r="O41" s="114" t="str">
        <f t="shared" si="6"/>
        <v/>
      </c>
      <c r="P41" s="152" t="str">
        <f t="shared" si="7"/>
        <v/>
      </c>
      <c r="Q41" s="366"/>
      <c r="R41" s="742"/>
      <c r="S41" s="743"/>
      <c r="T41" s="743"/>
      <c r="U41" s="743"/>
      <c r="V41" s="743"/>
      <c r="W41" s="744"/>
    </row>
    <row r="42" spans="1:23" s="18" customFormat="1" ht="19.5" customHeight="1" x14ac:dyDescent="0.4">
      <c r="A42" s="125">
        <f>'MACHINE INFO'!F41</f>
        <v>1234</v>
      </c>
      <c r="B42" s="108" t="str">
        <f>'MACHINE INFO'!H41</f>
        <v>$0.01</v>
      </c>
      <c r="C42" s="150"/>
      <c r="D42" s="150"/>
      <c r="E42" s="150"/>
      <c r="F42" s="151"/>
      <c r="G42" s="22" t="str">
        <f t="shared" si="2"/>
        <v/>
      </c>
      <c r="H42" s="151"/>
      <c r="I42" s="151"/>
      <c r="J42" s="151"/>
      <c r="K42" s="22">
        <f t="shared" si="3"/>
        <v>0</v>
      </c>
      <c r="L42" s="92" t="str">
        <f t="shared" si="4"/>
        <v>M/C Off?</v>
      </c>
      <c r="M42" s="115">
        <f>SUM('MACHINE INFO'!S41)</f>
        <v>0.88729999999999998</v>
      </c>
      <c r="N42" s="113" t="str">
        <f t="shared" si="5"/>
        <v/>
      </c>
      <c r="O42" s="114" t="str">
        <f t="shared" si="6"/>
        <v/>
      </c>
      <c r="P42" s="152" t="str">
        <f t="shared" si="7"/>
        <v/>
      </c>
      <c r="Q42" s="366"/>
      <c r="R42" s="742"/>
      <c r="S42" s="743"/>
      <c r="T42" s="743"/>
      <c r="U42" s="743"/>
      <c r="V42" s="743"/>
      <c r="W42" s="744"/>
    </row>
    <row r="43" spans="1:23" s="18" customFormat="1" ht="19.5" customHeight="1" x14ac:dyDescent="0.4">
      <c r="A43" s="125">
        <f>'MACHINE INFO'!F42</f>
        <v>1235</v>
      </c>
      <c r="B43" s="108" t="str">
        <f>'MACHINE INFO'!H42</f>
        <v>$0.01</v>
      </c>
      <c r="C43" s="150"/>
      <c r="D43" s="150"/>
      <c r="E43" s="150"/>
      <c r="F43" s="151"/>
      <c r="G43" s="22" t="str">
        <f t="shared" si="2"/>
        <v/>
      </c>
      <c r="H43" s="151"/>
      <c r="I43" s="151"/>
      <c r="J43" s="151"/>
      <c r="K43" s="22">
        <f t="shared" si="3"/>
        <v>0</v>
      </c>
      <c r="L43" s="92" t="str">
        <f t="shared" si="4"/>
        <v>M/C Off?</v>
      </c>
      <c r="M43" s="115">
        <f>SUM('MACHINE INFO'!S42)</f>
        <v>0.88729999999999998</v>
      </c>
      <c r="N43" s="113" t="str">
        <f t="shared" si="5"/>
        <v/>
      </c>
      <c r="O43" s="114" t="str">
        <f t="shared" si="6"/>
        <v/>
      </c>
      <c r="P43" s="152" t="str">
        <f t="shared" si="7"/>
        <v/>
      </c>
      <c r="Q43" s="366"/>
      <c r="R43" s="742"/>
      <c r="S43" s="743"/>
      <c r="T43" s="743"/>
      <c r="U43" s="743"/>
      <c r="V43" s="743"/>
      <c r="W43" s="744"/>
    </row>
    <row r="44" spans="1:23" s="18" customFormat="1" ht="19.5" customHeight="1" x14ac:dyDescent="0.4">
      <c r="A44" s="125">
        <f>'MACHINE INFO'!F43</f>
        <v>1039</v>
      </c>
      <c r="B44" s="108" t="str">
        <f>'MACHINE INFO'!H43</f>
        <v>$0.01</v>
      </c>
      <c r="C44" s="150"/>
      <c r="D44" s="150"/>
      <c r="E44" s="150"/>
      <c r="F44" s="151"/>
      <c r="G44" s="22" t="str">
        <f t="shared" si="2"/>
        <v/>
      </c>
      <c r="H44" s="151"/>
      <c r="I44" s="151"/>
      <c r="J44" s="151"/>
      <c r="K44" s="22">
        <f t="shared" si="3"/>
        <v>0</v>
      </c>
      <c r="L44" s="92" t="str">
        <f t="shared" si="4"/>
        <v>M/C Off?</v>
      </c>
      <c r="M44" s="115">
        <f>SUM('MACHINE INFO'!S43)</f>
        <v>0.8518</v>
      </c>
      <c r="N44" s="113" t="str">
        <f t="shared" si="5"/>
        <v/>
      </c>
      <c r="O44" s="114" t="str">
        <f t="shared" si="6"/>
        <v/>
      </c>
      <c r="P44" s="152" t="str">
        <f t="shared" si="7"/>
        <v/>
      </c>
      <c r="Q44" s="366"/>
      <c r="R44" s="742"/>
      <c r="S44" s="743"/>
      <c r="T44" s="743"/>
      <c r="U44" s="743"/>
      <c r="V44" s="743"/>
      <c r="W44" s="744"/>
    </row>
    <row r="45" spans="1:23" s="18" customFormat="1" ht="19.5" customHeight="1" x14ac:dyDescent="0.4">
      <c r="A45" s="125">
        <f>'MACHINE INFO'!F44</f>
        <v>1171</v>
      </c>
      <c r="B45" s="108" t="str">
        <f>'MACHINE INFO'!H44</f>
        <v>$0.01</v>
      </c>
      <c r="C45" s="150"/>
      <c r="D45" s="150"/>
      <c r="E45" s="150"/>
      <c r="F45" s="151"/>
      <c r="G45" s="22" t="str">
        <f t="shared" si="2"/>
        <v/>
      </c>
      <c r="H45" s="151"/>
      <c r="I45" s="151"/>
      <c r="J45" s="151"/>
      <c r="K45" s="22">
        <f t="shared" si="3"/>
        <v>0</v>
      </c>
      <c r="L45" s="92" t="str">
        <f t="shared" si="4"/>
        <v>M/C Off?</v>
      </c>
      <c r="M45" s="115">
        <f>SUM('MACHINE INFO'!S44)</f>
        <v>0.85389999999999999</v>
      </c>
      <c r="N45" s="113" t="str">
        <f t="shared" si="5"/>
        <v/>
      </c>
      <c r="O45" s="114" t="str">
        <f t="shared" si="6"/>
        <v/>
      </c>
      <c r="P45" s="152" t="str">
        <f t="shared" si="7"/>
        <v/>
      </c>
      <c r="Q45" s="366"/>
      <c r="R45" s="742"/>
      <c r="S45" s="743"/>
      <c r="T45" s="743"/>
      <c r="U45" s="743"/>
      <c r="V45" s="743"/>
      <c r="W45" s="744"/>
    </row>
    <row r="46" spans="1:23" s="18" customFormat="1" ht="19.5" customHeight="1" x14ac:dyDescent="0.4">
      <c r="A46" s="125">
        <f>'MACHINE INFO'!F45</f>
        <v>1041</v>
      </c>
      <c r="B46" s="108" t="str">
        <f>'MACHINE INFO'!H45</f>
        <v>$0.01</v>
      </c>
      <c r="C46" s="150"/>
      <c r="D46" s="150"/>
      <c r="E46" s="150"/>
      <c r="F46" s="151"/>
      <c r="G46" s="22" t="str">
        <f t="shared" si="2"/>
        <v/>
      </c>
      <c r="H46" s="151"/>
      <c r="I46" s="151"/>
      <c r="J46" s="151"/>
      <c r="K46" s="22">
        <f t="shared" si="3"/>
        <v>0</v>
      </c>
      <c r="L46" s="92" t="str">
        <f t="shared" si="4"/>
        <v>M/C Off?</v>
      </c>
      <c r="M46" s="115">
        <f>SUM('MACHINE INFO'!S45)</f>
        <v>0.85070000000000001</v>
      </c>
      <c r="N46" s="113" t="str">
        <f t="shared" si="5"/>
        <v/>
      </c>
      <c r="O46" s="114" t="str">
        <f t="shared" si="6"/>
        <v/>
      </c>
      <c r="P46" s="152" t="str">
        <f t="shared" si="7"/>
        <v/>
      </c>
      <c r="Q46" s="366"/>
      <c r="R46" s="742"/>
      <c r="S46" s="743"/>
      <c r="T46" s="743"/>
      <c r="U46" s="743"/>
      <c r="V46" s="743"/>
      <c r="W46" s="744"/>
    </row>
    <row r="47" spans="1:23" s="18" customFormat="1" ht="19.5" customHeight="1" x14ac:dyDescent="0.4">
      <c r="A47" s="125">
        <f>'MACHINE INFO'!F46</f>
        <v>1305</v>
      </c>
      <c r="B47" s="108" t="str">
        <f>'MACHINE INFO'!H46</f>
        <v>$0.01</v>
      </c>
      <c r="C47" s="150"/>
      <c r="D47" s="150"/>
      <c r="E47" s="150"/>
      <c r="F47" s="151"/>
      <c r="G47" s="22" t="str">
        <f t="shared" si="2"/>
        <v/>
      </c>
      <c r="H47" s="151"/>
      <c r="I47" s="151"/>
      <c r="J47" s="151"/>
      <c r="K47" s="22">
        <f t="shared" si="3"/>
        <v>0</v>
      </c>
      <c r="L47" s="92" t="str">
        <f t="shared" si="4"/>
        <v>M/C Off?</v>
      </c>
      <c r="M47" s="115">
        <f>SUM('MACHINE INFO'!S46)</f>
        <v>0.85139999999999993</v>
      </c>
      <c r="N47" s="113" t="str">
        <f t="shared" si="5"/>
        <v/>
      </c>
      <c r="O47" s="114" t="str">
        <f t="shared" si="6"/>
        <v/>
      </c>
      <c r="P47" s="152" t="str">
        <f t="shared" si="7"/>
        <v/>
      </c>
      <c r="Q47" s="366"/>
      <c r="R47" s="742"/>
      <c r="S47" s="743"/>
      <c r="T47" s="743"/>
      <c r="U47" s="743"/>
      <c r="V47" s="743"/>
      <c r="W47" s="744"/>
    </row>
    <row r="48" spans="1:23" s="18" customFormat="1" ht="19.5" customHeight="1" x14ac:dyDescent="0.4">
      <c r="A48" s="125">
        <f>'MACHINE INFO'!F47</f>
        <v>1436</v>
      </c>
      <c r="B48" s="108" t="str">
        <f>'MACHINE INFO'!H47</f>
        <v>$0.01</v>
      </c>
      <c r="C48" s="150"/>
      <c r="D48" s="150"/>
      <c r="E48" s="150"/>
      <c r="F48" s="151"/>
      <c r="G48" s="22" t="str">
        <f t="shared" si="2"/>
        <v/>
      </c>
      <c r="H48" s="151"/>
      <c r="I48" s="151"/>
      <c r="J48" s="151"/>
      <c r="K48" s="22">
        <f t="shared" si="3"/>
        <v>0</v>
      </c>
      <c r="L48" s="92" t="str">
        <f t="shared" si="4"/>
        <v>M/C Off?</v>
      </c>
      <c r="M48" s="115">
        <f>SUM('MACHINE INFO'!S47)</f>
        <v>0.86</v>
      </c>
      <c r="N48" s="113" t="str">
        <f t="shared" si="5"/>
        <v/>
      </c>
      <c r="O48" s="114" t="str">
        <f t="shared" si="6"/>
        <v/>
      </c>
      <c r="P48" s="152" t="str">
        <f t="shared" si="7"/>
        <v/>
      </c>
      <c r="Q48" s="366"/>
      <c r="R48" s="742"/>
      <c r="S48" s="743"/>
      <c r="T48" s="743"/>
      <c r="U48" s="743"/>
      <c r="V48" s="743"/>
      <c r="W48" s="744"/>
    </row>
    <row r="49" spans="1:23" s="18" customFormat="1" ht="19.5" customHeight="1" x14ac:dyDescent="0.4">
      <c r="A49" s="125">
        <f>'MACHINE INFO'!F48</f>
        <v>1437</v>
      </c>
      <c r="B49" s="108" t="str">
        <f>'MACHINE INFO'!H48</f>
        <v>$0.01</v>
      </c>
      <c r="C49" s="150"/>
      <c r="D49" s="150"/>
      <c r="E49" s="150"/>
      <c r="F49" s="151"/>
      <c r="G49" s="22" t="str">
        <f t="shared" si="2"/>
        <v/>
      </c>
      <c r="H49" s="151"/>
      <c r="I49" s="151"/>
      <c r="J49" s="151"/>
      <c r="K49" s="22">
        <f t="shared" si="3"/>
        <v>0</v>
      </c>
      <c r="L49" s="92" t="str">
        <f t="shared" si="4"/>
        <v>M/C Off?</v>
      </c>
      <c r="M49" s="115">
        <f>SUM('MACHINE INFO'!S48)</f>
        <v>0.86</v>
      </c>
      <c r="N49" s="113" t="str">
        <f t="shared" si="5"/>
        <v/>
      </c>
      <c r="O49" s="114" t="str">
        <f t="shared" si="6"/>
        <v/>
      </c>
      <c r="P49" s="152" t="str">
        <f t="shared" si="7"/>
        <v/>
      </c>
      <c r="Q49" s="366"/>
      <c r="R49" s="742"/>
      <c r="S49" s="743"/>
      <c r="T49" s="743"/>
      <c r="U49" s="743"/>
      <c r="V49" s="743"/>
      <c r="W49" s="744"/>
    </row>
    <row r="50" spans="1:23" s="18" customFormat="1" ht="19.5" customHeight="1" x14ac:dyDescent="0.4">
      <c r="A50" s="125">
        <f>'MACHINE INFO'!F49</f>
        <v>1438</v>
      </c>
      <c r="B50" s="108" t="str">
        <f>'MACHINE INFO'!H49</f>
        <v>$0.01</v>
      </c>
      <c r="C50" s="150"/>
      <c r="D50" s="150"/>
      <c r="E50" s="150"/>
      <c r="F50" s="151"/>
      <c r="G50" s="22" t="str">
        <f t="shared" si="2"/>
        <v/>
      </c>
      <c r="H50" s="151"/>
      <c r="I50" s="151"/>
      <c r="J50" s="151"/>
      <c r="K50" s="22">
        <f t="shared" si="3"/>
        <v>0</v>
      </c>
      <c r="L50" s="92" t="str">
        <f t="shared" si="4"/>
        <v>M/C Off?</v>
      </c>
      <c r="M50" s="115">
        <f>SUM('MACHINE INFO'!S49)</f>
        <v>0.86</v>
      </c>
      <c r="N50" s="113" t="str">
        <f t="shared" si="5"/>
        <v/>
      </c>
      <c r="O50" s="114" t="str">
        <f t="shared" si="6"/>
        <v/>
      </c>
      <c r="P50" s="152" t="str">
        <f t="shared" si="7"/>
        <v/>
      </c>
      <c r="Q50" s="366"/>
      <c r="R50" s="742"/>
      <c r="S50" s="743"/>
      <c r="T50" s="743"/>
      <c r="U50" s="743"/>
      <c r="V50" s="743"/>
      <c r="W50" s="744"/>
    </row>
    <row r="51" spans="1:23" s="18" customFormat="1" ht="19.5" customHeight="1" x14ac:dyDescent="0.4">
      <c r="A51" s="125">
        <f>'MACHINE INFO'!F50</f>
        <v>1494</v>
      </c>
      <c r="B51" s="108" t="str">
        <f>'MACHINE INFO'!H50</f>
        <v>$0.01</v>
      </c>
      <c r="C51" s="150"/>
      <c r="D51" s="150"/>
      <c r="E51" s="150"/>
      <c r="F51" s="151"/>
      <c r="G51" s="22" t="str">
        <f t="shared" si="2"/>
        <v/>
      </c>
      <c r="H51" s="151"/>
      <c r="I51" s="151"/>
      <c r="J51" s="151"/>
      <c r="K51" s="22">
        <f t="shared" si="3"/>
        <v>0</v>
      </c>
      <c r="L51" s="92" t="str">
        <f t="shared" si="4"/>
        <v>M/C Off?</v>
      </c>
      <c r="M51" s="115">
        <f>SUM('MACHINE INFO'!S50)</f>
        <v>0.87349999999999994</v>
      </c>
      <c r="N51" s="113" t="str">
        <f t="shared" si="5"/>
        <v/>
      </c>
      <c r="O51" s="114" t="str">
        <f t="shared" si="6"/>
        <v/>
      </c>
      <c r="P51" s="152" t="str">
        <f t="shared" si="7"/>
        <v/>
      </c>
      <c r="Q51" s="366"/>
      <c r="R51" s="742"/>
      <c r="S51" s="743"/>
      <c r="T51" s="743"/>
      <c r="U51" s="743"/>
      <c r="V51" s="743"/>
      <c r="W51" s="744"/>
    </row>
    <row r="52" spans="1:23" s="18" customFormat="1" ht="19.5" customHeight="1" x14ac:dyDescent="0.4">
      <c r="A52" s="125">
        <f>'MACHINE INFO'!F51</f>
        <v>1495</v>
      </c>
      <c r="B52" s="108" t="str">
        <f>'MACHINE INFO'!H51</f>
        <v>$0.01</v>
      </c>
      <c r="C52" s="150"/>
      <c r="D52" s="150"/>
      <c r="E52" s="150"/>
      <c r="F52" s="151"/>
      <c r="G52" s="22" t="str">
        <f t="shared" si="2"/>
        <v/>
      </c>
      <c r="H52" s="151"/>
      <c r="I52" s="151"/>
      <c r="J52" s="151"/>
      <c r="K52" s="22">
        <f t="shared" si="3"/>
        <v>0</v>
      </c>
      <c r="L52" s="92" t="str">
        <f t="shared" si="4"/>
        <v>M/C Off?</v>
      </c>
      <c r="M52" s="115">
        <f>SUM('MACHINE INFO'!S51)</f>
        <v>0.87349999999999994</v>
      </c>
      <c r="N52" s="113" t="str">
        <f t="shared" si="5"/>
        <v/>
      </c>
      <c r="O52" s="114" t="str">
        <f t="shared" si="6"/>
        <v/>
      </c>
      <c r="P52" s="152" t="str">
        <f t="shared" si="7"/>
        <v/>
      </c>
      <c r="Q52" s="366"/>
      <c r="R52" s="742"/>
      <c r="S52" s="743"/>
      <c r="T52" s="743"/>
      <c r="U52" s="743"/>
      <c r="V52" s="743"/>
      <c r="W52" s="744"/>
    </row>
    <row r="53" spans="1:23" s="18" customFormat="1" ht="19.5" customHeight="1" x14ac:dyDescent="0.4">
      <c r="A53" s="125">
        <f>'MACHINE INFO'!F52</f>
        <v>1496</v>
      </c>
      <c r="B53" s="108" t="str">
        <f>'MACHINE INFO'!H52</f>
        <v>$0.01</v>
      </c>
      <c r="C53" s="150"/>
      <c r="D53" s="150"/>
      <c r="E53" s="150"/>
      <c r="F53" s="151"/>
      <c r="G53" s="22" t="str">
        <f t="shared" si="2"/>
        <v/>
      </c>
      <c r="H53" s="151"/>
      <c r="I53" s="151"/>
      <c r="J53" s="151"/>
      <c r="K53" s="22">
        <f t="shared" si="3"/>
        <v>0</v>
      </c>
      <c r="L53" s="92" t="str">
        <f t="shared" si="4"/>
        <v>M/C Off?</v>
      </c>
      <c r="M53" s="115">
        <f>SUM('MACHINE INFO'!S52)</f>
        <v>0.87349999999999994</v>
      </c>
      <c r="N53" s="113" t="str">
        <f t="shared" si="5"/>
        <v/>
      </c>
      <c r="O53" s="114" t="str">
        <f t="shared" si="6"/>
        <v/>
      </c>
      <c r="P53" s="152" t="str">
        <f t="shared" si="7"/>
        <v/>
      </c>
      <c r="Q53" s="366"/>
      <c r="R53" s="742"/>
      <c r="S53" s="743"/>
      <c r="T53" s="743"/>
      <c r="U53" s="743"/>
      <c r="V53" s="743"/>
      <c r="W53" s="744"/>
    </row>
    <row r="54" spans="1:23" s="18" customFormat="1" ht="19.5" customHeight="1" thickBot="1" x14ac:dyDescent="0.45">
      <c r="A54" s="125">
        <f>'MACHINE INFO'!F53</f>
        <v>1322</v>
      </c>
      <c r="B54" s="108" t="str">
        <f>'MACHINE INFO'!H53</f>
        <v>$0.01</v>
      </c>
      <c r="C54" s="150"/>
      <c r="D54" s="150"/>
      <c r="E54" s="150"/>
      <c r="F54" s="151"/>
      <c r="G54" s="22" t="str">
        <f t="shared" si="2"/>
        <v/>
      </c>
      <c r="H54" s="151"/>
      <c r="I54" s="151"/>
      <c r="J54" s="151"/>
      <c r="K54" s="22">
        <f t="shared" si="3"/>
        <v>0</v>
      </c>
      <c r="L54" s="92" t="str">
        <f t="shared" si="4"/>
        <v>M/C Off?</v>
      </c>
      <c r="M54" s="115">
        <f>SUM('MACHINE INFO'!S53)</f>
        <v>0.85089999999999999</v>
      </c>
      <c r="N54" s="113" t="str">
        <f t="shared" si="5"/>
        <v/>
      </c>
      <c r="O54" s="114" t="str">
        <f t="shared" si="6"/>
        <v/>
      </c>
      <c r="P54" s="152" t="str">
        <f t="shared" si="7"/>
        <v/>
      </c>
      <c r="Q54" s="366"/>
      <c r="R54" s="745"/>
      <c r="S54" s="746"/>
      <c r="T54" s="746"/>
      <c r="U54" s="746"/>
      <c r="V54" s="746"/>
      <c r="W54" s="747"/>
    </row>
    <row r="55" spans="1:23" s="18" customFormat="1" ht="19.5" customHeight="1" thickTop="1" x14ac:dyDescent="0.4">
      <c r="A55" s="125">
        <f>'MACHINE INFO'!F54</f>
        <v>1323</v>
      </c>
      <c r="B55" s="108" t="str">
        <f>'MACHINE INFO'!H54</f>
        <v>$0.01</v>
      </c>
      <c r="C55" s="150"/>
      <c r="D55" s="150"/>
      <c r="E55" s="150"/>
      <c r="F55" s="151"/>
      <c r="G55" s="22" t="str">
        <f t="shared" si="2"/>
        <v/>
      </c>
      <c r="H55" s="151"/>
      <c r="I55" s="151"/>
      <c r="J55" s="151"/>
      <c r="K55" s="22">
        <f t="shared" si="3"/>
        <v>0</v>
      </c>
      <c r="L55" s="92" t="str">
        <f t="shared" si="4"/>
        <v>M/C Off?</v>
      </c>
      <c r="M55" s="115">
        <f>SUM('MACHINE INFO'!S54)</f>
        <v>0.85089999999999999</v>
      </c>
      <c r="N55" s="113" t="str">
        <f t="shared" si="5"/>
        <v/>
      </c>
      <c r="O55" s="114" t="str">
        <f t="shared" si="6"/>
        <v/>
      </c>
      <c r="P55" s="152" t="str">
        <f t="shared" si="7"/>
        <v/>
      </c>
      <c r="Q55" s="366"/>
    </row>
    <row r="56" spans="1:23" s="18" customFormat="1" ht="19.5" customHeight="1" x14ac:dyDescent="0.4">
      <c r="A56" s="125">
        <f>'MACHINE INFO'!F55</f>
        <v>1324</v>
      </c>
      <c r="B56" s="108" t="str">
        <f>'MACHINE INFO'!H55</f>
        <v>$0.01</v>
      </c>
      <c r="C56" s="150"/>
      <c r="D56" s="150"/>
      <c r="E56" s="150"/>
      <c r="F56" s="151"/>
      <c r="G56" s="22" t="str">
        <f t="shared" si="2"/>
        <v/>
      </c>
      <c r="H56" s="151"/>
      <c r="I56" s="151"/>
      <c r="J56" s="151"/>
      <c r="K56" s="22">
        <f t="shared" si="3"/>
        <v>0</v>
      </c>
      <c r="L56" s="92" t="str">
        <f t="shared" si="4"/>
        <v>M/C Off?</v>
      </c>
      <c r="M56" s="115">
        <f>SUM('MACHINE INFO'!S55)</f>
        <v>0.85089999999999999</v>
      </c>
      <c r="N56" s="113" t="str">
        <f t="shared" si="5"/>
        <v/>
      </c>
      <c r="O56" s="114" t="str">
        <f t="shared" si="6"/>
        <v/>
      </c>
      <c r="P56" s="152" t="str">
        <f t="shared" si="7"/>
        <v/>
      </c>
      <c r="Q56" s="366"/>
    </row>
    <row r="57" spans="1:23" s="18" customFormat="1" ht="19.5" customHeight="1" x14ac:dyDescent="0.4">
      <c r="A57" s="125">
        <f>'MACHINE INFO'!F56</f>
        <v>1188</v>
      </c>
      <c r="B57" s="108" t="str">
        <f>'MACHINE INFO'!H56</f>
        <v>$1.00</v>
      </c>
      <c r="C57" s="150"/>
      <c r="D57" s="150"/>
      <c r="E57" s="150"/>
      <c r="F57" s="151"/>
      <c r="G57" s="22" t="str">
        <f t="shared" si="2"/>
        <v/>
      </c>
      <c r="H57" s="151"/>
      <c r="I57" s="151"/>
      <c r="J57" s="151"/>
      <c r="K57" s="22">
        <f t="shared" si="3"/>
        <v>0</v>
      </c>
      <c r="L57" s="92" t="str">
        <f t="shared" si="4"/>
        <v>M/C Off?</v>
      </c>
      <c r="M57" s="115">
        <f>SUM('MACHINE INFO'!S56)</f>
        <v>0.879</v>
      </c>
      <c r="N57" s="113" t="str">
        <f t="shared" si="5"/>
        <v/>
      </c>
      <c r="O57" s="114" t="str">
        <f t="shared" si="6"/>
        <v/>
      </c>
      <c r="P57" s="152" t="str">
        <f t="shared" si="7"/>
        <v/>
      </c>
      <c r="Q57" s="366"/>
    </row>
    <row r="58" spans="1:23" s="18" customFormat="1" ht="19.5" customHeight="1" x14ac:dyDescent="0.4">
      <c r="A58" s="125">
        <f>'MACHINE INFO'!F57</f>
        <v>1325</v>
      </c>
      <c r="B58" s="108" t="str">
        <f>'MACHINE INFO'!H57</f>
        <v>$0.01</v>
      </c>
      <c r="C58" s="150"/>
      <c r="D58" s="150"/>
      <c r="E58" s="150"/>
      <c r="F58" s="151"/>
      <c r="G58" s="22" t="str">
        <f t="shared" si="2"/>
        <v/>
      </c>
      <c r="H58" s="151"/>
      <c r="I58" s="151"/>
      <c r="J58" s="151"/>
      <c r="K58" s="22">
        <f t="shared" si="3"/>
        <v>0</v>
      </c>
      <c r="L58" s="92" t="str">
        <f t="shared" si="4"/>
        <v>M/C Off?</v>
      </c>
      <c r="M58" s="115">
        <f>SUM('MACHINE INFO'!S57)</f>
        <v>0.85089999999999999</v>
      </c>
      <c r="N58" s="113" t="str">
        <f t="shared" si="5"/>
        <v/>
      </c>
      <c r="O58" s="114" t="str">
        <f t="shared" si="6"/>
        <v/>
      </c>
      <c r="P58" s="152" t="str">
        <f t="shared" si="7"/>
        <v/>
      </c>
      <c r="Q58" s="366"/>
    </row>
    <row r="59" spans="1:23" s="18" customFormat="1" ht="19.5" customHeight="1" x14ac:dyDescent="0.4">
      <c r="A59" s="125">
        <f>'MACHINE INFO'!F58</f>
        <v>1326</v>
      </c>
      <c r="B59" s="108" t="str">
        <f>'MACHINE INFO'!H58</f>
        <v>$0.01</v>
      </c>
      <c r="C59" s="150"/>
      <c r="D59" s="150"/>
      <c r="E59" s="150"/>
      <c r="F59" s="151"/>
      <c r="G59" s="22" t="str">
        <f t="shared" si="2"/>
        <v/>
      </c>
      <c r="H59" s="151"/>
      <c r="I59" s="151"/>
      <c r="J59" s="151"/>
      <c r="K59" s="22">
        <f t="shared" si="3"/>
        <v>0</v>
      </c>
      <c r="L59" s="92" t="str">
        <f t="shared" si="4"/>
        <v>M/C Off?</v>
      </c>
      <c r="M59" s="115">
        <f>SUM('MACHINE INFO'!S58)</f>
        <v>0.85089999999999999</v>
      </c>
      <c r="N59" s="113" t="str">
        <f t="shared" si="5"/>
        <v/>
      </c>
      <c r="O59" s="114" t="str">
        <f t="shared" si="6"/>
        <v/>
      </c>
      <c r="P59" s="152" t="str">
        <f t="shared" si="7"/>
        <v/>
      </c>
      <c r="Q59" s="366"/>
    </row>
    <row r="60" spans="1:23" s="18" customFormat="1" ht="19.5" customHeight="1" x14ac:dyDescent="0.4">
      <c r="A60" s="125">
        <f>'MACHINE INFO'!F59</f>
        <v>1327</v>
      </c>
      <c r="B60" s="108" t="str">
        <f>'MACHINE INFO'!H59</f>
        <v>$0.01</v>
      </c>
      <c r="C60" s="150"/>
      <c r="D60" s="150"/>
      <c r="E60" s="150"/>
      <c r="F60" s="151"/>
      <c r="G60" s="22" t="str">
        <f t="shared" si="2"/>
        <v/>
      </c>
      <c r="H60" s="151"/>
      <c r="I60" s="151"/>
      <c r="J60" s="151"/>
      <c r="K60" s="22">
        <f t="shared" si="3"/>
        <v>0</v>
      </c>
      <c r="L60" s="92" t="str">
        <f t="shared" si="4"/>
        <v>M/C Off?</v>
      </c>
      <c r="M60" s="115">
        <f>SUM('MACHINE INFO'!S59)</f>
        <v>0.85089999999999999</v>
      </c>
      <c r="N60" s="113" t="str">
        <f t="shared" si="5"/>
        <v/>
      </c>
      <c r="O60" s="114" t="str">
        <f t="shared" si="6"/>
        <v/>
      </c>
      <c r="P60" s="152" t="str">
        <f t="shared" si="7"/>
        <v/>
      </c>
      <c r="Q60" s="366"/>
    </row>
    <row r="61" spans="1:23" s="18" customFormat="1" ht="19.5" customHeight="1" x14ac:dyDescent="0.4">
      <c r="A61" s="125">
        <f>'MACHINE INFO'!F60</f>
        <v>1042</v>
      </c>
      <c r="B61" s="108" t="str">
        <f>'MACHINE INFO'!H60</f>
        <v>$0.01</v>
      </c>
      <c r="C61" s="150"/>
      <c r="D61" s="150"/>
      <c r="E61" s="150"/>
      <c r="F61" s="151"/>
      <c r="G61" s="22" t="str">
        <f t="shared" si="2"/>
        <v/>
      </c>
      <c r="H61" s="151"/>
      <c r="I61" s="151"/>
      <c r="J61" s="151"/>
      <c r="K61" s="22">
        <f t="shared" si="3"/>
        <v>0</v>
      </c>
      <c r="L61" s="92" t="str">
        <f t="shared" si="4"/>
        <v>M/C Off?</v>
      </c>
      <c r="M61" s="115">
        <f>SUM('MACHINE INFO'!S60)</f>
        <v>0.87539999999999996</v>
      </c>
      <c r="N61" s="113" t="str">
        <f t="shared" si="5"/>
        <v/>
      </c>
      <c r="O61" s="114" t="str">
        <f t="shared" si="6"/>
        <v/>
      </c>
      <c r="P61" s="152" t="str">
        <f t="shared" si="7"/>
        <v/>
      </c>
      <c r="Q61" s="366"/>
    </row>
    <row r="62" spans="1:23" s="18" customFormat="1" ht="19.5" customHeight="1" x14ac:dyDescent="0.4">
      <c r="A62" s="125">
        <f>'MACHINE INFO'!F61</f>
        <v>1043</v>
      </c>
      <c r="B62" s="108" t="str">
        <f>'MACHINE INFO'!H61</f>
        <v>$0.01</v>
      </c>
      <c r="C62" s="150"/>
      <c r="D62" s="150"/>
      <c r="E62" s="150"/>
      <c r="F62" s="151"/>
      <c r="G62" s="22" t="str">
        <f t="shared" si="2"/>
        <v/>
      </c>
      <c r="H62" s="151"/>
      <c r="I62" s="151"/>
      <c r="J62" s="151"/>
      <c r="K62" s="22">
        <f t="shared" si="3"/>
        <v>0</v>
      </c>
      <c r="L62" s="92" t="str">
        <f t="shared" si="4"/>
        <v>M/C Off?</v>
      </c>
      <c r="M62" s="115">
        <f>SUM('MACHINE INFO'!S61)</f>
        <v>0.87539999999999996</v>
      </c>
      <c r="N62" s="113" t="str">
        <f t="shared" si="5"/>
        <v/>
      </c>
      <c r="O62" s="114" t="str">
        <f t="shared" si="6"/>
        <v/>
      </c>
      <c r="P62" s="152" t="str">
        <f t="shared" si="7"/>
        <v/>
      </c>
      <c r="Q62" s="366"/>
    </row>
    <row r="63" spans="1:23" s="18" customFormat="1" ht="19.5" customHeight="1" x14ac:dyDescent="0.4">
      <c r="A63" s="125">
        <f>'MACHINE INFO'!F62</f>
        <v>1044</v>
      </c>
      <c r="B63" s="108" t="str">
        <f>'MACHINE INFO'!H62</f>
        <v>$0.01</v>
      </c>
      <c r="C63" s="150"/>
      <c r="D63" s="150"/>
      <c r="E63" s="150"/>
      <c r="F63" s="151"/>
      <c r="G63" s="22" t="str">
        <f t="shared" si="2"/>
        <v/>
      </c>
      <c r="H63" s="151"/>
      <c r="I63" s="151"/>
      <c r="J63" s="151"/>
      <c r="K63" s="22">
        <f t="shared" si="3"/>
        <v>0</v>
      </c>
      <c r="L63" s="92" t="str">
        <f t="shared" si="4"/>
        <v>M/C Off?</v>
      </c>
      <c r="M63" s="115">
        <f>SUM('MACHINE INFO'!S62)</f>
        <v>0.87539999999999996</v>
      </c>
      <c r="N63" s="113" t="str">
        <f t="shared" si="5"/>
        <v/>
      </c>
      <c r="O63" s="114" t="str">
        <f t="shared" si="6"/>
        <v/>
      </c>
      <c r="P63" s="152" t="str">
        <f t="shared" si="7"/>
        <v/>
      </c>
      <c r="Q63" s="366"/>
    </row>
    <row r="64" spans="1:23" s="18" customFormat="1" ht="19.5" customHeight="1" x14ac:dyDescent="0.4">
      <c r="A64" s="125">
        <f>'MACHINE INFO'!F63</f>
        <v>1045</v>
      </c>
      <c r="B64" s="108" t="str">
        <f>'MACHINE INFO'!H63</f>
        <v>$0.01</v>
      </c>
      <c r="C64" s="150"/>
      <c r="D64" s="150"/>
      <c r="E64" s="150"/>
      <c r="F64" s="151"/>
      <c r="G64" s="22" t="str">
        <f t="shared" si="2"/>
        <v/>
      </c>
      <c r="H64" s="151"/>
      <c r="I64" s="151"/>
      <c r="J64" s="151"/>
      <c r="K64" s="22">
        <f t="shared" si="3"/>
        <v>0</v>
      </c>
      <c r="L64" s="92" t="str">
        <f t="shared" si="4"/>
        <v>M/C Off?</v>
      </c>
      <c r="M64" s="115">
        <f>SUM('MACHINE INFO'!S63)</f>
        <v>0.85199999999999998</v>
      </c>
      <c r="N64" s="113" t="str">
        <f t="shared" si="5"/>
        <v/>
      </c>
      <c r="O64" s="114" t="str">
        <f t="shared" si="6"/>
        <v/>
      </c>
      <c r="P64" s="152" t="str">
        <f t="shared" si="7"/>
        <v/>
      </c>
      <c r="Q64" s="366"/>
    </row>
    <row r="65" spans="1:17" s="18" customFormat="1" ht="19.5" customHeight="1" x14ac:dyDescent="0.4">
      <c r="A65" s="125">
        <f>'MACHINE INFO'!F64</f>
        <v>1046</v>
      </c>
      <c r="B65" s="108" t="str">
        <f>'MACHINE INFO'!H64</f>
        <v>$0.01</v>
      </c>
      <c r="C65" s="150"/>
      <c r="D65" s="150"/>
      <c r="E65" s="150"/>
      <c r="F65" s="151"/>
      <c r="G65" s="22" t="str">
        <f t="shared" si="2"/>
        <v/>
      </c>
      <c r="H65" s="151"/>
      <c r="I65" s="151"/>
      <c r="J65" s="151"/>
      <c r="K65" s="22">
        <f t="shared" si="3"/>
        <v>0</v>
      </c>
      <c r="L65" s="92" t="str">
        <f t="shared" si="4"/>
        <v>M/C Off?</v>
      </c>
      <c r="M65" s="115">
        <f>SUM('MACHINE INFO'!S64)</f>
        <v>0.85099999999999998</v>
      </c>
      <c r="N65" s="113" t="str">
        <f t="shared" si="5"/>
        <v/>
      </c>
      <c r="O65" s="114" t="str">
        <f t="shared" si="6"/>
        <v/>
      </c>
      <c r="P65" s="152" t="str">
        <f t="shared" si="7"/>
        <v/>
      </c>
      <c r="Q65" s="366"/>
    </row>
    <row r="66" spans="1:17" s="18" customFormat="1" ht="19.5" customHeight="1" x14ac:dyDescent="0.4">
      <c r="A66" s="125">
        <f>'MACHINE INFO'!F65</f>
        <v>1047</v>
      </c>
      <c r="B66" s="108" t="str">
        <f>'MACHINE INFO'!H65</f>
        <v>$0.01</v>
      </c>
      <c r="C66" s="150"/>
      <c r="D66" s="150"/>
      <c r="E66" s="150"/>
      <c r="F66" s="151"/>
      <c r="G66" s="22" t="str">
        <f t="shared" si="2"/>
        <v/>
      </c>
      <c r="H66" s="151"/>
      <c r="I66" s="151"/>
      <c r="J66" s="151"/>
      <c r="K66" s="22">
        <f t="shared" si="3"/>
        <v>0</v>
      </c>
      <c r="L66" s="92" t="str">
        <f t="shared" si="4"/>
        <v>M/C Off?</v>
      </c>
      <c r="M66" s="115">
        <f>SUM('MACHINE INFO'!S65)</f>
        <v>0.85099999999999998</v>
      </c>
      <c r="N66" s="113" t="str">
        <f t="shared" si="5"/>
        <v/>
      </c>
      <c r="O66" s="114" t="str">
        <f t="shared" si="6"/>
        <v/>
      </c>
      <c r="P66" s="152" t="str">
        <f t="shared" si="7"/>
        <v/>
      </c>
      <c r="Q66" s="366"/>
    </row>
    <row r="67" spans="1:17" s="18" customFormat="1" ht="19.5" customHeight="1" x14ac:dyDescent="0.4">
      <c r="A67" s="125">
        <f>'MACHINE INFO'!F66</f>
        <v>1131</v>
      </c>
      <c r="B67" s="108" t="str">
        <f>'MACHINE INFO'!H66</f>
        <v>$1.00</v>
      </c>
      <c r="C67" s="150"/>
      <c r="D67" s="150"/>
      <c r="E67" s="150"/>
      <c r="F67" s="151"/>
      <c r="G67" s="22" t="str">
        <f t="shared" si="2"/>
        <v/>
      </c>
      <c r="H67" s="151"/>
      <c r="I67" s="151"/>
      <c r="J67" s="151"/>
      <c r="K67" s="22">
        <f t="shared" si="3"/>
        <v>0</v>
      </c>
      <c r="L67" s="92" t="str">
        <f t="shared" si="4"/>
        <v>M/C Off?</v>
      </c>
      <c r="M67" s="115">
        <f>SUM('MACHINE INFO'!S66)</f>
        <v>0.879</v>
      </c>
      <c r="N67" s="113" t="str">
        <f t="shared" si="5"/>
        <v/>
      </c>
      <c r="O67" s="114" t="str">
        <f t="shared" si="6"/>
        <v/>
      </c>
      <c r="P67" s="152" t="str">
        <f t="shared" si="7"/>
        <v/>
      </c>
      <c r="Q67" s="366"/>
    </row>
    <row r="68" spans="1:17" s="18" customFormat="1" ht="19.5" customHeight="1" x14ac:dyDescent="0.4">
      <c r="A68" s="125">
        <f>'MACHINE INFO'!F67</f>
        <v>1445</v>
      </c>
      <c r="B68" s="108" t="str">
        <f>'MACHINE INFO'!H67</f>
        <v>$0.01</v>
      </c>
      <c r="C68" s="150"/>
      <c r="D68" s="150"/>
      <c r="E68" s="150"/>
      <c r="F68" s="151"/>
      <c r="G68" s="22" t="str">
        <f t="shared" si="2"/>
        <v/>
      </c>
      <c r="H68" s="151"/>
      <c r="I68" s="151"/>
      <c r="J68" s="151"/>
      <c r="K68" s="22">
        <f t="shared" si="3"/>
        <v>0</v>
      </c>
      <c r="L68" s="92" t="str">
        <f t="shared" si="4"/>
        <v>M/C Off?</v>
      </c>
      <c r="M68" s="115">
        <f>SUM('MACHINE INFO'!S67)</f>
        <v>0.85020000000000007</v>
      </c>
      <c r="N68" s="113" t="str">
        <f t="shared" si="5"/>
        <v/>
      </c>
      <c r="O68" s="114" t="str">
        <f t="shared" si="6"/>
        <v/>
      </c>
      <c r="P68" s="152" t="str">
        <f t="shared" si="7"/>
        <v/>
      </c>
      <c r="Q68" s="366"/>
    </row>
    <row r="69" spans="1:17" s="18" customFormat="1" ht="19.5" customHeight="1" x14ac:dyDescent="0.4">
      <c r="A69" s="125">
        <f>'MACHINE INFO'!F68</f>
        <v>1446</v>
      </c>
      <c r="B69" s="108" t="str">
        <f>'MACHINE INFO'!H68</f>
        <v>$0.01</v>
      </c>
      <c r="C69" s="150"/>
      <c r="D69" s="150"/>
      <c r="E69" s="150"/>
      <c r="F69" s="151"/>
      <c r="G69" s="22" t="str">
        <f t="shared" si="2"/>
        <v/>
      </c>
      <c r="H69" s="151"/>
      <c r="I69" s="151"/>
      <c r="J69" s="151"/>
      <c r="K69" s="22">
        <f t="shared" si="3"/>
        <v>0</v>
      </c>
      <c r="L69" s="92" t="str">
        <f t="shared" si="4"/>
        <v>M/C Off?</v>
      </c>
      <c r="M69" s="115">
        <f>SUM('MACHINE INFO'!S68)</f>
        <v>0.85150000000000003</v>
      </c>
      <c r="N69" s="113" t="str">
        <f t="shared" si="5"/>
        <v/>
      </c>
      <c r="O69" s="114" t="str">
        <f t="shared" si="6"/>
        <v/>
      </c>
      <c r="P69" s="152" t="str">
        <f t="shared" si="7"/>
        <v/>
      </c>
      <c r="Q69" s="366"/>
    </row>
    <row r="70" spans="1:17" s="18" customFormat="1" ht="19.5" customHeight="1" x14ac:dyDescent="0.4">
      <c r="A70" s="125">
        <f>'MACHINE INFO'!F69</f>
        <v>1447</v>
      </c>
      <c r="B70" s="108" t="str">
        <f>'MACHINE INFO'!H69</f>
        <v>$0.01</v>
      </c>
      <c r="C70" s="150"/>
      <c r="D70" s="150"/>
      <c r="E70" s="150"/>
      <c r="F70" s="151"/>
      <c r="G70" s="22" t="str">
        <f t="shared" si="2"/>
        <v/>
      </c>
      <c r="H70" s="151"/>
      <c r="I70" s="151"/>
      <c r="J70" s="151"/>
      <c r="K70" s="22">
        <f t="shared" si="3"/>
        <v>0</v>
      </c>
      <c r="L70" s="92" t="str">
        <f t="shared" si="4"/>
        <v>M/C Off?</v>
      </c>
      <c r="M70" s="115">
        <f>SUM('MACHINE INFO'!S69)</f>
        <v>0.85009999999999997</v>
      </c>
      <c r="N70" s="113" t="str">
        <f t="shared" si="5"/>
        <v/>
      </c>
      <c r="O70" s="114" t="str">
        <f t="shared" si="6"/>
        <v/>
      </c>
      <c r="P70" s="152" t="str">
        <f t="shared" si="7"/>
        <v/>
      </c>
      <c r="Q70" s="366"/>
    </row>
    <row r="71" spans="1:17" s="18" customFormat="1" ht="19.5" customHeight="1" x14ac:dyDescent="0.4">
      <c r="A71" s="125">
        <f>'MACHINE INFO'!F70</f>
        <v>1448</v>
      </c>
      <c r="B71" s="108" t="str">
        <f>'MACHINE INFO'!H70</f>
        <v>$0.01</v>
      </c>
      <c r="C71" s="150"/>
      <c r="D71" s="150"/>
      <c r="E71" s="150"/>
      <c r="F71" s="151"/>
      <c r="G71" s="22" t="str">
        <f t="shared" si="2"/>
        <v/>
      </c>
      <c r="H71" s="151"/>
      <c r="I71" s="151"/>
      <c r="J71" s="151"/>
      <c r="K71" s="22">
        <f t="shared" si="3"/>
        <v>0</v>
      </c>
      <c r="L71" s="92" t="str">
        <f t="shared" si="4"/>
        <v>M/C Off?</v>
      </c>
      <c r="M71" s="115">
        <f>SUM('MACHINE INFO'!S70)</f>
        <v>0.85199999999999998</v>
      </c>
      <c r="N71" s="113" t="str">
        <f t="shared" si="5"/>
        <v/>
      </c>
      <c r="O71" s="114" t="str">
        <f t="shared" si="6"/>
        <v/>
      </c>
      <c r="P71" s="152" t="str">
        <f t="shared" si="7"/>
        <v/>
      </c>
      <c r="Q71" s="366"/>
    </row>
    <row r="72" spans="1:17" s="18" customFormat="1" ht="19.5" customHeight="1" x14ac:dyDescent="0.4">
      <c r="A72" s="125">
        <f>'MACHINE INFO'!F71</f>
        <v>1449</v>
      </c>
      <c r="B72" s="108" t="str">
        <f>'MACHINE INFO'!H71</f>
        <v>$0.01</v>
      </c>
      <c r="C72" s="150"/>
      <c r="D72" s="150"/>
      <c r="E72" s="150"/>
      <c r="F72" s="151"/>
      <c r="G72" s="22" t="str">
        <f t="shared" si="2"/>
        <v/>
      </c>
      <c r="H72" s="151"/>
      <c r="I72" s="151"/>
      <c r="J72" s="151"/>
      <c r="K72" s="22">
        <f t="shared" si="3"/>
        <v>0</v>
      </c>
      <c r="L72" s="92" t="str">
        <f t="shared" si="4"/>
        <v>M/C Off?</v>
      </c>
      <c r="M72" s="115">
        <f>SUM('MACHINE INFO'!S71)</f>
        <v>0.85099999999999998</v>
      </c>
      <c r="N72" s="113" t="str">
        <f t="shared" si="5"/>
        <v/>
      </c>
      <c r="O72" s="114" t="str">
        <f t="shared" si="6"/>
        <v/>
      </c>
      <c r="P72" s="152" t="str">
        <f t="shared" si="7"/>
        <v/>
      </c>
      <c r="Q72" s="366"/>
    </row>
    <row r="73" spans="1:17" s="18" customFormat="1" ht="19.5" customHeight="1" x14ac:dyDescent="0.4">
      <c r="A73" s="125">
        <f>'MACHINE INFO'!F72</f>
        <v>1450</v>
      </c>
      <c r="B73" s="108" t="str">
        <f>'MACHINE INFO'!H72</f>
        <v>$0.01</v>
      </c>
      <c r="C73" s="150"/>
      <c r="D73" s="150"/>
      <c r="E73" s="150"/>
      <c r="F73" s="151"/>
      <c r="G73" s="22" t="str">
        <f t="shared" si="2"/>
        <v/>
      </c>
      <c r="H73" s="151"/>
      <c r="I73" s="151"/>
      <c r="J73" s="151"/>
      <c r="K73" s="22">
        <f t="shared" si="3"/>
        <v>0</v>
      </c>
      <c r="L73" s="92" t="str">
        <f t="shared" si="4"/>
        <v>M/C Off?</v>
      </c>
      <c r="M73" s="115">
        <f>SUM('MACHINE INFO'!S72)</f>
        <v>0.87760000000000005</v>
      </c>
      <c r="N73" s="113" t="str">
        <f t="shared" si="5"/>
        <v/>
      </c>
      <c r="O73" s="114" t="str">
        <f t="shared" si="6"/>
        <v/>
      </c>
      <c r="P73" s="152" t="str">
        <f t="shared" si="7"/>
        <v/>
      </c>
      <c r="Q73" s="366"/>
    </row>
    <row r="74" spans="1:17" s="18" customFormat="1" ht="19.5" customHeight="1" x14ac:dyDescent="0.4">
      <c r="A74" s="125">
        <f>'MACHINE INFO'!F73</f>
        <v>1451</v>
      </c>
      <c r="B74" s="108" t="str">
        <f>'MACHINE INFO'!H73</f>
        <v>$0.01</v>
      </c>
      <c r="C74" s="150"/>
      <c r="D74" s="150"/>
      <c r="E74" s="150"/>
      <c r="F74" s="151"/>
      <c r="G74" s="22" t="str">
        <f t="shared" si="2"/>
        <v/>
      </c>
      <c r="H74" s="151"/>
      <c r="I74" s="151"/>
      <c r="J74" s="151"/>
      <c r="K74" s="22">
        <f t="shared" si="3"/>
        <v>0</v>
      </c>
      <c r="L74" s="92" t="str">
        <f t="shared" si="4"/>
        <v>M/C Off?</v>
      </c>
      <c r="M74" s="115">
        <f>SUM('MACHINE INFO'!S73)</f>
        <v>0.85150000000000003</v>
      </c>
      <c r="N74" s="113" t="str">
        <f t="shared" si="5"/>
        <v/>
      </c>
      <c r="O74" s="114" t="str">
        <f t="shared" si="6"/>
        <v/>
      </c>
      <c r="P74" s="152" t="str">
        <f t="shared" si="7"/>
        <v/>
      </c>
      <c r="Q74" s="366"/>
    </row>
    <row r="75" spans="1:17" s="18" customFormat="1" ht="19.5" customHeight="1" x14ac:dyDescent="0.4">
      <c r="A75" s="125">
        <f>'MACHINE INFO'!F74</f>
        <v>1452</v>
      </c>
      <c r="B75" s="108" t="str">
        <f>'MACHINE INFO'!H74</f>
        <v>$0.01</v>
      </c>
      <c r="C75" s="150"/>
      <c r="D75" s="150"/>
      <c r="E75" s="150"/>
      <c r="F75" s="151"/>
      <c r="G75" s="22" t="str">
        <f t="shared" si="2"/>
        <v/>
      </c>
      <c r="H75" s="151"/>
      <c r="I75" s="151"/>
      <c r="J75" s="151"/>
      <c r="K75" s="22">
        <f t="shared" si="3"/>
        <v>0</v>
      </c>
      <c r="L75" s="92" t="str">
        <f t="shared" si="4"/>
        <v>M/C Off?</v>
      </c>
      <c r="M75" s="115">
        <f>SUM('MACHINE INFO'!S74)</f>
        <v>0.85020000000000007</v>
      </c>
      <c r="N75" s="113" t="str">
        <f t="shared" si="5"/>
        <v/>
      </c>
      <c r="O75" s="114" t="str">
        <f t="shared" si="6"/>
        <v/>
      </c>
      <c r="P75" s="152" t="str">
        <f t="shared" si="7"/>
        <v/>
      </c>
      <c r="Q75" s="366"/>
    </row>
    <row r="76" spans="1:17" s="18" customFormat="1" ht="19.5" customHeight="1" x14ac:dyDescent="0.4">
      <c r="A76" s="125">
        <f>'MACHINE INFO'!F75</f>
        <v>1414</v>
      </c>
      <c r="B76" s="108" t="str">
        <f>'MACHINE INFO'!H75</f>
        <v>$0.01</v>
      </c>
      <c r="C76" s="150"/>
      <c r="D76" s="150"/>
      <c r="E76" s="150"/>
      <c r="F76" s="151"/>
      <c r="G76" s="22" t="str">
        <f t="shared" ref="G76:G139" si="8">IF(AND(D76="",E76="",F76=""),"",SUM(D76:F76))</f>
        <v/>
      </c>
      <c r="H76" s="151"/>
      <c r="I76" s="151"/>
      <c r="J76" s="151"/>
      <c r="K76" s="22">
        <f t="shared" ref="K76:K139" si="9">SUM(H76:J76)</f>
        <v>0</v>
      </c>
      <c r="L76" s="92" t="str">
        <f t="shared" ref="L76:L139" si="10">IF(AND(C76=0,D76=0,E76=0,F76=0),"M/C Off?",SUM(G76-K76))</f>
        <v>M/C Off?</v>
      </c>
      <c r="M76" s="115">
        <f>SUM('MACHINE INFO'!S75)</f>
        <v>0.88380000000000003</v>
      </c>
      <c r="N76" s="113" t="str">
        <f t="shared" ref="N76:N139" si="11">IF(L76="M/C Off?","",IF(G76="","",IF(AND(H76="",I76="",J76=""),"",SUM((C76-L76)/C76))))</f>
        <v/>
      </c>
      <c r="O76" s="114" t="str">
        <f t="shared" ref="O76:O139" si="12">IF(M76=0,"NO THEO %",IF(N76="","",SUM(M76-N76)))</f>
        <v/>
      </c>
      <c r="P76" s="152" t="str">
        <f t="shared" ref="P76:P139" si="13">IF(C76="","",IF(G76&gt;C76,"DROP BUT NO COIN IN?",IF(C76=0,"ZERO COIN IN?",IF(AND(C76&gt;0,G76&gt;0),"OK",IF(AND(C76&gt;0,G76=0),"No Drop?",)))))</f>
        <v/>
      </c>
      <c r="Q76" s="366"/>
    </row>
    <row r="77" spans="1:17" s="18" customFormat="1" ht="19.5" customHeight="1" x14ac:dyDescent="0.4">
      <c r="A77" s="125">
        <f>'MACHINE INFO'!F76</f>
        <v>1415</v>
      </c>
      <c r="B77" s="108" t="str">
        <f>'MACHINE INFO'!H76</f>
        <v>$0.01</v>
      </c>
      <c r="C77" s="150"/>
      <c r="D77" s="150"/>
      <c r="E77" s="150"/>
      <c r="F77" s="151"/>
      <c r="G77" s="22" t="str">
        <f t="shared" si="8"/>
        <v/>
      </c>
      <c r="H77" s="151"/>
      <c r="I77" s="151"/>
      <c r="J77" s="151"/>
      <c r="K77" s="22">
        <f t="shared" si="9"/>
        <v>0</v>
      </c>
      <c r="L77" s="92" t="str">
        <f t="shared" si="10"/>
        <v>M/C Off?</v>
      </c>
      <c r="M77" s="115">
        <f>SUM('MACHINE INFO'!S76)</f>
        <v>0.88380000000000003</v>
      </c>
      <c r="N77" s="113" t="str">
        <f t="shared" si="11"/>
        <v/>
      </c>
      <c r="O77" s="114" t="str">
        <f t="shared" si="12"/>
        <v/>
      </c>
      <c r="P77" s="152" t="str">
        <f t="shared" si="13"/>
        <v/>
      </c>
      <c r="Q77" s="366"/>
    </row>
    <row r="78" spans="1:17" s="18" customFormat="1" ht="19.5" customHeight="1" x14ac:dyDescent="0.4">
      <c r="A78" s="125">
        <f>'MACHINE INFO'!F77</f>
        <v>1350</v>
      </c>
      <c r="B78" s="108" t="str">
        <f>'MACHINE INFO'!H77</f>
        <v>$0.01</v>
      </c>
      <c r="C78" s="150"/>
      <c r="D78" s="150"/>
      <c r="E78" s="150"/>
      <c r="F78" s="151"/>
      <c r="G78" s="22" t="str">
        <f t="shared" si="8"/>
        <v/>
      </c>
      <c r="H78" s="151"/>
      <c r="I78" s="151"/>
      <c r="J78" s="151"/>
      <c r="K78" s="22">
        <f t="shared" si="9"/>
        <v>0</v>
      </c>
      <c r="L78" s="92" t="str">
        <f t="shared" si="10"/>
        <v>M/C Off?</v>
      </c>
      <c r="M78" s="115">
        <f>SUM('MACHINE INFO'!S77)</f>
        <v>0.88380000000000003</v>
      </c>
      <c r="N78" s="113" t="str">
        <f t="shared" si="11"/>
        <v/>
      </c>
      <c r="O78" s="114" t="str">
        <f t="shared" si="12"/>
        <v/>
      </c>
      <c r="P78" s="152" t="str">
        <f t="shared" si="13"/>
        <v/>
      </c>
      <c r="Q78" s="366"/>
    </row>
    <row r="79" spans="1:17" s="18" customFormat="1" ht="19.5" customHeight="1" x14ac:dyDescent="0.4">
      <c r="A79" s="125">
        <f>'MACHINE INFO'!F78</f>
        <v>1351</v>
      </c>
      <c r="B79" s="108" t="str">
        <f>'MACHINE INFO'!H78</f>
        <v>$0.01</v>
      </c>
      <c r="C79" s="150"/>
      <c r="D79" s="150"/>
      <c r="E79" s="150"/>
      <c r="F79" s="151"/>
      <c r="G79" s="22" t="str">
        <f t="shared" si="8"/>
        <v/>
      </c>
      <c r="H79" s="151"/>
      <c r="I79" s="151"/>
      <c r="J79" s="151"/>
      <c r="K79" s="22">
        <f t="shared" si="9"/>
        <v>0</v>
      </c>
      <c r="L79" s="92" t="str">
        <f t="shared" si="10"/>
        <v>M/C Off?</v>
      </c>
      <c r="M79" s="115">
        <f>SUM('MACHINE INFO'!S78)</f>
        <v>0.86080000000000001</v>
      </c>
      <c r="N79" s="113" t="str">
        <f t="shared" si="11"/>
        <v/>
      </c>
      <c r="O79" s="114" t="str">
        <f t="shared" si="12"/>
        <v/>
      </c>
      <c r="P79" s="152" t="str">
        <f t="shared" si="13"/>
        <v/>
      </c>
      <c r="Q79" s="366"/>
    </row>
    <row r="80" spans="1:17" s="18" customFormat="1" ht="19.5" customHeight="1" x14ac:dyDescent="0.4">
      <c r="A80" s="125">
        <f>'MACHINE INFO'!F79</f>
        <v>1295</v>
      </c>
      <c r="B80" s="108" t="str">
        <f>'MACHINE INFO'!H79</f>
        <v>$0.01</v>
      </c>
      <c r="C80" s="150"/>
      <c r="D80" s="150"/>
      <c r="E80" s="150"/>
      <c r="F80" s="151"/>
      <c r="G80" s="22" t="str">
        <f t="shared" si="8"/>
        <v/>
      </c>
      <c r="H80" s="151"/>
      <c r="I80" s="151"/>
      <c r="J80" s="151"/>
      <c r="K80" s="22">
        <f t="shared" si="9"/>
        <v>0</v>
      </c>
      <c r="L80" s="92" t="str">
        <f t="shared" si="10"/>
        <v>M/C Off?</v>
      </c>
      <c r="M80" s="115">
        <f>SUM('MACHINE INFO'!S79)</f>
        <v>0.86080000000000001</v>
      </c>
      <c r="N80" s="113" t="str">
        <f t="shared" si="11"/>
        <v/>
      </c>
      <c r="O80" s="114" t="str">
        <f t="shared" si="12"/>
        <v/>
      </c>
      <c r="P80" s="152" t="str">
        <f t="shared" si="13"/>
        <v/>
      </c>
      <c r="Q80" s="366"/>
    </row>
    <row r="81" spans="1:17" s="18" customFormat="1" ht="19.5" customHeight="1" x14ac:dyDescent="0.4">
      <c r="A81" s="125">
        <f>'MACHINE INFO'!F80</f>
        <v>1294</v>
      </c>
      <c r="B81" s="108" t="str">
        <f>'MACHINE INFO'!H80</f>
        <v>$0.01</v>
      </c>
      <c r="C81" s="150"/>
      <c r="D81" s="150"/>
      <c r="E81" s="150"/>
      <c r="F81" s="151"/>
      <c r="G81" s="22" t="str">
        <f t="shared" si="8"/>
        <v/>
      </c>
      <c r="H81" s="151"/>
      <c r="I81" s="151"/>
      <c r="J81" s="151"/>
      <c r="K81" s="22">
        <f t="shared" si="9"/>
        <v>0</v>
      </c>
      <c r="L81" s="92" t="str">
        <f t="shared" si="10"/>
        <v>M/C Off?</v>
      </c>
      <c r="M81" s="115">
        <f>SUM('MACHINE INFO'!S80)</f>
        <v>0.87329999999999997</v>
      </c>
      <c r="N81" s="113" t="str">
        <f t="shared" si="11"/>
        <v/>
      </c>
      <c r="O81" s="114" t="str">
        <f t="shared" si="12"/>
        <v/>
      </c>
      <c r="P81" s="152" t="str">
        <f t="shared" si="13"/>
        <v/>
      </c>
      <c r="Q81" s="366"/>
    </row>
    <row r="82" spans="1:17" s="18" customFormat="1" ht="19.5" customHeight="1" x14ac:dyDescent="0.4">
      <c r="A82" s="125">
        <f>'MACHINE INFO'!F81</f>
        <v>1296</v>
      </c>
      <c r="B82" s="108" t="str">
        <f>'MACHINE INFO'!H81</f>
        <v>$0.01</v>
      </c>
      <c r="C82" s="150"/>
      <c r="D82" s="150"/>
      <c r="E82" s="150"/>
      <c r="F82" s="151"/>
      <c r="G82" s="22" t="str">
        <f t="shared" si="8"/>
        <v/>
      </c>
      <c r="H82" s="151"/>
      <c r="I82" s="151"/>
      <c r="J82" s="151"/>
      <c r="K82" s="22">
        <f t="shared" si="9"/>
        <v>0</v>
      </c>
      <c r="L82" s="92" t="str">
        <f t="shared" si="10"/>
        <v>M/C Off?</v>
      </c>
      <c r="M82" s="115">
        <f>SUM('MACHINE INFO'!S81)</f>
        <v>0.87329999999999997</v>
      </c>
      <c r="N82" s="113" t="str">
        <f t="shared" si="11"/>
        <v/>
      </c>
      <c r="O82" s="114" t="str">
        <f t="shared" si="12"/>
        <v/>
      </c>
      <c r="P82" s="152" t="str">
        <f t="shared" si="13"/>
        <v/>
      </c>
      <c r="Q82" s="366"/>
    </row>
    <row r="83" spans="1:17" s="18" customFormat="1" ht="19.5" customHeight="1" x14ac:dyDescent="0.4">
      <c r="A83" s="125">
        <f>'MACHINE INFO'!F82</f>
        <v>1286</v>
      </c>
      <c r="B83" s="108" t="str">
        <f>'MACHINE INFO'!H82</f>
        <v>$0.01</v>
      </c>
      <c r="C83" s="150"/>
      <c r="D83" s="150"/>
      <c r="E83" s="150"/>
      <c r="F83" s="151"/>
      <c r="G83" s="22" t="str">
        <f t="shared" si="8"/>
        <v/>
      </c>
      <c r="H83" s="151"/>
      <c r="I83" s="151"/>
      <c r="J83" s="151"/>
      <c r="K83" s="22">
        <f t="shared" si="9"/>
        <v>0</v>
      </c>
      <c r="L83" s="92" t="str">
        <f t="shared" si="10"/>
        <v>M/C Off?</v>
      </c>
      <c r="M83" s="115">
        <f>SUM('MACHINE INFO'!S82)</f>
        <v>0.9032</v>
      </c>
      <c r="N83" s="113" t="str">
        <f t="shared" si="11"/>
        <v/>
      </c>
      <c r="O83" s="114" t="str">
        <f t="shared" si="12"/>
        <v/>
      </c>
      <c r="P83" s="152" t="str">
        <f t="shared" si="13"/>
        <v/>
      </c>
      <c r="Q83" s="366"/>
    </row>
    <row r="84" spans="1:17" s="18" customFormat="1" ht="19.5" customHeight="1" x14ac:dyDescent="0.4">
      <c r="A84" s="125">
        <f>'MACHINE INFO'!F83</f>
        <v>1279</v>
      </c>
      <c r="B84" s="108" t="str">
        <f>'MACHINE INFO'!H83</f>
        <v>$0.01</v>
      </c>
      <c r="C84" s="150"/>
      <c r="D84" s="150"/>
      <c r="E84" s="150"/>
      <c r="F84" s="151"/>
      <c r="G84" s="22" t="str">
        <f t="shared" si="8"/>
        <v/>
      </c>
      <c r="H84" s="151"/>
      <c r="I84" s="151"/>
      <c r="J84" s="151"/>
      <c r="K84" s="22">
        <f t="shared" si="9"/>
        <v>0</v>
      </c>
      <c r="L84" s="92" t="str">
        <f t="shared" si="10"/>
        <v>M/C Off?</v>
      </c>
      <c r="M84" s="115">
        <f>SUM('MACHINE INFO'!S83)</f>
        <v>0.90339999999999998</v>
      </c>
      <c r="N84" s="113" t="str">
        <f t="shared" si="11"/>
        <v/>
      </c>
      <c r="O84" s="114" t="str">
        <f t="shared" si="12"/>
        <v/>
      </c>
      <c r="P84" s="152" t="str">
        <f t="shared" si="13"/>
        <v/>
      </c>
      <c r="Q84" s="366"/>
    </row>
    <row r="85" spans="1:17" s="18" customFormat="1" ht="19.5" customHeight="1" x14ac:dyDescent="0.4">
      <c r="A85" s="125">
        <f>'MACHINE INFO'!F84</f>
        <v>1287</v>
      </c>
      <c r="B85" s="108" t="str">
        <f>'MACHINE INFO'!H84</f>
        <v>$0.01</v>
      </c>
      <c r="C85" s="150"/>
      <c r="D85" s="150"/>
      <c r="E85" s="150"/>
      <c r="F85" s="151"/>
      <c r="G85" s="22" t="str">
        <f t="shared" si="8"/>
        <v/>
      </c>
      <c r="H85" s="151"/>
      <c r="I85" s="151"/>
      <c r="J85" s="151"/>
      <c r="K85" s="22">
        <f t="shared" si="9"/>
        <v>0</v>
      </c>
      <c r="L85" s="92" t="str">
        <f t="shared" si="10"/>
        <v>M/C Off?</v>
      </c>
      <c r="M85" s="115">
        <f>SUM('MACHINE INFO'!S84)</f>
        <v>0.9032</v>
      </c>
      <c r="N85" s="113" t="str">
        <f t="shared" si="11"/>
        <v/>
      </c>
      <c r="O85" s="114" t="str">
        <f t="shared" si="12"/>
        <v/>
      </c>
      <c r="P85" s="152" t="str">
        <f t="shared" si="13"/>
        <v/>
      </c>
      <c r="Q85" s="366"/>
    </row>
    <row r="86" spans="1:17" s="18" customFormat="1" ht="19.5" customHeight="1" x14ac:dyDescent="0.4">
      <c r="A86" s="125">
        <f>'MACHINE INFO'!F85</f>
        <v>1342</v>
      </c>
      <c r="B86" s="108" t="str">
        <f>'MACHINE INFO'!H85</f>
        <v>$0.01</v>
      </c>
      <c r="C86" s="150"/>
      <c r="D86" s="150"/>
      <c r="E86" s="150"/>
      <c r="F86" s="151"/>
      <c r="G86" s="22" t="str">
        <f t="shared" si="8"/>
        <v/>
      </c>
      <c r="H86" s="151"/>
      <c r="I86" s="151"/>
      <c r="J86" s="151"/>
      <c r="K86" s="22">
        <f t="shared" si="9"/>
        <v>0</v>
      </c>
      <c r="L86" s="92" t="str">
        <f t="shared" si="10"/>
        <v>M/C Off?</v>
      </c>
      <c r="M86" s="115">
        <f>SUM('MACHINE INFO'!S85)</f>
        <v>0.84230000000000005</v>
      </c>
      <c r="N86" s="113" t="str">
        <f t="shared" si="11"/>
        <v/>
      </c>
      <c r="O86" s="114" t="str">
        <f t="shared" si="12"/>
        <v/>
      </c>
      <c r="P86" s="152" t="str">
        <f t="shared" si="13"/>
        <v/>
      </c>
      <c r="Q86" s="366"/>
    </row>
    <row r="87" spans="1:17" s="18" customFormat="1" ht="19.5" customHeight="1" x14ac:dyDescent="0.4">
      <c r="A87" s="125">
        <f>'MACHINE INFO'!F86</f>
        <v>1343</v>
      </c>
      <c r="B87" s="108" t="str">
        <f>'MACHINE INFO'!H86</f>
        <v>$0.01</v>
      </c>
      <c r="C87" s="150"/>
      <c r="D87" s="150"/>
      <c r="E87" s="150"/>
      <c r="F87" s="151"/>
      <c r="G87" s="22" t="str">
        <f t="shared" si="8"/>
        <v/>
      </c>
      <c r="H87" s="151"/>
      <c r="I87" s="151"/>
      <c r="J87" s="151"/>
      <c r="K87" s="22">
        <f t="shared" si="9"/>
        <v>0</v>
      </c>
      <c r="L87" s="92" t="str">
        <f t="shared" si="10"/>
        <v>M/C Off?</v>
      </c>
      <c r="M87" s="115">
        <f>SUM('MACHINE INFO'!S86)</f>
        <v>0.8468</v>
      </c>
      <c r="N87" s="113" t="str">
        <f t="shared" si="11"/>
        <v/>
      </c>
      <c r="O87" s="114" t="str">
        <f t="shared" si="12"/>
        <v/>
      </c>
      <c r="P87" s="152" t="str">
        <f t="shared" si="13"/>
        <v/>
      </c>
      <c r="Q87" s="366"/>
    </row>
    <row r="88" spans="1:17" s="18" customFormat="1" ht="19.5" customHeight="1" x14ac:dyDescent="0.4">
      <c r="A88" s="125">
        <f>'MACHINE INFO'!F87</f>
        <v>1344</v>
      </c>
      <c r="B88" s="108" t="str">
        <f>'MACHINE INFO'!H87</f>
        <v>$0.01</v>
      </c>
      <c r="C88" s="150"/>
      <c r="D88" s="150"/>
      <c r="E88" s="150"/>
      <c r="F88" s="151"/>
      <c r="G88" s="22" t="str">
        <f t="shared" si="8"/>
        <v/>
      </c>
      <c r="H88" s="151"/>
      <c r="I88" s="151"/>
      <c r="J88" s="151"/>
      <c r="K88" s="22">
        <f t="shared" si="9"/>
        <v>0</v>
      </c>
      <c r="L88" s="92" t="str">
        <f t="shared" si="10"/>
        <v>M/C Off?</v>
      </c>
      <c r="M88" s="115">
        <f>SUM('MACHINE INFO'!S87)</f>
        <v>0.84230000000000005</v>
      </c>
      <c r="N88" s="113" t="str">
        <f t="shared" si="11"/>
        <v/>
      </c>
      <c r="O88" s="114" t="str">
        <f t="shared" si="12"/>
        <v/>
      </c>
      <c r="P88" s="152" t="str">
        <f t="shared" si="13"/>
        <v/>
      </c>
      <c r="Q88" s="366"/>
    </row>
    <row r="89" spans="1:17" s="18" customFormat="1" ht="19.5" customHeight="1" x14ac:dyDescent="0.4">
      <c r="A89" s="125">
        <f>'MACHINE INFO'!F88</f>
        <v>1361</v>
      </c>
      <c r="B89" s="108" t="str">
        <f>'MACHINE INFO'!H88</f>
        <v>$0.01</v>
      </c>
      <c r="C89" s="150"/>
      <c r="D89" s="150"/>
      <c r="E89" s="150"/>
      <c r="F89" s="151"/>
      <c r="G89" s="22" t="str">
        <f t="shared" si="8"/>
        <v/>
      </c>
      <c r="H89" s="151"/>
      <c r="I89" s="151"/>
      <c r="J89" s="151"/>
      <c r="K89" s="22">
        <f t="shared" si="9"/>
        <v>0</v>
      </c>
      <c r="L89" s="92" t="str">
        <f t="shared" si="10"/>
        <v>M/C Off?</v>
      </c>
      <c r="M89" s="115">
        <f>SUM('MACHINE INFO'!S88)</f>
        <v>0.85189999999999999</v>
      </c>
      <c r="N89" s="113" t="str">
        <f t="shared" si="11"/>
        <v/>
      </c>
      <c r="O89" s="114" t="str">
        <f t="shared" si="12"/>
        <v/>
      </c>
      <c r="P89" s="152" t="str">
        <f t="shared" si="13"/>
        <v/>
      </c>
      <c r="Q89" s="366"/>
    </row>
    <row r="90" spans="1:17" s="18" customFormat="1" ht="19.5" customHeight="1" x14ac:dyDescent="0.4">
      <c r="A90" s="125">
        <f>'MACHINE INFO'!F89</f>
        <v>1362</v>
      </c>
      <c r="B90" s="108" t="str">
        <f>'MACHINE INFO'!H89</f>
        <v>$0.01</v>
      </c>
      <c r="C90" s="150"/>
      <c r="D90" s="150"/>
      <c r="E90" s="150"/>
      <c r="F90" s="151"/>
      <c r="G90" s="22" t="str">
        <f t="shared" si="8"/>
        <v/>
      </c>
      <c r="H90" s="151"/>
      <c r="I90" s="151"/>
      <c r="J90" s="151"/>
      <c r="K90" s="22">
        <f t="shared" si="9"/>
        <v>0</v>
      </c>
      <c r="L90" s="92" t="str">
        <f t="shared" si="10"/>
        <v>M/C Off?</v>
      </c>
      <c r="M90" s="115">
        <f>SUM('MACHINE INFO'!S89)</f>
        <v>0.85189999999999999</v>
      </c>
      <c r="N90" s="113" t="str">
        <f t="shared" si="11"/>
        <v/>
      </c>
      <c r="O90" s="114" t="str">
        <f t="shared" si="12"/>
        <v/>
      </c>
      <c r="P90" s="152" t="str">
        <f t="shared" si="13"/>
        <v/>
      </c>
      <c r="Q90" s="366"/>
    </row>
    <row r="91" spans="1:17" s="18" customFormat="1" ht="19.5" customHeight="1" x14ac:dyDescent="0.4">
      <c r="A91" s="125">
        <f>'MACHINE INFO'!F90</f>
        <v>1363</v>
      </c>
      <c r="B91" s="108" t="str">
        <f>'MACHINE INFO'!H90</f>
        <v>$0.01</v>
      </c>
      <c r="C91" s="150"/>
      <c r="D91" s="150"/>
      <c r="E91" s="150"/>
      <c r="F91" s="151"/>
      <c r="G91" s="22" t="str">
        <f t="shared" si="8"/>
        <v/>
      </c>
      <c r="H91" s="151"/>
      <c r="I91" s="151"/>
      <c r="J91" s="151"/>
      <c r="K91" s="22">
        <f t="shared" si="9"/>
        <v>0</v>
      </c>
      <c r="L91" s="92" t="str">
        <f t="shared" si="10"/>
        <v>M/C Off?</v>
      </c>
      <c r="M91" s="115">
        <f>SUM('MACHINE INFO'!S90)</f>
        <v>0.85189999999999999</v>
      </c>
      <c r="N91" s="113" t="str">
        <f t="shared" si="11"/>
        <v/>
      </c>
      <c r="O91" s="114" t="str">
        <f t="shared" si="12"/>
        <v/>
      </c>
      <c r="P91" s="152" t="str">
        <f t="shared" si="13"/>
        <v/>
      </c>
      <c r="Q91" s="366"/>
    </row>
    <row r="92" spans="1:17" s="18" customFormat="1" ht="19.5" customHeight="1" x14ac:dyDescent="0.4">
      <c r="A92" s="125">
        <f>'MACHINE INFO'!F91</f>
        <v>1283</v>
      </c>
      <c r="B92" s="108" t="str">
        <f>'MACHINE INFO'!H91</f>
        <v>$0.01</v>
      </c>
      <c r="C92" s="150"/>
      <c r="D92" s="150"/>
      <c r="E92" s="150"/>
      <c r="F92" s="151"/>
      <c r="G92" s="22" t="str">
        <f t="shared" si="8"/>
        <v/>
      </c>
      <c r="H92" s="151"/>
      <c r="I92" s="151"/>
      <c r="J92" s="151"/>
      <c r="K92" s="22">
        <f t="shared" si="9"/>
        <v>0</v>
      </c>
      <c r="L92" s="92" t="str">
        <f t="shared" si="10"/>
        <v>M/C Off?</v>
      </c>
      <c r="M92" s="115">
        <f>SUM('MACHINE INFO'!S91)</f>
        <v>0.87</v>
      </c>
      <c r="N92" s="113" t="str">
        <f t="shared" si="11"/>
        <v/>
      </c>
      <c r="O92" s="114" t="str">
        <f t="shared" si="12"/>
        <v/>
      </c>
      <c r="P92" s="152" t="str">
        <f t="shared" si="13"/>
        <v/>
      </c>
      <c r="Q92" s="366"/>
    </row>
    <row r="93" spans="1:17" s="18" customFormat="1" ht="19.5" customHeight="1" x14ac:dyDescent="0.4">
      <c r="A93" s="125">
        <f>'MACHINE INFO'!F92</f>
        <v>1282</v>
      </c>
      <c r="B93" s="108" t="str">
        <f>'MACHINE INFO'!H92</f>
        <v>$0.01</v>
      </c>
      <c r="C93" s="150"/>
      <c r="D93" s="150"/>
      <c r="E93" s="150"/>
      <c r="F93" s="151"/>
      <c r="G93" s="22" t="str">
        <f t="shared" si="8"/>
        <v/>
      </c>
      <c r="H93" s="151"/>
      <c r="I93" s="151"/>
      <c r="J93" s="151"/>
      <c r="K93" s="22">
        <f t="shared" si="9"/>
        <v>0</v>
      </c>
      <c r="L93" s="92" t="str">
        <f t="shared" si="10"/>
        <v>M/C Off?</v>
      </c>
      <c r="M93" s="115">
        <f>SUM('MACHINE INFO'!S92)</f>
        <v>0.87</v>
      </c>
      <c r="N93" s="113" t="str">
        <f t="shared" si="11"/>
        <v/>
      </c>
      <c r="O93" s="114" t="str">
        <f t="shared" si="12"/>
        <v/>
      </c>
      <c r="P93" s="152" t="str">
        <f t="shared" si="13"/>
        <v/>
      </c>
      <c r="Q93" s="366"/>
    </row>
    <row r="94" spans="1:17" s="18" customFormat="1" ht="19.5" customHeight="1" x14ac:dyDescent="0.4">
      <c r="A94" s="125">
        <f>'MACHINE INFO'!F93</f>
        <v>1284</v>
      </c>
      <c r="B94" s="108" t="str">
        <f>'MACHINE INFO'!H93</f>
        <v>$0.01</v>
      </c>
      <c r="C94" s="150"/>
      <c r="D94" s="150"/>
      <c r="E94" s="150"/>
      <c r="F94" s="151"/>
      <c r="G94" s="22" t="str">
        <f t="shared" si="8"/>
        <v/>
      </c>
      <c r="H94" s="151"/>
      <c r="I94" s="151"/>
      <c r="J94" s="151"/>
      <c r="K94" s="22">
        <f t="shared" si="9"/>
        <v>0</v>
      </c>
      <c r="L94" s="92" t="str">
        <f t="shared" si="10"/>
        <v>M/C Off?</v>
      </c>
      <c r="M94" s="115">
        <f>SUM('MACHINE INFO'!S93)</f>
        <v>0.87</v>
      </c>
      <c r="N94" s="113" t="str">
        <f t="shared" si="11"/>
        <v/>
      </c>
      <c r="O94" s="114" t="str">
        <f t="shared" si="12"/>
        <v/>
      </c>
      <c r="P94" s="152" t="str">
        <f t="shared" si="13"/>
        <v/>
      </c>
      <c r="Q94" s="366"/>
    </row>
    <row r="95" spans="1:17" s="18" customFormat="1" ht="19.5" customHeight="1" x14ac:dyDescent="0.4">
      <c r="A95" s="125">
        <f>'MACHINE INFO'!F94</f>
        <v>1285</v>
      </c>
      <c r="B95" s="108" t="str">
        <f>'MACHINE INFO'!H94</f>
        <v>$0.01</v>
      </c>
      <c r="C95" s="150"/>
      <c r="D95" s="150"/>
      <c r="E95" s="150"/>
      <c r="F95" s="151"/>
      <c r="G95" s="22" t="str">
        <f t="shared" si="8"/>
        <v/>
      </c>
      <c r="H95" s="151"/>
      <c r="I95" s="151"/>
      <c r="J95" s="151"/>
      <c r="K95" s="22">
        <f t="shared" si="9"/>
        <v>0</v>
      </c>
      <c r="L95" s="92" t="str">
        <f t="shared" si="10"/>
        <v>M/C Off?</v>
      </c>
      <c r="M95" s="115">
        <f>SUM('MACHINE INFO'!S94)</f>
        <v>0.86939999999999995</v>
      </c>
      <c r="N95" s="113" t="str">
        <f t="shared" si="11"/>
        <v/>
      </c>
      <c r="O95" s="114" t="str">
        <f t="shared" si="12"/>
        <v/>
      </c>
      <c r="P95" s="152" t="str">
        <f t="shared" si="13"/>
        <v/>
      </c>
      <c r="Q95" s="366"/>
    </row>
    <row r="96" spans="1:17" s="18" customFormat="1" ht="19.5" customHeight="1" x14ac:dyDescent="0.4">
      <c r="A96" s="125">
        <f>'MACHINE INFO'!F95</f>
        <v>1406</v>
      </c>
      <c r="B96" s="108" t="str">
        <f>'MACHINE INFO'!H95</f>
        <v>$0.01</v>
      </c>
      <c r="C96" s="150"/>
      <c r="D96" s="150"/>
      <c r="E96" s="150"/>
      <c r="F96" s="151"/>
      <c r="G96" s="22" t="str">
        <f t="shared" si="8"/>
        <v/>
      </c>
      <c r="H96" s="151"/>
      <c r="I96" s="151"/>
      <c r="J96" s="151"/>
      <c r="K96" s="22">
        <f t="shared" si="9"/>
        <v>0</v>
      </c>
      <c r="L96" s="92" t="str">
        <f t="shared" si="10"/>
        <v>M/C Off?</v>
      </c>
      <c r="M96" s="115">
        <f>SUM('MACHINE INFO'!S95)</f>
        <v>0.86939999999999995</v>
      </c>
      <c r="N96" s="113" t="str">
        <f t="shared" si="11"/>
        <v/>
      </c>
      <c r="O96" s="114" t="str">
        <f t="shared" si="12"/>
        <v/>
      </c>
      <c r="P96" s="152" t="str">
        <f t="shared" si="13"/>
        <v/>
      </c>
      <c r="Q96" s="366"/>
    </row>
    <row r="97" spans="1:17" s="18" customFormat="1" ht="19.5" customHeight="1" x14ac:dyDescent="0.4">
      <c r="A97" s="125">
        <f>'MACHINE INFO'!F96</f>
        <v>1408</v>
      </c>
      <c r="B97" s="108" t="str">
        <f>'MACHINE INFO'!H96</f>
        <v>$0.01</v>
      </c>
      <c r="C97" s="150"/>
      <c r="D97" s="150"/>
      <c r="E97" s="150"/>
      <c r="F97" s="151"/>
      <c r="G97" s="22" t="str">
        <f t="shared" si="8"/>
        <v/>
      </c>
      <c r="H97" s="151"/>
      <c r="I97" s="151"/>
      <c r="J97" s="151"/>
      <c r="K97" s="22">
        <f t="shared" si="9"/>
        <v>0</v>
      </c>
      <c r="L97" s="92" t="str">
        <f t="shared" si="10"/>
        <v>M/C Off?</v>
      </c>
      <c r="M97" s="115">
        <f>SUM('MACHINE INFO'!S96)</f>
        <v>0.86949999999999994</v>
      </c>
      <c r="N97" s="113" t="str">
        <f t="shared" si="11"/>
        <v/>
      </c>
      <c r="O97" s="114" t="str">
        <f t="shared" si="12"/>
        <v/>
      </c>
      <c r="P97" s="152" t="str">
        <f t="shared" si="13"/>
        <v/>
      </c>
      <c r="Q97" s="366"/>
    </row>
    <row r="98" spans="1:17" s="18" customFormat="1" ht="19.5" customHeight="1" x14ac:dyDescent="0.4">
      <c r="A98" s="125">
        <f>'MACHINE INFO'!F97</f>
        <v>1409</v>
      </c>
      <c r="B98" s="108" t="str">
        <f>'MACHINE INFO'!H97</f>
        <v>$0.01</v>
      </c>
      <c r="C98" s="150"/>
      <c r="D98" s="150"/>
      <c r="E98" s="150"/>
      <c r="F98" s="151"/>
      <c r="G98" s="22" t="str">
        <f t="shared" si="8"/>
        <v/>
      </c>
      <c r="H98" s="151"/>
      <c r="I98" s="151"/>
      <c r="J98" s="151"/>
      <c r="K98" s="22">
        <f t="shared" si="9"/>
        <v>0</v>
      </c>
      <c r="L98" s="92" t="str">
        <f t="shared" si="10"/>
        <v>M/C Off?</v>
      </c>
      <c r="M98" s="115">
        <f>SUM('MACHINE INFO'!S97)</f>
        <v>0.86949999999999994</v>
      </c>
      <c r="N98" s="113" t="str">
        <f t="shared" si="11"/>
        <v/>
      </c>
      <c r="O98" s="114" t="str">
        <f t="shared" si="12"/>
        <v/>
      </c>
      <c r="P98" s="152" t="str">
        <f t="shared" si="13"/>
        <v/>
      </c>
      <c r="Q98" s="366"/>
    </row>
    <row r="99" spans="1:17" s="18" customFormat="1" ht="19.5" customHeight="1" x14ac:dyDescent="0.4">
      <c r="A99" s="125">
        <f>'MACHINE INFO'!F98</f>
        <v>1413</v>
      </c>
      <c r="B99" s="108" t="str">
        <f>'MACHINE INFO'!H98</f>
        <v>$0.01</v>
      </c>
      <c r="C99" s="150"/>
      <c r="D99" s="150"/>
      <c r="E99" s="150"/>
      <c r="F99" s="151"/>
      <c r="G99" s="22" t="str">
        <f t="shared" si="8"/>
        <v/>
      </c>
      <c r="H99" s="151"/>
      <c r="I99" s="151"/>
      <c r="J99" s="151"/>
      <c r="K99" s="22">
        <f t="shared" si="9"/>
        <v>0</v>
      </c>
      <c r="L99" s="92" t="str">
        <f t="shared" si="10"/>
        <v>M/C Off?</v>
      </c>
      <c r="M99" s="115">
        <f>SUM('MACHINE INFO'!S98)</f>
        <v>0.88039999999999996</v>
      </c>
      <c r="N99" s="113" t="str">
        <f t="shared" si="11"/>
        <v/>
      </c>
      <c r="O99" s="114" t="str">
        <f t="shared" si="12"/>
        <v/>
      </c>
      <c r="P99" s="152" t="str">
        <f t="shared" si="13"/>
        <v/>
      </c>
      <c r="Q99" s="366"/>
    </row>
    <row r="100" spans="1:17" s="18" customFormat="1" ht="19.5" customHeight="1" x14ac:dyDescent="0.4">
      <c r="A100" s="125">
        <f>'MACHINE INFO'!F99</f>
        <v>1097</v>
      </c>
      <c r="B100" s="108" t="str">
        <f>'MACHINE INFO'!H99</f>
        <v>$0.01</v>
      </c>
      <c r="C100" s="150"/>
      <c r="D100" s="150"/>
      <c r="E100" s="150"/>
      <c r="F100" s="151"/>
      <c r="G100" s="22" t="str">
        <f t="shared" si="8"/>
        <v/>
      </c>
      <c r="H100" s="151"/>
      <c r="I100" s="151"/>
      <c r="J100" s="151"/>
      <c r="K100" s="22">
        <f t="shared" si="9"/>
        <v>0</v>
      </c>
      <c r="L100" s="92" t="str">
        <f t="shared" si="10"/>
        <v>M/C Off?</v>
      </c>
      <c r="M100" s="115">
        <f>SUM('MACHINE INFO'!S99)</f>
        <v>0.88039999999999996</v>
      </c>
      <c r="N100" s="113" t="str">
        <f t="shared" si="11"/>
        <v/>
      </c>
      <c r="O100" s="114" t="str">
        <f t="shared" si="12"/>
        <v/>
      </c>
      <c r="P100" s="152" t="str">
        <f t="shared" si="13"/>
        <v/>
      </c>
      <c r="Q100" s="366"/>
    </row>
    <row r="101" spans="1:17" s="18" customFormat="1" ht="19.5" customHeight="1" x14ac:dyDescent="0.4">
      <c r="A101" s="125">
        <f>'MACHINE INFO'!F100</f>
        <v>1184</v>
      </c>
      <c r="B101" s="108" t="str">
        <f>'MACHINE INFO'!H100</f>
        <v>$0.01</v>
      </c>
      <c r="C101" s="150"/>
      <c r="D101" s="150"/>
      <c r="E101" s="150"/>
      <c r="F101" s="151"/>
      <c r="G101" s="22" t="str">
        <f t="shared" si="8"/>
        <v/>
      </c>
      <c r="H101" s="151"/>
      <c r="I101" s="151"/>
      <c r="J101" s="151"/>
      <c r="K101" s="22">
        <f t="shared" si="9"/>
        <v>0</v>
      </c>
      <c r="L101" s="92" t="str">
        <f t="shared" si="10"/>
        <v>M/C Off?</v>
      </c>
      <c r="M101" s="115">
        <f>SUM('MACHINE INFO'!S100)</f>
        <v>0.88039999999999996</v>
      </c>
      <c r="N101" s="113" t="str">
        <f t="shared" si="11"/>
        <v/>
      </c>
      <c r="O101" s="114" t="str">
        <f t="shared" si="12"/>
        <v/>
      </c>
      <c r="P101" s="152" t="str">
        <f t="shared" si="13"/>
        <v/>
      </c>
      <c r="Q101" s="366"/>
    </row>
    <row r="102" spans="1:17" s="18" customFormat="1" ht="19.5" customHeight="1" x14ac:dyDescent="0.4">
      <c r="A102" s="125">
        <f>'MACHINE INFO'!F101</f>
        <v>1099</v>
      </c>
      <c r="B102" s="108" t="str">
        <f>'MACHINE INFO'!H101</f>
        <v>$0.01</v>
      </c>
      <c r="C102" s="150"/>
      <c r="D102" s="150"/>
      <c r="E102" s="150"/>
      <c r="F102" s="151"/>
      <c r="G102" s="22" t="str">
        <f t="shared" si="8"/>
        <v/>
      </c>
      <c r="H102" s="151"/>
      <c r="I102" s="151"/>
      <c r="J102" s="151"/>
      <c r="K102" s="22">
        <f t="shared" si="9"/>
        <v>0</v>
      </c>
      <c r="L102" s="92" t="str">
        <f t="shared" si="10"/>
        <v>M/C Off?</v>
      </c>
      <c r="M102" s="115">
        <f>SUM('MACHINE INFO'!S101)</f>
        <v>0.88039999999999996</v>
      </c>
      <c r="N102" s="113" t="str">
        <f t="shared" si="11"/>
        <v/>
      </c>
      <c r="O102" s="114" t="str">
        <f t="shared" si="12"/>
        <v/>
      </c>
      <c r="P102" s="152" t="str">
        <f t="shared" si="13"/>
        <v/>
      </c>
      <c r="Q102" s="366"/>
    </row>
    <row r="103" spans="1:17" s="18" customFormat="1" ht="19.5" customHeight="1" x14ac:dyDescent="0.4">
      <c r="A103" s="125">
        <f>'MACHINE INFO'!F102</f>
        <v>1185</v>
      </c>
      <c r="B103" s="108" t="str">
        <f>'MACHINE INFO'!H102</f>
        <v>$0.25</v>
      </c>
      <c r="C103" s="150"/>
      <c r="D103" s="150"/>
      <c r="E103" s="150"/>
      <c r="F103" s="151"/>
      <c r="G103" s="22" t="str">
        <f t="shared" si="8"/>
        <v/>
      </c>
      <c r="H103" s="151"/>
      <c r="I103" s="151"/>
      <c r="J103" s="151"/>
      <c r="K103" s="22">
        <f t="shared" si="9"/>
        <v>0</v>
      </c>
      <c r="L103" s="92" t="str">
        <f t="shared" si="10"/>
        <v>M/C Off?</v>
      </c>
      <c r="M103" s="115">
        <f>SUM('MACHINE INFO'!S102)</f>
        <v>0.92010000000000003</v>
      </c>
      <c r="N103" s="113" t="str">
        <f t="shared" si="11"/>
        <v/>
      </c>
      <c r="O103" s="114" t="str">
        <f t="shared" si="12"/>
        <v/>
      </c>
      <c r="P103" s="152" t="str">
        <f t="shared" si="13"/>
        <v/>
      </c>
      <c r="Q103" s="366"/>
    </row>
    <row r="104" spans="1:17" s="18" customFormat="1" ht="19.5" customHeight="1" x14ac:dyDescent="0.4">
      <c r="A104" s="125">
        <f>'MACHINE INFO'!F103</f>
        <v>1189</v>
      </c>
      <c r="B104" s="108" t="str">
        <f>'MACHINE INFO'!H103</f>
        <v>$1.00</v>
      </c>
      <c r="C104" s="150"/>
      <c r="D104" s="150"/>
      <c r="E104" s="150"/>
      <c r="F104" s="151"/>
      <c r="G104" s="22" t="str">
        <f t="shared" si="8"/>
        <v/>
      </c>
      <c r="H104" s="151"/>
      <c r="I104" s="151"/>
      <c r="J104" s="151"/>
      <c r="K104" s="22">
        <f t="shared" si="9"/>
        <v>0</v>
      </c>
      <c r="L104" s="92" t="str">
        <f t="shared" si="10"/>
        <v>M/C Off?</v>
      </c>
      <c r="M104" s="115">
        <f>SUM('MACHINE INFO'!S103)</f>
        <v>0.85119999999999996</v>
      </c>
      <c r="N104" s="113" t="str">
        <f t="shared" si="11"/>
        <v/>
      </c>
      <c r="O104" s="114" t="str">
        <f t="shared" si="12"/>
        <v/>
      </c>
      <c r="P104" s="152" t="str">
        <f t="shared" si="13"/>
        <v/>
      </c>
      <c r="Q104" s="366"/>
    </row>
    <row r="105" spans="1:17" s="18" customFormat="1" ht="19.5" customHeight="1" x14ac:dyDescent="0.4">
      <c r="A105" s="125">
        <f>'MACHINE INFO'!F104</f>
        <v>1187</v>
      </c>
      <c r="B105" s="108" t="str">
        <f>'MACHINE INFO'!H104</f>
        <v>$1.00</v>
      </c>
      <c r="C105" s="150"/>
      <c r="D105" s="150"/>
      <c r="E105" s="150"/>
      <c r="F105" s="151"/>
      <c r="G105" s="22" t="str">
        <f t="shared" si="8"/>
        <v/>
      </c>
      <c r="H105" s="151"/>
      <c r="I105" s="151"/>
      <c r="J105" s="151"/>
      <c r="K105" s="22">
        <f t="shared" si="9"/>
        <v>0</v>
      </c>
      <c r="L105" s="92" t="str">
        <f t="shared" si="10"/>
        <v>M/C Off?</v>
      </c>
      <c r="M105" s="115">
        <f>SUM('MACHINE INFO'!S104)</f>
        <v>0.85680000000000001</v>
      </c>
      <c r="N105" s="113" t="str">
        <f t="shared" si="11"/>
        <v/>
      </c>
      <c r="O105" s="114" t="str">
        <f t="shared" si="12"/>
        <v/>
      </c>
      <c r="P105" s="152" t="str">
        <f t="shared" si="13"/>
        <v/>
      </c>
      <c r="Q105" s="366"/>
    </row>
    <row r="106" spans="1:17" s="18" customFormat="1" ht="19.5" customHeight="1" x14ac:dyDescent="0.4">
      <c r="A106" s="125">
        <f>'MACHINE INFO'!F105</f>
        <v>1416</v>
      </c>
      <c r="B106" s="108" t="str">
        <f>'MACHINE INFO'!H105</f>
        <v>$1.00</v>
      </c>
      <c r="C106" s="150"/>
      <c r="D106" s="150"/>
      <c r="E106" s="150"/>
      <c r="F106" s="151"/>
      <c r="G106" s="22" t="str">
        <f t="shared" si="8"/>
        <v/>
      </c>
      <c r="H106" s="151"/>
      <c r="I106" s="151"/>
      <c r="J106" s="151"/>
      <c r="K106" s="22">
        <f t="shared" si="9"/>
        <v>0</v>
      </c>
      <c r="L106" s="92" t="str">
        <f t="shared" si="10"/>
        <v>M/C Off?</v>
      </c>
      <c r="M106" s="115">
        <f>SUM('MACHINE INFO'!S105)</f>
        <v>0.85499999999999998</v>
      </c>
      <c r="N106" s="113" t="str">
        <f t="shared" si="11"/>
        <v/>
      </c>
      <c r="O106" s="114" t="str">
        <f t="shared" si="12"/>
        <v/>
      </c>
      <c r="P106" s="152" t="str">
        <f t="shared" si="13"/>
        <v/>
      </c>
      <c r="Q106" s="366"/>
    </row>
    <row r="107" spans="1:17" s="18" customFormat="1" ht="19.5" customHeight="1" x14ac:dyDescent="0.4">
      <c r="A107" s="125">
        <f>'MACHINE INFO'!F106</f>
        <v>1422</v>
      </c>
      <c r="B107" s="108" t="str">
        <f>'MACHINE INFO'!H106</f>
        <v>$1.00</v>
      </c>
      <c r="C107" s="150"/>
      <c r="D107" s="150"/>
      <c r="E107" s="150"/>
      <c r="F107" s="151"/>
      <c r="G107" s="22" t="str">
        <f t="shared" si="8"/>
        <v/>
      </c>
      <c r="H107" s="151"/>
      <c r="I107" s="151"/>
      <c r="J107" s="151"/>
      <c r="K107" s="22">
        <f t="shared" si="9"/>
        <v>0</v>
      </c>
      <c r="L107" s="92" t="str">
        <f t="shared" si="10"/>
        <v>M/C Off?</v>
      </c>
      <c r="M107" s="115">
        <f>SUM('MACHINE INFO'!S106)</f>
        <v>0.85209999999999997</v>
      </c>
      <c r="N107" s="113" t="str">
        <f t="shared" si="11"/>
        <v/>
      </c>
      <c r="O107" s="114" t="str">
        <f t="shared" si="12"/>
        <v/>
      </c>
      <c r="P107" s="152" t="str">
        <f t="shared" si="13"/>
        <v/>
      </c>
      <c r="Q107" s="366"/>
    </row>
    <row r="108" spans="1:17" s="18" customFormat="1" ht="19.5" customHeight="1" x14ac:dyDescent="0.4">
      <c r="A108" s="125">
        <f>'MACHINE INFO'!F107</f>
        <v>1423</v>
      </c>
      <c r="B108" s="108" t="str">
        <f>'MACHINE INFO'!H107</f>
        <v>$1.00</v>
      </c>
      <c r="C108" s="150"/>
      <c r="D108" s="150"/>
      <c r="E108" s="150"/>
      <c r="F108" s="151"/>
      <c r="G108" s="22" t="str">
        <f t="shared" si="8"/>
        <v/>
      </c>
      <c r="H108" s="151"/>
      <c r="I108" s="151"/>
      <c r="J108" s="151"/>
      <c r="K108" s="22">
        <f t="shared" si="9"/>
        <v>0</v>
      </c>
      <c r="L108" s="92" t="str">
        <f t="shared" si="10"/>
        <v>M/C Off?</v>
      </c>
      <c r="M108" s="115">
        <f>SUM('MACHINE INFO'!S107)</f>
        <v>0.85070000000000001</v>
      </c>
      <c r="N108" s="113" t="str">
        <f t="shared" si="11"/>
        <v/>
      </c>
      <c r="O108" s="114" t="str">
        <f t="shared" si="12"/>
        <v/>
      </c>
      <c r="P108" s="152" t="str">
        <f t="shared" si="13"/>
        <v/>
      </c>
      <c r="Q108" s="366"/>
    </row>
    <row r="109" spans="1:17" s="18" customFormat="1" ht="19.5" customHeight="1" x14ac:dyDescent="0.4">
      <c r="A109" s="125">
        <f>'MACHINE INFO'!F108</f>
        <v>1419</v>
      </c>
      <c r="B109" s="108" t="str">
        <f>'MACHINE INFO'!H108</f>
        <v>$0.01</v>
      </c>
      <c r="C109" s="150"/>
      <c r="D109" s="150"/>
      <c r="E109" s="150"/>
      <c r="F109" s="151"/>
      <c r="G109" s="22" t="str">
        <f t="shared" si="8"/>
        <v/>
      </c>
      <c r="H109" s="151"/>
      <c r="I109" s="151"/>
      <c r="J109" s="151"/>
      <c r="K109" s="22">
        <f t="shared" si="9"/>
        <v>0</v>
      </c>
      <c r="L109" s="92" t="str">
        <f t="shared" si="10"/>
        <v>M/C Off?</v>
      </c>
      <c r="M109" s="115">
        <f>SUM('MACHINE INFO'!S108)</f>
        <v>0.89070000000000005</v>
      </c>
      <c r="N109" s="113" t="str">
        <f t="shared" si="11"/>
        <v/>
      </c>
      <c r="O109" s="114" t="str">
        <f t="shared" si="12"/>
        <v/>
      </c>
      <c r="P109" s="152" t="str">
        <f t="shared" si="13"/>
        <v/>
      </c>
      <c r="Q109" s="366"/>
    </row>
    <row r="110" spans="1:17" s="18" customFormat="1" ht="19.5" customHeight="1" x14ac:dyDescent="0.4">
      <c r="A110" s="125">
        <f>'MACHINE INFO'!F109</f>
        <v>1420</v>
      </c>
      <c r="B110" s="108" t="str">
        <f>'MACHINE INFO'!H109</f>
        <v>$0.01</v>
      </c>
      <c r="C110" s="150"/>
      <c r="D110" s="150"/>
      <c r="E110" s="150"/>
      <c r="F110" s="151"/>
      <c r="G110" s="22" t="str">
        <f t="shared" si="8"/>
        <v/>
      </c>
      <c r="H110" s="151"/>
      <c r="I110" s="151"/>
      <c r="J110" s="151"/>
      <c r="K110" s="22">
        <f t="shared" si="9"/>
        <v>0</v>
      </c>
      <c r="L110" s="92" t="str">
        <f t="shared" si="10"/>
        <v>M/C Off?</v>
      </c>
      <c r="M110" s="115">
        <f>SUM('MACHINE INFO'!S109)</f>
        <v>0.89070000000000005</v>
      </c>
      <c r="N110" s="113" t="str">
        <f t="shared" si="11"/>
        <v/>
      </c>
      <c r="O110" s="114" t="str">
        <f t="shared" si="12"/>
        <v/>
      </c>
      <c r="P110" s="152" t="str">
        <f t="shared" si="13"/>
        <v/>
      </c>
      <c r="Q110" s="366"/>
    </row>
    <row r="111" spans="1:17" s="18" customFormat="1" ht="19.5" customHeight="1" x14ac:dyDescent="0.4">
      <c r="A111" s="125">
        <f>'MACHINE INFO'!F110</f>
        <v>1421</v>
      </c>
      <c r="B111" s="108" t="str">
        <f>'MACHINE INFO'!H110</f>
        <v>$0.01</v>
      </c>
      <c r="C111" s="150"/>
      <c r="D111" s="150"/>
      <c r="E111" s="150"/>
      <c r="F111" s="151"/>
      <c r="G111" s="22" t="str">
        <f t="shared" si="8"/>
        <v/>
      </c>
      <c r="H111" s="151"/>
      <c r="I111" s="151"/>
      <c r="J111" s="151"/>
      <c r="K111" s="22">
        <f t="shared" si="9"/>
        <v>0</v>
      </c>
      <c r="L111" s="92" t="str">
        <f t="shared" si="10"/>
        <v>M/C Off?</v>
      </c>
      <c r="M111" s="115">
        <f>SUM('MACHINE INFO'!S110)</f>
        <v>0.89070000000000005</v>
      </c>
      <c r="N111" s="113" t="str">
        <f t="shared" si="11"/>
        <v/>
      </c>
      <c r="O111" s="114" t="str">
        <f t="shared" si="12"/>
        <v/>
      </c>
      <c r="P111" s="152" t="str">
        <f t="shared" si="13"/>
        <v/>
      </c>
      <c r="Q111" s="366"/>
    </row>
    <row r="112" spans="1:17" s="18" customFormat="1" ht="19.5" customHeight="1" x14ac:dyDescent="0.4">
      <c r="A112" s="125">
        <f>'MACHINE INFO'!F111</f>
        <v>1103</v>
      </c>
      <c r="B112" s="108" t="str">
        <f>'MACHINE INFO'!H111</f>
        <v>$0.01</v>
      </c>
      <c r="C112" s="150"/>
      <c r="D112" s="150"/>
      <c r="E112" s="150"/>
      <c r="F112" s="151"/>
      <c r="G112" s="22" t="str">
        <f t="shared" si="8"/>
        <v/>
      </c>
      <c r="H112" s="151"/>
      <c r="I112" s="151"/>
      <c r="J112" s="151"/>
      <c r="K112" s="22">
        <f t="shared" si="9"/>
        <v>0</v>
      </c>
      <c r="L112" s="92" t="str">
        <f t="shared" si="10"/>
        <v>M/C Off?</v>
      </c>
      <c r="M112" s="115">
        <f>SUM('MACHINE INFO'!S111)</f>
        <v>0.87545000000000006</v>
      </c>
      <c r="N112" s="113" t="str">
        <f t="shared" si="11"/>
        <v/>
      </c>
      <c r="O112" s="114" t="str">
        <f t="shared" si="12"/>
        <v/>
      </c>
      <c r="P112" s="152" t="str">
        <f t="shared" si="13"/>
        <v/>
      </c>
      <c r="Q112" s="366"/>
    </row>
    <row r="113" spans="1:17" s="18" customFormat="1" ht="19.5" customHeight="1" x14ac:dyDescent="0.4">
      <c r="A113" s="125">
        <f>'MACHINE INFO'!F112</f>
        <v>1104</v>
      </c>
      <c r="B113" s="108" t="str">
        <f>'MACHINE INFO'!H112</f>
        <v>$0.01</v>
      </c>
      <c r="C113" s="150"/>
      <c r="D113" s="150"/>
      <c r="E113" s="150"/>
      <c r="F113" s="151"/>
      <c r="G113" s="22" t="str">
        <f t="shared" si="8"/>
        <v/>
      </c>
      <c r="H113" s="151"/>
      <c r="I113" s="151"/>
      <c r="J113" s="151"/>
      <c r="K113" s="22">
        <f t="shared" si="9"/>
        <v>0</v>
      </c>
      <c r="L113" s="92" t="str">
        <f t="shared" si="10"/>
        <v>M/C Off?</v>
      </c>
      <c r="M113" s="115">
        <f>SUM('MACHINE INFO'!S112)</f>
        <v>0.87545000000000006</v>
      </c>
      <c r="N113" s="113" t="str">
        <f t="shared" si="11"/>
        <v/>
      </c>
      <c r="O113" s="114" t="str">
        <f t="shared" si="12"/>
        <v/>
      </c>
      <c r="P113" s="152" t="str">
        <f t="shared" si="13"/>
        <v/>
      </c>
      <c r="Q113" s="366"/>
    </row>
    <row r="114" spans="1:17" s="18" customFormat="1" ht="19.5" customHeight="1" x14ac:dyDescent="0.4">
      <c r="A114" s="125">
        <f>'MACHINE INFO'!F113</f>
        <v>1105</v>
      </c>
      <c r="B114" s="108" t="str">
        <f>'MACHINE INFO'!H113</f>
        <v>$0.01</v>
      </c>
      <c r="C114" s="150"/>
      <c r="D114" s="150"/>
      <c r="E114" s="150"/>
      <c r="F114" s="151"/>
      <c r="G114" s="22" t="str">
        <f t="shared" si="8"/>
        <v/>
      </c>
      <c r="H114" s="151"/>
      <c r="I114" s="151"/>
      <c r="J114" s="151"/>
      <c r="K114" s="22">
        <f t="shared" si="9"/>
        <v>0</v>
      </c>
      <c r="L114" s="92" t="str">
        <f t="shared" si="10"/>
        <v>M/C Off?</v>
      </c>
      <c r="M114" s="115">
        <f>SUM('MACHINE INFO'!S113)</f>
        <v>0.87545000000000006</v>
      </c>
      <c r="N114" s="113" t="str">
        <f t="shared" si="11"/>
        <v/>
      </c>
      <c r="O114" s="114" t="str">
        <f t="shared" si="12"/>
        <v/>
      </c>
      <c r="P114" s="152" t="str">
        <f t="shared" si="13"/>
        <v/>
      </c>
      <c r="Q114" s="366"/>
    </row>
    <row r="115" spans="1:17" s="18" customFormat="1" ht="19.5" customHeight="1" x14ac:dyDescent="0.4">
      <c r="A115" s="125">
        <f>'MACHINE INFO'!F114</f>
        <v>1106</v>
      </c>
      <c r="B115" s="108" t="str">
        <f>'MACHINE INFO'!H114</f>
        <v>$0.01</v>
      </c>
      <c r="C115" s="150"/>
      <c r="D115" s="150"/>
      <c r="E115" s="150"/>
      <c r="F115" s="151"/>
      <c r="G115" s="22" t="str">
        <f t="shared" si="8"/>
        <v/>
      </c>
      <c r="H115" s="151"/>
      <c r="I115" s="151"/>
      <c r="J115" s="151"/>
      <c r="K115" s="22">
        <f t="shared" si="9"/>
        <v>0</v>
      </c>
      <c r="L115" s="92" t="str">
        <f t="shared" si="10"/>
        <v>M/C Off?</v>
      </c>
      <c r="M115" s="115">
        <f>SUM('MACHINE INFO'!S114)</f>
        <v>0.85250000000000004</v>
      </c>
      <c r="N115" s="113" t="str">
        <f t="shared" si="11"/>
        <v/>
      </c>
      <c r="O115" s="114" t="str">
        <f t="shared" si="12"/>
        <v/>
      </c>
      <c r="P115" s="152" t="str">
        <f t="shared" si="13"/>
        <v/>
      </c>
      <c r="Q115" s="366"/>
    </row>
    <row r="116" spans="1:17" s="18" customFormat="1" ht="19.5" customHeight="1" x14ac:dyDescent="0.4">
      <c r="A116" s="125">
        <f>'MACHINE INFO'!F115</f>
        <v>1218</v>
      </c>
      <c r="B116" s="108" t="str">
        <f>'MACHINE INFO'!H115</f>
        <v>$0.01</v>
      </c>
      <c r="C116" s="150"/>
      <c r="D116" s="150"/>
      <c r="E116" s="150"/>
      <c r="F116" s="151"/>
      <c r="G116" s="22" t="str">
        <f t="shared" si="8"/>
        <v/>
      </c>
      <c r="H116" s="151"/>
      <c r="I116" s="151"/>
      <c r="J116" s="151"/>
      <c r="K116" s="22">
        <f t="shared" si="9"/>
        <v>0</v>
      </c>
      <c r="L116" s="92" t="str">
        <f t="shared" si="10"/>
        <v>M/C Off?</v>
      </c>
      <c r="M116" s="115">
        <f>SUM('MACHINE INFO'!S115)</f>
        <v>0.85250000000000004</v>
      </c>
      <c r="N116" s="113" t="str">
        <f t="shared" si="11"/>
        <v/>
      </c>
      <c r="O116" s="114" t="str">
        <f t="shared" si="12"/>
        <v/>
      </c>
      <c r="P116" s="152" t="str">
        <f t="shared" si="13"/>
        <v/>
      </c>
      <c r="Q116" s="366"/>
    </row>
    <row r="117" spans="1:17" s="18" customFormat="1" ht="19.5" customHeight="1" x14ac:dyDescent="0.4">
      <c r="A117" s="125">
        <f>'MACHINE INFO'!F116</f>
        <v>1219</v>
      </c>
      <c r="B117" s="108" t="str">
        <f>'MACHINE INFO'!H116</f>
        <v>$0.01</v>
      </c>
      <c r="C117" s="150"/>
      <c r="D117" s="150"/>
      <c r="E117" s="150"/>
      <c r="F117" s="151"/>
      <c r="G117" s="22" t="str">
        <f t="shared" si="8"/>
        <v/>
      </c>
      <c r="H117" s="151"/>
      <c r="I117" s="151"/>
      <c r="J117" s="151"/>
      <c r="K117" s="22">
        <f t="shared" si="9"/>
        <v>0</v>
      </c>
      <c r="L117" s="92" t="str">
        <f t="shared" si="10"/>
        <v>M/C Off?</v>
      </c>
      <c r="M117" s="115">
        <f>SUM('MACHINE INFO'!S116)</f>
        <v>0.85489999999999999</v>
      </c>
      <c r="N117" s="113" t="str">
        <f t="shared" si="11"/>
        <v/>
      </c>
      <c r="O117" s="114" t="str">
        <f t="shared" si="12"/>
        <v/>
      </c>
      <c r="P117" s="152" t="str">
        <f t="shared" si="13"/>
        <v/>
      </c>
      <c r="Q117" s="366"/>
    </row>
    <row r="118" spans="1:17" s="18" customFormat="1" ht="19.5" customHeight="1" x14ac:dyDescent="0.4">
      <c r="A118" s="125">
        <f>'MACHINE INFO'!F117</f>
        <v>1226</v>
      </c>
      <c r="B118" s="108" t="str">
        <f>'MACHINE INFO'!H117</f>
        <v>$0.01</v>
      </c>
      <c r="C118" s="150"/>
      <c r="D118" s="150"/>
      <c r="E118" s="150"/>
      <c r="F118" s="151"/>
      <c r="G118" s="22" t="str">
        <f t="shared" si="8"/>
        <v/>
      </c>
      <c r="H118" s="151"/>
      <c r="I118" s="151"/>
      <c r="J118" s="151"/>
      <c r="K118" s="22">
        <f t="shared" si="9"/>
        <v>0</v>
      </c>
      <c r="L118" s="92" t="str">
        <f t="shared" si="10"/>
        <v>M/C Off?</v>
      </c>
      <c r="M118" s="115">
        <f>SUM('MACHINE INFO'!S117)</f>
        <v>0.85489999999999999</v>
      </c>
      <c r="N118" s="113" t="str">
        <f t="shared" si="11"/>
        <v/>
      </c>
      <c r="O118" s="114" t="str">
        <f t="shared" si="12"/>
        <v/>
      </c>
      <c r="P118" s="152" t="str">
        <f t="shared" si="13"/>
        <v/>
      </c>
      <c r="Q118" s="366"/>
    </row>
    <row r="119" spans="1:17" s="18" customFormat="1" ht="19.5" customHeight="1" x14ac:dyDescent="0.4">
      <c r="A119" s="125">
        <f>'MACHINE INFO'!F118</f>
        <v>1424</v>
      </c>
      <c r="B119" s="108" t="str">
        <f>'MACHINE INFO'!H118</f>
        <v>$0.01</v>
      </c>
      <c r="C119" s="150"/>
      <c r="D119" s="150"/>
      <c r="E119" s="150"/>
      <c r="F119" s="151"/>
      <c r="G119" s="22" t="str">
        <f t="shared" si="8"/>
        <v/>
      </c>
      <c r="H119" s="151"/>
      <c r="I119" s="151"/>
      <c r="J119" s="151"/>
      <c r="K119" s="22">
        <f t="shared" si="9"/>
        <v>0</v>
      </c>
      <c r="L119" s="92" t="str">
        <f t="shared" si="10"/>
        <v>M/C Off?</v>
      </c>
      <c r="M119" s="115">
        <f>SUM('MACHINE INFO'!S118)</f>
        <v>0.85275000000000001</v>
      </c>
      <c r="N119" s="113" t="str">
        <f t="shared" si="11"/>
        <v/>
      </c>
      <c r="O119" s="114" t="str">
        <f t="shared" si="12"/>
        <v/>
      </c>
      <c r="P119" s="152" t="str">
        <f t="shared" si="13"/>
        <v/>
      </c>
      <c r="Q119" s="366"/>
    </row>
    <row r="120" spans="1:17" s="18" customFormat="1" ht="19.5" customHeight="1" x14ac:dyDescent="0.4">
      <c r="A120" s="125">
        <f>'MACHINE INFO'!F119</f>
        <v>1504</v>
      </c>
      <c r="B120" s="108" t="str">
        <f>'MACHINE INFO'!H119</f>
        <v>$0.01</v>
      </c>
      <c r="C120" s="150"/>
      <c r="D120" s="150"/>
      <c r="E120" s="150"/>
      <c r="F120" s="151"/>
      <c r="G120" s="22" t="str">
        <f t="shared" si="8"/>
        <v/>
      </c>
      <c r="H120" s="151"/>
      <c r="I120" s="151"/>
      <c r="J120" s="151"/>
      <c r="K120" s="22">
        <f t="shared" si="9"/>
        <v>0</v>
      </c>
      <c r="L120" s="92" t="str">
        <f t="shared" si="10"/>
        <v>M/C Off?</v>
      </c>
      <c r="M120" s="115">
        <f>SUM('MACHINE INFO'!S119)</f>
        <v>0.85045000000000004</v>
      </c>
      <c r="N120" s="113" t="str">
        <f t="shared" si="11"/>
        <v/>
      </c>
      <c r="O120" s="114" t="str">
        <f t="shared" si="12"/>
        <v/>
      </c>
      <c r="P120" s="152" t="str">
        <f t="shared" si="13"/>
        <v/>
      </c>
      <c r="Q120" s="366"/>
    </row>
    <row r="121" spans="1:17" s="18" customFormat="1" ht="19.5" customHeight="1" x14ac:dyDescent="0.4">
      <c r="A121" s="125">
        <f>'MACHINE INFO'!F120</f>
        <v>1505</v>
      </c>
      <c r="B121" s="108" t="str">
        <f>'MACHINE INFO'!H120</f>
        <v>$0.01</v>
      </c>
      <c r="C121" s="150"/>
      <c r="D121" s="150"/>
      <c r="E121" s="150"/>
      <c r="F121" s="151"/>
      <c r="G121" s="22" t="str">
        <f t="shared" si="8"/>
        <v/>
      </c>
      <c r="H121" s="151"/>
      <c r="I121" s="151"/>
      <c r="J121" s="151"/>
      <c r="K121" s="22">
        <f t="shared" si="9"/>
        <v>0</v>
      </c>
      <c r="L121" s="92" t="str">
        <f t="shared" si="10"/>
        <v>M/C Off?</v>
      </c>
      <c r="M121" s="115">
        <f>SUM('MACHINE INFO'!S120)</f>
        <v>0.86050000000000004</v>
      </c>
      <c r="N121" s="113" t="str">
        <f t="shared" si="11"/>
        <v/>
      </c>
      <c r="O121" s="114" t="str">
        <f t="shared" si="12"/>
        <v/>
      </c>
      <c r="P121" s="152" t="str">
        <f t="shared" si="13"/>
        <v/>
      </c>
      <c r="Q121" s="366"/>
    </row>
    <row r="122" spans="1:17" s="18" customFormat="1" ht="19.5" customHeight="1" x14ac:dyDescent="0.4">
      <c r="A122" s="125">
        <f>'MACHINE INFO'!F121</f>
        <v>1506</v>
      </c>
      <c r="B122" s="108" t="str">
        <f>'MACHINE INFO'!H121</f>
        <v>$0.01</v>
      </c>
      <c r="C122" s="150"/>
      <c r="D122" s="150"/>
      <c r="E122" s="150"/>
      <c r="F122" s="151"/>
      <c r="G122" s="22" t="str">
        <f t="shared" si="8"/>
        <v/>
      </c>
      <c r="H122" s="151"/>
      <c r="I122" s="151"/>
      <c r="J122" s="151"/>
      <c r="K122" s="22">
        <f t="shared" si="9"/>
        <v>0</v>
      </c>
      <c r="L122" s="92" t="str">
        <f t="shared" si="10"/>
        <v>M/C Off?</v>
      </c>
      <c r="M122" s="115">
        <f>SUM('MACHINE INFO'!S121)</f>
        <v>0.86050000000000004</v>
      </c>
      <c r="N122" s="113" t="str">
        <f t="shared" si="11"/>
        <v/>
      </c>
      <c r="O122" s="114" t="str">
        <f t="shared" si="12"/>
        <v/>
      </c>
      <c r="P122" s="152" t="str">
        <f t="shared" si="13"/>
        <v/>
      </c>
      <c r="Q122" s="366"/>
    </row>
    <row r="123" spans="1:17" s="18" customFormat="1" ht="19.5" customHeight="1" x14ac:dyDescent="0.4">
      <c r="A123" s="125">
        <f>'MACHINE INFO'!F122</f>
        <v>1507</v>
      </c>
      <c r="B123" s="108" t="str">
        <f>'MACHINE INFO'!H122</f>
        <v>$0.01</v>
      </c>
      <c r="C123" s="150"/>
      <c r="D123" s="150"/>
      <c r="E123" s="150"/>
      <c r="F123" s="151"/>
      <c r="G123" s="22" t="str">
        <f t="shared" si="8"/>
        <v/>
      </c>
      <c r="H123" s="151"/>
      <c r="I123" s="151"/>
      <c r="J123" s="151"/>
      <c r="K123" s="22">
        <f t="shared" si="9"/>
        <v>0</v>
      </c>
      <c r="L123" s="92" t="str">
        <f t="shared" si="10"/>
        <v>M/C Off?</v>
      </c>
      <c r="M123" s="115">
        <f>SUM('MACHINE INFO'!S122)</f>
        <v>0.85020000000000007</v>
      </c>
      <c r="N123" s="113" t="str">
        <f t="shared" si="11"/>
        <v/>
      </c>
      <c r="O123" s="114" t="str">
        <f t="shared" si="12"/>
        <v/>
      </c>
      <c r="P123" s="152" t="str">
        <f t="shared" si="13"/>
        <v/>
      </c>
      <c r="Q123" s="366"/>
    </row>
    <row r="124" spans="1:17" s="18" customFormat="1" ht="19.5" customHeight="1" x14ac:dyDescent="0.4">
      <c r="A124" s="125">
        <f>'MACHINE INFO'!F123</f>
        <v>1508</v>
      </c>
      <c r="B124" s="108" t="str">
        <f>'MACHINE INFO'!H123</f>
        <v>$0.01</v>
      </c>
      <c r="C124" s="150"/>
      <c r="D124" s="150"/>
      <c r="E124" s="150"/>
      <c r="F124" s="151"/>
      <c r="G124" s="22" t="str">
        <f t="shared" si="8"/>
        <v/>
      </c>
      <c r="H124" s="151"/>
      <c r="I124" s="151"/>
      <c r="J124" s="151"/>
      <c r="K124" s="22">
        <f t="shared" si="9"/>
        <v>0</v>
      </c>
      <c r="L124" s="92" t="str">
        <f t="shared" si="10"/>
        <v>M/C Off?</v>
      </c>
      <c r="M124" s="115">
        <f>SUM('MACHINE INFO'!S123)</f>
        <v>0.85020000000000007</v>
      </c>
      <c r="N124" s="113" t="str">
        <f t="shared" si="11"/>
        <v/>
      </c>
      <c r="O124" s="114" t="str">
        <f t="shared" si="12"/>
        <v/>
      </c>
      <c r="P124" s="152" t="str">
        <f t="shared" si="13"/>
        <v/>
      </c>
      <c r="Q124" s="366"/>
    </row>
    <row r="125" spans="1:17" s="18" customFormat="1" ht="19.5" customHeight="1" x14ac:dyDescent="0.4">
      <c r="A125" s="125">
        <f>'MACHINE INFO'!F124</f>
        <v>1509</v>
      </c>
      <c r="B125" s="108" t="str">
        <f>'MACHINE INFO'!H124</f>
        <v>$0.01</v>
      </c>
      <c r="C125" s="150"/>
      <c r="D125" s="150"/>
      <c r="E125" s="150"/>
      <c r="F125" s="151"/>
      <c r="G125" s="22" t="str">
        <f t="shared" si="8"/>
        <v/>
      </c>
      <c r="H125" s="151"/>
      <c r="I125" s="151"/>
      <c r="J125" s="151"/>
      <c r="K125" s="22">
        <f t="shared" si="9"/>
        <v>0</v>
      </c>
      <c r="L125" s="92" t="str">
        <f t="shared" si="10"/>
        <v>M/C Off?</v>
      </c>
      <c r="M125" s="115">
        <f>SUM('MACHINE INFO'!S124)</f>
        <v>0.85020000000000007</v>
      </c>
      <c r="N125" s="113" t="str">
        <f t="shared" si="11"/>
        <v/>
      </c>
      <c r="O125" s="114" t="str">
        <f t="shared" si="12"/>
        <v/>
      </c>
      <c r="P125" s="152" t="str">
        <f t="shared" si="13"/>
        <v/>
      </c>
      <c r="Q125" s="366"/>
    </row>
    <row r="126" spans="1:17" s="18" customFormat="1" ht="19.5" customHeight="1" x14ac:dyDescent="0.4">
      <c r="A126" s="125">
        <f>'MACHINE INFO'!F125</f>
        <v>1456</v>
      </c>
      <c r="B126" s="108" t="str">
        <f>'MACHINE INFO'!H125</f>
        <v>$0.01</v>
      </c>
      <c r="C126" s="150"/>
      <c r="D126" s="150"/>
      <c r="E126" s="150"/>
      <c r="F126" s="151"/>
      <c r="G126" s="22" t="str">
        <f t="shared" si="8"/>
        <v/>
      </c>
      <c r="H126" s="151"/>
      <c r="I126" s="151"/>
      <c r="J126" s="151"/>
      <c r="K126" s="22">
        <f t="shared" si="9"/>
        <v>0</v>
      </c>
      <c r="L126" s="92" t="str">
        <f t="shared" si="10"/>
        <v>M/C Off?</v>
      </c>
      <c r="M126" s="115">
        <f>SUM('MACHINE INFO'!S125)</f>
        <v>0.85020000000000007</v>
      </c>
      <c r="N126" s="113" t="str">
        <f t="shared" si="11"/>
        <v/>
      </c>
      <c r="O126" s="114" t="str">
        <f t="shared" si="12"/>
        <v/>
      </c>
      <c r="P126" s="152" t="str">
        <f t="shared" si="13"/>
        <v/>
      </c>
      <c r="Q126" s="366"/>
    </row>
    <row r="127" spans="1:17" s="18" customFormat="1" ht="19.5" customHeight="1" x14ac:dyDescent="0.4">
      <c r="A127" s="125">
        <f>'MACHINE INFO'!F126</f>
        <v>1457</v>
      </c>
      <c r="B127" s="108" t="str">
        <f>'MACHINE INFO'!H126</f>
        <v>$0.01</v>
      </c>
      <c r="C127" s="150"/>
      <c r="D127" s="150"/>
      <c r="E127" s="150"/>
      <c r="F127" s="151"/>
      <c r="G127" s="22" t="str">
        <f t="shared" si="8"/>
        <v/>
      </c>
      <c r="H127" s="151"/>
      <c r="I127" s="151"/>
      <c r="J127" s="151"/>
      <c r="K127" s="22">
        <f t="shared" si="9"/>
        <v>0</v>
      </c>
      <c r="L127" s="92" t="str">
        <f t="shared" si="10"/>
        <v>M/C Off?</v>
      </c>
      <c r="M127" s="115">
        <f>SUM('MACHINE INFO'!S126)</f>
        <v>0.85020000000000007</v>
      </c>
      <c r="N127" s="113" t="str">
        <f t="shared" si="11"/>
        <v/>
      </c>
      <c r="O127" s="114" t="str">
        <f t="shared" si="12"/>
        <v/>
      </c>
      <c r="P127" s="152" t="str">
        <f t="shared" si="13"/>
        <v/>
      </c>
      <c r="Q127" s="366"/>
    </row>
    <row r="128" spans="1:17" s="18" customFormat="1" ht="19.5" customHeight="1" x14ac:dyDescent="0.4">
      <c r="A128" s="125">
        <f>'MACHINE INFO'!F127</f>
        <v>1458</v>
      </c>
      <c r="B128" s="108" t="str">
        <f>'MACHINE INFO'!H127</f>
        <v>$0.01</v>
      </c>
      <c r="C128" s="150"/>
      <c r="D128" s="150"/>
      <c r="E128" s="150"/>
      <c r="F128" s="151"/>
      <c r="G128" s="22" t="str">
        <f t="shared" si="8"/>
        <v/>
      </c>
      <c r="H128" s="151"/>
      <c r="I128" s="151"/>
      <c r="J128" s="151"/>
      <c r="K128" s="22">
        <f t="shared" si="9"/>
        <v>0</v>
      </c>
      <c r="L128" s="92" t="str">
        <f t="shared" si="10"/>
        <v>M/C Off?</v>
      </c>
      <c r="M128" s="115">
        <f>SUM('MACHINE INFO'!S127)</f>
        <v>0.85020000000000007</v>
      </c>
      <c r="N128" s="113" t="str">
        <f t="shared" si="11"/>
        <v/>
      </c>
      <c r="O128" s="114" t="str">
        <f t="shared" si="12"/>
        <v/>
      </c>
      <c r="P128" s="152" t="str">
        <f t="shared" si="13"/>
        <v/>
      </c>
      <c r="Q128" s="366"/>
    </row>
    <row r="129" spans="1:23" s="18" customFormat="1" ht="19.5" customHeight="1" x14ac:dyDescent="0.4">
      <c r="A129" s="125">
        <f>'MACHINE INFO'!F128</f>
        <v>1339</v>
      </c>
      <c r="B129" s="108" t="str">
        <f>'MACHINE INFO'!H128</f>
        <v>$0.01</v>
      </c>
      <c r="C129" s="150"/>
      <c r="D129" s="150"/>
      <c r="E129" s="150"/>
      <c r="F129" s="151"/>
      <c r="G129" s="22" t="str">
        <f t="shared" si="8"/>
        <v/>
      </c>
      <c r="H129" s="151"/>
      <c r="I129" s="151"/>
      <c r="J129" s="151"/>
      <c r="K129" s="22">
        <f t="shared" si="9"/>
        <v>0</v>
      </c>
      <c r="L129" s="92" t="str">
        <f t="shared" si="10"/>
        <v>M/C Off?</v>
      </c>
      <c r="M129" s="115">
        <f>SUM('MACHINE INFO'!S128)</f>
        <v>0.88039999999999996</v>
      </c>
      <c r="N129" s="113" t="str">
        <f t="shared" si="11"/>
        <v/>
      </c>
      <c r="O129" s="114" t="str">
        <f t="shared" si="12"/>
        <v/>
      </c>
      <c r="P129" s="152" t="str">
        <f t="shared" si="13"/>
        <v/>
      </c>
      <c r="Q129" s="366"/>
    </row>
    <row r="130" spans="1:23" s="18" customFormat="1" ht="19.5" customHeight="1" x14ac:dyDescent="0.4">
      <c r="A130" s="125">
        <f>'MACHINE INFO'!F129</f>
        <v>1341</v>
      </c>
      <c r="B130" s="108" t="str">
        <f>'MACHINE INFO'!H129</f>
        <v>$0.01</v>
      </c>
      <c r="C130" s="150"/>
      <c r="D130" s="150"/>
      <c r="E130" s="150"/>
      <c r="F130" s="151"/>
      <c r="G130" s="22" t="str">
        <f t="shared" si="8"/>
        <v/>
      </c>
      <c r="H130" s="151"/>
      <c r="I130" s="151"/>
      <c r="J130" s="151"/>
      <c r="K130" s="22">
        <f t="shared" si="9"/>
        <v>0</v>
      </c>
      <c r="L130" s="92" t="str">
        <f t="shared" si="10"/>
        <v>M/C Off?</v>
      </c>
      <c r="M130" s="115">
        <f>SUM('MACHINE INFO'!S129)</f>
        <v>0.88039999999999996</v>
      </c>
      <c r="N130" s="113" t="str">
        <f t="shared" si="11"/>
        <v/>
      </c>
      <c r="O130" s="114" t="str">
        <f t="shared" si="12"/>
        <v/>
      </c>
      <c r="P130" s="152" t="str">
        <f t="shared" si="13"/>
        <v/>
      </c>
      <c r="Q130" s="366"/>
    </row>
    <row r="131" spans="1:23" s="18" customFormat="1" ht="19.5" customHeight="1" x14ac:dyDescent="0.4">
      <c r="A131" s="125">
        <f>'MACHINE INFO'!F130</f>
        <v>1340</v>
      </c>
      <c r="B131" s="108" t="str">
        <f>'MACHINE INFO'!H130</f>
        <v>$0.01</v>
      </c>
      <c r="C131" s="150"/>
      <c r="D131" s="150"/>
      <c r="E131" s="150"/>
      <c r="F131" s="151"/>
      <c r="G131" s="22" t="str">
        <f t="shared" si="8"/>
        <v/>
      </c>
      <c r="H131" s="151"/>
      <c r="I131" s="151"/>
      <c r="J131" s="151"/>
      <c r="K131" s="22">
        <f t="shared" si="9"/>
        <v>0</v>
      </c>
      <c r="L131" s="92" t="str">
        <f t="shared" si="10"/>
        <v>M/C Off?</v>
      </c>
      <c r="M131" s="115">
        <f>SUM('MACHINE INFO'!S130)</f>
        <v>0.88039999999999996</v>
      </c>
      <c r="N131" s="113" t="str">
        <f t="shared" si="11"/>
        <v/>
      </c>
      <c r="O131" s="114" t="str">
        <f t="shared" si="12"/>
        <v/>
      </c>
      <c r="P131" s="152" t="str">
        <f t="shared" si="13"/>
        <v/>
      </c>
      <c r="Q131" s="366"/>
    </row>
    <row r="132" spans="1:23" s="18" customFormat="1" ht="19.5" customHeight="1" x14ac:dyDescent="0.4">
      <c r="A132" s="125">
        <f>'MACHINE INFO'!F131</f>
        <v>1210</v>
      </c>
      <c r="B132" s="108" t="str">
        <f>'MACHINE INFO'!H131</f>
        <v>$0.01</v>
      </c>
      <c r="C132" s="150"/>
      <c r="D132" s="150"/>
      <c r="E132" s="150"/>
      <c r="F132" s="151"/>
      <c r="G132" s="22" t="str">
        <f t="shared" si="8"/>
        <v/>
      </c>
      <c r="H132" s="151"/>
      <c r="I132" s="151"/>
      <c r="J132" s="151"/>
      <c r="K132" s="22">
        <f t="shared" si="9"/>
        <v>0</v>
      </c>
      <c r="L132" s="92" t="str">
        <f t="shared" si="10"/>
        <v>M/C Off?</v>
      </c>
      <c r="M132" s="115">
        <f>SUM('MACHINE INFO'!S131)</f>
        <v>0.9093</v>
      </c>
      <c r="N132" s="113" t="str">
        <f t="shared" si="11"/>
        <v/>
      </c>
      <c r="O132" s="114" t="str">
        <f t="shared" si="12"/>
        <v/>
      </c>
      <c r="P132" s="152" t="str">
        <f t="shared" si="13"/>
        <v/>
      </c>
      <c r="Q132" s="366"/>
    </row>
    <row r="133" spans="1:23" s="18" customFormat="1" ht="19.5" customHeight="1" x14ac:dyDescent="0.4">
      <c r="A133" s="125">
        <f>'MACHINE INFO'!F132</f>
        <v>1140</v>
      </c>
      <c r="B133" s="108" t="str">
        <f>'MACHINE INFO'!H132</f>
        <v>$0.01</v>
      </c>
      <c r="C133" s="150"/>
      <c r="D133" s="150"/>
      <c r="E133" s="150"/>
      <c r="F133" s="151"/>
      <c r="G133" s="22" t="str">
        <f t="shared" si="8"/>
        <v/>
      </c>
      <c r="H133" s="151"/>
      <c r="I133" s="151"/>
      <c r="J133" s="151"/>
      <c r="K133" s="22">
        <f t="shared" si="9"/>
        <v>0</v>
      </c>
      <c r="L133" s="92" t="str">
        <f t="shared" si="10"/>
        <v>M/C Off?</v>
      </c>
      <c r="M133" s="115">
        <f>SUM('MACHINE INFO'!S132)</f>
        <v>0.87960000000000005</v>
      </c>
      <c r="N133" s="113" t="str">
        <f t="shared" si="11"/>
        <v/>
      </c>
      <c r="O133" s="114" t="str">
        <f t="shared" si="12"/>
        <v/>
      </c>
      <c r="P133" s="152" t="str">
        <f t="shared" si="13"/>
        <v/>
      </c>
      <c r="Q133" s="369"/>
    </row>
    <row r="134" spans="1:23" s="18" customFormat="1" ht="19.5" customHeight="1" x14ac:dyDescent="0.4">
      <c r="A134" s="125">
        <f>'MACHINE INFO'!F133</f>
        <v>1209</v>
      </c>
      <c r="B134" s="108" t="str">
        <f>'MACHINE INFO'!H133</f>
        <v>$0.01</v>
      </c>
      <c r="C134" s="150"/>
      <c r="D134" s="150"/>
      <c r="E134" s="150"/>
      <c r="F134" s="151"/>
      <c r="G134" s="22" t="str">
        <f t="shared" si="8"/>
        <v/>
      </c>
      <c r="H134" s="151"/>
      <c r="I134" s="151"/>
      <c r="J134" s="151"/>
      <c r="K134" s="22">
        <f t="shared" si="9"/>
        <v>0</v>
      </c>
      <c r="L134" s="92" t="str">
        <f t="shared" si="10"/>
        <v>M/C Off?</v>
      </c>
      <c r="M134" s="115">
        <f>SUM('MACHINE INFO'!S133)</f>
        <v>0.9093</v>
      </c>
      <c r="N134" s="113" t="str">
        <f t="shared" si="11"/>
        <v/>
      </c>
      <c r="O134" s="114" t="str">
        <f t="shared" si="12"/>
        <v/>
      </c>
      <c r="P134" s="152" t="str">
        <f t="shared" si="13"/>
        <v/>
      </c>
      <c r="Q134" s="367"/>
    </row>
    <row r="135" spans="1:23" s="18" customFormat="1" ht="19.5" customHeight="1" x14ac:dyDescent="0.4">
      <c r="A135" s="125">
        <f>'MACHINE INFO'!F134</f>
        <v>1256</v>
      </c>
      <c r="B135" s="108" t="str">
        <f>'MACHINE INFO'!H134</f>
        <v>$0.25</v>
      </c>
      <c r="C135" s="150"/>
      <c r="D135" s="150"/>
      <c r="E135" s="150"/>
      <c r="F135" s="151"/>
      <c r="G135" s="22" t="str">
        <f t="shared" si="8"/>
        <v/>
      </c>
      <c r="H135" s="151"/>
      <c r="I135" s="151"/>
      <c r="J135" s="151"/>
      <c r="K135" s="22">
        <f t="shared" si="9"/>
        <v>0</v>
      </c>
      <c r="L135" s="92" t="str">
        <f t="shared" si="10"/>
        <v>M/C Off?</v>
      </c>
      <c r="M135" s="115">
        <f>SUM('MACHINE INFO'!S134)</f>
        <v>0.86399999999999999</v>
      </c>
      <c r="N135" s="113" t="str">
        <f t="shared" si="11"/>
        <v/>
      </c>
      <c r="O135" s="114" t="str">
        <f t="shared" si="12"/>
        <v/>
      </c>
      <c r="P135" s="152" t="str">
        <f t="shared" si="13"/>
        <v/>
      </c>
      <c r="Q135" s="369"/>
      <c r="R135" s="24"/>
      <c r="S135" s="24"/>
      <c r="T135" s="24"/>
      <c r="U135" s="24"/>
      <c r="V135" s="24"/>
      <c r="W135" s="24"/>
    </row>
    <row r="136" spans="1:23" s="18" customFormat="1" ht="19.5" customHeight="1" x14ac:dyDescent="0.4">
      <c r="A136" s="125">
        <f>'MACHINE INFO'!F135</f>
        <v>1255</v>
      </c>
      <c r="B136" s="108" t="str">
        <f>'MACHINE INFO'!H135</f>
        <v>$1.00</v>
      </c>
      <c r="C136" s="150"/>
      <c r="D136" s="150"/>
      <c r="E136" s="150"/>
      <c r="F136" s="151"/>
      <c r="G136" s="22" t="str">
        <f t="shared" si="8"/>
        <v/>
      </c>
      <c r="H136" s="151"/>
      <c r="I136" s="151"/>
      <c r="J136" s="151"/>
      <c r="K136" s="22">
        <f t="shared" si="9"/>
        <v>0</v>
      </c>
      <c r="L136" s="92" t="str">
        <f t="shared" si="10"/>
        <v>M/C Off?</v>
      </c>
      <c r="M136" s="115">
        <f>SUM('MACHINE INFO'!S135)</f>
        <v>0.90349999999999997</v>
      </c>
      <c r="N136" s="113" t="str">
        <f t="shared" si="11"/>
        <v/>
      </c>
      <c r="O136" s="114" t="str">
        <f t="shared" si="12"/>
        <v/>
      </c>
      <c r="P136" s="152" t="str">
        <f t="shared" si="13"/>
        <v/>
      </c>
      <c r="Q136" s="367"/>
      <c r="R136" s="2"/>
      <c r="S136" s="2"/>
      <c r="T136" s="2"/>
      <c r="U136" s="2"/>
      <c r="V136" s="2"/>
      <c r="W136" s="2"/>
    </row>
    <row r="137" spans="1:23" s="18" customFormat="1" ht="19.5" customHeight="1" x14ac:dyDescent="0.4">
      <c r="A137" s="125">
        <f>'MACHINE INFO'!F136</f>
        <v>1257</v>
      </c>
      <c r="B137" s="108" t="str">
        <f>'MACHINE INFO'!H136</f>
        <v>$0.25</v>
      </c>
      <c r="C137" s="150"/>
      <c r="D137" s="150"/>
      <c r="E137" s="150"/>
      <c r="F137" s="151"/>
      <c r="G137" s="22" t="str">
        <f t="shared" si="8"/>
        <v/>
      </c>
      <c r="H137" s="151"/>
      <c r="I137" s="151"/>
      <c r="J137" s="151"/>
      <c r="K137" s="22">
        <f t="shared" si="9"/>
        <v>0</v>
      </c>
      <c r="L137" s="92" t="str">
        <f t="shared" si="10"/>
        <v>M/C Off?</v>
      </c>
      <c r="M137" s="115">
        <f>SUM('MACHINE INFO'!S136)</f>
        <v>0.86399999999999999</v>
      </c>
      <c r="N137" s="113" t="str">
        <f t="shared" si="11"/>
        <v/>
      </c>
      <c r="O137" s="114" t="str">
        <f t="shared" si="12"/>
        <v/>
      </c>
      <c r="P137" s="152" t="str">
        <f t="shared" si="13"/>
        <v/>
      </c>
      <c r="Q137" s="367"/>
      <c r="R137" s="24"/>
      <c r="S137" s="24"/>
      <c r="T137" s="24"/>
      <c r="U137" s="24"/>
      <c r="V137" s="24"/>
      <c r="W137" s="24"/>
    </row>
    <row r="138" spans="1:23" s="18" customFormat="1" ht="19.5" customHeight="1" x14ac:dyDescent="0.4">
      <c r="A138" s="125">
        <f>'MACHINE INFO'!F137</f>
        <v>1268</v>
      </c>
      <c r="B138" s="108" t="str">
        <f>'MACHINE INFO'!H137</f>
        <v>$0.01</v>
      </c>
      <c r="C138" s="150"/>
      <c r="D138" s="150"/>
      <c r="E138" s="150"/>
      <c r="F138" s="151"/>
      <c r="G138" s="22" t="str">
        <f t="shared" si="8"/>
        <v/>
      </c>
      <c r="H138" s="151"/>
      <c r="I138" s="151"/>
      <c r="J138" s="151"/>
      <c r="K138" s="22">
        <f t="shared" si="9"/>
        <v>0</v>
      </c>
      <c r="L138" s="92" t="str">
        <f t="shared" si="10"/>
        <v>M/C Off?</v>
      </c>
      <c r="M138" s="115">
        <f>SUM('MACHINE INFO'!S137)</f>
        <v>0.89549999999999996</v>
      </c>
      <c r="N138" s="113" t="str">
        <f t="shared" si="11"/>
        <v/>
      </c>
      <c r="O138" s="114" t="str">
        <f t="shared" si="12"/>
        <v/>
      </c>
      <c r="P138" s="152" t="str">
        <f t="shared" si="13"/>
        <v/>
      </c>
      <c r="Q138" s="367"/>
      <c r="R138" s="2"/>
      <c r="S138" s="2"/>
      <c r="T138" s="2"/>
      <c r="U138" s="2"/>
      <c r="V138" s="2"/>
      <c r="W138" s="2"/>
    </row>
    <row r="139" spans="1:23" s="18" customFormat="1" ht="19.5" customHeight="1" x14ac:dyDescent="0.4">
      <c r="A139" s="125">
        <f>'MACHINE INFO'!F138</f>
        <v>1269</v>
      </c>
      <c r="B139" s="108" t="str">
        <f>'MACHINE INFO'!H138</f>
        <v>$0.01</v>
      </c>
      <c r="C139" s="150"/>
      <c r="D139" s="150"/>
      <c r="E139" s="150"/>
      <c r="F139" s="151"/>
      <c r="G139" s="22" t="str">
        <f t="shared" si="8"/>
        <v/>
      </c>
      <c r="H139" s="151"/>
      <c r="I139" s="151"/>
      <c r="J139" s="151"/>
      <c r="K139" s="22">
        <f t="shared" si="9"/>
        <v>0</v>
      </c>
      <c r="L139" s="92" t="str">
        <f t="shared" si="10"/>
        <v>M/C Off?</v>
      </c>
      <c r="M139" s="115">
        <f>SUM('MACHINE INFO'!S138)</f>
        <v>0.89549999999999996</v>
      </c>
      <c r="N139" s="113" t="str">
        <f t="shared" si="11"/>
        <v/>
      </c>
      <c r="O139" s="114" t="str">
        <f t="shared" si="12"/>
        <v/>
      </c>
      <c r="P139" s="152" t="str">
        <f t="shared" si="13"/>
        <v/>
      </c>
      <c r="Q139" s="367"/>
      <c r="R139" s="2"/>
      <c r="S139" s="2"/>
      <c r="T139" s="2"/>
      <c r="U139" s="2"/>
      <c r="V139" s="2"/>
      <c r="W139" s="2"/>
    </row>
    <row r="140" spans="1:23" s="18" customFormat="1" ht="19.5" customHeight="1" x14ac:dyDescent="0.4">
      <c r="A140" s="125">
        <f>'MACHINE INFO'!F139</f>
        <v>1270</v>
      </c>
      <c r="B140" s="108" t="str">
        <f>'MACHINE INFO'!H139</f>
        <v>$0.01</v>
      </c>
      <c r="C140" s="150"/>
      <c r="D140" s="150"/>
      <c r="E140" s="150"/>
      <c r="F140" s="151"/>
      <c r="G140" s="22" t="str">
        <f>IF(AND(D140="",E140="",F140=""),"",SUM(D140:F140))</f>
        <v/>
      </c>
      <c r="H140" s="151"/>
      <c r="I140" s="151"/>
      <c r="J140" s="151"/>
      <c r="K140" s="22">
        <f t="shared" ref="K140:K155" si="14">SUM(H140:J140)</f>
        <v>0</v>
      </c>
      <c r="L140" s="92" t="str">
        <f t="shared" ref="L140:L203" si="15">IF(AND(C140=0,D140=0,E140=0,F140=0),"M/C Off?",SUM(G140-K140))</f>
        <v>M/C Off?</v>
      </c>
      <c r="M140" s="115">
        <f>SUM('MACHINE INFO'!S139)</f>
        <v>0.89549999999999996</v>
      </c>
      <c r="N140" s="113" t="str">
        <f t="shared" ref="N140:N203" si="16">IF(L140="M/C Off?","",IF(G140="","",IF(AND(H140="",I140="",J140=""),"",SUM((C140-L140)/C140))))</f>
        <v/>
      </c>
      <c r="O140" s="114" t="str">
        <f t="shared" ref="O140:O203" si="17">IF(M140=0,"NO THEO %",IF(N140="","",SUM(M140-N140)))</f>
        <v/>
      </c>
      <c r="P140" s="152" t="str">
        <f t="shared" ref="P140:P203" si="18">IF(C140="","",IF(G140&gt;C140,"DROP BUT NO COIN IN?",IF(C140=0,"ZERO COIN IN?",IF(AND(C140&gt;0,G140&gt;0),"OK",IF(AND(C140&gt;0,G140=0),"No Drop?",)))))</f>
        <v/>
      </c>
      <c r="Q140" s="367"/>
      <c r="R140" s="2"/>
      <c r="S140" s="2"/>
      <c r="T140" s="2"/>
      <c r="U140" s="2"/>
      <c r="V140" s="2"/>
      <c r="W140" s="2"/>
    </row>
    <row r="141" spans="1:23" s="18" customFormat="1" ht="19.5" customHeight="1" x14ac:dyDescent="0.4">
      <c r="A141" s="125">
        <f>'MACHINE INFO'!F140</f>
        <v>1247</v>
      </c>
      <c r="B141" s="108" t="str">
        <f>'MACHINE INFO'!H140</f>
        <v>$0.01</v>
      </c>
      <c r="C141" s="150"/>
      <c r="D141" s="150"/>
      <c r="E141" s="150"/>
      <c r="F141" s="151"/>
      <c r="G141" s="22" t="str">
        <f>IF(AND(D141="",E141="",F141=""),"",SUM(D141:F141))</f>
        <v/>
      </c>
      <c r="H141" s="151"/>
      <c r="I141" s="151"/>
      <c r="J141" s="151"/>
      <c r="K141" s="22">
        <f t="shared" si="14"/>
        <v>0</v>
      </c>
      <c r="L141" s="92" t="str">
        <f t="shared" si="15"/>
        <v>M/C Off?</v>
      </c>
      <c r="M141" s="115">
        <f>SUM('MACHINE INFO'!S140)</f>
        <v>0.85630000000000006</v>
      </c>
      <c r="N141" s="113" t="str">
        <f t="shared" si="16"/>
        <v/>
      </c>
      <c r="O141" s="114" t="str">
        <f t="shared" si="17"/>
        <v/>
      </c>
      <c r="P141" s="152" t="str">
        <f t="shared" si="18"/>
        <v/>
      </c>
      <c r="Q141" s="367"/>
      <c r="R141" s="2"/>
      <c r="S141" s="2"/>
      <c r="T141" s="2"/>
      <c r="U141" s="2"/>
      <c r="V141" s="2"/>
      <c r="W141" s="2"/>
    </row>
    <row r="142" spans="1:23" s="18" customFormat="1" ht="19.5" customHeight="1" x14ac:dyDescent="0.4">
      <c r="A142" s="125">
        <f>'MACHINE INFO'!F141</f>
        <v>1246</v>
      </c>
      <c r="B142" s="108" t="str">
        <f>'MACHINE INFO'!H141</f>
        <v>$0.01</v>
      </c>
      <c r="C142" s="150"/>
      <c r="D142" s="150"/>
      <c r="E142" s="150"/>
      <c r="F142" s="151"/>
      <c r="G142" s="22" t="str">
        <f>IF(AND(D142="",E142="",F142=""),"",SUM(D142:F142))</f>
        <v/>
      </c>
      <c r="H142" s="151"/>
      <c r="I142" s="151"/>
      <c r="J142" s="151"/>
      <c r="K142" s="22">
        <f t="shared" si="14"/>
        <v>0</v>
      </c>
      <c r="L142" s="92" t="str">
        <f t="shared" si="15"/>
        <v>M/C Off?</v>
      </c>
      <c r="M142" s="115">
        <f>SUM('MACHINE INFO'!S141)</f>
        <v>0.85630000000000006</v>
      </c>
      <c r="N142" s="113" t="str">
        <f t="shared" si="16"/>
        <v/>
      </c>
      <c r="O142" s="114" t="str">
        <f t="shared" si="17"/>
        <v/>
      </c>
      <c r="P142" s="152" t="str">
        <f t="shared" si="18"/>
        <v/>
      </c>
      <c r="Q142" s="367"/>
      <c r="R142" s="2"/>
      <c r="S142" s="2"/>
      <c r="T142" s="2"/>
      <c r="U142" s="2"/>
      <c r="V142" s="2"/>
      <c r="W142" s="2"/>
    </row>
    <row r="143" spans="1:23" s="18" customFormat="1" ht="19.5" customHeight="1" x14ac:dyDescent="0.4">
      <c r="A143" s="125">
        <f>'MACHINE INFO'!F142</f>
        <v>1248</v>
      </c>
      <c r="B143" s="108" t="str">
        <f>'MACHINE INFO'!H142</f>
        <v>$0.01</v>
      </c>
      <c r="C143" s="150"/>
      <c r="D143" s="150"/>
      <c r="E143" s="150"/>
      <c r="F143" s="151"/>
      <c r="G143" s="22" t="str">
        <f>IF(AND(D143="",E143="",F143=""),"",SUM(D143:F143))</f>
        <v/>
      </c>
      <c r="H143" s="151"/>
      <c r="I143" s="151"/>
      <c r="J143" s="151"/>
      <c r="K143" s="22">
        <f t="shared" si="14"/>
        <v>0</v>
      </c>
      <c r="L143" s="92" t="str">
        <f t="shared" si="15"/>
        <v>M/C Off?</v>
      </c>
      <c r="M143" s="115">
        <f>SUM('MACHINE INFO'!S142)</f>
        <v>0.85630000000000006</v>
      </c>
      <c r="N143" s="113" t="str">
        <f t="shared" si="16"/>
        <v/>
      </c>
      <c r="O143" s="114" t="str">
        <f t="shared" si="17"/>
        <v/>
      </c>
      <c r="P143" s="152" t="str">
        <f t="shared" si="18"/>
        <v/>
      </c>
      <c r="Q143" s="367"/>
      <c r="R143" s="2"/>
      <c r="S143" s="2"/>
      <c r="T143" s="2"/>
      <c r="U143" s="2"/>
      <c r="V143" s="2"/>
      <c r="W143" s="2"/>
    </row>
    <row r="144" spans="1:23" s="18" customFormat="1" ht="19.5" customHeight="1" x14ac:dyDescent="0.4">
      <c r="A144" s="125">
        <f>'MACHINE INFO'!F143</f>
        <v>1389</v>
      </c>
      <c r="B144" s="108" t="str">
        <f>'MACHINE INFO'!H143</f>
        <v>$0.25</v>
      </c>
      <c r="C144" s="150"/>
      <c r="D144" s="150"/>
      <c r="E144" s="150"/>
      <c r="F144" s="151"/>
      <c r="G144" s="22" t="str">
        <f>IF(AND(D144="",E144="",F144=""),"",SUM(D144:F144))</f>
        <v/>
      </c>
      <c r="H144" s="151"/>
      <c r="I144" s="151"/>
      <c r="J144" s="151"/>
      <c r="K144" s="22">
        <f t="shared" si="14"/>
        <v>0</v>
      </c>
      <c r="L144" s="92" t="str">
        <f t="shared" si="15"/>
        <v>M/C Off?</v>
      </c>
      <c r="M144" s="115">
        <f>SUM('MACHINE INFO'!S143)</f>
        <v>0.94869999999999999</v>
      </c>
      <c r="N144" s="113" t="str">
        <f t="shared" si="16"/>
        <v/>
      </c>
      <c r="O144" s="114" t="str">
        <f t="shared" si="17"/>
        <v/>
      </c>
      <c r="P144" s="152" t="str">
        <f t="shared" si="18"/>
        <v/>
      </c>
      <c r="Q144" s="367"/>
      <c r="R144" s="2"/>
      <c r="S144" s="2"/>
      <c r="T144" s="2"/>
      <c r="U144" s="2"/>
      <c r="V144" s="2"/>
      <c r="W144" s="2"/>
    </row>
    <row r="145" spans="1:24" s="18" customFormat="1" ht="19.5" customHeight="1" x14ac:dyDescent="0.4">
      <c r="A145" s="125">
        <f>'MACHINE INFO'!F144</f>
        <v>1390</v>
      </c>
      <c r="B145" s="108" t="str">
        <f>'MACHINE INFO'!H144</f>
        <v>$0.25</v>
      </c>
      <c r="C145" s="150"/>
      <c r="D145" s="150"/>
      <c r="E145" s="150"/>
      <c r="F145" s="151"/>
      <c r="G145" s="22" t="str">
        <f t="shared" ref="G145:G204" si="19">IF(AND(D145="",E145="",F145=""),"",SUM(D145:F145))</f>
        <v/>
      </c>
      <c r="H145" s="151"/>
      <c r="I145" s="151"/>
      <c r="J145" s="151"/>
      <c r="K145" s="22">
        <f t="shared" si="14"/>
        <v>0</v>
      </c>
      <c r="L145" s="92" t="str">
        <f t="shared" si="15"/>
        <v>M/C Off?</v>
      </c>
      <c r="M145" s="115">
        <f>SUM('MACHINE INFO'!S144)</f>
        <v>0.94869999999999999</v>
      </c>
      <c r="N145" s="113" t="str">
        <f t="shared" si="16"/>
        <v/>
      </c>
      <c r="O145" s="114" t="str">
        <f t="shared" si="17"/>
        <v/>
      </c>
      <c r="P145" s="152" t="str">
        <f t="shared" si="18"/>
        <v/>
      </c>
      <c r="Q145" s="367"/>
      <c r="R145" s="2"/>
      <c r="S145" s="2"/>
      <c r="T145" s="2"/>
      <c r="U145" s="2"/>
      <c r="V145" s="2"/>
      <c r="W145" s="2"/>
    </row>
    <row r="146" spans="1:24" s="18" customFormat="1" ht="19.5" customHeight="1" x14ac:dyDescent="0.4">
      <c r="A146" s="125">
        <f>'MACHINE INFO'!F145</f>
        <v>1260</v>
      </c>
      <c r="B146" s="108" t="str">
        <f>'MACHINE INFO'!H145</f>
        <v>$0.01</v>
      </c>
      <c r="C146" s="150"/>
      <c r="D146" s="150"/>
      <c r="E146" s="150"/>
      <c r="F146" s="151"/>
      <c r="G146" s="22" t="str">
        <f t="shared" si="19"/>
        <v/>
      </c>
      <c r="H146" s="151"/>
      <c r="I146" s="151"/>
      <c r="J146" s="151"/>
      <c r="K146" s="22">
        <f t="shared" si="14"/>
        <v>0</v>
      </c>
      <c r="L146" s="92" t="str">
        <f t="shared" si="15"/>
        <v>M/C Off?</v>
      </c>
      <c r="M146" s="115">
        <f>SUM('MACHINE INFO'!S145)</f>
        <v>0.85499999999999998</v>
      </c>
      <c r="N146" s="113" t="str">
        <f t="shared" si="16"/>
        <v/>
      </c>
      <c r="O146" s="114" t="str">
        <f t="shared" si="17"/>
        <v/>
      </c>
      <c r="P146" s="152" t="str">
        <f t="shared" si="18"/>
        <v/>
      </c>
      <c r="Q146" s="367"/>
      <c r="R146" s="2"/>
      <c r="S146" s="2"/>
      <c r="T146" s="2"/>
      <c r="U146" s="2"/>
      <c r="V146" s="2"/>
      <c r="W146" s="2"/>
      <c r="X146" s="24"/>
    </row>
    <row r="147" spans="1:24" s="18" customFormat="1" ht="19.5" customHeight="1" x14ac:dyDescent="0.4">
      <c r="A147" s="125">
        <f>'MACHINE INFO'!F146</f>
        <v>1259</v>
      </c>
      <c r="B147" s="108" t="str">
        <f>'MACHINE INFO'!H146</f>
        <v>$0.01</v>
      </c>
      <c r="C147" s="150"/>
      <c r="D147" s="150"/>
      <c r="E147" s="150"/>
      <c r="F147" s="151"/>
      <c r="G147" s="22" t="str">
        <f t="shared" si="19"/>
        <v/>
      </c>
      <c r="H147" s="151"/>
      <c r="I147" s="151"/>
      <c r="J147" s="151"/>
      <c r="K147" s="22">
        <f t="shared" si="14"/>
        <v>0</v>
      </c>
      <c r="L147" s="92" t="str">
        <f t="shared" si="15"/>
        <v>M/C Off?</v>
      </c>
      <c r="M147" s="115">
        <f>SUM('MACHINE INFO'!S146)</f>
        <v>0.85499999999999998</v>
      </c>
      <c r="N147" s="113" t="str">
        <f t="shared" si="16"/>
        <v/>
      </c>
      <c r="O147" s="114" t="str">
        <f t="shared" si="17"/>
        <v/>
      </c>
      <c r="P147" s="152" t="str">
        <f t="shared" si="18"/>
        <v/>
      </c>
      <c r="Q147" s="367"/>
      <c r="R147" s="2"/>
      <c r="S147" s="2"/>
      <c r="T147" s="2"/>
      <c r="U147" s="2"/>
      <c r="V147" s="2"/>
      <c r="W147" s="2"/>
      <c r="X147" s="2"/>
    </row>
    <row r="148" spans="1:24" s="18" customFormat="1" ht="19.5" customHeight="1" x14ac:dyDescent="0.4">
      <c r="A148" s="125">
        <f>'MACHINE INFO'!F147</f>
        <v>1258</v>
      </c>
      <c r="B148" s="108" t="str">
        <f>'MACHINE INFO'!H147</f>
        <v>$0.01</v>
      </c>
      <c r="C148" s="150"/>
      <c r="D148" s="150"/>
      <c r="E148" s="150"/>
      <c r="F148" s="151"/>
      <c r="G148" s="22" t="str">
        <f t="shared" si="19"/>
        <v/>
      </c>
      <c r="H148" s="151"/>
      <c r="I148" s="151"/>
      <c r="J148" s="151"/>
      <c r="K148" s="22">
        <f t="shared" si="14"/>
        <v>0</v>
      </c>
      <c r="L148" s="92" t="str">
        <f t="shared" si="15"/>
        <v>M/C Off?</v>
      </c>
      <c r="M148" s="115">
        <f>SUM('MACHINE INFO'!S147)</f>
        <v>0.85499999999999998</v>
      </c>
      <c r="N148" s="113" t="str">
        <f t="shared" si="16"/>
        <v/>
      </c>
      <c r="O148" s="114" t="str">
        <f t="shared" si="17"/>
        <v/>
      </c>
      <c r="P148" s="152" t="str">
        <f t="shared" si="18"/>
        <v/>
      </c>
      <c r="Q148" s="367"/>
      <c r="R148" s="2"/>
      <c r="S148" s="2"/>
      <c r="T148" s="2"/>
      <c r="U148" s="2"/>
      <c r="V148" s="2"/>
      <c r="W148" s="2"/>
      <c r="X148" s="24"/>
    </row>
    <row r="149" spans="1:24" s="18" customFormat="1" ht="19.5" customHeight="1" x14ac:dyDescent="0.4">
      <c r="A149" s="125">
        <f>'MACHINE INFO'!F148</f>
        <v>1529</v>
      </c>
      <c r="B149" s="108" t="str">
        <f>'MACHINE INFO'!H148</f>
        <v>$0.01</v>
      </c>
      <c r="C149" s="150"/>
      <c r="D149" s="150"/>
      <c r="E149" s="150"/>
      <c r="F149" s="151"/>
      <c r="G149" s="22" t="str">
        <f t="shared" si="19"/>
        <v/>
      </c>
      <c r="H149" s="151"/>
      <c r="I149" s="151"/>
      <c r="J149" s="151"/>
      <c r="K149" s="22">
        <f t="shared" si="14"/>
        <v>0</v>
      </c>
      <c r="L149" s="92" t="str">
        <f t="shared" si="15"/>
        <v>M/C Off?</v>
      </c>
      <c r="M149" s="115">
        <f>SUM('MACHINE INFO'!S148)</f>
        <v>0.87429999999999997</v>
      </c>
      <c r="N149" s="113" t="str">
        <f t="shared" si="16"/>
        <v/>
      </c>
      <c r="O149" s="114" t="str">
        <f t="shared" si="17"/>
        <v/>
      </c>
      <c r="P149" s="152" t="str">
        <f t="shared" si="18"/>
        <v/>
      </c>
      <c r="Q149" s="367"/>
      <c r="R149" s="2"/>
      <c r="S149" s="2"/>
      <c r="T149" s="2"/>
      <c r="U149" s="2"/>
      <c r="V149" s="2"/>
      <c r="W149" s="2"/>
      <c r="X149" s="2"/>
    </row>
    <row r="150" spans="1:24" s="18" customFormat="1" ht="19.5" customHeight="1" x14ac:dyDescent="0.4">
      <c r="A150" s="125">
        <f>'MACHINE INFO'!F149</f>
        <v>1530</v>
      </c>
      <c r="B150" s="108" t="str">
        <f>'MACHINE INFO'!H149</f>
        <v>$0.01</v>
      </c>
      <c r="C150" s="150"/>
      <c r="D150" s="150"/>
      <c r="E150" s="150"/>
      <c r="F150" s="151"/>
      <c r="G150" s="22" t="str">
        <f t="shared" si="19"/>
        <v/>
      </c>
      <c r="H150" s="151"/>
      <c r="I150" s="151"/>
      <c r="J150" s="151"/>
      <c r="K150" s="22">
        <f t="shared" si="14"/>
        <v>0</v>
      </c>
      <c r="L150" s="92" t="str">
        <f t="shared" si="15"/>
        <v>M/C Off?</v>
      </c>
      <c r="M150" s="115">
        <f>SUM('MACHINE INFO'!S149)</f>
        <v>0.87429999999999997</v>
      </c>
      <c r="N150" s="113" t="str">
        <f t="shared" si="16"/>
        <v/>
      </c>
      <c r="O150" s="114" t="str">
        <f t="shared" si="17"/>
        <v/>
      </c>
      <c r="P150" s="152" t="str">
        <f t="shared" si="18"/>
        <v/>
      </c>
      <c r="Q150" s="367"/>
      <c r="R150" s="2"/>
      <c r="S150" s="2"/>
      <c r="T150" s="2"/>
      <c r="U150" s="2"/>
      <c r="V150" s="2"/>
      <c r="W150" s="2"/>
      <c r="X150" s="2"/>
    </row>
    <row r="151" spans="1:24" s="18" customFormat="1" ht="19.5" customHeight="1" x14ac:dyDescent="0.4">
      <c r="A151" s="125">
        <f>'MACHINE INFO'!F150</f>
        <v>1271</v>
      </c>
      <c r="B151" s="108" t="str">
        <f>'MACHINE INFO'!H150</f>
        <v>$0.01</v>
      </c>
      <c r="C151" s="150"/>
      <c r="D151" s="150"/>
      <c r="E151" s="150"/>
      <c r="F151" s="151"/>
      <c r="G151" s="22" t="str">
        <f t="shared" si="19"/>
        <v/>
      </c>
      <c r="H151" s="151"/>
      <c r="I151" s="151"/>
      <c r="J151" s="151"/>
      <c r="K151" s="22">
        <f t="shared" si="14"/>
        <v>0</v>
      </c>
      <c r="L151" s="92" t="str">
        <f t="shared" si="15"/>
        <v>M/C Off?</v>
      </c>
      <c r="M151" s="115">
        <f>SUM('MACHINE INFO'!S150)</f>
        <v>0.8679</v>
      </c>
      <c r="N151" s="113" t="str">
        <f t="shared" si="16"/>
        <v/>
      </c>
      <c r="O151" s="114" t="str">
        <f t="shared" si="17"/>
        <v/>
      </c>
      <c r="P151" s="152" t="str">
        <f t="shared" si="18"/>
        <v/>
      </c>
      <c r="Q151" s="367"/>
      <c r="R151" s="2"/>
      <c r="S151" s="2"/>
      <c r="T151" s="2"/>
      <c r="U151" s="2"/>
      <c r="V151" s="2"/>
      <c r="W151" s="2"/>
      <c r="X151" s="2"/>
    </row>
    <row r="152" spans="1:24" s="24" customFormat="1" ht="19.5" customHeight="1" x14ac:dyDescent="0.4">
      <c r="A152" s="125">
        <f>'MACHINE INFO'!F151</f>
        <v>1527</v>
      </c>
      <c r="B152" s="108" t="str">
        <f>'MACHINE INFO'!H151</f>
        <v>$0.01</v>
      </c>
      <c r="C152" s="150"/>
      <c r="D152" s="150"/>
      <c r="E152" s="150"/>
      <c r="F152" s="151"/>
      <c r="G152" s="22" t="str">
        <f t="shared" si="19"/>
        <v/>
      </c>
      <c r="H152" s="151"/>
      <c r="I152" s="151"/>
      <c r="J152" s="151"/>
      <c r="K152" s="22">
        <f t="shared" si="14"/>
        <v>0</v>
      </c>
      <c r="L152" s="92" t="str">
        <f t="shared" si="15"/>
        <v>M/C Off?</v>
      </c>
      <c r="M152" s="115">
        <f>SUM('MACHINE INFO'!S151)</f>
        <v>0.88009999999999999</v>
      </c>
      <c r="N152" s="113" t="str">
        <f t="shared" si="16"/>
        <v/>
      </c>
      <c r="O152" s="114" t="str">
        <f t="shared" si="17"/>
        <v/>
      </c>
      <c r="P152" s="152" t="str">
        <f t="shared" si="18"/>
        <v/>
      </c>
      <c r="Q152" s="367"/>
      <c r="R152" s="2"/>
      <c r="S152" s="2"/>
      <c r="T152" s="2"/>
      <c r="U152" s="2"/>
      <c r="V152" s="2"/>
      <c r="W152" s="2"/>
      <c r="X152" s="2"/>
    </row>
    <row r="153" spans="1:24" ht="19.5" customHeight="1" x14ac:dyDescent="0.4">
      <c r="A153" s="125">
        <f>'MACHINE INFO'!F152</f>
        <v>1528</v>
      </c>
      <c r="B153" s="108" t="str">
        <f>'MACHINE INFO'!H152</f>
        <v>$0.01</v>
      </c>
      <c r="C153" s="150"/>
      <c r="D153" s="150"/>
      <c r="E153" s="150"/>
      <c r="F153" s="151"/>
      <c r="G153" s="22" t="str">
        <f t="shared" si="19"/>
        <v/>
      </c>
      <c r="H153" s="151"/>
      <c r="I153" s="151"/>
      <c r="J153" s="151"/>
      <c r="K153" s="22">
        <f t="shared" si="14"/>
        <v>0</v>
      </c>
      <c r="L153" s="92" t="str">
        <f t="shared" si="15"/>
        <v>M/C Off?</v>
      </c>
      <c r="M153" s="115">
        <f>SUM('MACHINE INFO'!S152)</f>
        <v>0.88009999999999999</v>
      </c>
      <c r="N153" s="113" t="str">
        <f t="shared" si="16"/>
        <v/>
      </c>
      <c r="O153" s="114" t="str">
        <f t="shared" si="17"/>
        <v/>
      </c>
      <c r="P153" s="152" t="str">
        <f t="shared" si="18"/>
        <v/>
      </c>
    </row>
    <row r="154" spans="1:24" s="24" customFormat="1" ht="19.5" hidden="1" customHeight="1" x14ac:dyDescent="0.4">
      <c r="A154" s="125">
        <f>'MACHINE INFO'!F153</f>
        <v>0</v>
      </c>
      <c r="B154" s="108">
        <f>'MACHINE INFO'!H153</f>
        <v>0</v>
      </c>
      <c r="C154" s="150"/>
      <c r="D154" s="150"/>
      <c r="E154" s="150"/>
      <c r="F154" s="151"/>
      <c r="G154" s="22" t="str">
        <f t="shared" si="19"/>
        <v/>
      </c>
      <c r="H154" s="151"/>
      <c r="I154" s="151"/>
      <c r="J154" s="151"/>
      <c r="K154" s="22">
        <f t="shared" si="14"/>
        <v>0</v>
      </c>
      <c r="L154" s="92" t="str">
        <f t="shared" si="15"/>
        <v>M/C Off?</v>
      </c>
      <c r="M154" s="115">
        <f>SUM('MACHINE INFO'!S153)</f>
        <v>0</v>
      </c>
      <c r="N154" s="113" t="str">
        <f t="shared" si="16"/>
        <v/>
      </c>
      <c r="O154" s="114" t="str">
        <f t="shared" si="17"/>
        <v>NO THEO %</v>
      </c>
      <c r="P154" s="152" t="str">
        <f t="shared" si="18"/>
        <v/>
      </c>
      <c r="Q154" s="367"/>
      <c r="R154" s="2"/>
      <c r="S154" s="2"/>
      <c r="T154" s="2"/>
      <c r="U154" s="2"/>
      <c r="V154" s="2"/>
      <c r="W154" s="2"/>
      <c r="X154" s="2"/>
    </row>
    <row r="155" spans="1:24" ht="19.5" hidden="1" customHeight="1" x14ac:dyDescent="0.4">
      <c r="A155" s="125">
        <f>'MACHINE INFO'!F154</f>
        <v>0</v>
      </c>
      <c r="B155" s="108">
        <f>'MACHINE INFO'!H154</f>
        <v>0</v>
      </c>
      <c r="C155" s="150"/>
      <c r="D155" s="150"/>
      <c r="E155" s="150"/>
      <c r="F155" s="151"/>
      <c r="G155" s="22" t="str">
        <f t="shared" si="19"/>
        <v/>
      </c>
      <c r="H155" s="151"/>
      <c r="I155" s="151"/>
      <c r="J155" s="151"/>
      <c r="K155" s="22">
        <f t="shared" si="14"/>
        <v>0</v>
      </c>
      <c r="L155" s="92" t="str">
        <f t="shared" si="15"/>
        <v>M/C Off?</v>
      </c>
      <c r="M155" s="115">
        <f>SUM('MACHINE INFO'!S154)</f>
        <v>0</v>
      </c>
      <c r="N155" s="113" t="str">
        <f t="shared" si="16"/>
        <v/>
      </c>
      <c r="O155" s="114" t="str">
        <f t="shared" si="17"/>
        <v>NO THEO %</v>
      </c>
      <c r="P155" s="152" t="str">
        <f t="shared" si="18"/>
        <v/>
      </c>
    </row>
    <row r="156" spans="1:24" ht="19.5" hidden="1" customHeight="1" x14ac:dyDescent="0.4">
      <c r="A156" s="125">
        <f>'MACHINE INFO'!F155</f>
        <v>0</v>
      </c>
      <c r="B156" s="108">
        <f>'MACHINE INFO'!H155</f>
        <v>0</v>
      </c>
      <c r="C156" s="150"/>
      <c r="D156" s="150"/>
      <c r="E156" s="150"/>
      <c r="F156" s="151"/>
      <c r="G156" s="22" t="str">
        <f t="shared" si="19"/>
        <v/>
      </c>
      <c r="H156" s="151"/>
      <c r="I156" s="151"/>
      <c r="J156" s="151"/>
      <c r="K156" s="22">
        <f t="shared" ref="K156:K219" si="20">SUM(H156:J156)</f>
        <v>0</v>
      </c>
      <c r="L156" s="92" t="str">
        <f t="shared" si="15"/>
        <v>M/C Off?</v>
      </c>
      <c r="M156" s="115">
        <f>SUM('MACHINE INFO'!S155)</f>
        <v>0</v>
      </c>
      <c r="N156" s="113" t="str">
        <f t="shared" si="16"/>
        <v/>
      </c>
      <c r="O156" s="114" t="str">
        <f t="shared" si="17"/>
        <v>NO THEO %</v>
      </c>
      <c r="P156" s="152" t="str">
        <f t="shared" si="18"/>
        <v/>
      </c>
    </row>
    <row r="157" spans="1:24" ht="19.5" hidden="1" customHeight="1" x14ac:dyDescent="0.4">
      <c r="A157" s="125">
        <f>'MACHINE INFO'!F156</f>
        <v>0</v>
      </c>
      <c r="B157" s="108">
        <f>'MACHINE INFO'!H156</f>
        <v>0</v>
      </c>
      <c r="C157" s="150"/>
      <c r="D157" s="150"/>
      <c r="E157" s="150"/>
      <c r="F157" s="151"/>
      <c r="G157" s="22" t="str">
        <f t="shared" si="19"/>
        <v/>
      </c>
      <c r="H157" s="151"/>
      <c r="I157" s="151"/>
      <c r="J157" s="151"/>
      <c r="K157" s="22">
        <f t="shared" si="20"/>
        <v>0</v>
      </c>
      <c r="L157" s="92" t="str">
        <f t="shared" si="15"/>
        <v>M/C Off?</v>
      </c>
      <c r="M157" s="115">
        <f>SUM('MACHINE INFO'!S156)</f>
        <v>0</v>
      </c>
      <c r="N157" s="113" t="str">
        <f t="shared" si="16"/>
        <v/>
      </c>
      <c r="O157" s="114" t="str">
        <f t="shared" si="17"/>
        <v>NO THEO %</v>
      </c>
      <c r="P157" s="152" t="str">
        <f t="shared" si="18"/>
        <v/>
      </c>
    </row>
    <row r="158" spans="1:24" ht="19.5" hidden="1" customHeight="1" x14ac:dyDescent="0.4">
      <c r="A158" s="125">
        <f>'MACHINE INFO'!F157</f>
        <v>0</v>
      </c>
      <c r="B158" s="108">
        <f>'MACHINE INFO'!H157</f>
        <v>0</v>
      </c>
      <c r="C158" s="150"/>
      <c r="D158" s="150"/>
      <c r="E158" s="150"/>
      <c r="F158" s="151"/>
      <c r="G158" s="22" t="str">
        <f t="shared" si="19"/>
        <v/>
      </c>
      <c r="H158" s="151"/>
      <c r="I158" s="151"/>
      <c r="J158" s="151"/>
      <c r="K158" s="22">
        <f t="shared" si="20"/>
        <v>0</v>
      </c>
      <c r="L158" s="92" t="str">
        <f t="shared" si="15"/>
        <v>M/C Off?</v>
      </c>
      <c r="M158" s="115">
        <f>SUM('MACHINE INFO'!S157)</f>
        <v>0</v>
      </c>
      <c r="N158" s="113" t="str">
        <f t="shared" si="16"/>
        <v/>
      </c>
      <c r="O158" s="114" t="str">
        <f t="shared" si="17"/>
        <v>NO THEO %</v>
      </c>
      <c r="P158" s="152" t="str">
        <f t="shared" si="18"/>
        <v/>
      </c>
    </row>
    <row r="159" spans="1:24" ht="19.5" hidden="1" customHeight="1" x14ac:dyDescent="0.4">
      <c r="A159" s="125">
        <f>'MACHINE INFO'!F158</f>
        <v>0</v>
      </c>
      <c r="B159" s="108">
        <f>'MACHINE INFO'!H158</f>
        <v>0</v>
      </c>
      <c r="C159" s="150"/>
      <c r="D159" s="150"/>
      <c r="E159" s="150"/>
      <c r="F159" s="151"/>
      <c r="G159" s="22" t="str">
        <f t="shared" si="19"/>
        <v/>
      </c>
      <c r="H159" s="151"/>
      <c r="I159" s="151"/>
      <c r="J159" s="151"/>
      <c r="K159" s="22">
        <f t="shared" si="20"/>
        <v>0</v>
      </c>
      <c r="L159" s="92" t="str">
        <f t="shared" si="15"/>
        <v>M/C Off?</v>
      </c>
      <c r="M159" s="115">
        <f>SUM('MACHINE INFO'!S158)</f>
        <v>0</v>
      </c>
      <c r="N159" s="113" t="str">
        <f t="shared" si="16"/>
        <v/>
      </c>
      <c r="O159" s="114" t="str">
        <f t="shared" si="17"/>
        <v>NO THEO %</v>
      </c>
      <c r="P159" s="152" t="str">
        <f t="shared" si="18"/>
        <v/>
      </c>
    </row>
    <row r="160" spans="1:24" ht="19.5" hidden="1" customHeight="1" x14ac:dyDescent="0.4">
      <c r="A160" s="125">
        <f>'MACHINE INFO'!F159</f>
        <v>0</v>
      </c>
      <c r="B160" s="108">
        <f>'MACHINE INFO'!H159</f>
        <v>0</v>
      </c>
      <c r="C160" s="150"/>
      <c r="D160" s="150"/>
      <c r="E160" s="150"/>
      <c r="F160" s="151"/>
      <c r="G160" s="22" t="str">
        <f t="shared" si="19"/>
        <v/>
      </c>
      <c r="H160" s="151"/>
      <c r="I160" s="151"/>
      <c r="J160" s="151"/>
      <c r="K160" s="22">
        <f t="shared" si="20"/>
        <v>0</v>
      </c>
      <c r="L160" s="92" t="str">
        <f t="shared" si="15"/>
        <v>M/C Off?</v>
      </c>
      <c r="M160" s="115">
        <f>SUM('MACHINE INFO'!S159)</f>
        <v>0</v>
      </c>
      <c r="N160" s="113" t="str">
        <f t="shared" si="16"/>
        <v/>
      </c>
      <c r="O160" s="114" t="str">
        <f t="shared" si="17"/>
        <v>NO THEO %</v>
      </c>
      <c r="P160" s="152" t="str">
        <f t="shared" si="18"/>
        <v/>
      </c>
    </row>
    <row r="161" spans="1:16" ht="19.5" hidden="1" customHeight="1" x14ac:dyDescent="0.4">
      <c r="A161" s="125">
        <f>'MACHINE INFO'!F160</f>
        <v>0</v>
      </c>
      <c r="B161" s="108">
        <f>'MACHINE INFO'!H160</f>
        <v>0</v>
      </c>
      <c r="C161" s="150"/>
      <c r="D161" s="150"/>
      <c r="E161" s="150"/>
      <c r="F161" s="151"/>
      <c r="G161" s="22" t="str">
        <f t="shared" si="19"/>
        <v/>
      </c>
      <c r="H161" s="151"/>
      <c r="I161" s="151"/>
      <c r="J161" s="151"/>
      <c r="K161" s="22">
        <f t="shared" si="20"/>
        <v>0</v>
      </c>
      <c r="L161" s="92" t="str">
        <f t="shared" si="15"/>
        <v>M/C Off?</v>
      </c>
      <c r="M161" s="115">
        <f>SUM('MACHINE INFO'!S160)</f>
        <v>0</v>
      </c>
      <c r="N161" s="113" t="str">
        <f t="shared" si="16"/>
        <v/>
      </c>
      <c r="O161" s="114" t="str">
        <f t="shared" si="17"/>
        <v>NO THEO %</v>
      </c>
      <c r="P161" s="152" t="str">
        <f t="shared" si="18"/>
        <v/>
      </c>
    </row>
    <row r="162" spans="1:16" ht="19.5" hidden="1" customHeight="1" x14ac:dyDescent="0.4">
      <c r="A162" s="125">
        <f>'MACHINE INFO'!F161</f>
        <v>0</v>
      </c>
      <c r="B162" s="108">
        <f>'MACHINE INFO'!H161</f>
        <v>0</v>
      </c>
      <c r="C162" s="150"/>
      <c r="D162" s="150"/>
      <c r="E162" s="150"/>
      <c r="F162" s="151"/>
      <c r="G162" s="22" t="str">
        <f t="shared" si="19"/>
        <v/>
      </c>
      <c r="H162" s="151"/>
      <c r="I162" s="151"/>
      <c r="J162" s="151"/>
      <c r="K162" s="22">
        <f t="shared" si="20"/>
        <v>0</v>
      </c>
      <c r="L162" s="92" t="str">
        <f t="shared" si="15"/>
        <v>M/C Off?</v>
      </c>
      <c r="M162" s="115">
        <f>SUM('MACHINE INFO'!S161)</f>
        <v>0</v>
      </c>
      <c r="N162" s="113" t="str">
        <f t="shared" si="16"/>
        <v/>
      </c>
      <c r="O162" s="114" t="str">
        <f t="shared" si="17"/>
        <v>NO THEO %</v>
      </c>
      <c r="P162" s="152" t="str">
        <f t="shared" si="18"/>
        <v/>
      </c>
    </row>
    <row r="163" spans="1:16" ht="19.5" hidden="1" customHeight="1" x14ac:dyDescent="0.4">
      <c r="A163" s="125">
        <f>'MACHINE INFO'!F162</f>
        <v>0</v>
      </c>
      <c r="B163" s="108">
        <f>'MACHINE INFO'!H162</f>
        <v>0</v>
      </c>
      <c r="C163" s="150"/>
      <c r="D163" s="150"/>
      <c r="E163" s="150"/>
      <c r="F163" s="151"/>
      <c r="G163" s="22" t="str">
        <f t="shared" si="19"/>
        <v/>
      </c>
      <c r="H163" s="151"/>
      <c r="I163" s="151"/>
      <c r="J163" s="151"/>
      <c r="K163" s="22">
        <f t="shared" si="20"/>
        <v>0</v>
      </c>
      <c r="L163" s="92" t="str">
        <f t="shared" si="15"/>
        <v>M/C Off?</v>
      </c>
      <c r="M163" s="115">
        <f>SUM('MACHINE INFO'!S162)</f>
        <v>0</v>
      </c>
      <c r="N163" s="113" t="str">
        <f t="shared" si="16"/>
        <v/>
      </c>
      <c r="O163" s="114" t="str">
        <f t="shared" si="17"/>
        <v>NO THEO %</v>
      </c>
      <c r="P163" s="152" t="str">
        <f t="shared" si="18"/>
        <v/>
      </c>
    </row>
    <row r="164" spans="1:16" ht="19.5" hidden="1" customHeight="1" x14ac:dyDescent="0.4">
      <c r="A164" s="125">
        <f>'MACHINE INFO'!F163</f>
        <v>0</v>
      </c>
      <c r="B164" s="108">
        <f>'MACHINE INFO'!H163</f>
        <v>0</v>
      </c>
      <c r="C164" s="150"/>
      <c r="D164" s="150"/>
      <c r="E164" s="150"/>
      <c r="F164" s="151"/>
      <c r="G164" s="22" t="str">
        <f t="shared" si="19"/>
        <v/>
      </c>
      <c r="H164" s="151"/>
      <c r="I164" s="151"/>
      <c r="J164" s="151"/>
      <c r="K164" s="22">
        <f t="shared" si="20"/>
        <v>0</v>
      </c>
      <c r="L164" s="92" t="str">
        <f t="shared" si="15"/>
        <v>M/C Off?</v>
      </c>
      <c r="M164" s="115">
        <f>SUM('MACHINE INFO'!S163)</f>
        <v>0</v>
      </c>
      <c r="N164" s="113" t="str">
        <f t="shared" si="16"/>
        <v/>
      </c>
      <c r="O164" s="114" t="str">
        <f t="shared" si="17"/>
        <v>NO THEO %</v>
      </c>
      <c r="P164" s="152" t="str">
        <f t="shared" si="18"/>
        <v/>
      </c>
    </row>
    <row r="165" spans="1:16" ht="19.5" hidden="1" customHeight="1" x14ac:dyDescent="0.4">
      <c r="A165" s="125">
        <f>'MACHINE INFO'!F164</f>
        <v>0</v>
      </c>
      <c r="B165" s="108">
        <f>'MACHINE INFO'!H164</f>
        <v>0</v>
      </c>
      <c r="C165" s="150"/>
      <c r="D165" s="150"/>
      <c r="E165" s="150"/>
      <c r="F165" s="151"/>
      <c r="G165" s="22" t="str">
        <f t="shared" si="19"/>
        <v/>
      </c>
      <c r="H165" s="151"/>
      <c r="I165" s="151"/>
      <c r="J165" s="151"/>
      <c r="K165" s="22">
        <f t="shared" si="20"/>
        <v>0</v>
      </c>
      <c r="L165" s="92" t="str">
        <f t="shared" si="15"/>
        <v>M/C Off?</v>
      </c>
      <c r="M165" s="115">
        <f>SUM('MACHINE INFO'!S164)</f>
        <v>0</v>
      </c>
      <c r="N165" s="113" t="str">
        <f t="shared" si="16"/>
        <v/>
      </c>
      <c r="O165" s="114" t="str">
        <f t="shared" si="17"/>
        <v>NO THEO %</v>
      </c>
      <c r="P165" s="152" t="str">
        <f t="shared" si="18"/>
        <v/>
      </c>
    </row>
    <row r="166" spans="1:16" ht="19.5" hidden="1" customHeight="1" x14ac:dyDescent="0.4">
      <c r="A166" s="125">
        <f>'MACHINE INFO'!F165</f>
        <v>0</v>
      </c>
      <c r="B166" s="108">
        <f>'MACHINE INFO'!H165</f>
        <v>0</v>
      </c>
      <c r="C166" s="150"/>
      <c r="D166" s="150"/>
      <c r="E166" s="150"/>
      <c r="F166" s="151"/>
      <c r="G166" s="22" t="str">
        <f t="shared" si="19"/>
        <v/>
      </c>
      <c r="H166" s="151"/>
      <c r="I166" s="151"/>
      <c r="J166" s="151"/>
      <c r="K166" s="22">
        <f t="shared" si="20"/>
        <v>0</v>
      </c>
      <c r="L166" s="92" t="str">
        <f t="shared" si="15"/>
        <v>M/C Off?</v>
      </c>
      <c r="M166" s="115">
        <f>SUM('MACHINE INFO'!S165)</f>
        <v>0</v>
      </c>
      <c r="N166" s="113" t="str">
        <f t="shared" si="16"/>
        <v/>
      </c>
      <c r="O166" s="114" t="str">
        <f t="shared" si="17"/>
        <v>NO THEO %</v>
      </c>
      <c r="P166" s="152" t="str">
        <f t="shared" si="18"/>
        <v/>
      </c>
    </row>
    <row r="167" spans="1:16" ht="19.5" hidden="1" customHeight="1" x14ac:dyDescent="0.4">
      <c r="A167" s="125">
        <f>'MACHINE INFO'!F166</f>
        <v>0</v>
      </c>
      <c r="B167" s="108">
        <f>'MACHINE INFO'!H166</f>
        <v>0</v>
      </c>
      <c r="C167" s="150"/>
      <c r="D167" s="150"/>
      <c r="E167" s="150"/>
      <c r="F167" s="151"/>
      <c r="G167" s="22" t="str">
        <f t="shared" si="19"/>
        <v/>
      </c>
      <c r="H167" s="151"/>
      <c r="I167" s="151"/>
      <c r="J167" s="151"/>
      <c r="K167" s="22">
        <f t="shared" si="20"/>
        <v>0</v>
      </c>
      <c r="L167" s="92" t="str">
        <f t="shared" si="15"/>
        <v>M/C Off?</v>
      </c>
      <c r="M167" s="115">
        <f>SUM('MACHINE INFO'!S166)</f>
        <v>0</v>
      </c>
      <c r="N167" s="113" t="str">
        <f t="shared" si="16"/>
        <v/>
      </c>
      <c r="O167" s="114" t="str">
        <f t="shared" si="17"/>
        <v>NO THEO %</v>
      </c>
      <c r="P167" s="152" t="str">
        <f t="shared" si="18"/>
        <v/>
      </c>
    </row>
    <row r="168" spans="1:16" ht="19.5" hidden="1" customHeight="1" x14ac:dyDescent="0.4">
      <c r="A168" s="125">
        <f>'MACHINE INFO'!F167</f>
        <v>0</v>
      </c>
      <c r="B168" s="108">
        <f>'MACHINE INFO'!H167</f>
        <v>0</v>
      </c>
      <c r="C168" s="150"/>
      <c r="D168" s="150"/>
      <c r="E168" s="150"/>
      <c r="F168" s="151"/>
      <c r="G168" s="22" t="str">
        <f t="shared" si="19"/>
        <v/>
      </c>
      <c r="H168" s="151"/>
      <c r="I168" s="151"/>
      <c r="J168" s="151"/>
      <c r="K168" s="22">
        <f t="shared" si="20"/>
        <v>0</v>
      </c>
      <c r="L168" s="92" t="str">
        <f t="shared" si="15"/>
        <v>M/C Off?</v>
      </c>
      <c r="M168" s="115">
        <f>SUM('MACHINE INFO'!S167)</f>
        <v>0</v>
      </c>
      <c r="N168" s="113" t="str">
        <f t="shared" si="16"/>
        <v/>
      </c>
      <c r="O168" s="114" t="str">
        <f t="shared" si="17"/>
        <v>NO THEO %</v>
      </c>
      <c r="P168" s="152" t="str">
        <f t="shared" si="18"/>
        <v/>
      </c>
    </row>
    <row r="169" spans="1:16" ht="19.5" hidden="1" customHeight="1" x14ac:dyDescent="0.4">
      <c r="A169" s="125">
        <f>'MACHINE INFO'!F168</f>
        <v>0</v>
      </c>
      <c r="B169" s="108">
        <f>'MACHINE INFO'!H168</f>
        <v>0</v>
      </c>
      <c r="C169" s="150"/>
      <c r="D169" s="150"/>
      <c r="E169" s="150"/>
      <c r="F169" s="151"/>
      <c r="G169" s="22" t="str">
        <f t="shared" si="19"/>
        <v/>
      </c>
      <c r="H169" s="151"/>
      <c r="I169" s="151"/>
      <c r="J169" s="151"/>
      <c r="K169" s="22">
        <f t="shared" si="20"/>
        <v>0</v>
      </c>
      <c r="L169" s="92" t="str">
        <f t="shared" si="15"/>
        <v>M/C Off?</v>
      </c>
      <c r="M169" s="115">
        <f>SUM('MACHINE INFO'!S168)</f>
        <v>0</v>
      </c>
      <c r="N169" s="113" t="str">
        <f t="shared" si="16"/>
        <v/>
      </c>
      <c r="O169" s="114" t="str">
        <f t="shared" si="17"/>
        <v>NO THEO %</v>
      </c>
      <c r="P169" s="152" t="str">
        <f t="shared" si="18"/>
        <v/>
      </c>
    </row>
    <row r="170" spans="1:16" ht="19.5" hidden="1" customHeight="1" x14ac:dyDescent="0.4">
      <c r="A170" s="125">
        <f>'MACHINE INFO'!F169</f>
        <v>0</v>
      </c>
      <c r="B170" s="108">
        <f>'MACHINE INFO'!H169</f>
        <v>0</v>
      </c>
      <c r="C170" s="150"/>
      <c r="D170" s="150"/>
      <c r="E170" s="150"/>
      <c r="F170" s="151"/>
      <c r="G170" s="22" t="str">
        <f t="shared" si="19"/>
        <v/>
      </c>
      <c r="H170" s="151"/>
      <c r="I170" s="151"/>
      <c r="J170" s="151"/>
      <c r="K170" s="22">
        <f t="shared" si="20"/>
        <v>0</v>
      </c>
      <c r="L170" s="92" t="str">
        <f t="shared" si="15"/>
        <v>M/C Off?</v>
      </c>
      <c r="M170" s="115">
        <f>SUM('MACHINE INFO'!S169)</f>
        <v>0</v>
      </c>
      <c r="N170" s="113" t="str">
        <f t="shared" si="16"/>
        <v/>
      </c>
      <c r="O170" s="114" t="str">
        <f t="shared" si="17"/>
        <v>NO THEO %</v>
      </c>
      <c r="P170" s="152" t="str">
        <f t="shared" si="18"/>
        <v/>
      </c>
    </row>
    <row r="171" spans="1:16" ht="19.5" hidden="1" customHeight="1" x14ac:dyDescent="0.4">
      <c r="A171" s="125">
        <f>'MACHINE INFO'!F170</f>
        <v>0</v>
      </c>
      <c r="B171" s="108">
        <f>'MACHINE INFO'!H170</f>
        <v>0</v>
      </c>
      <c r="C171" s="150"/>
      <c r="D171" s="150"/>
      <c r="E171" s="150"/>
      <c r="F171" s="151"/>
      <c r="G171" s="22" t="str">
        <f t="shared" si="19"/>
        <v/>
      </c>
      <c r="H171" s="151"/>
      <c r="I171" s="151"/>
      <c r="J171" s="151"/>
      <c r="K171" s="22">
        <f t="shared" si="20"/>
        <v>0</v>
      </c>
      <c r="L171" s="92" t="str">
        <f t="shared" si="15"/>
        <v>M/C Off?</v>
      </c>
      <c r="M171" s="115">
        <f>SUM('MACHINE INFO'!S170)</f>
        <v>0</v>
      </c>
      <c r="N171" s="113" t="str">
        <f t="shared" si="16"/>
        <v/>
      </c>
      <c r="O171" s="114" t="str">
        <f t="shared" si="17"/>
        <v>NO THEO %</v>
      </c>
      <c r="P171" s="152" t="str">
        <f t="shared" si="18"/>
        <v/>
      </c>
    </row>
    <row r="172" spans="1:16" ht="19.5" hidden="1" customHeight="1" x14ac:dyDescent="0.4">
      <c r="A172" s="125">
        <f>'MACHINE INFO'!F171</f>
        <v>0</v>
      </c>
      <c r="B172" s="108">
        <f>'MACHINE INFO'!H171</f>
        <v>0</v>
      </c>
      <c r="C172" s="150"/>
      <c r="D172" s="150"/>
      <c r="E172" s="150"/>
      <c r="F172" s="151"/>
      <c r="G172" s="22" t="str">
        <f t="shared" si="19"/>
        <v/>
      </c>
      <c r="H172" s="151"/>
      <c r="I172" s="151"/>
      <c r="J172" s="151"/>
      <c r="K172" s="22">
        <f t="shared" si="20"/>
        <v>0</v>
      </c>
      <c r="L172" s="92" t="str">
        <f t="shared" si="15"/>
        <v>M/C Off?</v>
      </c>
      <c r="M172" s="115">
        <f>SUM('MACHINE INFO'!S171)</f>
        <v>0</v>
      </c>
      <c r="N172" s="113" t="str">
        <f t="shared" si="16"/>
        <v/>
      </c>
      <c r="O172" s="114" t="str">
        <f t="shared" si="17"/>
        <v>NO THEO %</v>
      </c>
      <c r="P172" s="152" t="str">
        <f t="shared" si="18"/>
        <v/>
      </c>
    </row>
    <row r="173" spans="1:16" ht="19.5" hidden="1" customHeight="1" x14ac:dyDescent="0.4">
      <c r="A173" s="125">
        <f>'MACHINE INFO'!F172</f>
        <v>0</v>
      </c>
      <c r="B173" s="108">
        <f>'MACHINE INFO'!H172</f>
        <v>0</v>
      </c>
      <c r="C173" s="150"/>
      <c r="D173" s="150"/>
      <c r="E173" s="150"/>
      <c r="F173" s="151"/>
      <c r="G173" s="22" t="str">
        <f t="shared" si="19"/>
        <v/>
      </c>
      <c r="H173" s="151"/>
      <c r="I173" s="151"/>
      <c r="J173" s="151"/>
      <c r="K173" s="22">
        <f t="shared" si="20"/>
        <v>0</v>
      </c>
      <c r="L173" s="92" t="str">
        <f t="shared" si="15"/>
        <v>M/C Off?</v>
      </c>
      <c r="M173" s="115">
        <f>SUM('MACHINE INFO'!S172)</f>
        <v>0</v>
      </c>
      <c r="N173" s="113" t="str">
        <f t="shared" si="16"/>
        <v/>
      </c>
      <c r="O173" s="114" t="str">
        <f t="shared" si="17"/>
        <v>NO THEO %</v>
      </c>
      <c r="P173" s="152" t="str">
        <f t="shared" si="18"/>
        <v/>
      </c>
    </row>
    <row r="174" spans="1:16" ht="19.5" hidden="1" customHeight="1" x14ac:dyDescent="0.4">
      <c r="A174" s="125">
        <f>'MACHINE INFO'!F173</f>
        <v>0</v>
      </c>
      <c r="B174" s="108">
        <f>'MACHINE INFO'!H173</f>
        <v>0</v>
      </c>
      <c r="C174" s="150"/>
      <c r="D174" s="150"/>
      <c r="E174" s="150"/>
      <c r="F174" s="151"/>
      <c r="G174" s="22" t="str">
        <f t="shared" si="19"/>
        <v/>
      </c>
      <c r="H174" s="151"/>
      <c r="I174" s="151"/>
      <c r="J174" s="151"/>
      <c r="K174" s="22">
        <f t="shared" si="20"/>
        <v>0</v>
      </c>
      <c r="L174" s="92" t="str">
        <f t="shared" si="15"/>
        <v>M/C Off?</v>
      </c>
      <c r="M174" s="115">
        <f>SUM('MACHINE INFO'!S173)</f>
        <v>0</v>
      </c>
      <c r="N174" s="113" t="str">
        <f t="shared" si="16"/>
        <v/>
      </c>
      <c r="O174" s="114" t="str">
        <f t="shared" si="17"/>
        <v>NO THEO %</v>
      </c>
      <c r="P174" s="152" t="str">
        <f t="shared" si="18"/>
        <v/>
      </c>
    </row>
    <row r="175" spans="1:16" ht="19.5" hidden="1" customHeight="1" x14ac:dyDescent="0.4">
      <c r="A175" s="125">
        <f>'MACHINE INFO'!F174</f>
        <v>0</v>
      </c>
      <c r="B175" s="108">
        <f>'MACHINE INFO'!H174</f>
        <v>0</v>
      </c>
      <c r="C175" s="150"/>
      <c r="D175" s="150"/>
      <c r="E175" s="150"/>
      <c r="F175" s="151"/>
      <c r="G175" s="22" t="str">
        <f t="shared" si="19"/>
        <v/>
      </c>
      <c r="H175" s="151"/>
      <c r="I175" s="151"/>
      <c r="J175" s="151"/>
      <c r="K175" s="22">
        <f t="shared" si="20"/>
        <v>0</v>
      </c>
      <c r="L175" s="92" t="str">
        <f t="shared" si="15"/>
        <v>M/C Off?</v>
      </c>
      <c r="M175" s="115">
        <f>SUM('MACHINE INFO'!S174)</f>
        <v>0</v>
      </c>
      <c r="N175" s="113" t="str">
        <f t="shared" si="16"/>
        <v/>
      </c>
      <c r="O175" s="114" t="str">
        <f t="shared" si="17"/>
        <v>NO THEO %</v>
      </c>
      <c r="P175" s="152" t="str">
        <f t="shared" si="18"/>
        <v/>
      </c>
    </row>
    <row r="176" spans="1:16" ht="19.5" hidden="1" customHeight="1" x14ac:dyDescent="0.4">
      <c r="A176" s="125">
        <f>'MACHINE INFO'!F175</f>
        <v>0</v>
      </c>
      <c r="B176" s="108">
        <f>'MACHINE INFO'!H175</f>
        <v>0</v>
      </c>
      <c r="C176" s="150"/>
      <c r="D176" s="150"/>
      <c r="E176" s="150"/>
      <c r="F176" s="151"/>
      <c r="G176" s="22" t="str">
        <f t="shared" si="19"/>
        <v/>
      </c>
      <c r="H176" s="151"/>
      <c r="I176" s="151"/>
      <c r="J176" s="151"/>
      <c r="K176" s="22">
        <f t="shared" si="20"/>
        <v>0</v>
      </c>
      <c r="L176" s="92" t="str">
        <f t="shared" si="15"/>
        <v>M/C Off?</v>
      </c>
      <c r="M176" s="115">
        <f>SUM('MACHINE INFO'!S175)</f>
        <v>0</v>
      </c>
      <c r="N176" s="113" t="str">
        <f t="shared" si="16"/>
        <v/>
      </c>
      <c r="O176" s="114" t="str">
        <f t="shared" si="17"/>
        <v>NO THEO %</v>
      </c>
      <c r="P176" s="152" t="str">
        <f t="shared" si="18"/>
        <v/>
      </c>
    </row>
    <row r="177" spans="1:16" ht="19.5" hidden="1" customHeight="1" x14ac:dyDescent="0.4">
      <c r="A177" s="125">
        <f>'MACHINE INFO'!F176</f>
        <v>0</v>
      </c>
      <c r="B177" s="108">
        <f>'MACHINE INFO'!H176</f>
        <v>0</v>
      </c>
      <c r="C177" s="150"/>
      <c r="D177" s="150"/>
      <c r="E177" s="150"/>
      <c r="F177" s="151"/>
      <c r="G177" s="22" t="str">
        <f t="shared" si="19"/>
        <v/>
      </c>
      <c r="H177" s="151"/>
      <c r="I177" s="151"/>
      <c r="J177" s="151"/>
      <c r="K177" s="22">
        <f t="shared" si="20"/>
        <v>0</v>
      </c>
      <c r="L177" s="92" t="str">
        <f t="shared" si="15"/>
        <v>M/C Off?</v>
      </c>
      <c r="M177" s="115">
        <f>SUM('MACHINE INFO'!S176)</f>
        <v>0</v>
      </c>
      <c r="N177" s="113" t="str">
        <f t="shared" si="16"/>
        <v/>
      </c>
      <c r="O177" s="114" t="str">
        <f t="shared" si="17"/>
        <v>NO THEO %</v>
      </c>
      <c r="P177" s="152" t="str">
        <f t="shared" si="18"/>
        <v/>
      </c>
    </row>
    <row r="178" spans="1:16" ht="19.5" hidden="1" customHeight="1" x14ac:dyDescent="0.4">
      <c r="A178" s="125">
        <f>'MACHINE INFO'!F177</f>
        <v>0</v>
      </c>
      <c r="B178" s="108">
        <f>'MACHINE INFO'!H177</f>
        <v>0</v>
      </c>
      <c r="C178" s="150"/>
      <c r="D178" s="150"/>
      <c r="E178" s="150"/>
      <c r="F178" s="151"/>
      <c r="G178" s="22" t="str">
        <f t="shared" si="19"/>
        <v/>
      </c>
      <c r="H178" s="151"/>
      <c r="I178" s="151"/>
      <c r="J178" s="151"/>
      <c r="K178" s="22">
        <f t="shared" si="20"/>
        <v>0</v>
      </c>
      <c r="L178" s="92" t="str">
        <f t="shared" si="15"/>
        <v>M/C Off?</v>
      </c>
      <c r="M178" s="115">
        <f>SUM('MACHINE INFO'!S177)</f>
        <v>0</v>
      </c>
      <c r="N178" s="113" t="str">
        <f t="shared" si="16"/>
        <v/>
      </c>
      <c r="O178" s="114" t="str">
        <f t="shared" si="17"/>
        <v>NO THEO %</v>
      </c>
      <c r="P178" s="152" t="str">
        <f t="shared" si="18"/>
        <v/>
      </c>
    </row>
    <row r="179" spans="1:16" ht="19.5" hidden="1" customHeight="1" x14ac:dyDescent="0.4">
      <c r="A179" s="125">
        <f>'MACHINE INFO'!F178</f>
        <v>0</v>
      </c>
      <c r="B179" s="108">
        <f>'MACHINE INFO'!H178</f>
        <v>0</v>
      </c>
      <c r="C179" s="150"/>
      <c r="D179" s="150"/>
      <c r="E179" s="150"/>
      <c r="F179" s="151"/>
      <c r="G179" s="22" t="str">
        <f t="shared" si="19"/>
        <v/>
      </c>
      <c r="H179" s="151"/>
      <c r="I179" s="151"/>
      <c r="J179" s="151"/>
      <c r="K179" s="22">
        <f t="shared" si="20"/>
        <v>0</v>
      </c>
      <c r="L179" s="92" t="str">
        <f t="shared" si="15"/>
        <v>M/C Off?</v>
      </c>
      <c r="M179" s="115">
        <f>SUM('MACHINE INFO'!S178)</f>
        <v>0</v>
      </c>
      <c r="N179" s="113" t="str">
        <f t="shared" si="16"/>
        <v/>
      </c>
      <c r="O179" s="114" t="str">
        <f t="shared" si="17"/>
        <v>NO THEO %</v>
      </c>
      <c r="P179" s="152" t="str">
        <f t="shared" si="18"/>
        <v/>
      </c>
    </row>
    <row r="180" spans="1:16" ht="19.5" hidden="1" customHeight="1" x14ac:dyDescent="0.4">
      <c r="A180" s="125">
        <f>'MACHINE INFO'!F179</f>
        <v>0</v>
      </c>
      <c r="B180" s="108">
        <f>'MACHINE INFO'!H179</f>
        <v>0</v>
      </c>
      <c r="C180" s="150"/>
      <c r="D180" s="150"/>
      <c r="E180" s="150"/>
      <c r="F180" s="151"/>
      <c r="G180" s="22" t="str">
        <f t="shared" si="19"/>
        <v/>
      </c>
      <c r="H180" s="151"/>
      <c r="I180" s="151"/>
      <c r="J180" s="151"/>
      <c r="K180" s="22">
        <f t="shared" si="20"/>
        <v>0</v>
      </c>
      <c r="L180" s="92" t="str">
        <f t="shared" si="15"/>
        <v>M/C Off?</v>
      </c>
      <c r="M180" s="115">
        <f>SUM('MACHINE INFO'!S179)</f>
        <v>0</v>
      </c>
      <c r="N180" s="113" t="str">
        <f t="shared" si="16"/>
        <v/>
      </c>
      <c r="O180" s="114" t="str">
        <f t="shared" si="17"/>
        <v>NO THEO %</v>
      </c>
      <c r="P180" s="152" t="str">
        <f t="shared" si="18"/>
        <v/>
      </c>
    </row>
    <row r="181" spans="1:16" ht="19.5" hidden="1" customHeight="1" x14ac:dyDescent="0.4">
      <c r="A181" s="125">
        <f>'MACHINE INFO'!F180</f>
        <v>0</v>
      </c>
      <c r="B181" s="108">
        <f>'MACHINE INFO'!H180</f>
        <v>0</v>
      </c>
      <c r="C181" s="150"/>
      <c r="D181" s="150"/>
      <c r="E181" s="150"/>
      <c r="F181" s="151"/>
      <c r="G181" s="22" t="str">
        <f t="shared" si="19"/>
        <v/>
      </c>
      <c r="H181" s="151"/>
      <c r="I181" s="151"/>
      <c r="J181" s="151"/>
      <c r="K181" s="22">
        <f t="shared" si="20"/>
        <v>0</v>
      </c>
      <c r="L181" s="92" t="str">
        <f t="shared" si="15"/>
        <v>M/C Off?</v>
      </c>
      <c r="M181" s="115">
        <f>SUM('MACHINE INFO'!S180)</f>
        <v>0</v>
      </c>
      <c r="N181" s="113" t="str">
        <f t="shared" si="16"/>
        <v/>
      </c>
      <c r="O181" s="114" t="str">
        <f t="shared" si="17"/>
        <v>NO THEO %</v>
      </c>
      <c r="P181" s="152" t="str">
        <f t="shared" si="18"/>
        <v/>
      </c>
    </row>
    <row r="182" spans="1:16" ht="19.5" hidden="1" customHeight="1" x14ac:dyDescent="0.4">
      <c r="A182" s="125">
        <f>'MACHINE INFO'!F181</f>
        <v>0</v>
      </c>
      <c r="B182" s="108">
        <f>'MACHINE INFO'!H181</f>
        <v>0</v>
      </c>
      <c r="C182" s="150"/>
      <c r="D182" s="150"/>
      <c r="E182" s="150"/>
      <c r="F182" s="151"/>
      <c r="G182" s="22" t="str">
        <f t="shared" si="19"/>
        <v/>
      </c>
      <c r="H182" s="151"/>
      <c r="I182" s="151"/>
      <c r="J182" s="151"/>
      <c r="K182" s="22">
        <f t="shared" si="20"/>
        <v>0</v>
      </c>
      <c r="L182" s="92" t="str">
        <f t="shared" si="15"/>
        <v>M/C Off?</v>
      </c>
      <c r="M182" s="115">
        <f>SUM('MACHINE INFO'!S181)</f>
        <v>0</v>
      </c>
      <c r="N182" s="113" t="str">
        <f t="shared" si="16"/>
        <v/>
      </c>
      <c r="O182" s="114" t="str">
        <f t="shared" si="17"/>
        <v>NO THEO %</v>
      </c>
      <c r="P182" s="152" t="str">
        <f t="shared" si="18"/>
        <v/>
      </c>
    </row>
    <row r="183" spans="1:16" ht="19.5" hidden="1" customHeight="1" x14ac:dyDescent="0.4">
      <c r="A183" s="125">
        <f>'MACHINE INFO'!F182</f>
        <v>0</v>
      </c>
      <c r="B183" s="108">
        <f>'MACHINE INFO'!H182</f>
        <v>0</v>
      </c>
      <c r="C183" s="150"/>
      <c r="D183" s="150"/>
      <c r="E183" s="150"/>
      <c r="F183" s="151"/>
      <c r="G183" s="22" t="str">
        <f t="shared" si="19"/>
        <v/>
      </c>
      <c r="H183" s="151"/>
      <c r="I183" s="151"/>
      <c r="J183" s="151"/>
      <c r="K183" s="22">
        <f t="shared" si="20"/>
        <v>0</v>
      </c>
      <c r="L183" s="92" t="str">
        <f t="shared" si="15"/>
        <v>M/C Off?</v>
      </c>
      <c r="M183" s="115">
        <f>SUM('MACHINE INFO'!S182)</f>
        <v>0</v>
      </c>
      <c r="N183" s="113" t="str">
        <f t="shared" si="16"/>
        <v/>
      </c>
      <c r="O183" s="114" t="str">
        <f t="shared" si="17"/>
        <v>NO THEO %</v>
      </c>
      <c r="P183" s="152" t="str">
        <f t="shared" si="18"/>
        <v/>
      </c>
    </row>
    <row r="184" spans="1:16" ht="19.5" hidden="1" customHeight="1" x14ac:dyDescent="0.4">
      <c r="A184" s="125">
        <f>'MACHINE INFO'!F183</f>
        <v>0</v>
      </c>
      <c r="B184" s="108">
        <f>'MACHINE INFO'!H183</f>
        <v>0</v>
      </c>
      <c r="C184" s="150"/>
      <c r="D184" s="150"/>
      <c r="E184" s="150"/>
      <c r="F184" s="151"/>
      <c r="G184" s="22" t="str">
        <f t="shared" si="19"/>
        <v/>
      </c>
      <c r="H184" s="151"/>
      <c r="I184" s="151"/>
      <c r="J184" s="151"/>
      <c r="K184" s="22">
        <f t="shared" si="20"/>
        <v>0</v>
      </c>
      <c r="L184" s="92" t="str">
        <f t="shared" si="15"/>
        <v>M/C Off?</v>
      </c>
      <c r="M184" s="115">
        <f>SUM('MACHINE INFO'!S183)</f>
        <v>0</v>
      </c>
      <c r="N184" s="113" t="str">
        <f t="shared" si="16"/>
        <v/>
      </c>
      <c r="O184" s="114" t="str">
        <f t="shared" si="17"/>
        <v>NO THEO %</v>
      </c>
      <c r="P184" s="152" t="str">
        <f t="shared" si="18"/>
        <v/>
      </c>
    </row>
    <row r="185" spans="1:16" ht="19.5" hidden="1" customHeight="1" x14ac:dyDescent="0.4">
      <c r="A185" s="125">
        <f>'MACHINE INFO'!F184</f>
        <v>0</v>
      </c>
      <c r="B185" s="108">
        <f>'MACHINE INFO'!H184</f>
        <v>0</v>
      </c>
      <c r="C185" s="150"/>
      <c r="D185" s="150"/>
      <c r="E185" s="150"/>
      <c r="F185" s="151"/>
      <c r="G185" s="22" t="str">
        <f t="shared" si="19"/>
        <v/>
      </c>
      <c r="H185" s="151"/>
      <c r="I185" s="151"/>
      <c r="J185" s="151"/>
      <c r="K185" s="22">
        <f t="shared" si="20"/>
        <v>0</v>
      </c>
      <c r="L185" s="92" t="str">
        <f t="shared" si="15"/>
        <v>M/C Off?</v>
      </c>
      <c r="M185" s="115">
        <f>SUM('MACHINE INFO'!S184)</f>
        <v>0</v>
      </c>
      <c r="N185" s="113" t="str">
        <f t="shared" si="16"/>
        <v/>
      </c>
      <c r="O185" s="114" t="str">
        <f t="shared" si="17"/>
        <v>NO THEO %</v>
      </c>
      <c r="P185" s="152" t="str">
        <f t="shared" si="18"/>
        <v/>
      </c>
    </row>
    <row r="186" spans="1:16" ht="19.5" hidden="1" customHeight="1" x14ac:dyDescent="0.4">
      <c r="A186" s="125">
        <f>'MACHINE INFO'!F185</f>
        <v>0</v>
      </c>
      <c r="B186" s="108">
        <f>'MACHINE INFO'!H185</f>
        <v>0</v>
      </c>
      <c r="C186" s="150"/>
      <c r="D186" s="150"/>
      <c r="E186" s="150"/>
      <c r="F186" s="151"/>
      <c r="G186" s="22" t="str">
        <f t="shared" si="19"/>
        <v/>
      </c>
      <c r="H186" s="151"/>
      <c r="I186" s="151"/>
      <c r="J186" s="151"/>
      <c r="K186" s="22">
        <f t="shared" si="20"/>
        <v>0</v>
      </c>
      <c r="L186" s="92" t="str">
        <f t="shared" si="15"/>
        <v>M/C Off?</v>
      </c>
      <c r="M186" s="115">
        <f>SUM('MACHINE INFO'!S185)</f>
        <v>0</v>
      </c>
      <c r="N186" s="113" t="str">
        <f t="shared" si="16"/>
        <v/>
      </c>
      <c r="O186" s="114" t="str">
        <f t="shared" si="17"/>
        <v>NO THEO %</v>
      </c>
      <c r="P186" s="152" t="str">
        <f t="shared" si="18"/>
        <v/>
      </c>
    </row>
    <row r="187" spans="1:16" ht="19.5" hidden="1" customHeight="1" x14ac:dyDescent="0.4">
      <c r="A187" s="125">
        <f>'MACHINE INFO'!F186</f>
        <v>0</v>
      </c>
      <c r="B187" s="108">
        <f>'MACHINE INFO'!H186</f>
        <v>0</v>
      </c>
      <c r="C187" s="150"/>
      <c r="D187" s="150"/>
      <c r="E187" s="150"/>
      <c r="F187" s="151"/>
      <c r="G187" s="22" t="str">
        <f t="shared" si="19"/>
        <v/>
      </c>
      <c r="H187" s="151"/>
      <c r="I187" s="151"/>
      <c r="J187" s="151"/>
      <c r="K187" s="22">
        <f t="shared" si="20"/>
        <v>0</v>
      </c>
      <c r="L187" s="92" t="str">
        <f t="shared" si="15"/>
        <v>M/C Off?</v>
      </c>
      <c r="M187" s="115">
        <f>SUM('MACHINE INFO'!S186)</f>
        <v>0</v>
      </c>
      <c r="N187" s="113" t="str">
        <f t="shared" si="16"/>
        <v/>
      </c>
      <c r="O187" s="114" t="str">
        <f t="shared" si="17"/>
        <v>NO THEO %</v>
      </c>
      <c r="P187" s="152" t="str">
        <f t="shared" si="18"/>
        <v/>
      </c>
    </row>
    <row r="188" spans="1:16" ht="19.5" hidden="1" customHeight="1" x14ac:dyDescent="0.4">
      <c r="A188" s="125">
        <f>'MACHINE INFO'!F187</f>
        <v>0</v>
      </c>
      <c r="B188" s="108">
        <f>'MACHINE INFO'!H187</f>
        <v>0</v>
      </c>
      <c r="C188" s="150"/>
      <c r="D188" s="150"/>
      <c r="E188" s="150"/>
      <c r="F188" s="151"/>
      <c r="G188" s="22" t="str">
        <f t="shared" si="19"/>
        <v/>
      </c>
      <c r="H188" s="151"/>
      <c r="I188" s="151"/>
      <c r="J188" s="151"/>
      <c r="K188" s="22">
        <f t="shared" si="20"/>
        <v>0</v>
      </c>
      <c r="L188" s="92" t="str">
        <f t="shared" si="15"/>
        <v>M/C Off?</v>
      </c>
      <c r="M188" s="115">
        <f>SUM('MACHINE INFO'!S187)</f>
        <v>0</v>
      </c>
      <c r="N188" s="113" t="str">
        <f t="shared" si="16"/>
        <v/>
      </c>
      <c r="O188" s="114" t="str">
        <f t="shared" si="17"/>
        <v>NO THEO %</v>
      </c>
      <c r="P188" s="152" t="str">
        <f t="shared" si="18"/>
        <v/>
      </c>
    </row>
    <row r="189" spans="1:16" ht="19.5" hidden="1" customHeight="1" x14ac:dyDescent="0.4">
      <c r="A189" s="125">
        <f>'MACHINE INFO'!F188</f>
        <v>0</v>
      </c>
      <c r="B189" s="108">
        <f>'MACHINE INFO'!H188</f>
        <v>0</v>
      </c>
      <c r="C189" s="150"/>
      <c r="D189" s="150"/>
      <c r="E189" s="150"/>
      <c r="F189" s="151"/>
      <c r="G189" s="22" t="str">
        <f t="shared" si="19"/>
        <v/>
      </c>
      <c r="H189" s="151"/>
      <c r="I189" s="151"/>
      <c r="J189" s="151"/>
      <c r="K189" s="22">
        <f t="shared" si="20"/>
        <v>0</v>
      </c>
      <c r="L189" s="92" t="str">
        <f t="shared" si="15"/>
        <v>M/C Off?</v>
      </c>
      <c r="M189" s="115">
        <f>SUM('MACHINE INFO'!S188)</f>
        <v>0</v>
      </c>
      <c r="N189" s="113" t="str">
        <f t="shared" si="16"/>
        <v/>
      </c>
      <c r="O189" s="114" t="str">
        <f t="shared" si="17"/>
        <v>NO THEO %</v>
      </c>
      <c r="P189" s="152" t="str">
        <f t="shared" si="18"/>
        <v/>
      </c>
    </row>
    <row r="190" spans="1:16" ht="19.5" hidden="1" customHeight="1" x14ac:dyDescent="0.4">
      <c r="A190" s="125">
        <f>'MACHINE INFO'!F189</f>
        <v>0</v>
      </c>
      <c r="B190" s="108">
        <f>'MACHINE INFO'!H189</f>
        <v>0</v>
      </c>
      <c r="C190" s="150"/>
      <c r="D190" s="150"/>
      <c r="E190" s="150"/>
      <c r="F190" s="151"/>
      <c r="G190" s="22" t="str">
        <f t="shared" si="19"/>
        <v/>
      </c>
      <c r="H190" s="151"/>
      <c r="I190" s="151"/>
      <c r="J190" s="151"/>
      <c r="K190" s="22">
        <f t="shared" si="20"/>
        <v>0</v>
      </c>
      <c r="L190" s="92" t="str">
        <f t="shared" si="15"/>
        <v>M/C Off?</v>
      </c>
      <c r="M190" s="115">
        <f>SUM('MACHINE INFO'!S189)</f>
        <v>0</v>
      </c>
      <c r="N190" s="113" t="str">
        <f t="shared" si="16"/>
        <v/>
      </c>
      <c r="O190" s="114" t="str">
        <f t="shared" si="17"/>
        <v>NO THEO %</v>
      </c>
      <c r="P190" s="152" t="str">
        <f t="shared" si="18"/>
        <v/>
      </c>
    </row>
    <row r="191" spans="1:16" ht="19.5" hidden="1" customHeight="1" x14ac:dyDescent="0.4">
      <c r="A191" s="125">
        <f>'MACHINE INFO'!F190</f>
        <v>0</v>
      </c>
      <c r="B191" s="108">
        <f>'MACHINE INFO'!H190</f>
        <v>0</v>
      </c>
      <c r="C191" s="150"/>
      <c r="D191" s="150"/>
      <c r="E191" s="150"/>
      <c r="F191" s="151"/>
      <c r="G191" s="22" t="str">
        <f t="shared" si="19"/>
        <v/>
      </c>
      <c r="H191" s="151"/>
      <c r="I191" s="151"/>
      <c r="J191" s="151"/>
      <c r="K191" s="22">
        <f t="shared" si="20"/>
        <v>0</v>
      </c>
      <c r="L191" s="92" t="str">
        <f t="shared" si="15"/>
        <v>M/C Off?</v>
      </c>
      <c r="M191" s="115">
        <f>SUM('MACHINE INFO'!S190)</f>
        <v>0</v>
      </c>
      <c r="N191" s="113" t="str">
        <f t="shared" si="16"/>
        <v/>
      </c>
      <c r="O191" s="114" t="str">
        <f t="shared" si="17"/>
        <v>NO THEO %</v>
      </c>
      <c r="P191" s="152" t="str">
        <f t="shared" si="18"/>
        <v/>
      </c>
    </row>
    <row r="192" spans="1:16" ht="19.5" hidden="1" customHeight="1" x14ac:dyDescent="0.4">
      <c r="A192" s="125">
        <f>'MACHINE INFO'!F191</f>
        <v>0</v>
      </c>
      <c r="B192" s="108">
        <f>'MACHINE INFO'!H191</f>
        <v>0</v>
      </c>
      <c r="C192" s="150"/>
      <c r="D192" s="150"/>
      <c r="E192" s="150"/>
      <c r="F192" s="151"/>
      <c r="G192" s="22" t="str">
        <f t="shared" si="19"/>
        <v/>
      </c>
      <c r="H192" s="151"/>
      <c r="I192" s="151"/>
      <c r="J192" s="151"/>
      <c r="K192" s="22">
        <f t="shared" si="20"/>
        <v>0</v>
      </c>
      <c r="L192" s="92" t="str">
        <f t="shared" si="15"/>
        <v>M/C Off?</v>
      </c>
      <c r="M192" s="115">
        <f>SUM('MACHINE INFO'!S191)</f>
        <v>0</v>
      </c>
      <c r="N192" s="113" t="str">
        <f t="shared" si="16"/>
        <v/>
      </c>
      <c r="O192" s="114" t="str">
        <f t="shared" si="17"/>
        <v>NO THEO %</v>
      </c>
      <c r="P192" s="152" t="str">
        <f t="shared" si="18"/>
        <v/>
      </c>
    </row>
    <row r="193" spans="1:24" ht="19.5" hidden="1" customHeight="1" x14ac:dyDescent="0.4">
      <c r="A193" s="125">
        <f>'MACHINE INFO'!F192</f>
        <v>0</v>
      </c>
      <c r="B193" s="108">
        <f>'MACHINE INFO'!H192</f>
        <v>0</v>
      </c>
      <c r="C193" s="150"/>
      <c r="D193" s="150"/>
      <c r="E193" s="150"/>
      <c r="F193" s="151"/>
      <c r="G193" s="22" t="str">
        <f t="shared" si="19"/>
        <v/>
      </c>
      <c r="H193" s="151"/>
      <c r="I193" s="151"/>
      <c r="J193" s="151"/>
      <c r="K193" s="22">
        <f t="shared" si="20"/>
        <v>0</v>
      </c>
      <c r="L193" s="92" t="str">
        <f t="shared" si="15"/>
        <v>M/C Off?</v>
      </c>
      <c r="M193" s="115">
        <f>SUM('MACHINE INFO'!S192)</f>
        <v>0</v>
      </c>
      <c r="N193" s="113" t="str">
        <f t="shared" si="16"/>
        <v/>
      </c>
      <c r="O193" s="114" t="str">
        <f t="shared" si="17"/>
        <v>NO THEO %</v>
      </c>
      <c r="P193" s="152" t="str">
        <f t="shared" si="18"/>
        <v/>
      </c>
      <c r="Q193" s="370"/>
      <c r="X193" s="333"/>
    </row>
    <row r="194" spans="1:24" ht="19.5" hidden="1" customHeight="1" x14ac:dyDescent="0.4">
      <c r="A194" s="125">
        <f>'MACHINE INFO'!F193</f>
        <v>0</v>
      </c>
      <c r="B194" s="108">
        <f>'MACHINE INFO'!H193</f>
        <v>0</v>
      </c>
      <c r="C194" s="150"/>
      <c r="D194" s="150"/>
      <c r="E194" s="150"/>
      <c r="F194" s="151"/>
      <c r="G194" s="22" t="str">
        <f t="shared" si="19"/>
        <v/>
      </c>
      <c r="H194" s="151"/>
      <c r="I194" s="151"/>
      <c r="J194" s="151"/>
      <c r="K194" s="22">
        <f t="shared" si="20"/>
        <v>0</v>
      </c>
      <c r="L194" s="92" t="str">
        <f t="shared" si="15"/>
        <v>M/C Off?</v>
      </c>
      <c r="M194" s="115">
        <f>SUM('MACHINE INFO'!S193)</f>
        <v>0</v>
      </c>
      <c r="N194" s="113" t="str">
        <f t="shared" si="16"/>
        <v/>
      </c>
      <c r="O194" s="114" t="str">
        <f t="shared" si="17"/>
        <v>NO THEO %</v>
      </c>
      <c r="P194" s="152" t="str">
        <f t="shared" si="18"/>
        <v/>
      </c>
      <c r="Q194" s="366"/>
      <c r="R194" s="333"/>
      <c r="S194" s="333"/>
      <c r="T194" s="333"/>
      <c r="U194" s="333"/>
      <c r="V194" s="333"/>
      <c r="W194" s="333"/>
      <c r="X194" s="18"/>
    </row>
    <row r="195" spans="1:24" ht="19.5" hidden="1" customHeight="1" x14ac:dyDescent="0.4">
      <c r="A195" s="125">
        <f>'MACHINE INFO'!F194</f>
        <v>0</v>
      </c>
      <c r="B195" s="108">
        <f>'MACHINE INFO'!H194</f>
        <v>0</v>
      </c>
      <c r="C195" s="150"/>
      <c r="D195" s="150"/>
      <c r="E195" s="150"/>
      <c r="F195" s="151"/>
      <c r="G195" s="22" t="str">
        <f t="shared" si="19"/>
        <v/>
      </c>
      <c r="H195" s="151"/>
      <c r="I195" s="151"/>
      <c r="J195" s="151"/>
      <c r="K195" s="22">
        <f t="shared" si="20"/>
        <v>0</v>
      </c>
      <c r="L195" s="92" t="str">
        <f t="shared" si="15"/>
        <v>M/C Off?</v>
      </c>
      <c r="M195" s="115">
        <f>SUM('MACHINE INFO'!S194)</f>
        <v>0</v>
      </c>
      <c r="N195" s="113" t="str">
        <f t="shared" si="16"/>
        <v/>
      </c>
      <c r="O195" s="114" t="str">
        <f t="shared" si="17"/>
        <v>NO THEO %</v>
      </c>
      <c r="P195" s="152" t="str">
        <f t="shared" si="18"/>
        <v/>
      </c>
      <c r="Q195" s="366"/>
      <c r="R195" s="18"/>
      <c r="S195" s="18"/>
      <c r="T195" s="18"/>
      <c r="U195" s="18"/>
      <c r="V195" s="18"/>
      <c r="W195" s="18"/>
      <c r="X195" s="18"/>
    </row>
    <row r="196" spans="1:24" ht="19.5" hidden="1" customHeight="1" x14ac:dyDescent="0.4">
      <c r="A196" s="125">
        <f>'MACHINE INFO'!F195</f>
        <v>0</v>
      </c>
      <c r="B196" s="108">
        <f>'MACHINE INFO'!H195</f>
        <v>0</v>
      </c>
      <c r="C196" s="150"/>
      <c r="D196" s="150"/>
      <c r="E196" s="150"/>
      <c r="F196" s="151"/>
      <c r="G196" s="22" t="str">
        <f t="shared" si="19"/>
        <v/>
      </c>
      <c r="H196" s="151"/>
      <c r="I196" s="151"/>
      <c r="J196" s="151"/>
      <c r="K196" s="22">
        <f t="shared" si="20"/>
        <v>0</v>
      </c>
      <c r="L196" s="92" t="str">
        <f t="shared" si="15"/>
        <v>M/C Off?</v>
      </c>
      <c r="M196" s="115">
        <f>SUM('MACHINE INFO'!S195)</f>
        <v>0</v>
      </c>
      <c r="N196" s="113" t="str">
        <f t="shared" si="16"/>
        <v/>
      </c>
      <c r="O196" s="114" t="str">
        <f t="shared" si="17"/>
        <v>NO THEO %</v>
      </c>
      <c r="P196" s="152" t="str">
        <f t="shared" si="18"/>
        <v/>
      </c>
      <c r="Q196" s="366"/>
      <c r="R196" s="18"/>
      <c r="S196" s="18"/>
      <c r="T196" s="18"/>
      <c r="U196" s="18"/>
      <c r="V196" s="18"/>
      <c r="W196" s="18"/>
      <c r="X196" s="18"/>
    </row>
    <row r="197" spans="1:24" ht="19.5" hidden="1" customHeight="1" x14ac:dyDescent="0.4">
      <c r="A197" s="125">
        <f>'MACHINE INFO'!F196</f>
        <v>0</v>
      </c>
      <c r="B197" s="108">
        <f>'MACHINE INFO'!H196</f>
        <v>0</v>
      </c>
      <c r="C197" s="150"/>
      <c r="D197" s="150"/>
      <c r="E197" s="150"/>
      <c r="F197" s="151"/>
      <c r="G197" s="22" t="str">
        <f t="shared" si="19"/>
        <v/>
      </c>
      <c r="H197" s="151"/>
      <c r="I197" s="151"/>
      <c r="J197" s="151"/>
      <c r="K197" s="22">
        <f t="shared" si="20"/>
        <v>0</v>
      </c>
      <c r="L197" s="92" t="str">
        <f t="shared" si="15"/>
        <v>M/C Off?</v>
      </c>
      <c r="M197" s="115">
        <f>SUM('MACHINE INFO'!S196)</f>
        <v>0</v>
      </c>
      <c r="N197" s="113" t="str">
        <f t="shared" si="16"/>
        <v/>
      </c>
      <c r="O197" s="114" t="str">
        <f t="shared" si="17"/>
        <v>NO THEO %</v>
      </c>
      <c r="P197" s="152" t="str">
        <f t="shared" si="18"/>
        <v/>
      </c>
      <c r="Q197" s="366"/>
      <c r="R197" s="18"/>
      <c r="S197" s="18"/>
      <c r="T197" s="18"/>
      <c r="U197" s="18"/>
      <c r="V197" s="18"/>
      <c r="W197" s="18"/>
      <c r="X197" s="18"/>
    </row>
    <row r="198" spans="1:24" ht="20.25" hidden="1" customHeight="1" x14ac:dyDescent="0.4">
      <c r="A198" s="125">
        <f>'MACHINE INFO'!F197</f>
        <v>0</v>
      </c>
      <c r="B198" s="108">
        <f>'MACHINE INFO'!H197</f>
        <v>0</v>
      </c>
      <c r="C198" s="150"/>
      <c r="D198" s="150"/>
      <c r="E198" s="150"/>
      <c r="F198" s="151"/>
      <c r="G198" s="22" t="str">
        <f t="shared" si="19"/>
        <v/>
      </c>
      <c r="H198" s="151"/>
      <c r="I198" s="151"/>
      <c r="J198" s="151"/>
      <c r="K198" s="22">
        <f t="shared" si="20"/>
        <v>0</v>
      </c>
      <c r="L198" s="92" t="str">
        <f t="shared" si="15"/>
        <v>M/C Off?</v>
      </c>
      <c r="M198" s="115">
        <f>SUM('MACHINE INFO'!S197)</f>
        <v>0</v>
      </c>
      <c r="N198" s="113" t="str">
        <f t="shared" si="16"/>
        <v/>
      </c>
      <c r="O198" s="114" t="str">
        <f t="shared" si="17"/>
        <v>NO THEO %</v>
      </c>
      <c r="P198" s="152" t="str">
        <f t="shared" si="18"/>
        <v/>
      </c>
      <c r="Q198" s="366"/>
      <c r="R198" s="18"/>
      <c r="S198" s="18"/>
      <c r="T198" s="18"/>
      <c r="U198" s="18"/>
      <c r="V198" s="18"/>
      <c r="W198" s="18"/>
      <c r="X198" s="18"/>
    </row>
    <row r="199" spans="1:24" s="333" customFormat="1" ht="19.5" hidden="1" customHeight="1" x14ac:dyDescent="0.4">
      <c r="A199" s="125">
        <f>'MACHINE INFO'!F198</f>
        <v>0</v>
      </c>
      <c r="B199" s="108">
        <f>'MACHINE INFO'!H198</f>
        <v>0</v>
      </c>
      <c r="C199" s="150"/>
      <c r="D199" s="150"/>
      <c r="E199" s="150"/>
      <c r="F199" s="151"/>
      <c r="G199" s="22" t="str">
        <f t="shared" si="19"/>
        <v/>
      </c>
      <c r="H199" s="151"/>
      <c r="I199" s="151"/>
      <c r="J199" s="151"/>
      <c r="K199" s="22">
        <f t="shared" si="20"/>
        <v>0</v>
      </c>
      <c r="L199" s="92" t="str">
        <f t="shared" si="15"/>
        <v>M/C Off?</v>
      </c>
      <c r="M199" s="115">
        <f>SUM('MACHINE INFO'!S198)</f>
        <v>0</v>
      </c>
      <c r="N199" s="113" t="str">
        <f t="shared" si="16"/>
        <v/>
      </c>
      <c r="O199" s="114" t="str">
        <f t="shared" si="17"/>
        <v>NO THEO %</v>
      </c>
      <c r="P199" s="152" t="str">
        <f t="shared" si="18"/>
        <v/>
      </c>
      <c r="Q199" s="366"/>
      <c r="R199" s="18"/>
      <c r="S199" s="18"/>
      <c r="T199" s="18"/>
      <c r="U199" s="18"/>
      <c r="V199" s="18"/>
      <c r="W199" s="18"/>
      <c r="X199" s="18"/>
    </row>
    <row r="200" spans="1:24" s="18" customFormat="1" ht="19.5" hidden="1" customHeight="1" x14ac:dyDescent="0.4">
      <c r="A200" s="125">
        <f>'MACHINE INFO'!F199</f>
        <v>0</v>
      </c>
      <c r="B200" s="108">
        <f>'MACHINE INFO'!H199</f>
        <v>0</v>
      </c>
      <c r="C200" s="330"/>
      <c r="D200" s="330"/>
      <c r="E200" s="330"/>
      <c r="F200" s="331"/>
      <c r="G200" s="22" t="str">
        <f t="shared" si="19"/>
        <v/>
      </c>
      <c r="H200" s="151"/>
      <c r="I200" s="151"/>
      <c r="J200" s="151"/>
      <c r="K200" s="22">
        <f t="shared" si="20"/>
        <v>0</v>
      </c>
      <c r="L200" s="92" t="str">
        <f t="shared" si="15"/>
        <v>M/C Off?</v>
      </c>
      <c r="M200" s="115">
        <f>SUM('MACHINE INFO'!S199)</f>
        <v>0</v>
      </c>
      <c r="N200" s="113" t="str">
        <f t="shared" si="16"/>
        <v/>
      </c>
      <c r="O200" s="114" t="str">
        <f t="shared" si="17"/>
        <v>NO THEO %</v>
      </c>
      <c r="P200" s="152" t="str">
        <f t="shared" si="18"/>
        <v/>
      </c>
      <c r="Q200" s="366"/>
    </row>
    <row r="201" spans="1:24" s="18" customFormat="1" ht="19.5" hidden="1" customHeight="1" x14ac:dyDescent="0.4">
      <c r="A201" s="125">
        <f>'MACHINE INFO'!F200</f>
        <v>0</v>
      </c>
      <c r="B201" s="108">
        <f>'MACHINE INFO'!H200</f>
        <v>0</v>
      </c>
      <c r="C201" s="150"/>
      <c r="D201" s="150"/>
      <c r="E201" s="150"/>
      <c r="F201" s="151"/>
      <c r="G201" s="22" t="str">
        <f t="shared" si="19"/>
        <v/>
      </c>
      <c r="H201" s="151"/>
      <c r="I201" s="151"/>
      <c r="J201" s="151"/>
      <c r="K201" s="22">
        <f t="shared" si="20"/>
        <v>0</v>
      </c>
      <c r="L201" s="92" t="str">
        <f t="shared" si="15"/>
        <v>M/C Off?</v>
      </c>
      <c r="M201" s="115">
        <f>SUM('MACHINE INFO'!S200)</f>
        <v>0</v>
      </c>
      <c r="N201" s="113" t="str">
        <f t="shared" si="16"/>
        <v/>
      </c>
      <c r="O201" s="114" t="str">
        <f t="shared" si="17"/>
        <v>NO THEO %</v>
      </c>
      <c r="P201" s="152" t="str">
        <f t="shared" si="18"/>
        <v/>
      </c>
      <c r="Q201" s="366"/>
    </row>
    <row r="202" spans="1:24" s="18" customFormat="1" ht="19.5" hidden="1" customHeight="1" x14ac:dyDescent="0.4">
      <c r="A202" s="125">
        <f>'MACHINE INFO'!F201</f>
        <v>0</v>
      </c>
      <c r="B202" s="108">
        <f>'MACHINE INFO'!H201</f>
        <v>0</v>
      </c>
      <c r="C202" s="150"/>
      <c r="D202" s="150"/>
      <c r="E202" s="150"/>
      <c r="F202" s="151"/>
      <c r="G202" s="22" t="str">
        <f t="shared" si="19"/>
        <v/>
      </c>
      <c r="H202" s="151"/>
      <c r="I202" s="151"/>
      <c r="J202" s="151"/>
      <c r="K202" s="22">
        <f t="shared" si="20"/>
        <v>0</v>
      </c>
      <c r="L202" s="92" t="str">
        <f t="shared" si="15"/>
        <v>M/C Off?</v>
      </c>
      <c r="M202" s="115">
        <f>SUM('MACHINE INFO'!S201)</f>
        <v>0</v>
      </c>
      <c r="N202" s="113" t="str">
        <f t="shared" si="16"/>
        <v/>
      </c>
      <c r="O202" s="114" t="str">
        <f t="shared" si="17"/>
        <v>NO THEO %</v>
      </c>
      <c r="P202" s="152" t="str">
        <f t="shared" si="18"/>
        <v/>
      </c>
      <c r="Q202" s="366"/>
    </row>
    <row r="203" spans="1:24" s="18" customFormat="1" ht="19.5" hidden="1" customHeight="1" x14ac:dyDescent="0.4">
      <c r="A203" s="125">
        <f>'MACHINE INFO'!F202</f>
        <v>0</v>
      </c>
      <c r="B203" s="108">
        <f>'MACHINE INFO'!H202</f>
        <v>0</v>
      </c>
      <c r="C203" s="150"/>
      <c r="D203" s="150"/>
      <c r="E203" s="150"/>
      <c r="F203" s="151"/>
      <c r="G203" s="22" t="str">
        <f t="shared" si="19"/>
        <v/>
      </c>
      <c r="H203" s="151"/>
      <c r="I203" s="151"/>
      <c r="J203" s="151"/>
      <c r="K203" s="22">
        <f t="shared" si="20"/>
        <v>0</v>
      </c>
      <c r="L203" s="92" t="str">
        <f t="shared" si="15"/>
        <v>M/C Off?</v>
      </c>
      <c r="M203" s="115">
        <f>SUM('MACHINE INFO'!S202)</f>
        <v>0</v>
      </c>
      <c r="N203" s="113" t="str">
        <f t="shared" si="16"/>
        <v/>
      </c>
      <c r="O203" s="114" t="str">
        <f t="shared" si="17"/>
        <v>NO THEO %</v>
      </c>
      <c r="P203" s="152" t="str">
        <f t="shared" si="18"/>
        <v/>
      </c>
      <c r="Q203" s="366"/>
    </row>
    <row r="204" spans="1:24" s="18" customFormat="1" ht="19.5" hidden="1" customHeight="1" x14ac:dyDescent="0.4">
      <c r="A204" s="125">
        <f>'MACHINE INFO'!F203</f>
        <v>0</v>
      </c>
      <c r="B204" s="108">
        <f>'MACHINE INFO'!H203</f>
        <v>0</v>
      </c>
      <c r="C204" s="150"/>
      <c r="D204" s="150"/>
      <c r="E204" s="150"/>
      <c r="F204" s="151"/>
      <c r="G204" s="22" t="str">
        <f t="shared" si="19"/>
        <v/>
      </c>
      <c r="H204" s="151"/>
      <c r="I204" s="151"/>
      <c r="J204" s="151"/>
      <c r="K204" s="22">
        <f t="shared" si="20"/>
        <v>0</v>
      </c>
      <c r="L204" s="92" t="str">
        <f t="shared" ref="L204:L267" si="21">IF(AND(C204=0,D204=0,E204=0,F204=0),"M/C Off?",SUM(G204-K204))</f>
        <v>M/C Off?</v>
      </c>
      <c r="M204" s="115">
        <f>SUM('MACHINE INFO'!S203)</f>
        <v>0</v>
      </c>
      <c r="N204" s="113" t="str">
        <f t="shared" ref="N204:N267" si="22">IF(L204="M/C Off?","",IF(G204="","",IF(AND(H204="",I204="",J204=""),"",SUM((C204-L204)/C204))))</f>
        <v/>
      </c>
      <c r="O204" s="114" t="str">
        <f t="shared" ref="O204:O267" si="23">IF(M204=0,"NO THEO %",IF(N204="","",SUM(M204-N204)))</f>
        <v>NO THEO %</v>
      </c>
      <c r="P204" s="152" t="str">
        <f t="shared" ref="P204:P267" si="24">IF(C204="","",IF(G204&gt;C204,"DROP BUT NO COIN IN?",IF(C204=0,"ZERO COIN IN?",IF(AND(C204&gt;0,G204&gt;0),"OK",IF(AND(C204&gt;0,G204=0),"No Drop?",)))))</f>
        <v/>
      </c>
      <c r="Q204" s="366"/>
    </row>
    <row r="205" spans="1:24" s="18" customFormat="1" ht="19.5" hidden="1" customHeight="1" x14ac:dyDescent="0.4">
      <c r="A205" s="125">
        <f>'MACHINE INFO'!F204</f>
        <v>0</v>
      </c>
      <c r="B205" s="108">
        <f>'MACHINE INFO'!H204</f>
        <v>0</v>
      </c>
      <c r="C205" s="150"/>
      <c r="D205" s="150"/>
      <c r="E205" s="150"/>
      <c r="F205" s="151"/>
      <c r="G205" s="22" t="str">
        <f t="shared" ref="G205:G268" si="25">IF(AND(D205="",E205="",F205=""),"",SUM(D205:F205))</f>
        <v/>
      </c>
      <c r="H205" s="151"/>
      <c r="I205" s="151"/>
      <c r="J205" s="151"/>
      <c r="K205" s="22">
        <f t="shared" si="20"/>
        <v>0</v>
      </c>
      <c r="L205" s="92" t="str">
        <f t="shared" si="21"/>
        <v>M/C Off?</v>
      </c>
      <c r="M205" s="115">
        <f>SUM('MACHINE INFO'!S204)</f>
        <v>0</v>
      </c>
      <c r="N205" s="113" t="str">
        <f t="shared" si="22"/>
        <v/>
      </c>
      <c r="O205" s="114" t="str">
        <f t="shared" si="23"/>
        <v>NO THEO %</v>
      </c>
      <c r="P205" s="152" t="str">
        <f t="shared" si="24"/>
        <v/>
      </c>
      <c r="Q205" s="366"/>
    </row>
    <row r="206" spans="1:24" s="18" customFormat="1" ht="19.5" hidden="1" customHeight="1" x14ac:dyDescent="0.4">
      <c r="A206" s="125">
        <f>'MACHINE INFO'!F205</f>
        <v>0</v>
      </c>
      <c r="B206" s="108">
        <f>'MACHINE INFO'!H205</f>
        <v>0</v>
      </c>
      <c r="C206" s="150"/>
      <c r="D206" s="150"/>
      <c r="E206" s="150"/>
      <c r="F206" s="151"/>
      <c r="G206" s="22" t="str">
        <f t="shared" si="25"/>
        <v/>
      </c>
      <c r="H206" s="151"/>
      <c r="I206" s="151"/>
      <c r="J206" s="151"/>
      <c r="K206" s="22">
        <f t="shared" si="20"/>
        <v>0</v>
      </c>
      <c r="L206" s="92" t="str">
        <f t="shared" si="21"/>
        <v>M/C Off?</v>
      </c>
      <c r="M206" s="115">
        <f>SUM('MACHINE INFO'!S205)</f>
        <v>0</v>
      </c>
      <c r="N206" s="113" t="str">
        <f t="shared" si="22"/>
        <v/>
      </c>
      <c r="O206" s="114" t="str">
        <f t="shared" si="23"/>
        <v>NO THEO %</v>
      </c>
      <c r="P206" s="152" t="str">
        <f t="shared" si="24"/>
        <v/>
      </c>
      <c r="Q206" s="366"/>
    </row>
    <row r="207" spans="1:24" s="18" customFormat="1" ht="19.5" hidden="1" customHeight="1" x14ac:dyDescent="0.4">
      <c r="A207" s="125">
        <f>'MACHINE INFO'!F206</f>
        <v>0</v>
      </c>
      <c r="B207" s="108">
        <f>'MACHINE INFO'!H206</f>
        <v>0</v>
      </c>
      <c r="C207" s="150"/>
      <c r="D207" s="150"/>
      <c r="E207" s="150"/>
      <c r="F207" s="151"/>
      <c r="G207" s="22" t="str">
        <f t="shared" si="25"/>
        <v/>
      </c>
      <c r="H207" s="151"/>
      <c r="I207" s="151"/>
      <c r="J207" s="151"/>
      <c r="K207" s="22">
        <f t="shared" si="20"/>
        <v>0</v>
      </c>
      <c r="L207" s="92" t="str">
        <f t="shared" si="21"/>
        <v>M/C Off?</v>
      </c>
      <c r="M207" s="115">
        <f>SUM('MACHINE INFO'!S206)</f>
        <v>0</v>
      </c>
      <c r="N207" s="113" t="str">
        <f t="shared" si="22"/>
        <v/>
      </c>
      <c r="O207" s="114" t="str">
        <f t="shared" si="23"/>
        <v>NO THEO %</v>
      </c>
      <c r="P207" s="152" t="str">
        <f t="shared" si="24"/>
        <v/>
      </c>
      <c r="Q207" s="366"/>
    </row>
    <row r="208" spans="1:24" s="18" customFormat="1" ht="19.5" hidden="1" customHeight="1" x14ac:dyDescent="0.4">
      <c r="A208" s="125">
        <f>'MACHINE INFO'!F207</f>
        <v>0</v>
      </c>
      <c r="B208" s="108">
        <f>'MACHINE INFO'!H207</f>
        <v>0</v>
      </c>
      <c r="C208" s="150"/>
      <c r="D208" s="150"/>
      <c r="E208" s="150"/>
      <c r="F208" s="151"/>
      <c r="G208" s="22" t="str">
        <f t="shared" si="25"/>
        <v/>
      </c>
      <c r="H208" s="151"/>
      <c r="I208" s="151"/>
      <c r="J208" s="151"/>
      <c r="K208" s="22">
        <f t="shared" si="20"/>
        <v>0</v>
      </c>
      <c r="L208" s="92" t="str">
        <f t="shared" si="21"/>
        <v>M/C Off?</v>
      </c>
      <c r="M208" s="115">
        <f>SUM('MACHINE INFO'!S207)</f>
        <v>0</v>
      </c>
      <c r="N208" s="113" t="str">
        <f t="shared" si="22"/>
        <v/>
      </c>
      <c r="O208" s="114" t="str">
        <f t="shared" si="23"/>
        <v>NO THEO %</v>
      </c>
      <c r="P208" s="152" t="str">
        <f t="shared" si="24"/>
        <v/>
      </c>
      <c r="Q208" s="366"/>
    </row>
    <row r="209" spans="1:23" s="18" customFormat="1" ht="19.5" hidden="1" customHeight="1" x14ac:dyDescent="0.4">
      <c r="A209" s="125">
        <f>'MACHINE INFO'!F208</f>
        <v>0</v>
      </c>
      <c r="B209" s="108">
        <f>'MACHINE INFO'!H208</f>
        <v>0</v>
      </c>
      <c r="C209" s="350"/>
      <c r="D209" s="350"/>
      <c r="E209" s="350"/>
      <c r="F209" s="351"/>
      <c r="G209" s="22" t="str">
        <f t="shared" si="25"/>
        <v/>
      </c>
      <c r="H209" s="351"/>
      <c r="I209" s="351"/>
      <c r="J209" s="351"/>
      <c r="K209" s="22">
        <f t="shared" si="20"/>
        <v>0</v>
      </c>
      <c r="L209" s="92" t="str">
        <f t="shared" si="21"/>
        <v>M/C Off?</v>
      </c>
      <c r="M209" s="115">
        <f>SUM('MACHINE INFO'!S208)</f>
        <v>0</v>
      </c>
      <c r="N209" s="113" t="str">
        <f t="shared" si="22"/>
        <v/>
      </c>
      <c r="O209" s="114" t="str">
        <f t="shared" si="23"/>
        <v>NO THEO %</v>
      </c>
      <c r="P209" s="152" t="str">
        <f t="shared" si="24"/>
        <v/>
      </c>
      <c r="Q209" s="366"/>
    </row>
    <row r="210" spans="1:23" s="18" customFormat="1" ht="19.5" hidden="1" customHeight="1" x14ac:dyDescent="0.4">
      <c r="A210" s="125">
        <f>'MACHINE INFO'!F209</f>
        <v>0</v>
      </c>
      <c r="B210" s="108">
        <f>'MACHINE INFO'!H209</f>
        <v>0</v>
      </c>
      <c r="C210" s="350"/>
      <c r="D210" s="350"/>
      <c r="E210" s="350"/>
      <c r="F210" s="351"/>
      <c r="G210" s="22" t="str">
        <f t="shared" si="25"/>
        <v/>
      </c>
      <c r="H210" s="351"/>
      <c r="I210" s="351"/>
      <c r="J210" s="351"/>
      <c r="K210" s="22">
        <f t="shared" si="20"/>
        <v>0</v>
      </c>
      <c r="L210" s="92" t="str">
        <f t="shared" si="21"/>
        <v>M/C Off?</v>
      </c>
      <c r="M210" s="115">
        <f>SUM('MACHINE INFO'!S209)</f>
        <v>0</v>
      </c>
      <c r="N210" s="113" t="str">
        <f t="shared" si="22"/>
        <v/>
      </c>
      <c r="O210" s="114" t="str">
        <f t="shared" si="23"/>
        <v>NO THEO %</v>
      </c>
      <c r="P210" s="152" t="str">
        <f t="shared" si="24"/>
        <v/>
      </c>
      <c r="Q210" s="366"/>
    </row>
    <row r="211" spans="1:23" s="18" customFormat="1" ht="19.5" hidden="1" customHeight="1" x14ac:dyDescent="0.4">
      <c r="A211" s="125">
        <f>'MACHINE INFO'!F210</f>
        <v>0</v>
      </c>
      <c r="B211" s="108">
        <f>'MACHINE INFO'!H210</f>
        <v>0</v>
      </c>
      <c r="C211" s="350"/>
      <c r="D211" s="350"/>
      <c r="E211" s="350"/>
      <c r="F211" s="351"/>
      <c r="G211" s="22" t="str">
        <f t="shared" si="25"/>
        <v/>
      </c>
      <c r="H211" s="351"/>
      <c r="I211" s="351"/>
      <c r="J211" s="351"/>
      <c r="K211" s="22">
        <f t="shared" si="20"/>
        <v>0</v>
      </c>
      <c r="L211" s="92" t="str">
        <f t="shared" si="21"/>
        <v>M/C Off?</v>
      </c>
      <c r="M211" s="115">
        <f>SUM('MACHINE INFO'!S210)</f>
        <v>0</v>
      </c>
      <c r="N211" s="113" t="str">
        <f t="shared" si="22"/>
        <v/>
      </c>
      <c r="O211" s="114" t="str">
        <f t="shared" si="23"/>
        <v>NO THEO %</v>
      </c>
      <c r="P211" s="152" t="str">
        <f t="shared" si="24"/>
        <v/>
      </c>
      <c r="Q211" s="366"/>
    </row>
    <row r="212" spans="1:23" s="18" customFormat="1" ht="19.5" hidden="1" customHeight="1" x14ac:dyDescent="0.4">
      <c r="A212" s="125">
        <f>'MACHINE INFO'!F211</f>
        <v>0</v>
      </c>
      <c r="B212" s="108">
        <f>'MACHINE INFO'!H211</f>
        <v>0</v>
      </c>
      <c r="C212" s="350"/>
      <c r="D212" s="350"/>
      <c r="E212" s="350"/>
      <c r="F212" s="351"/>
      <c r="G212" s="22" t="str">
        <f t="shared" si="25"/>
        <v/>
      </c>
      <c r="H212" s="351"/>
      <c r="I212" s="351"/>
      <c r="J212" s="351"/>
      <c r="K212" s="22">
        <f t="shared" si="20"/>
        <v>0</v>
      </c>
      <c r="L212" s="92" t="str">
        <f t="shared" si="21"/>
        <v>M/C Off?</v>
      </c>
      <c r="M212" s="115">
        <f>SUM('MACHINE INFO'!S211)</f>
        <v>0</v>
      </c>
      <c r="N212" s="113" t="str">
        <f t="shared" si="22"/>
        <v/>
      </c>
      <c r="O212" s="114" t="str">
        <f t="shared" si="23"/>
        <v>NO THEO %</v>
      </c>
      <c r="P212" s="152" t="str">
        <f t="shared" si="24"/>
        <v/>
      </c>
      <c r="Q212" s="369"/>
    </row>
    <row r="213" spans="1:23" s="18" customFormat="1" ht="19.5" hidden="1" customHeight="1" x14ac:dyDescent="0.4">
      <c r="A213" s="125">
        <f>'MACHINE INFO'!F212</f>
        <v>0</v>
      </c>
      <c r="B213" s="108">
        <f>'MACHINE INFO'!H212</f>
        <v>0</v>
      </c>
      <c r="C213" s="350"/>
      <c r="D213" s="350"/>
      <c r="E213" s="350"/>
      <c r="F213" s="351"/>
      <c r="G213" s="22" t="str">
        <f t="shared" si="25"/>
        <v/>
      </c>
      <c r="H213" s="351"/>
      <c r="I213" s="351"/>
      <c r="J213" s="351"/>
      <c r="K213" s="22">
        <f t="shared" si="20"/>
        <v>0</v>
      </c>
      <c r="L213" s="92" t="str">
        <f t="shared" si="21"/>
        <v>M/C Off?</v>
      </c>
      <c r="M213" s="115">
        <f>SUM('MACHINE INFO'!S212)</f>
        <v>0</v>
      </c>
      <c r="N213" s="113" t="str">
        <f t="shared" si="22"/>
        <v/>
      </c>
      <c r="O213" s="114" t="str">
        <f t="shared" si="23"/>
        <v>NO THEO %</v>
      </c>
      <c r="P213" s="152" t="str">
        <f t="shared" si="24"/>
        <v/>
      </c>
      <c r="Q213" s="367"/>
    </row>
    <row r="214" spans="1:23" s="18" customFormat="1" ht="19.5" hidden="1" customHeight="1" x14ac:dyDescent="0.4">
      <c r="A214" s="125">
        <f>'MACHINE INFO'!F213</f>
        <v>0</v>
      </c>
      <c r="B214" s="108">
        <f>'MACHINE INFO'!H213</f>
        <v>0</v>
      </c>
      <c r="C214" s="350"/>
      <c r="D214" s="350"/>
      <c r="E214" s="350"/>
      <c r="F214" s="351"/>
      <c r="G214" s="22" t="str">
        <f t="shared" si="25"/>
        <v/>
      </c>
      <c r="H214" s="351"/>
      <c r="I214" s="351"/>
      <c r="J214" s="351"/>
      <c r="K214" s="22">
        <f t="shared" si="20"/>
        <v>0</v>
      </c>
      <c r="L214" s="92" t="str">
        <f t="shared" si="21"/>
        <v>M/C Off?</v>
      </c>
      <c r="M214" s="115">
        <f>SUM('MACHINE INFO'!S213)</f>
        <v>0</v>
      </c>
      <c r="N214" s="113" t="str">
        <f t="shared" si="22"/>
        <v/>
      </c>
      <c r="O214" s="114" t="str">
        <f t="shared" si="23"/>
        <v>NO THEO %</v>
      </c>
      <c r="P214" s="152" t="str">
        <f t="shared" si="24"/>
        <v/>
      </c>
      <c r="Q214" s="369"/>
      <c r="R214" s="24"/>
      <c r="S214" s="24"/>
      <c r="T214" s="24"/>
      <c r="U214" s="24"/>
      <c r="V214" s="24"/>
      <c r="W214" s="24"/>
    </row>
    <row r="215" spans="1:23" s="18" customFormat="1" ht="19.5" hidden="1" customHeight="1" x14ac:dyDescent="0.4">
      <c r="A215" s="125">
        <f>'MACHINE INFO'!F214</f>
        <v>0</v>
      </c>
      <c r="B215" s="108">
        <f>'MACHINE INFO'!H214</f>
        <v>0</v>
      </c>
      <c r="C215" s="350"/>
      <c r="D215" s="350"/>
      <c r="E215" s="350"/>
      <c r="F215" s="351"/>
      <c r="G215" s="22" t="str">
        <f t="shared" si="25"/>
        <v/>
      </c>
      <c r="H215" s="351"/>
      <c r="I215" s="351"/>
      <c r="J215" s="351"/>
      <c r="K215" s="22">
        <f t="shared" si="20"/>
        <v>0</v>
      </c>
      <c r="L215" s="92" t="str">
        <f t="shared" si="21"/>
        <v>M/C Off?</v>
      </c>
      <c r="M215" s="115">
        <f>SUM('MACHINE INFO'!S214)</f>
        <v>0</v>
      </c>
      <c r="N215" s="113" t="str">
        <f t="shared" si="22"/>
        <v/>
      </c>
      <c r="O215" s="114" t="str">
        <f t="shared" si="23"/>
        <v>NO THEO %</v>
      </c>
      <c r="P215" s="152" t="str">
        <f t="shared" si="24"/>
        <v/>
      </c>
      <c r="Q215" s="367"/>
      <c r="R215" s="2"/>
      <c r="S215" s="2"/>
      <c r="T215" s="2"/>
      <c r="U215" s="2"/>
      <c r="V215" s="2"/>
      <c r="W215" s="2"/>
    </row>
    <row r="216" spans="1:23" s="18" customFormat="1" ht="19.5" hidden="1" customHeight="1" x14ac:dyDescent="0.4">
      <c r="A216" s="125">
        <f>'MACHINE INFO'!F215</f>
        <v>0</v>
      </c>
      <c r="B216" s="108">
        <f>'MACHINE INFO'!H215</f>
        <v>0</v>
      </c>
      <c r="C216" s="350"/>
      <c r="D216" s="350"/>
      <c r="E216" s="350"/>
      <c r="F216" s="351"/>
      <c r="G216" s="22" t="str">
        <f t="shared" si="25"/>
        <v/>
      </c>
      <c r="H216" s="351"/>
      <c r="I216" s="351"/>
      <c r="J216" s="351"/>
      <c r="K216" s="22">
        <f t="shared" si="20"/>
        <v>0</v>
      </c>
      <c r="L216" s="92" t="str">
        <f t="shared" si="21"/>
        <v>M/C Off?</v>
      </c>
      <c r="M216" s="115">
        <f>SUM('MACHINE INFO'!S215)</f>
        <v>0</v>
      </c>
      <c r="N216" s="113" t="str">
        <f t="shared" si="22"/>
        <v/>
      </c>
      <c r="O216" s="114" t="str">
        <f t="shared" si="23"/>
        <v>NO THEO %</v>
      </c>
      <c r="P216" s="152" t="str">
        <f t="shared" si="24"/>
        <v/>
      </c>
      <c r="Q216" s="367"/>
      <c r="R216" s="24"/>
      <c r="S216" s="24"/>
      <c r="T216" s="24"/>
      <c r="U216" s="24"/>
      <c r="V216" s="24"/>
      <c r="W216" s="24"/>
    </row>
    <row r="217" spans="1:23" s="18" customFormat="1" ht="19.5" hidden="1" customHeight="1" x14ac:dyDescent="0.4">
      <c r="A217" s="125">
        <f>'MACHINE INFO'!F216</f>
        <v>0</v>
      </c>
      <c r="B217" s="108">
        <f>'MACHINE INFO'!H216</f>
        <v>0</v>
      </c>
      <c r="C217" s="350"/>
      <c r="D217" s="350"/>
      <c r="E217" s="350"/>
      <c r="F217" s="351"/>
      <c r="G217" s="22" t="str">
        <f t="shared" si="25"/>
        <v/>
      </c>
      <c r="H217" s="351"/>
      <c r="I217" s="351"/>
      <c r="J217" s="351"/>
      <c r="K217" s="22">
        <f t="shared" si="20"/>
        <v>0</v>
      </c>
      <c r="L217" s="92" t="str">
        <f t="shared" si="21"/>
        <v>M/C Off?</v>
      </c>
      <c r="M217" s="115">
        <f>SUM('MACHINE INFO'!S216)</f>
        <v>0</v>
      </c>
      <c r="N217" s="113" t="str">
        <f t="shared" si="22"/>
        <v/>
      </c>
      <c r="O217" s="114" t="str">
        <f t="shared" si="23"/>
        <v>NO THEO %</v>
      </c>
      <c r="P217" s="152" t="str">
        <f t="shared" si="24"/>
        <v/>
      </c>
      <c r="Q217" s="367"/>
      <c r="R217" s="2"/>
      <c r="S217" s="2"/>
      <c r="T217" s="2"/>
      <c r="U217" s="2"/>
      <c r="V217" s="2"/>
      <c r="W217" s="2"/>
    </row>
    <row r="218" spans="1:23" s="18" customFormat="1" ht="19.5" hidden="1" customHeight="1" x14ac:dyDescent="0.4">
      <c r="A218" s="125">
        <f>'MACHINE INFO'!F217</f>
        <v>0</v>
      </c>
      <c r="B218" s="108">
        <f>'MACHINE INFO'!H217</f>
        <v>0</v>
      </c>
      <c r="C218" s="350"/>
      <c r="D218" s="350"/>
      <c r="E218" s="350"/>
      <c r="F218" s="351"/>
      <c r="G218" s="22" t="str">
        <f t="shared" si="25"/>
        <v/>
      </c>
      <c r="H218" s="351"/>
      <c r="I218" s="351"/>
      <c r="J218" s="351"/>
      <c r="K218" s="22">
        <f t="shared" si="20"/>
        <v>0</v>
      </c>
      <c r="L218" s="92" t="str">
        <f t="shared" si="21"/>
        <v>M/C Off?</v>
      </c>
      <c r="M218" s="115">
        <f>SUM('MACHINE INFO'!S217)</f>
        <v>0</v>
      </c>
      <c r="N218" s="113" t="str">
        <f t="shared" si="22"/>
        <v/>
      </c>
      <c r="O218" s="114" t="str">
        <f t="shared" si="23"/>
        <v>NO THEO %</v>
      </c>
      <c r="P218" s="152" t="str">
        <f t="shared" si="24"/>
        <v/>
      </c>
      <c r="Q218" s="367"/>
      <c r="R218" s="2"/>
      <c r="S218" s="2"/>
      <c r="T218" s="2"/>
      <c r="U218" s="2"/>
      <c r="V218" s="2"/>
      <c r="W218" s="2"/>
    </row>
    <row r="219" spans="1:23" s="18" customFormat="1" ht="19.5" hidden="1" customHeight="1" x14ac:dyDescent="0.4">
      <c r="A219" s="125">
        <f>'MACHINE INFO'!F218</f>
        <v>0</v>
      </c>
      <c r="B219" s="108">
        <f>'MACHINE INFO'!H218</f>
        <v>0</v>
      </c>
      <c r="C219" s="350"/>
      <c r="D219" s="350"/>
      <c r="E219" s="350"/>
      <c r="F219" s="351"/>
      <c r="G219" s="22" t="str">
        <f t="shared" si="25"/>
        <v/>
      </c>
      <c r="H219" s="351"/>
      <c r="I219" s="351"/>
      <c r="J219" s="351"/>
      <c r="K219" s="22">
        <f t="shared" si="20"/>
        <v>0</v>
      </c>
      <c r="L219" s="92" t="str">
        <f t="shared" si="21"/>
        <v>M/C Off?</v>
      </c>
      <c r="M219" s="115">
        <f>SUM('MACHINE INFO'!S218)</f>
        <v>0</v>
      </c>
      <c r="N219" s="113" t="str">
        <f t="shared" si="22"/>
        <v/>
      </c>
      <c r="O219" s="114" t="str">
        <f t="shared" si="23"/>
        <v>NO THEO %</v>
      </c>
      <c r="P219" s="152" t="str">
        <f t="shared" si="24"/>
        <v/>
      </c>
      <c r="Q219" s="367"/>
      <c r="R219" s="2"/>
      <c r="S219" s="2"/>
      <c r="T219" s="2"/>
      <c r="U219" s="2"/>
      <c r="V219" s="2"/>
      <c r="W219" s="2"/>
    </row>
    <row r="220" spans="1:23" s="18" customFormat="1" ht="19.5" hidden="1" customHeight="1" x14ac:dyDescent="0.4">
      <c r="A220" s="125">
        <f>'MACHINE INFO'!F219</f>
        <v>0</v>
      </c>
      <c r="B220" s="108">
        <f>'MACHINE INFO'!H219</f>
        <v>0</v>
      </c>
      <c r="C220" s="350"/>
      <c r="D220" s="350"/>
      <c r="E220" s="350"/>
      <c r="F220" s="351"/>
      <c r="G220" s="22" t="str">
        <f t="shared" si="25"/>
        <v/>
      </c>
      <c r="H220" s="351"/>
      <c r="I220" s="351"/>
      <c r="J220" s="351"/>
      <c r="K220" s="22">
        <f t="shared" ref="K220:K283" si="26">SUM(H220:J220)</f>
        <v>0</v>
      </c>
      <c r="L220" s="92" t="str">
        <f t="shared" si="21"/>
        <v>M/C Off?</v>
      </c>
      <c r="M220" s="115">
        <f>SUM('MACHINE INFO'!S219)</f>
        <v>0</v>
      </c>
      <c r="N220" s="113" t="str">
        <f t="shared" si="22"/>
        <v/>
      </c>
      <c r="O220" s="114" t="str">
        <f t="shared" si="23"/>
        <v>NO THEO %</v>
      </c>
      <c r="P220" s="152" t="str">
        <f t="shared" si="24"/>
        <v/>
      </c>
      <c r="Q220" s="367"/>
      <c r="R220" s="2"/>
      <c r="S220" s="2"/>
      <c r="T220" s="2"/>
      <c r="U220" s="2"/>
      <c r="V220" s="2"/>
      <c r="W220" s="2"/>
    </row>
    <row r="221" spans="1:23" s="18" customFormat="1" ht="19.5" hidden="1" customHeight="1" x14ac:dyDescent="0.4">
      <c r="A221" s="125">
        <f>'MACHINE INFO'!F220</f>
        <v>0</v>
      </c>
      <c r="B221" s="108">
        <f>'MACHINE INFO'!H220</f>
        <v>0</v>
      </c>
      <c r="C221" s="350"/>
      <c r="D221" s="350"/>
      <c r="E221" s="350"/>
      <c r="F221" s="351"/>
      <c r="G221" s="22" t="str">
        <f t="shared" si="25"/>
        <v/>
      </c>
      <c r="H221" s="351"/>
      <c r="I221" s="351"/>
      <c r="J221" s="351"/>
      <c r="K221" s="22">
        <f t="shared" si="26"/>
        <v>0</v>
      </c>
      <c r="L221" s="92" t="str">
        <f t="shared" si="21"/>
        <v>M/C Off?</v>
      </c>
      <c r="M221" s="115">
        <f>SUM('MACHINE INFO'!S220)</f>
        <v>0</v>
      </c>
      <c r="N221" s="113" t="str">
        <f t="shared" si="22"/>
        <v/>
      </c>
      <c r="O221" s="114" t="str">
        <f t="shared" si="23"/>
        <v>NO THEO %</v>
      </c>
      <c r="P221" s="152" t="str">
        <f t="shared" si="24"/>
        <v/>
      </c>
      <c r="Q221" s="367"/>
      <c r="R221" s="2"/>
      <c r="S221" s="2"/>
      <c r="T221" s="2"/>
      <c r="U221" s="2"/>
      <c r="V221" s="2"/>
      <c r="W221" s="2"/>
    </row>
    <row r="222" spans="1:23" s="18" customFormat="1" ht="19.5" hidden="1" customHeight="1" x14ac:dyDescent="0.4">
      <c r="A222" s="125">
        <f>'MACHINE INFO'!F221</f>
        <v>0</v>
      </c>
      <c r="B222" s="108">
        <f>'MACHINE INFO'!H221</f>
        <v>0</v>
      </c>
      <c r="C222" s="350"/>
      <c r="D222" s="350"/>
      <c r="E222" s="350"/>
      <c r="F222" s="351"/>
      <c r="G222" s="22" t="str">
        <f t="shared" si="25"/>
        <v/>
      </c>
      <c r="H222" s="351"/>
      <c r="I222" s="351"/>
      <c r="J222" s="351"/>
      <c r="K222" s="22">
        <f t="shared" si="26"/>
        <v>0</v>
      </c>
      <c r="L222" s="92" t="str">
        <f t="shared" si="21"/>
        <v>M/C Off?</v>
      </c>
      <c r="M222" s="115">
        <f>SUM('MACHINE INFO'!S221)</f>
        <v>0</v>
      </c>
      <c r="N222" s="113" t="str">
        <f t="shared" si="22"/>
        <v/>
      </c>
      <c r="O222" s="114" t="str">
        <f t="shared" si="23"/>
        <v>NO THEO %</v>
      </c>
      <c r="P222" s="152" t="str">
        <f t="shared" si="24"/>
        <v/>
      </c>
      <c r="Q222" s="367"/>
      <c r="R222" s="2"/>
      <c r="S222" s="2"/>
      <c r="T222" s="2"/>
      <c r="U222" s="2"/>
      <c r="V222" s="2"/>
      <c r="W222" s="2"/>
    </row>
    <row r="223" spans="1:23" s="18" customFormat="1" ht="19.5" hidden="1" customHeight="1" x14ac:dyDescent="0.4">
      <c r="A223" s="125">
        <f>'MACHINE INFO'!F222</f>
        <v>0</v>
      </c>
      <c r="B223" s="108">
        <f>'MACHINE INFO'!H222</f>
        <v>0</v>
      </c>
      <c r="C223" s="350"/>
      <c r="D223" s="350"/>
      <c r="E223" s="350"/>
      <c r="F223" s="351"/>
      <c r="G223" s="22" t="str">
        <f t="shared" si="25"/>
        <v/>
      </c>
      <c r="H223" s="351"/>
      <c r="I223" s="351"/>
      <c r="J223" s="351"/>
      <c r="K223" s="22">
        <f t="shared" si="26"/>
        <v>0</v>
      </c>
      <c r="L223" s="92" t="str">
        <f t="shared" si="21"/>
        <v>M/C Off?</v>
      </c>
      <c r="M223" s="115">
        <f>SUM('MACHINE INFO'!S222)</f>
        <v>0</v>
      </c>
      <c r="N223" s="113" t="str">
        <f t="shared" si="22"/>
        <v/>
      </c>
      <c r="O223" s="114" t="str">
        <f t="shared" si="23"/>
        <v>NO THEO %</v>
      </c>
      <c r="P223" s="152" t="str">
        <f t="shared" si="24"/>
        <v/>
      </c>
      <c r="Q223" s="367"/>
      <c r="R223" s="2"/>
      <c r="S223" s="2"/>
      <c r="T223" s="2"/>
      <c r="U223" s="2"/>
      <c r="V223" s="2"/>
      <c r="W223" s="2"/>
    </row>
    <row r="224" spans="1:23" s="18" customFormat="1" ht="19.5" hidden="1" customHeight="1" x14ac:dyDescent="0.4">
      <c r="A224" s="125">
        <f>'MACHINE INFO'!F223</f>
        <v>0</v>
      </c>
      <c r="B224" s="108">
        <f>'MACHINE INFO'!H223</f>
        <v>0</v>
      </c>
      <c r="C224" s="350"/>
      <c r="D224" s="350"/>
      <c r="E224" s="350"/>
      <c r="F224" s="351"/>
      <c r="G224" s="22" t="str">
        <f t="shared" si="25"/>
        <v/>
      </c>
      <c r="H224" s="351"/>
      <c r="I224" s="351"/>
      <c r="J224" s="351"/>
      <c r="K224" s="22">
        <f t="shared" si="26"/>
        <v>0</v>
      </c>
      <c r="L224" s="92" t="str">
        <f t="shared" si="21"/>
        <v>M/C Off?</v>
      </c>
      <c r="M224" s="115">
        <f>SUM('MACHINE INFO'!S223)</f>
        <v>0</v>
      </c>
      <c r="N224" s="113" t="str">
        <f t="shared" si="22"/>
        <v/>
      </c>
      <c r="O224" s="114" t="str">
        <f t="shared" si="23"/>
        <v>NO THEO %</v>
      </c>
      <c r="P224" s="152" t="str">
        <f t="shared" si="24"/>
        <v/>
      </c>
      <c r="Q224" s="367"/>
      <c r="R224" s="2"/>
      <c r="S224" s="2"/>
      <c r="T224" s="2"/>
      <c r="U224" s="2"/>
      <c r="V224" s="2"/>
      <c r="W224" s="2"/>
    </row>
    <row r="225" spans="1:24" s="18" customFormat="1" ht="19.5" hidden="1" customHeight="1" x14ac:dyDescent="0.4">
      <c r="A225" s="125">
        <f>'MACHINE INFO'!F224</f>
        <v>0</v>
      </c>
      <c r="B225" s="108">
        <f>'MACHINE INFO'!H224</f>
        <v>0</v>
      </c>
      <c r="C225" s="350"/>
      <c r="D225" s="350"/>
      <c r="E225" s="350"/>
      <c r="F225" s="351"/>
      <c r="G225" s="22" t="str">
        <f t="shared" si="25"/>
        <v/>
      </c>
      <c r="H225" s="351"/>
      <c r="I225" s="351"/>
      <c r="J225" s="351"/>
      <c r="K225" s="22">
        <f t="shared" si="26"/>
        <v>0</v>
      </c>
      <c r="L225" s="92" t="str">
        <f t="shared" si="21"/>
        <v>M/C Off?</v>
      </c>
      <c r="M225" s="115">
        <f>SUM('MACHINE INFO'!S224)</f>
        <v>0</v>
      </c>
      <c r="N225" s="113" t="str">
        <f t="shared" si="22"/>
        <v/>
      </c>
      <c r="O225" s="114" t="str">
        <f t="shared" si="23"/>
        <v>NO THEO %</v>
      </c>
      <c r="P225" s="152" t="str">
        <f t="shared" si="24"/>
        <v/>
      </c>
      <c r="Q225" s="367"/>
      <c r="R225" s="2"/>
      <c r="S225" s="2"/>
      <c r="T225" s="2"/>
      <c r="U225" s="2"/>
      <c r="V225" s="2"/>
      <c r="W225" s="2"/>
      <c r="X225" s="24"/>
    </row>
    <row r="226" spans="1:24" s="18" customFormat="1" ht="19.5" hidden="1" customHeight="1" x14ac:dyDescent="0.4">
      <c r="A226" s="125">
        <f>'MACHINE INFO'!F225</f>
        <v>0</v>
      </c>
      <c r="B226" s="108">
        <f>'MACHINE INFO'!H225</f>
        <v>0</v>
      </c>
      <c r="C226" s="350"/>
      <c r="D226" s="350"/>
      <c r="E226" s="350"/>
      <c r="F226" s="351"/>
      <c r="G226" s="22" t="str">
        <f t="shared" si="25"/>
        <v/>
      </c>
      <c r="H226" s="351"/>
      <c r="I226" s="351"/>
      <c r="J226" s="351"/>
      <c r="K226" s="22">
        <f t="shared" si="26"/>
        <v>0</v>
      </c>
      <c r="L226" s="92" t="str">
        <f t="shared" si="21"/>
        <v>M/C Off?</v>
      </c>
      <c r="M226" s="115">
        <f>SUM('MACHINE INFO'!S225)</f>
        <v>0</v>
      </c>
      <c r="N226" s="113" t="str">
        <f t="shared" si="22"/>
        <v/>
      </c>
      <c r="O226" s="114" t="str">
        <f t="shared" si="23"/>
        <v>NO THEO %</v>
      </c>
      <c r="P226" s="152" t="str">
        <f t="shared" si="24"/>
        <v/>
      </c>
      <c r="Q226" s="367"/>
      <c r="R226" s="2"/>
      <c r="S226" s="2"/>
      <c r="T226" s="2"/>
      <c r="U226" s="2"/>
      <c r="V226" s="2"/>
      <c r="W226" s="2"/>
      <c r="X226" s="2"/>
    </row>
    <row r="227" spans="1:24" s="18" customFormat="1" ht="19.5" hidden="1" customHeight="1" x14ac:dyDescent="0.4">
      <c r="A227" s="125">
        <f>'MACHINE INFO'!F226</f>
        <v>0</v>
      </c>
      <c r="B227" s="108">
        <f>'MACHINE INFO'!H226</f>
        <v>0</v>
      </c>
      <c r="C227" s="350"/>
      <c r="D227" s="350"/>
      <c r="E227" s="350"/>
      <c r="F227" s="351"/>
      <c r="G227" s="22" t="str">
        <f t="shared" si="25"/>
        <v/>
      </c>
      <c r="H227" s="351"/>
      <c r="I227" s="351"/>
      <c r="J227" s="351"/>
      <c r="K227" s="22">
        <f t="shared" si="26"/>
        <v>0</v>
      </c>
      <c r="L227" s="92" t="str">
        <f t="shared" si="21"/>
        <v>M/C Off?</v>
      </c>
      <c r="M227" s="115">
        <f>SUM('MACHINE INFO'!S226)</f>
        <v>0</v>
      </c>
      <c r="N227" s="113" t="str">
        <f t="shared" si="22"/>
        <v/>
      </c>
      <c r="O227" s="114" t="str">
        <f t="shared" si="23"/>
        <v>NO THEO %</v>
      </c>
      <c r="P227" s="152" t="str">
        <f t="shared" si="24"/>
        <v/>
      </c>
      <c r="Q227" s="367"/>
      <c r="R227" s="2"/>
      <c r="S227" s="2"/>
      <c r="T227" s="2"/>
      <c r="U227" s="2"/>
      <c r="V227" s="2"/>
      <c r="W227" s="2"/>
      <c r="X227" s="24"/>
    </row>
    <row r="228" spans="1:24" s="18" customFormat="1" ht="19.5" hidden="1" customHeight="1" x14ac:dyDescent="0.4">
      <c r="A228" s="125">
        <f>'MACHINE INFO'!F227</f>
        <v>0</v>
      </c>
      <c r="B228" s="108">
        <f>'MACHINE INFO'!H227</f>
        <v>0</v>
      </c>
      <c r="C228" s="350"/>
      <c r="D228" s="350"/>
      <c r="E228" s="350"/>
      <c r="F228" s="351"/>
      <c r="G228" s="22" t="str">
        <f t="shared" si="25"/>
        <v/>
      </c>
      <c r="H228" s="351"/>
      <c r="I228" s="351"/>
      <c r="J228" s="351"/>
      <c r="K228" s="22">
        <f t="shared" si="26"/>
        <v>0</v>
      </c>
      <c r="L228" s="92" t="str">
        <f t="shared" si="21"/>
        <v>M/C Off?</v>
      </c>
      <c r="M228" s="115">
        <f>SUM('MACHINE INFO'!S227)</f>
        <v>0</v>
      </c>
      <c r="N228" s="113" t="str">
        <f t="shared" si="22"/>
        <v/>
      </c>
      <c r="O228" s="114" t="str">
        <f t="shared" si="23"/>
        <v>NO THEO %</v>
      </c>
      <c r="P228" s="152" t="str">
        <f t="shared" si="24"/>
        <v/>
      </c>
      <c r="Q228" s="367"/>
      <c r="R228" s="2"/>
      <c r="S228" s="2"/>
      <c r="T228" s="2"/>
      <c r="U228" s="2"/>
      <c r="V228" s="2"/>
      <c r="W228" s="2"/>
      <c r="X228" s="2"/>
    </row>
    <row r="229" spans="1:24" s="18" customFormat="1" ht="19.5" hidden="1" customHeight="1" x14ac:dyDescent="0.4">
      <c r="A229" s="125">
        <f>'MACHINE INFO'!F228</f>
        <v>0</v>
      </c>
      <c r="B229" s="108">
        <f>'MACHINE INFO'!H228</f>
        <v>0</v>
      </c>
      <c r="C229" s="350"/>
      <c r="D229" s="350"/>
      <c r="E229" s="350"/>
      <c r="F229" s="351"/>
      <c r="G229" s="22" t="str">
        <f t="shared" si="25"/>
        <v/>
      </c>
      <c r="H229" s="351"/>
      <c r="I229" s="351"/>
      <c r="J229" s="351"/>
      <c r="K229" s="22">
        <f t="shared" si="26"/>
        <v>0</v>
      </c>
      <c r="L229" s="92" t="str">
        <f t="shared" si="21"/>
        <v>M/C Off?</v>
      </c>
      <c r="M229" s="115">
        <f>SUM('MACHINE INFO'!S228)</f>
        <v>0</v>
      </c>
      <c r="N229" s="113" t="str">
        <f t="shared" si="22"/>
        <v/>
      </c>
      <c r="O229" s="114" t="str">
        <f t="shared" si="23"/>
        <v>NO THEO %</v>
      </c>
      <c r="P229" s="152" t="str">
        <f t="shared" si="24"/>
        <v/>
      </c>
      <c r="Q229" s="367"/>
      <c r="R229" s="2"/>
      <c r="S229" s="2"/>
      <c r="T229" s="2"/>
      <c r="U229" s="2"/>
      <c r="V229" s="2"/>
      <c r="W229" s="2"/>
      <c r="X229" s="2"/>
    </row>
    <row r="230" spans="1:24" s="18" customFormat="1" ht="19.5" hidden="1" customHeight="1" x14ac:dyDescent="0.4">
      <c r="A230" s="125">
        <f>'MACHINE INFO'!F229</f>
        <v>0</v>
      </c>
      <c r="B230" s="108">
        <f>'MACHINE INFO'!H229</f>
        <v>0</v>
      </c>
      <c r="C230" s="350"/>
      <c r="D230" s="350"/>
      <c r="E230" s="350"/>
      <c r="F230" s="351"/>
      <c r="G230" s="22" t="str">
        <f t="shared" si="25"/>
        <v/>
      </c>
      <c r="H230" s="351"/>
      <c r="I230" s="351"/>
      <c r="J230" s="351"/>
      <c r="K230" s="22">
        <f t="shared" si="26"/>
        <v>0</v>
      </c>
      <c r="L230" s="92" t="str">
        <f t="shared" si="21"/>
        <v>M/C Off?</v>
      </c>
      <c r="M230" s="115">
        <f>SUM('MACHINE INFO'!S229)</f>
        <v>0</v>
      </c>
      <c r="N230" s="113" t="str">
        <f t="shared" si="22"/>
        <v/>
      </c>
      <c r="O230" s="114" t="str">
        <f t="shared" si="23"/>
        <v>NO THEO %</v>
      </c>
      <c r="P230" s="152" t="str">
        <f t="shared" si="24"/>
        <v/>
      </c>
      <c r="Q230" s="367"/>
      <c r="R230" s="2"/>
      <c r="S230" s="2"/>
      <c r="T230" s="2"/>
      <c r="U230" s="2"/>
      <c r="V230" s="2"/>
      <c r="W230" s="2"/>
      <c r="X230" s="2"/>
    </row>
    <row r="231" spans="1:24" s="24" customFormat="1" ht="19.5" hidden="1" customHeight="1" x14ac:dyDescent="0.4">
      <c r="A231" s="125">
        <f>'MACHINE INFO'!F230</f>
        <v>0</v>
      </c>
      <c r="B231" s="108">
        <f>'MACHINE INFO'!H230</f>
        <v>0</v>
      </c>
      <c r="C231" s="350"/>
      <c r="D231" s="350"/>
      <c r="E231" s="350"/>
      <c r="F231" s="351"/>
      <c r="G231" s="22" t="str">
        <f t="shared" si="25"/>
        <v/>
      </c>
      <c r="H231" s="351"/>
      <c r="I231" s="351"/>
      <c r="J231" s="351"/>
      <c r="K231" s="22">
        <f t="shared" si="26"/>
        <v>0</v>
      </c>
      <c r="L231" s="92" t="str">
        <f t="shared" si="21"/>
        <v>M/C Off?</v>
      </c>
      <c r="M231" s="115">
        <f>SUM('MACHINE INFO'!S230)</f>
        <v>0</v>
      </c>
      <c r="N231" s="113" t="str">
        <f t="shared" si="22"/>
        <v/>
      </c>
      <c r="O231" s="114" t="str">
        <f t="shared" si="23"/>
        <v>NO THEO %</v>
      </c>
      <c r="P231" s="152" t="str">
        <f t="shared" si="24"/>
        <v/>
      </c>
      <c r="Q231" s="367"/>
      <c r="R231" s="2"/>
      <c r="S231" s="2"/>
      <c r="T231" s="2"/>
      <c r="U231" s="2"/>
      <c r="V231" s="2"/>
      <c r="W231" s="2"/>
      <c r="X231" s="2"/>
    </row>
    <row r="232" spans="1:24" ht="19.5" hidden="1" customHeight="1" x14ac:dyDescent="0.4">
      <c r="A232" s="125">
        <f>'MACHINE INFO'!F231</f>
        <v>0</v>
      </c>
      <c r="B232" s="108">
        <f>'MACHINE INFO'!H231</f>
        <v>0</v>
      </c>
      <c r="C232" s="350"/>
      <c r="D232" s="350"/>
      <c r="E232" s="350"/>
      <c r="F232" s="351"/>
      <c r="G232" s="22" t="str">
        <f t="shared" si="25"/>
        <v/>
      </c>
      <c r="H232" s="351"/>
      <c r="I232" s="351"/>
      <c r="J232" s="351"/>
      <c r="K232" s="22">
        <f t="shared" si="26"/>
        <v>0</v>
      </c>
      <c r="L232" s="92" t="str">
        <f t="shared" si="21"/>
        <v>M/C Off?</v>
      </c>
      <c r="M232" s="115">
        <f>SUM('MACHINE INFO'!S231)</f>
        <v>0</v>
      </c>
      <c r="N232" s="113" t="str">
        <f t="shared" si="22"/>
        <v/>
      </c>
      <c r="O232" s="114" t="str">
        <f t="shared" si="23"/>
        <v>NO THEO %</v>
      </c>
      <c r="P232" s="152" t="str">
        <f t="shared" si="24"/>
        <v/>
      </c>
    </row>
    <row r="233" spans="1:24" s="24" customFormat="1" ht="19.5" hidden="1" customHeight="1" x14ac:dyDescent="0.4">
      <c r="A233" s="125">
        <f>'MACHINE INFO'!F232</f>
        <v>0</v>
      </c>
      <c r="B233" s="108">
        <f>'MACHINE INFO'!H232</f>
        <v>0</v>
      </c>
      <c r="C233" s="350"/>
      <c r="D233" s="350"/>
      <c r="E233" s="350"/>
      <c r="F233" s="351"/>
      <c r="G233" s="22" t="str">
        <f t="shared" si="25"/>
        <v/>
      </c>
      <c r="H233" s="351"/>
      <c r="I233" s="351"/>
      <c r="J233" s="351"/>
      <c r="K233" s="22">
        <f t="shared" si="26"/>
        <v>0</v>
      </c>
      <c r="L233" s="92" t="str">
        <f t="shared" si="21"/>
        <v>M/C Off?</v>
      </c>
      <c r="M233" s="115">
        <f>SUM('MACHINE INFO'!S232)</f>
        <v>0</v>
      </c>
      <c r="N233" s="113" t="str">
        <f t="shared" si="22"/>
        <v/>
      </c>
      <c r="O233" s="114" t="str">
        <f t="shared" si="23"/>
        <v>NO THEO %</v>
      </c>
      <c r="P233" s="152" t="str">
        <f t="shared" si="24"/>
        <v/>
      </c>
      <c r="Q233" s="367"/>
      <c r="R233" s="2"/>
      <c r="S233" s="2"/>
      <c r="T233" s="2"/>
      <c r="U233" s="2"/>
      <c r="V233" s="2"/>
      <c r="W233" s="2"/>
      <c r="X233" s="2"/>
    </row>
    <row r="234" spans="1:24" ht="19.5" hidden="1" customHeight="1" x14ac:dyDescent="0.4">
      <c r="A234" s="125">
        <f>'MACHINE INFO'!F233</f>
        <v>0</v>
      </c>
      <c r="B234" s="108">
        <f>'MACHINE INFO'!H233</f>
        <v>0</v>
      </c>
      <c r="C234" s="350"/>
      <c r="D234" s="350"/>
      <c r="E234" s="350"/>
      <c r="F234" s="351"/>
      <c r="G234" s="22" t="str">
        <f t="shared" si="25"/>
        <v/>
      </c>
      <c r="H234" s="351"/>
      <c r="I234" s="351"/>
      <c r="J234" s="351"/>
      <c r="K234" s="22">
        <f t="shared" si="26"/>
        <v>0</v>
      </c>
      <c r="L234" s="92" t="str">
        <f t="shared" si="21"/>
        <v>M/C Off?</v>
      </c>
      <c r="M234" s="115">
        <f>SUM('MACHINE INFO'!S233)</f>
        <v>0</v>
      </c>
      <c r="N234" s="113" t="str">
        <f t="shared" si="22"/>
        <v/>
      </c>
      <c r="O234" s="114" t="str">
        <f t="shared" si="23"/>
        <v>NO THEO %</v>
      </c>
      <c r="P234" s="152" t="str">
        <f t="shared" si="24"/>
        <v/>
      </c>
    </row>
    <row r="235" spans="1:24" ht="19.5" hidden="1" customHeight="1" x14ac:dyDescent="0.4">
      <c r="A235" s="125">
        <f>'MACHINE INFO'!F234</f>
        <v>0</v>
      </c>
      <c r="B235" s="108">
        <f>'MACHINE INFO'!H234</f>
        <v>0</v>
      </c>
      <c r="C235" s="350"/>
      <c r="D235" s="350"/>
      <c r="E235" s="350"/>
      <c r="F235" s="351"/>
      <c r="G235" s="22" t="str">
        <f t="shared" si="25"/>
        <v/>
      </c>
      <c r="H235" s="351"/>
      <c r="I235" s="351"/>
      <c r="J235" s="351"/>
      <c r="K235" s="22">
        <f t="shared" si="26"/>
        <v>0</v>
      </c>
      <c r="L235" s="92" t="str">
        <f t="shared" si="21"/>
        <v>M/C Off?</v>
      </c>
      <c r="M235" s="115">
        <f>SUM('MACHINE INFO'!S234)</f>
        <v>0</v>
      </c>
      <c r="N235" s="113" t="str">
        <f t="shared" si="22"/>
        <v/>
      </c>
      <c r="O235" s="114" t="str">
        <f t="shared" si="23"/>
        <v>NO THEO %</v>
      </c>
      <c r="P235" s="152" t="str">
        <f t="shared" si="24"/>
        <v/>
      </c>
    </row>
    <row r="236" spans="1:24" ht="19.5" hidden="1" customHeight="1" x14ac:dyDescent="0.4">
      <c r="A236" s="125">
        <f>'MACHINE INFO'!F235</f>
        <v>0</v>
      </c>
      <c r="B236" s="108">
        <f>'MACHINE INFO'!H235</f>
        <v>0</v>
      </c>
      <c r="C236" s="350"/>
      <c r="D236" s="350"/>
      <c r="E236" s="350"/>
      <c r="F236" s="351"/>
      <c r="G236" s="22" t="str">
        <f t="shared" si="25"/>
        <v/>
      </c>
      <c r="H236" s="351"/>
      <c r="I236" s="351"/>
      <c r="J236" s="351"/>
      <c r="K236" s="22">
        <f t="shared" si="26"/>
        <v>0</v>
      </c>
      <c r="L236" s="92" t="str">
        <f t="shared" si="21"/>
        <v>M/C Off?</v>
      </c>
      <c r="M236" s="115">
        <f>SUM('MACHINE INFO'!S235)</f>
        <v>0</v>
      </c>
      <c r="N236" s="113" t="str">
        <f t="shared" si="22"/>
        <v/>
      </c>
      <c r="O236" s="114" t="str">
        <f t="shared" si="23"/>
        <v>NO THEO %</v>
      </c>
      <c r="P236" s="152" t="str">
        <f t="shared" si="24"/>
        <v/>
      </c>
    </row>
    <row r="237" spans="1:24" ht="19.5" hidden="1" customHeight="1" x14ac:dyDescent="0.4">
      <c r="A237" s="125">
        <f>'MACHINE INFO'!F236</f>
        <v>0</v>
      </c>
      <c r="B237" s="108">
        <f>'MACHINE INFO'!H236</f>
        <v>0</v>
      </c>
      <c r="C237" s="350"/>
      <c r="D237" s="350"/>
      <c r="E237" s="350"/>
      <c r="F237" s="351"/>
      <c r="G237" s="22" t="str">
        <f t="shared" si="25"/>
        <v/>
      </c>
      <c r="H237" s="351"/>
      <c r="I237" s="351"/>
      <c r="J237" s="351"/>
      <c r="K237" s="22">
        <f t="shared" si="26"/>
        <v>0</v>
      </c>
      <c r="L237" s="92" t="str">
        <f t="shared" si="21"/>
        <v>M/C Off?</v>
      </c>
      <c r="M237" s="115">
        <f>SUM('MACHINE INFO'!S236)</f>
        <v>0</v>
      </c>
      <c r="N237" s="113" t="str">
        <f t="shared" si="22"/>
        <v/>
      </c>
      <c r="O237" s="114" t="str">
        <f t="shared" si="23"/>
        <v>NO THEO %</v>
      </c>
      <c r="P237" s="152" t="str">
        <f t="shared" si="24"/>
        <v/>
      </c>
    </row>
    <row r="238" spans="1:24" ht="19.5" hidden="1" customHeight="1" x14ac:dyDescent="0.4">
      <c r="A238" s="125">
        <f>'MACHINE INFO'!F237</f>
        <v>0</v>
      </c>
      <c r="B238" s="108">
        <f>'MACHINE INFO'!H237</f>
        <v>0</v>
      </c>
      <c r="C238" s="350"/>
      <c r="D238" s="350"/>
      <c r="E238" s="350"/>
      <c r="F238" s="351"/>
      <c r="G238" s="22" t="str">
        <f t="shared" si="25"/>
        <v/>
      </c>
      <c r="H238" s="351"/>
      <c r="I238" s="351"/>
      <c r="J238" s="351"/>
      <c r="K238" s="22">
        <f t="shared" si="26"/>
        <v>0</v>
      </c>
      <c r="L238" s="92" t="str">
        <f t="shared" si="21"/>
        <v>M/C Off?</v>
      </c>
      <c r="M238" s="115">
        <f>SUM('MACHINE INFO'!S237)</f>
        <v>0</v>
      </c>
      <c r="N238" s="113" t="str">
        <f t="shared" si="22"/>
        <v/>
      </c>
      <c r="O238" s="114" t="str">
        <f t="shared" si="23"/>
        <v>NO THEO %</v>
      </c>
      <c r="P238" s="152" t="str">
        <f t="shared" si="24"/>
        <v/>
      </c>
    </row>
    <row r="239" spans="1:24" ht="19.5" hidden="1" customHeight="1" x14ac:dyDescent="0.4">
      <c r="A239" s="125">
        <f>'MACHINE INFO'!F238</f>
        <v>0</v>
      </c>
      <c r="B239" s="108">
        <f>'MACHINE INFO'!H238</f>
        <v>0</v>
      </c>
      <c r="C239" s="350"/>
      <c r="D239" s="350"/>
      <c r="E239" s="350"/>
      <c r="F239" s="351"/>
      <c r="G239" s="22" t="str">
        <f t="shared" si="25"/>
        <v/>
      </c>
      <c r="H239" s="351"/>
      <c r="I239" s="351"/>
      <c r="J239" s="351"/>
      <c r="K239" s="22">
        <f t="shared" si="26"/>
        <v>0</v>
      </c>
      <c r="L239" s="92" t="str">
        <f t="shared" si="21"/>
        <v>M/C Off?</v>
      </c>
      <c r="M239" s="115">
        <f>SUM('MACHINE INFO'!S238)</f>
        <v>0</v>
      </c>
      <c r="N239" s="113" t="str">
        <f t="shared" si="22"/>
        <v/>
      </c>
      <c r="O239" s="114" t="str">
        <f t="shared" si="23"/>
        <v>NO THEO %</v>
      </c>
      <c r="P239" s="152" t="str">
        <f t="shared" si="24"/>
        <v/>
      </c>
    </row>
    <row r="240" spans="1:24" ht="19.5" hidden="1" customHeight="1" x14ac:dyDescent="0.4">
      <c r="A240" s="125">
        <f>'MACHINE INFO'!F239</f>
        <v>0</v>
      </c>
      <c r="B240" s="108">
        <f>'MACHINE INFO'!H239</f>
        <v>0</v>
      </c>
      <c r="C240" s="350"/>
      <c r="D240" s="350"/>
      <c r="E240" s="350"/>
      <c r="F240" s="351"/>
      <c r="G240" s="22" t="str">
        <f t="shared" si="25"/>
        <v/>
      </c>
      <c r="H240" s="351"/>
      <c r="I240" s="351"/>
      <c r="J240" s="351"/>
      <c r="K240" s="22">
        <f t="shared" si="26"/>
        <v>0</v>
      </c>
      <c r="L240" s="92" t="str">
        <f t="shared" si="21"/>
        <v>M/C Off?</v>
      </c>
      <c r="M240" s="115">
        <f>SUM('MACHINE INFO'!S239)</f>
        <v>0</v>
      </c>
      <c r="N240" s="113" t="str">
        <f t="shared" si="22"/>
        <v/>
      </c>
      <c r="O240" s="114" t="str">
        <f t="shared" si="23"/>
        <v>NO THEO %</v>
      </c>
      <c r="P240" s="152" t="str">
        <f t="shared" si="24"/>
        <v/>
      </c>
    </row>
    <row r="241" spans="1:16" ht="19.5" hidden="1" customHeight="1" x14ac:dyDescent="0.4">
      <c r="A241" s="125">
        <f>'MACHINE INFO'!F240</f>
        <v>0</v>
      </c>
      <c r="B241" s="108">
        <f>'MACHINE INFO'!H240</f>
        <v>0</v>
      </c>
      <c r="C241" s="350"/>
      <c r="D241" s="350"/>
      <c r="E241" s="350"/>
      <c r="F241" s="351"/>
      <c r="G241" s="22" t="str">
        <f t="shared" si="25"/>
        <v/>
      </c>
      <c r="H241" s="351"/>
      <c r="I241" s="351"/>
      <c r="J241" s="351"/>
      <c r="K241" s="22">
        <f t="shared" si="26"/>
        <v>0</v>
      </c>
      <c r="L241" s="92" t="str">
        <f t="shared" si="21"/>
        <v>M/C Off?</v>
      </c>
      <c r="M241" s="115">
        <f>SUM('MACHINE INFO'!S240)</f>
        <v>0</v>
      </c>
      <c r="N241" s="113" t="str">
        <f t="shared" si="22"/>
        <v/>
      </c>
      <c r="O241" s="114" t="str">
        <f t="shared" si="23"/>
        <v>NO THEO %</v>
      </c>
      <c r="P241" s="152" t="str">
        <f t="shared" si="24"/>
        <v/>
      </c>
    </row>
    <row r="242" spans="1:16" ht="19.5" hidden="1" customHeight="1" x14ac:dyDescent="0.4">
      <c r="A242" s="125">
        <f>'MACHINE INFO'!F241</f>
        <v>0</v>
      </c>
      <c r="B242" s="108">
        <f>'MACHINE INFO'!H241</f>
        <v>0</v>
      </c>
      <c r="C242" s="350"/>
      <c r="D242" s="350"/>
      <c r="E242" s="350"/>
      <c r="F242" s="351"/>
      <c r="G242" s="22" t="str">
        <f t="shared" si="25"/>
        <v/>
      </c>
      <c r="H242" s="351"/>
      <c r="I242" s="351"/>
      <c r="J242" s="351"/>
      <c r="K242" s="22">
        <f t="shared" si="26"/>
        <v>0</v>
      </c>
      <c r="L242" s="92" t="str">
        <f t="shared" si="21"/>
        <v>M/C Off?</v>
      </c>
      <c r="M242" s="115">
        <f>SUM('MACHINE INFO'!S241)</f>
        <v>0</v>
      </c>
      <c r="N242" s="113" t="str">
        <f t="shared" si="22"/>
        <v/>
      </c>
      <c r="O242" s="114" t="str">
        <f t="shared" si="23"/>
        <v>NO THEO %</v>
      </c>
      <c r="P242" s="152" t="str">
        <f t="shared" si="24"/>
        <v/>
      </c>
    </row>
    <row r="243" spans="1:16" ht="19.5" hidden="1" customHeight="1" x14ac:dyDescent="0.4">
      <c r="A243" s="125">
        <f>'MACHINE INFO'!F242</f>
        <v>0</v>
      </c>
      <c r="B243" s="108">
        <f>'MACHINE INFO'!H242</f>
        <v>0</v>
      </c>
      <c r="C243" s="350"/>
      <c r="D243" s="350"/>
      <c r="E243" s="350"/>
      <c r="F243" s="351"/>
      <c r="G243" s="22" t="str">
        <f t="shared" si="25"/>
        <v/>
      </c>
      <c r="H243" s="351"/>
      <c r="I243" s="351"/>
      <c r="J243" s="351"/>
      <c r="K243" s="22">
        <f t="shared" si="26"/>
        <v>0</v>
      </c>
      <c r="L243" s="92" t="str">
        <f t="shared" si="21"/>
        <v>M/C Off?</v>
      </c>
      <c r="M243" s="115">
        <f>SUM('MACHINE INFO'!S242)</f>
        <v>0</v>
      </c>
      <c r="N243" s="113" t="str">
        <f t="shared" si="22"/>
        <v/>
      </c>
      <c r="O243" s="114" t="str">
        <f t="shared" si="23"/>
        <v>NO THEO %</v>
      </c>
      <c r="P243" s="152" t="str">
        <f t="shared" si="24"/>
        <v/>
      </c>
    </row>
    <row r="244" spans="1:16" ht="19.5" hidden="1" customHeight="1" x14ac:dyDescent="0.4">
      <c r="A244" s="125">
        <f>'MACHINE INFO'!F243</f>
        <v>0</v>
      </c>
      <c r="B244" s="108">
        <f>'MACHINE INFO'!H243</f>
        <v>0</v>
      </c>
      <c r="C244" s="350"/>
      <c r="D244" s="350"/>
      <c r="E244" s="350"/>
      <c r="F244" s="351"/>
      <c r="G244" s="22" t="str">
        <f t="shared" si="25"/>
        <v/>
      </c>
      <c r="H244" s="351"/>
      <c r="I244" s="351"/>
      <c r="J244" s="351"/>
      <c r="K244" s="22">
        <f t="shared" si="26"/>
        <v>0</v>
      </c>
      <c r="L244" s="92" t="str">
        <f t="shared" si="21"/>
        <v>M/C Off?</v>
      </c>
      <c r="M244" s="115">
        <f>SUM('MACHINE INFO'!S243)</f>
        <v>0</v>
      </c>
      <c r="N244" s="113" t="str">
        <f t="shared" si="22"/>
        <v/>
      </c>
      <c r="O244" s="114" t="str">
        <f t="shared" si="23"/>
        <v>NO THEO %</v>
      </c>
      <c r="P244" s="152" t="str">
        <f t="shared" si="24"/>
        <v/>
      </c>
    </row>
    <row r="245" spans="1:16" ht="19.5" hidden="1" customHeight="1" x14ac:dyDescent="0.4">
      <c r="A245" s="125">
        <f>'MACHINE INFO'!F244</f>
        <v>0</v>
      </c>
      <c r="B245" s="108">
        <f>'MACHINE INFO'!H244</f>
        <v>0</v>
      </c>
      <c r="C245" s="350"/>
      <c r="D245" s="350"/>
      <c r="E245" s="350"/>
      <c r="F245" s="351"/>
      <c r="G245" s="22" t="str">
        <f t="shared" si="25"/>
        <v/>
      </c>
      <c r="H245" s="351"/>
      <c r="I245" s="351"/>
      <c r="J245" s="351"/>
      <c r="K245" s="22">
        <f t="shared" si="26"/>
        <v>0</v>
      </c>
      <c r="L245" s="92" t="str">
        <f t="shared" si="21"/>
        <v>M/C Off?</v>
      </c>
      <c r="M245" s="115">
        <f>SUM('MACHINE INFO'!S244)</f>
        <v>0</v>
      </c>
      <c r="N245" s="113" t="str">
        <f t="shared" si="22"/>
        <v/>
      </c>
      <c r="O245" s="114" t="str">
        <f t="shared" si="23"/>
        <v>NO THEO %</v>
      </c>
      <c r="P245" s="152" t="str">
        <f t="shared" si="24"/>
        <v/>
      </c>
    </row>
    <row r="246" spans="1:16" ht="19.5" hidden="1" customHeight="1" x14ac:dyDescent="0.4">
      <c r="A246" s="125">
        <f>'MACHINE INFO'!F245</f>
        <v>0</v>
      </c>
      <c r="B246" s="108">
        <f>'MACHINE INFO'!H245</f>
        <v>0</v>
      </c>
      <c r="C246" s="350"/>
      <c r="D246" s="350"/>
      <c r="E246" s="350"/>
      <c r="F246" s="351"/>
      <c r="G246" s="22" t="str">
        <f t="shared" si="25"/>
        <v/>
      </c>
      <c r="H246" s="351"/>
      <c r="I246" s="351"/>
      <c r="J246" s="351"/>
      <c r="K246" s="22">
        <f t="shared" si="26"/>
        <v>0</v>
      </c>
      <c r="L246" s="92" t="str">
        <f t="shared" si="21"/>
        <v>M/C Off?</v>
      </c>
      <c r="M246" s="115">
        <f>SUM('MACHINE INFO'!S245)</f>
        <v>0</v>
      </c>
      <c r="N246" s="113" t="str">
        <f t="shared" si="22"/>
        <v/>
      </c>
      <c r="O246" s="114" t="str">
        <f t="shared" si="23"/>
        <v>NO THEO %</v>
      </c>
      <c r="P246" s="152" t="str">
        <f t="shared" si="24"/>
        <v/>
      </c>
    </row>
    <row r="247" spans="1:16" ht="19.5" hidden="1" customHeight="1" x14ac:dyDescent="0.4">
      <c r="A247" s="125">
        <f>'MACHINE INFO'!F246</f>
        <v>0</v>
      </c>
      <c r="B247" s="108">
        <f>'MACHINE INFO'!H246</f>
        <v>0</v>
      </c>
      <c r="C247" s="350"/>
      <c r="D247" s="350"/>
      <c r="E247" s="350"/>
      <c r="F247" s="351"/>
      <c r="G247" s="22" t="str">
        <f t="shared" si="25"/>
        <v/>
      </c>
      <c r="H247" s="351"/>
      <c r="I247" s="351"/>
      <c r="J247" s="351"/>
      <c r="K247" s="22">
        <f t="shared" si="26"/>
        <v>0</v>
      </c>
      <c r="L247" s="92" t="str">
        <f t="shared" si="21"/>
        <v>M/C Off?</v>
      </c>
      <c r="M247" s="115">
        <f>SUM('MACHINE INFO'!S246)</f>
        <v>0</v>
      </c>
      <c r="N247" s="113" t="str">
        <f t="shared" si="22"/>
        <v/>
      </c>
      <c r="O247" s="114" t="str">
        <f t="shared" si="23"/>
        <v>NO THEO %</v>
      </c>
      <c r="P247" s="152" t="str">
        <f t="shared" si="24"/>
        <v/>
      </c>
    </row>
    <row r="248" spans="1:16" ht="19.5" hidden="1" customHeight="1" x14ac:dyDescent="0.4">
      <c r="A248" s="125">
        <f>'MACHINE INFO'!F247</f>
        <v>0</v>
      </c>
      <c r="B248" s="108">
        <f>'MACHINE INFO'!H247</f>
        <v>0</v>
      </c>
      <c r="C248" s="350"/>
      <c r="D248" s="350"/>
      <c r="E248" s="350"/>
      <c r="F248" s="351"/>
      <c r="G248" s="22" t="str">
        <f t="shared" si="25"/>
        <v/>
      </c>
      <c r="H248" s="351"/>
      <c r="I248" s="351"/>
      <c r="J248" s="351"/>
      <c r="K248" s="22">
        <f t="shared" si="26"/>
        <v>0</v>
      </c>
      <c r="L248" s="92" t="str">
        <f t="shared" si="21"/>
        <v>M/C Off?</v>
      </c>
      <c r="M248" s="115">
        <f>SUM('MACHINE INFO'!S247)</f>
        <v>0</v>
      </c>
      <c r="N248" s="113" t="str">
        <f t="shared" si="22"/>
        <v/>
      </c>
      <c r="O248" s="114" t="str">
        <f t="shared" si="23"/>
        <v>NO THEO %</v>
      </c>
      <c r="P248" s="152" t="str">
        <f t="shared" si="24"/>
        <v/>
      </c>
    </row>
    <row r="249" spans="1:16" ht="19.5" hidden="1" customHeight="1" x14ac:dyDescent="0.4">
      <c r="A249" s="125">
        <f>'MACHINE INFO'!F248</f>
        <v>0</v>
      </c>
      <c r="B249" s="108">
        <f>'MACHINE INFO'!H248</f>
        <v>0</v>
      </c>
      <c r="C249" s="350"/>
      <c r="D249" s="350"/>
      <c r="E249" s="350"/>
      <c r="F249" s="351"/>
      <c r="G249" s="22" t="str">
        <f t="shared" si="25"/>
        <v/>
      </c>
      <c r="H249" s="351"/>
      <c r="I249" s="351"/>
      <c r="J249" s="351"/>
      <c r="K249" s="22">
        <f t="shared" si="26"/>
        <v>0</v>
      </c>
      <c r="L249" s="92" t="str">
        <f t="shared" si="21"/>
        <v>M/C Off?</v>
      </c>
      <c r="M249" s="115">
        <f>SUM('MACHINE INFO'!S248)</f>
        <v>0</v>
      </c>
      <c r="N249" s="113" t="str">
        <f t="shared" si="22"/>
        <v/>
      </c>
      <c r="O249" s="114" t="str">
        <f t="shared" si="23"/>
        <v>NO THEO %</v>
      </c>
      <c r="P249" s="152" t="str">
        <f t="shared" si="24"/>
        <v/>
      </c>
    </row>
    <row r="250" spans="1:16" ht="19.5" hidden="1" customHeight="1" x14ac:dyDescent="0.4">
      <c r="A250" s="125">
        <f>'MACHINE INFO'!F249</f>
        <v>0</v>
      </c>
      <c r="B250" s="108">
        <f>'MACHINE INFO'!H249</f>
        <v>0</v>
      </c>
      <c r="C250" s="350"/>
      <c r="D250" s="350"/>
      <c r="E250" s="350"/>
      <c r="F250" s="351"/>
      <c r="G250" s="22" t="str">
        <f t="shared" si="25"/>
        <v/>
      </c>
      <c r="H250" s="351"/>
      <c r="I250" s="351"/>
      <c r="J250" s="351"/>
      <c r="K250" s="22">
        <f t="shared" si="26"/>
        <v>0</v>
      </c>
      <c r="L250" s="92" t="str">
        <f t="shared" si="21"/>
        <v>M/C Off?</v>
      </c>
      <c r="M250" s="115">
        <f>SUM('MACHINE INFO'!S249)</f>
        <v>0</v>
      </c>
      <c r="N250" s="113" t="str">
        <f t="shared" si="22"/>
        <v/>
      </c>
      <c r="O250" s="114" t="str">
        <f t="shared" si="23"/>
        <v>NO THEO %</v>
      </c>
      <c r="P250" s="152" t="str">
        <f t="shared" si="24"/>
        <v/>
      </c>
    </row>
    <row r="251" spans="1:16" ht="19.5" hidden="1" customHeight="1" x14ac:dyDescent="0.4">
      <c r="A251" s="125">
        <f>'MACHINE INFO'!F250</f>
        <v>0</v>
      </c>
      <c r="B251" s="108">
        <f>'MACHINE INFO'!H250</f>
        <v>0</v>
      </c>
      <c r="C251" s="350"/>
      <c r="D251" s="350"/>
      <c r="E251" s="350"/>
      <c r="F251" s="351"/>
      <c r="G251" s="22" t="str">
        <f t="shared" si="25"/>
        <v/>
      </c>
      <c r="H251" s="351"/>
      <c r="I251" s="351"/>
      <c r="J251" s="351"/>
      <c r="K251" s="22">
        <f t="shared" si="26"/>
        <v>0</v>
      </c>
      <c r="L251" s="92" t="str">
        <f t="shared" si="21"/>
        <v>M/C Off?</v>
      </c>
      <c r="M251" s="115">
        <f>SUM('MACHINE INFO'!S250)</f>
        <v>0</v>
      </c>
      <c r="N251" s="113" t="str">
        <f t="shared" si="22"/>
        <v/>
      </c>
      <c r="O251" s="114" t="str">
        <f t="shared" si="23"/>
        <v>NO THEO %</v>
      </c>
      <c r="P251" s="152" t="str">
        <f t="shared" si="24"/>
        <v/>
      </c>
    </row>
    <row r="252" spans="1:16" ht="19.5" hidden="1" customHeight="1" x14ac:dyDescent="0.4">
      <c r="A252" s="125">
        <f>'MACHINE INFO'!F251</f>
        <v>0</v>
      </c>
      <c r="B252" s="108">
        <f>'MACHINE INFO'!H251</f>
        <v>0</v>
      </c>
      <c r="C252" s="350"/>
      <c r="D252" s="350"/>
      <c r="E252" s="350"/>
      <c r="F252" s="351"/>
      <c r="G252" s="22" t="str">
        <f t="shared" si="25"/>
        <v/>
      </c>
      <c r="H252" s="351"/>
      <c r="I252" s="351"/>
      <c r="J252" s="351"/>
      <c r="K252" s="22">
        <f t="shared" si="26"/>
        <v>0</v>
      </c>
      <c r="L252" s="92" t="str">
        <f t="shared" si="21"/>
        <v>M/C Off?</v>
      </c>
      <c r="M252" s="115">
        <f>SUM('MACHINE INFO'!S251)</f>
        <v>0</v>
      </c>
      <c r="N252" s="113" t="str">
        <f t="shared" si="22"/>
        <v/>
      </c>
      <c r="O252" s="114" t="str">
        <f t="shared" si="23"/>
        <v>NO THEO %</v>
      </c>
      <c r="P252" s="152" t="str">
        <f t="shared" si="24"/>
        <v/>
      </c>
    </row>
    <row r="253" spans="1:16" ht="19.5" hidden="1" customHeight="1" x14ac:dyDescent="0.4">
      <c r="A253" s="125">
        <f>'MACHINE INFO'!F252</f>
        <v>0</v>
      </c>
      <c r="B253" s="108">
        <f>'MACHINE INFO'!H252</f>
        <v>0</v>
      </c>
      <c r="C253" s="350"/>
      <c r="D253" s="350"/>
      <c r="E253" s="350"/>
      <c r="F253" s="351"/>
      <c r="G253" s="22" t="str">
        <f t="shared" si="25"/>
        <v/>
      </c>
      <c r="H253" s="351"/>
      <c r="I253" s="351"/>
      <c r="J253" s="351"/>
      <c r="K253" s="22">
        <f t="shared" si="26"/>
        <v>0</v>
      </c>
      <c r="L253" s="92" t="str">
        <f t="shared" si="21"/>
        <v>M/C Off?</v>
      </c>
      <c r="M253" s="115">
        <f>SUM('MACHINE INFO'!S252)</f>
        <v>0</v>
      </c>
      <c r="N253" s="113" t="str">
        <f t="shared" si="22"/>
        <v/>
      </c>
      <c r="O253" s="114" t="str">
        <f t="shared" si="23"/>
        <v>NO THEO %</v>
      </c>
      <c r="P253" s="152" t="str">
        <f t="shared" si="24"/>
        <v/>
      </c>
    </row>
    <row r="254" spans="1:16" ht="19.5" hidden="1" customHeight="1" x14ac:dyDescent="0.4">
      <c r="A254" s="125">
        <f>'MACHINE INFO'!F253</f>
        <v>0</v>
      </c>
      <c r="B254" s="108">
        <f>'MACHINE INFO'!H253</f>
        <v>0</v>
      </c>
      <c r="C254" s="350"/>
      <c r="D254" s="350"/>
      <c r="E254" s="350"/>
      <c r="F254" s="351"/>
      <c r="G254" s="22" t="str">
        <f t="shared" si="25"/>
        <v/>
      </c>
      <c r="H254" s="351"/>
      <c r="I254" s="351"/>
      <c r="J254" s="351"/>
      <c r="K254" s="22">
        <f t="shared" si="26"/>
        <v>0</v>
      </c>
      <c r="L254" s="92" t="str">
        <f t="shared" si="21"/>
        <v>M/C Off?</v>
      </c>
      <c r="M254" s="115">
        <f>SUM('MACHINE INFO'!S253)</f>
        <v>0</v>
      </c>
      <c r="N254" s="113" t="str">
        <f t="shared" si="22"/>
        <v/>
      </c>
      <c r="O254" s="114" t="str">
        <f t="shared" si="23"/>
        <v>NO THEO %</v>
      </c>
      <c r="P254" s="152" t="str">
        <f t="shared" si="24"/>
        <v/>
      </c>
    </row>
    <row r="255" spans="1:16" ht="19.5" hidden="1" customHeight="1" x14ac:dyDescent="0.4">
      <c r="A255" s="125">
        <f>'MACHINE INFO'!F254</f>
        <v>0</v>
      </c>
      <c r="B255" s="108">
        <f>'MACHINE INFO'!H254</f>
        <v>0</v>
      </c>
      <c r="C255" s="350"/>
      <c r="D255" s="350"/>
      <c r="E255" s="350"/>
      <c r="F255" s="351"/>
      <c r="G255" s="22" t="str">
        <f t="shared" si="25"/>
        <v/>
      </c>
      <c r="H255" s="351"/>
      <c r="I255" s="351"/>
      <c r="J255" s="351"/>
      <c r="K255" s="22">
        <f t="shared" si="26"/>
        <v>0</v>
      </c>
      <c r="L255" s="92" t="str">
        <f t="shared" si="21"/>
        <v>M/C Off?</v>
      </c>
      <c r="M255" s="115">
        <f>SUM('MACHINE INFO'!S254)</f>
        <v>0</v>
      </c>
      <c r="N255" s="113" t="str">
        <f t="shared" si="22"/>
        <v/>
      </c>
      <c r="O255" s="114" t="str">
        <f t="shared" si="23"/>
        <v>NO THEO %</v>
      </c>
      <c r="P255" s="152" t="str">
        <f t="shared" si="24"/>
        <v/>
      </c>
    </row>
    <row r="256" spans="1:16" ht="19.5" hidden="1" customHeight="1" x14ac:dyDescent="0.4">
      <c r="A256" s="125">
        <f>'MACHINE INFO'!F255</f>
        <v>0</v>
      </c>
      <c r="B256" s="108">
        <f>'MACHINE INFO'!H255</f>
        <v>0</v>
      </c>
      <c r="C256" s="350"/>
      <c r="D256" s="350"/>
      <c r="E256" s="350"/>
      <c r="F256" s="351"/>
      <c r="G256" s="22" t="str">
        <f t="shared" si="25"/>
        <v/>
      </c>
      <c r="H256" s="351"/>
      <c r="I256" s="351"/>
      <c r="J256" s="351"/>
      <c r="K256" s="22">
        <f t="shared" si="26"/>
        <v>0</v>
      </c>
      <c r="L256" s="92" t="str">
        <f t="shared" si="21"/>
        <v>M/C Off?</v>
      </c>
      <c r="M256" s="115">
        <f>SUM('MACHINE INFO'!S255)</f>
        <v>0</v>
      </c>
      <c r="N256" s="113" t="str">
        <f t="shared" si="22"/>
        <v/>
      </c>
      <c r="O256" s="114" t="str">
        <f t="shared" si="23"/>
        <v>NO THEO %</v>
      </c>
      <c r="P256" s="152" t="str">
        <f t="shared" si="24"/>
        <v/>
      </c>
    </row>
    <row r="257" spans="1:16" ht="19.5" hidden="1" customHeight="1" x14ac:dyDescent="0.4">
      <c r="A257" s="125">
        <f>'MACHINE INFO'!F256</f>
        <v>0</v>
      </c>
      <c r="B257" s="108">
        <f>'MACHINE INFO'!H256</f>
        <v>0</v>
      </c>
      <c r="C257" s="350"/>
      <c r="D257" s="350"/>
      <c r="E257" s="350"/>
      <c r="F257" s="351"/>
      <c r="G257" s="22" t="str">
        <f t="shared" si="25"/>
        <v/>
      </c>
      <c r="H257" s="351"/>
      <c r="I257" s="351"/>
      <c r="J257" s="351"/>
      <c r="K257" s="22">
        <f t="shared" si="26"/>
        <v>0</v>
      </c>
      <c r="L257" s="92" t="str">
        <f t="shared" si="21"/>
        <v>M/C Off?</v>
      </c>
      <c r="M257" s="115">
        <f>SUM('MACHINE INFO'!S256)</f>
        <v>0</v>
      </c>
      <c r="N257" s="113" t="str">
        <f t="shared" si="22"/>
        <v/>
      </c>
      <c r="O257" s="114" t="str">
        <f t="shared" si="23"/>
        <v>NO THEO %</v>
      </c>
      <c r="P257" s="152" t="str">
        <f t="shared" si="24"/>
        <v/>
      </c>
    </row>
    <row r="258" spans="1:16" ht="19.5" hidden="1" customHeight="1" x14ac:dyDescent="0.4">
      <c r="A258" s="125">
        <f>'MACHINE INFO'!F257</f>
        <v>0</v>
      </c>
      <c r="B258" s="108">
        <f>'MACHINE INFO'!H257</f>
        <v>0</v>
      </c>
      <c r="C258" s="350"/>
      <c r="D258" s="350"/>
      <c r="E258" s="350"/>
      <c r="F258" s="351"/>
      <c r="G258" s="22" t="str">
        <f t="shared" si="25"/>
        <v/>
      </c>
      <c r="H258" s="351"/>
      <c r="I258" s="351"/>
      <c r="J258" s="351"/>
      <c r="K258" s="22">
        <f t="shared" si="26"/>
        <v>0</v>
      </c>
      <c r="L258" s="92" t="str">
        <f t="shared" si="21"/>
        <v>M/C Off?</v>
      </c>
      <c r="M258" s="115">
        <f>SUM('MACHINE INFO'!S257)</f>
        <v>0</v>
      </c>
      <c r="N258" s="113" t="str">
        <f t="shared" si="22"/>
        <v/>
      </c>
      <c r="O258" s="114" t="str">
        <f t="shared" si="23"/>
        <v>NO THEO %</v>
      </c>
      <c r="P258" s="152" t="str">
        <f t="shared" si="24"/>
        <v/>
      </c>
    </row>
    <row r="259" spans="1:16" ht="19.5" hidden="1" customHeight="1" x14ac:dyDescent="0.4">
      <c r="A259" s="125">
        <f>'MACHINE INFO'!F258</f>
        <v>0</v>
      </c>
      <c r="B259" s="108">
        <f>'MACHINE INFO'!H258</f>
        <v>0</v>
      </c>
      <c r="C259" s="350"/>
      <c r="D259" s="350"/>
      <c r="E259" s="350"/>
      <c r="F259" s="351"/>
      <c r="G259" s="22" t="str">
        <f t="shared" si="25"/>
        <v/>
      </c>
      <c r="H259" s="351"/>
      <c r="I259" s="351"/>
      <c r="J259" s="351"/>
      <c r="K259" s="22">
        <f t="shared" si="26"/>
        <v>0</v>
      </c>
      <c r="L259" s="92" t="str">
        <f t="shared" si="21"/>
        <v>M/C Off?</v>
      </c>
      <c r="M259" s="115">
        <f>SUM('MACHINE INFO'!S258)</f>
        <v>0</v>
      </c>
      <c r="N259" s="113" t="str">
        <f t="shared" si="22"/>
        <v/>
      </c>
      <c r="O259" s="114" t="str">
        <f t="shared" si="23"/>
        <v>NO THEO %</v>
      </c>
      <c r="P259" s="152" t="str">
        <f t="shared" si="24"/>
        <v/>
      </c>
    </row>
    <row r="260" spans="1:16" ht="19.5" hidden="1" customHeight="1" x14ac:dyDescent="0.4">
      <c r="A260" s="125">
        <f>'MACHINE INFO'!F259</f>
        <v>0</v>
      </c>
      <c r="B260" s="108">
        <f>'MACHINE INFO'!H259</f>
        <v>0</v>
      </c>
      <c r="C260" s="350"/>
      <c r="D260" s="350"/>
      <c r="E260" s="350"/>
      <c r="F260" s="351"/>
      <c r="G260" s="22" t="str">
        <f t="shared" si="25"/>
        <v/>
      </c>
      <c r="H260" s="351"/>
      <c r="I260" s="351"/>
      <c r="J260" s="351"/>
      <c r="K260" s="22">
        <f t="shared" si="26"/>
        <v>0</v>
      </c>
      <c r="L260" s="92" t="str">
        <f t="shared" si="21"/>
        <v>M/C Off?</v>
      </c>
      <c r="M260" s="115">
        <f>SUM('MACHINE INFO'!S259)</f>
        <v>0</v>
      </c>
      <c r="N260" s="113" t="str">
        <f t="shared" si="22"/>
        <v/>
      </c>
      <c r="O260" s="114" t="str">
        <f t="shared" si="23"/>
        <v>NO THEO %</v>
      </c>
      <c r="P260" s="152" t="str">
        <f t="shared" si="24"/>
        <v/>
      </c>
    </row>
    <row r="261" spans="1:16" ht="19.5" hidden="1" customHeight="1" x14ac:dyDescent="0.4">
      <c r="A261" s="125">
        <f>'MACHINE INFO'!F260</f>
        <v>0</v>
      </c>
      <c r="B261" s="108">
        <f>'MACHINE INFO'!H260</f>
        <v>0</v>
      </c>
      <c r="C261" s="350"/>
      <c r="D261" s="350"/>
      <c r="E261" s="350"/>
      <c r="F261" s="351"/>
      <c r="G261" s="22" t="str">
        <f t="shared" si="25"/>
        <v/>
      </c>
      <c r="H261" s="351"/>
      <c r="I261" s="351"/>
      <c r="J261" s="351"/>
      <c r="K261" s="22">
        <f t="shared" si="26"/>
        <v>0</v>
      </c>
      <c r="L261" s="92" t="str">
        <f t="shared" si="21"/>
        <v>M/C Off?</v>
      </c>
      <c r="M261" s="115">
        <f>SUM('MACHINE INFO'!S260)</f>
        <v>0</v>
      </c>
      <c r="N261" s="113" t="str">
        <f t="shared" si="22"/>
        <v/>
      </c>
      <c r="O261" s="114" t="str">
        <f t="shared" si="23"/>
        <v>NO THEO %</v>
      </c>
      <c r="P261" s="152" t="str">
        <f t="shared" si="24"/>
        <v/>
      </c>
    </row>
    <row r="262" spans="1:16" ht="19.5" hidden="1" customHeight="1" x14ac:dyDescent="0.4">
      <c r="A262" s="125">
        <f>'MACHINE INFO'!F261</f>
        <v>0</v>
      </c>
      <c r="B262" s="108">
        <f>'MACHINE INFO'!H261</f>
        <v>0</v>
      </c>
      <c r="C262" s="350"/>
      <c r="D262" s="350"/>
      <c r="E262" s="350"/>
      <c r="F262" s="351"/>
      <c r="G262" s="22" t="str">
        <f t="shared" si="25"/>
        <v/>
      </c>
      <c r="H262" s="351"/>
      <c r="I262" s="351"/>
      <c r="J262" s="351"/>
      <c r="K262" s="22">
        <f t="shared" si="26"/>
        <v>0</v>
      </c>
      <c r="L262" s="92" t="str">
        <f t="shared" si="21"/>
        <v>M/C Off?</v>
      </c>
      <c r="M262" s="115">
        <f>SUM('MACHINE INFO'!S261)</f>
        <v>0</v>
      </c>
      <c r="N262" s="113" t="str">
        <f t="shared" si="22"/>
        <v/>
      </c>
      <c r="O262" s="114" t="str">
        <f t="shared" si="23"/>
        <v>NO THEO %</v>
      </c>
      <c r="P262" s="152" t="str">
        <f t="shared" si="24"/>
        <v/>
      </c>
    </row>
    <row r="263" spans="1:16" ht="19.5" hidden="1" customHeight="1" x14ac:dyDescent="0.4">
      <c r="A263" s="125">
        <f>'MACHINE INFO'!F262</f>
        <v>0</v>
      </c>
      <c r="B263" s="108">
        <f>'MACHINE INFO'!H262</f>
        <v>0</v>
      </c>
      <c r="C263" s="350"/>
      <c r="D263" s="350"/>
      <c r="E263" s="350"/>
      <c r="F263" s="351"/>
      <c r="G263" s="22" t="str">
        <f t="shared" si="25"/>
        <v/>
      </c>
      <c r="H263" s="351"/>
      <c r="I263" s="351"/>
      <c r="J263" s="351"/>
      <c r="K263" s="22">
        <f t="shared" si="26"/>
        <v>0</v>
      </c>
      <c r="L263" s="92" t="str">
        <f t="shared" si="21"/>
        <v>M/C Off?</v>
      </c>
      <c r="M263" s="115">
        <f>SUM('MACHINE INFO'!S262)</f>
        <v>0</v>
      </c>
      <c r="N263" s="113" t="str">
        <f t="shared" si="22"/>
        <v/>
      </c>
      <c r="O263" s="114" t="str">
        <f t="shared" si="23"/>
        <v>NO THEO %</v>
      </c>
      <c r="P263" s="152" t="str">
        <f t="shared" si="24"/>
        <v/>
      </c>
    </row>
    <row r="264" spans="1:16" ht="19.5" hidden="1" customHeight="1" x14ac:dyDescent="0.4">
      <c r="A264" s="125">
        <f>'MACHINE INFO'!F263</f>
        <v>0</v>
      </c>
      <c r="B264" s="108">
        <f>'MACHINE INFO'!H263</f>
        <v>0</v>
      </c>
      <c r="C264" s="350"/>
      <c r="D264" s="350"/>
      <c r="E264" s="350"/>
      <c r="F264" s="351"/>
      <c r="G264" s="22" t="str">
        <f t="shared" si="25"/>
        <v/>
      </c>
      <c r="H264" s="351"/>
      <c r="I264" s="351"/>
      <c r="J264" s="351"/>
      <c r="K264" s="22">
        <f t="shared" si="26"/>
        <v>0</v>
      </c>
      <c r="L264" s="92" t="str">
        <f t="shared" si="21"/>
        <v>M/C Off?</v>
      </c>
      <c r="M264" s="115">
        <f>SUM('MACHINE INFO'!S263)</f>
        <v>0</v>
      </c>
      <c r="N264" s="113" t="str">
        <f t="shared" si="22"/>
        <v/>
      </c>
      <c r="O264" s="114" t="str">
        <f t="shared" si="23"/>
        <v>NO THEO %</v>
      </c>
      <c r="P264" s="152" t="str">
        <f t="shared" si="24"/>
        <v/>
      </c>
    </row>
    <row r="265" spans="1:16" ht="19.5" hidden="1" customHeight="1" x14ac:dyDescent="0.4">
      <c r="A265" s="125">
        <f>'MACHINE INFO'!F264</f>
        <v>0</v>
      </c>
      <c r="B265" s="108">
        <f>'MACHINE INFO'!H264</f>
        <v>0</v>
      </c>
      <c r="C265" s="350"/>
      <c r="D265" s="350"/>
      <c r="E265" s="350"/>
      <c r="F265" s="351"/>
      <c r="G265" s="22" t="str">
        <f t="shared" si="25"/>
        <v/>
      </c>
      <c r="H265" s="351"/>
      <c r="I265" s="351"/>
      <c r="J265" s="351"/>
      <c r="K265" s="22">
        <f t="shared" si="26"/>
        <v>0</v>
      </c>
      <c r="L265" s="92" t="str">
        <f t="shared" si="21"/>
        <v>M/C Off?</v>
      </c>
      <c r="M265" s="115">
        <f>SUM('MACHINE INFO'!S264)</f>
        <v>0</v>
      </c>
      <c r="N265" s="113" t="str">
        <f t="shared" si="22"/>
        <v/>
      </c>
      <c r="O265" s="114" t="str">
        <f t="shared" si="23"/>
        <v>NO THEO %</v>
      </c>
      <c r="P265" s="152" t="str">
        <f t="shared" si="24"/>
        <v/>
      </c>
    </row>
    <row r="266" spans="1:16" ht="19.5" hidden="1" customHeight="1" x14ac:dyDescent="0.4">
      <c r="A266" s="125">
        <f>'MACHINE INFO'!F265</f>
        <v>0</v>
      </c>
      <c r="B266" s="108">
        <f>'MACHINE INFO'!H265</f>
        <v>0</v>
      </c>
      <c r="C266" s="350"/>
      <c r="D266" s="350"/>
      <c r="E266" s="350"/>
      <c r="F266" s="351"/>
      <c r="G266" s="22" t="str">
        <f t="shared" si="25"/>
        <v/>
      </c>
      <c r="H266" s="351"/>
      <c r="I266" s="351"/>
      <c r="J266" s="351"/>
      <c r="K266" s="22">
        <f t="shared" si="26"/>
        <v>0</v>
      </c>
      <c r="L266" s="92" t="str">
        <f t="shared" si="21"/>
        <v>M/C Off?</v>
      </c>
      <c r="M266" s="115">
        <f>SUM('MACHINE INFO'!S265)</f>
        <v>0</v>
      </c>
      <c r="N266" s="113" t="str">
        <f t="shared" si="22"/>
        <v/>
      </c>
      <c r="O266" s="114" t="str">
        <f t="shared" si="23"/>
        <v>NO THEO %</v>
      </c>
      <c r="P266" s="152" t="str">
        <f t="shared" si="24"/>
        <v/>
      </c>
    </row>
    <row r="267" spans="1:16" ht="19.5" hidden="1" customHeight="1" x14ac:dyDescent="0.4">
      <c r="A267" s="125">
        <f>'MACHINE INFO'!F266</f>
        <v>0</v>
      </c>
      <c r="B267" s="108">
        <f>'MACHINE INFO'!H266</f>
        <v>0</v>
      </c>
      <c r="C267" s="350"/>
      <c r="D267" s="350"/>
      <c r="E267" s="350"/>
      <c r="F267" s="351"/>
      <c r="G267" s="22" t="str">
        <f t="shared" si="25"/>
        <v/>
      </c>
      <c r="H267" s="351"/>
      <c r="I267" s="351"/>
      <c r="J267" s="351"/>
      <c r="K267" s="22">
        <f t="shared" si="26"/>
        <v>0</v>
      </c>
      <c r="L267" s="92" t="str">
        <f t="shared" si="21"/>
        <v>M/C Off?</v>
      </c>
      <c r="M267" s="115">
        <f>SUM('MACHINE INFO'!S266)</f>
        <v>0</v>
      </c>
      <c r="N267" s="113" t="str">
        <f t="shared" si="22"/>
        <v/>
      </c>
      <c r="O267" s="114" t="str">
        <f t="shared" si="23"/>
        <v>NO THEO %</v>
      </c>
      <c r="P267" s="152" t="str">
        <f t="shared" si="24"/>
        <v/>
      </c>
    </row>
    <row r="268" spans="1:16" ht="19.5" hidden="1" customHeight="1" x14ac:dyDescent="0.4">
      <c r="A268" s="125">
        <f>'MACHINE INFO'!F267</f>
        <v>0</v>
      </c>
      <c r="B268" s="108">
        <f>'MACHINE INFO'!H267</f>
        <v>0</v>
      </c>
      <c r="C268" s="350"/>
      <c r="D268" s="350"/>
      <c r="E268" s="350"/>
      <c r="F268" s="351"/>
      <c r="G268" s="22" t="str">
        <f t="shared" si="25"/>
        <v/>
      </c>
      <c r="H268" s="351"/>
      <c r="I268" s="351"/>
      <c r="J268" s="351"/>
      <c r="K268" s="22">
        <f t="shared" si="26"/>
        <v>0</v>
      </c>
      <c r="L268" s="92" t="str">
        <f t="shared" ref="L268:L310" si="27">IF(AND(C268=0,D268=0,E268=0,F268=0),"M/C Off?",SUM(G268-K268))</f>
        <v>M/C Off?</v>
      </c>
      <c r="M268" s="115">
        <f>SUM('MACHINE INFO'!S267)</f>
        <v>0</v>
      </c>
      <c r="N268" s="113" t="str">
        <f t="shared" ref="N268:N310" si="28">IF(L268="M/C Off?","",IF(G268="","",IF(AND(H268="",I268="",J268=""),"",SUM((C268-L268)/C268))))</f>
        <v/>
      </c>
      <c r="O268" s="114" t="str">
        <f t="shared" ref="O268:O310" si="29">IF(M268=0,"NO THEO %",IF(N268="","",SUM(M268-N268)))</f>
        <v>NO THEO %</v>
      </c>
      <c r="P268" s="152" t="str">
        <f t="shared" ref="P268:P310" si="30">IF(C268="","",IF(G268&gt;C268,"DROP BUT NO COIN IN?",IF(C268=0,"ZERO COIN IN?",IF(AND(C268&gt;0,G268&gt;0),"OK",IF(AND(C268&gt;0,G268=0),"No Drop?",)))))</f>
        <v/>
      </c>
    </row>
    <row r="269" spans="1:16" ht="19.5" hidden="1" customHeight="1" x14ac:dyDescent="0.4">
      <c r="A269" s="125">
        <f>'MACHINE INFO'!F268</f>
        <v>0</v>
      </c>
      <c r="B269" s="108">
        <f>'MACHINE INFO'!H268</f>
        <v>0</v>
      </c>
      <c r="C269" s="350"/>
      <c r="D269" s="350"/>
      <c r="E269" s="350"/>
      <c r="F269" s="351"/>
      <c r="G269" s="22" t="str">
        <f t="shared" ref="G269:G305" si="31">IF(AND(D269="",E269="",F269=""),"",SUM(D269:F269))</f>
        <v/>
      </c>
      <c r="H269" s="351"/>
      <c r="I269" s="351"/>
      <c r="J269" s="351"/>
      <c r="K269" s="22">
        <f t="shared" si="26"/>
        <v>0</v>
      </c>
      <c r="L269" s="92" t="str">
        <f t="shared" si="27"/>
        <v>M/C Off?</v>
      </c>
      <c r="M269" s="115">
        <f>SUM('MACHINE INFO'!S268)</f>
        <v>0</v>
      </c>
      <c r="N269" s="113" t="str">
        <f t="shared" si="28"/>
        <v/>
      </c>
      <c r="O269" s="114" t="str">
        <f t="shared" si="29"/>
        <v>NO THEO %</v>
      </c>
      <c r="P269" s="152" t="str">
        <f t="shared" si="30"/>
        <v/>
      </c>
    </row>
    <row r="270" spans="1:16" ht="19.5" hidden="1" customHeight="1" x14ac:dyDescent="0.4">
      <c r="A270" s="125">
        <f>'MACHINE INFO'!F269</f>
        <v>0</v>
      </c>
      <c r="B270" s="108">
        <f>'MACHINE INFO'!H269</f>
        <v>0</v>
      </c>
      <c r="C270" s="350"/>
      <c r="D270" s="350"/>
      <c r="E270" s="350"/>
      <c r="F270" s="351"/>
      <c r="G270" s="22" t="str">
        <f t="shared" si="31"/>
        <v/>
      </c>
      <c r="H270" s="351"/>
      <c r="I270" s="351"/>
      <c r="J270" s="351"/>
      <c r="K270" s="22">
        <f t="shared" si="26"/>
        <v>0</v>
      </c>
      <c r="L270" s="92" t="str">
        <f t="shared" si="27"/>
        <v>M/C Off?</v>
      </c>
      <c r="M270" s="115">
        <f>SUM('MACHINE INFO'!S269)</f>
        <v>0</v>
      </c>
      <c r="N270" s="113" t="str">
        <f t="shared" si="28"/>
        <v/>
      </c>
      <c r="O270" s="114" t="str">
        <f t="shared" si="29"/>
        <v>NO THEO %</v>
      </c>
      <c r="P270" s="152" t="str">
        <f t="shared" si="30"/>
        <v/>
      </c>
    </row>
    <row r="271" spans="1:16" ht="19.5" hidden="1" customHeight="1" x14ac:dyDescent="0.4">
      <c r="A271" s="125">
        <f>'MACHINE INFO'!F270</f>
        <v>0</v>
      </c>
      <c r="B271" s="108">
        <f>'MACHINE INFO'!H270</f>
        <v>0</v>
      </c>
      <c r="C271" s="350"/>
      <c r="D271" s="350"/>
      <c r="E271" s="350"/>
      <c r="F271" s="351"/>
      <c r="G271" s="22" t="str">
        <f t="shared" si="31"/>
        <v/>
      </c>
      <c r="H271" s="351"/>
      <c r="I271" s="351"/>
      <c r="J271" s="351"/>
      <c r="K271" s="22">
        <f t="shared" si="26"/>
        <v>0</v>
      </c>
      <c r="L271" s="92" t="str">
        <f t="shared" si="27"/>
        <v>M/C Off?</v>
      </c>
      <c r="M271" s="115">
        <f>SUM('MACHINE INFO'!S270)</f>
        <v>0</v>
      </c>
      <c r="N271" s="113" t="str">
        <f t="shared" si="28"/>
        <v/>
      </c>
      <c r="O271" s="114" t="str">
        <f t="shared" si="29"/>
        <v>NO THEO %</v>
      </c>
      <c r="P271" s="152" t="str">
        <f t="shared" si="30"/>
        <v/>
      </c>
    </row>
    <row r="272" spans="1:16" ht="19.5" hidden="1" customHeight="1" x14ac:dyDescent="0.4">
      <c r="A272" s="125">
        <f>'MACHINE INFO'!F271</f>
        <v>0</v>
      </c>
      <c r="B272" s="108">
        <f>'MACHINE INFO'!H271</f>
        <v>0</v>
      </c>
      <c r="C272" s="350"/>
      <c r="D272" s="350"/>
      <c r="E272" s="350"/>
      <c r="F272" s="351"/>
      <c r="G272" s="22" t="str">
        <f t="shared" si="31"/>
        <v/>
      </c>
      <c r="H272" s="351"/>
      <c r="I272" s="351"/>
      <c r="J272" s="351"/>
      <c r="K272" s="22">
        <f t="shared" si="26"/>
        <v>0</v>
      </c>
      <c r="L272" s="92" t="str">
        <f t="shared" si="27"/>
        <v>M/C Off?</v>
      </c>
      <c r="M272" s="115">
        <f>SUM('MACHINE INFO'!S271)</f>
        <v>0</v>
      </c>
      <c r="N272" s="113" t="str">
        <f t="shared" si="28"/>
        <v/>
      </c>
      <c r="O272" s="114" t="str">
        <f t="shared" si="29"/>
        <v>NO THEO %</v>
      </c>
      <c r="P272" s="152" t="str">
        <f t="shared" si="30"/>
        <v/>
      </c>
    </row>
    <row r="273" spans="1:16" ht="19.5" hidden="1" customHeight="1" x14ac:dyDescent="0.4">
      <c r="A273" s="125">
        <f>'MACHINE INFO'!F272</f>
        <v>0</v>
      </c>
      <c r="B273" s="108">
        <f>'MACHINE INFO'!H272</f>
        <v>0</v>
      </c>
      <c r="C273" s="350"/>
      <c r="D273" s="350"/>
      <c r="E273" s="350"/>
      <c r="F273" s="351"/>
      <c r="G273" s="22" t="str">
        <f t="shared" si="31"/>
        <v/>
      </c>
      <c r="H273" s="351"/>
      <c r="I273" s="351"/>
      <c r="J273" s="351"/>
      <c r="K273" s="22">
        <f t="shared" si="26"/>
        <v>0</v>
      </c>
      <c r="L273" s="92" t="str">
        <f t="shared" si="27"/>
        <v>M/C Off?</v>
      </c>
      <c r="M273" s="115">
        <f>SUM('MACHINE INFO'!S272)</f>
        <v>0</v>
      </c>
      <c r="N273" s="113" t="str">
        <f t="shared" si="28"/>
        <v/>
      </c>
      <c r="O273" s="114" t="str">
        <f t="shared" si="29"/>
        <v>NO THEO %</v>
      </c>
      <c r="P273" s="152" t="str">
        <f t="shared" si="30"/>
        <v/>
      </c>
    </row>
    <row r="274" spans="1:16" ht="19.5" hidden="1" customHeight="1" x14ac:dyDescent="0.4">
      <c r="A274" s="125">
        <f>'MACHINE INFO'!F273</f>
        <v>0</v>
      </c>
      <c r="B274" s="108">
        <f>'MACHINE INFO'!H273</f>
        <v>0</v>
      </c>
      <c r="C274" s="350"/>
      <c r="D274" s="350"/>
      <c r="E274" s="350"/>
      <c r="F274" s="351"/>
      <c r="G274" s="22" t="str">
        <f t="shared" si="31"/>
        <v/>
      </c>
      <c r="H274" s="351"/>
      <c r="I274" s="351"/>
      <c r="J274" s="351"/>
      <c r="K274" s="22">
        <f t="shared" si="26"/>
        <v>0</v>
      </c>
      <c r="L274" s="92" t="str">
        <f t="shared" si="27"/>
        <v>M/C Off?</v>
      </c>
      <c r="M274" s="115">
        <f>SUM('MACHINE INFO'!S273)</f>
        <v>0</v>
      </c>
      <c r="N274" s="113" t="str">
        <f t="shared" si="28"/>
        <v/>
      </c>
      <c r="O274" s="114" t="str">
        <f t="shared" si="29"/>
        <v>NO THEO %</v>
      </c>
      <c r="P274" s="152" t="str">
        <f t="shared" si="30"/>
        <v/>
      </c>
    </row>
    <row r="275" spans="1:16" ht="19.5" hidden="1" customHeight="1" x14ac:dyDescent="0.4">
      <c r="A275" s="125">
        <f>'MACHINE INFO'!F274</f>
        <v>0</v>
      </c>
      <c r="B275" s="108">
        <f>'MACHINE INFO'!H274</f>
        <v>0</v>
      </c>
      <c r="C275" s="350"/>
      <c r="D275" s="350"/>
      <c r="E275" s="350"/>
      <c r="F275" s="351"/>
      <c r="G275" s="22" t="str">
        <f t="shared" si="31"/>
        <v/>
      </c>
      <c r="H275" s="351"/>
      <c r="I275" s="351"/>
      <c r="J275" s="351"/>
      <c r="K275" s="22">
        <f t="shared" si="26"/>
        <v>0</v>
      </c>
      <c r="L275" s="92" t="str">
        <f t="shared" si="27"/>
        <v>M/C Off?</v>
      </c>
      <c r="M275" s="115">
        <f>SUM('MACHINE INFO'!S274)</f>
        <v>0</v>
      </c>
      <c r="N275" s="113" t="str">
        <f t="shared" si="28"/>
        <v/>
      </c>
      <c r="O275" s="114" t="str">
        <f t="shared" si="29"/>
        <v>NO THEO %</v>
      </c>
      <c r="P275" s="152" t="str">
        <f t="shared" si="30"/>
        <v/>
      </c>
    </row>
    <row r="276" spans="1:16" ht="19.5" hidden="1" customHeight="1" x14ac:dyDescent="0.4">
      <c r="A276" s="125">
        <f>'MACHINE INFO'!F275</f>
        <v>0</v>
      </c>
      <c r="B276" s="108">
        <f>'MACHINE INFO'!H275</f>
        <v>0</v>
      </c>
      <c r="C276" s="350"/>
      <c r="D276" s="350"/>
      <c r="E276" s="350"/>
      <c r="F276" s="351"/>
      <c r="G276" s="22" t="str">
        <f t="shared" si="31"/>
        <v/>
      </c>
      <c r="H276" s="351"/>
      <c r="I276" s="351"/>
      <c r="J276" s="351"/>
      <c r="K276" s="22">
        <f t="shared" si="26"/>
        <v>0</v>
      </c>
      <c r="L276" s="92" t="str">
        <f t="shared" si="27"/>
        <v>M/C Off?</v>
      </c>
      <c r="M276" s="115">
        <f>SUM('MACHINE INFO'!S275)</f>
        <v>0</v>
      </c>
      <c r="N276" s="113" t="str">
        <f t="shared" si="28"/>
        <v/>
      </c>
      <c r="O276" s="114" t="str">
        <f t="shared" si="29"/>
        <v>NO THEO %</v>
      </c>
      <c r="P276" s="152" t="str">
        <f t="shared" si="30"/>
        <v/>
      </c>
    </row>
    <row r="277" spans="1:16" ht="20.25" hidden="1" customHeight="1" x14ac:dyDescent="0.4">
      <c r="A277" s="125">
        <f>'MACHINE INFO'!F276</f>
        <v>0</v>
      </c>
      <c r="B277" s="108">
        <f>'MACHINE INFO'!H276</f>
        <v>0</v>
      </c>
      <c r="C277" s="350"/>
      <c r="D277" s="350"/>
      <c r="E277" s="350"/>
      <c r="F277" s="351"/>
      <c r="G277" s="22" t="str">
        <f t="shared" si="31"/>
        <v/>
      </c>
      <c r="H277" s="351"/>
      <c r="I277" s="351"/>
      <c r="J277" s="351"/>
      <c r="K277" s="22">
        <f t="shared" si="26"/>
        <v>0</v>
      </c>
      <c r="L277" s="92" t="str">
        <f t="shared" si="27"/>
        <v>M/C Off?</v>
      </c>
      <c r="M277" s="115">
        <f>SUM('MACHINE INFO'!S276)</f>
        <v>0</v>
      </c>
      <c r="N277" s="113" t="str">
        <f t="shared" si="28"/>
        <v/>
      </c>
      <c r="O277" s="114" t="str">
        <f t="shared" si="29"/>
        <v>NO THEO %</v>
      </c>
      <c r="P277" s="152" t="str">
        <f t="shared" si="30"/>
        <v/>
      </c>
    </row>
    <row r="278" spans="1:16" ht="19.5" hidden="1" customHeight="1" x14ac:dyDescent="0.4">
      <c r="A278" s="125">
        <f>'MACHINE INFO'!F277</f>
        <v>0</v>
      </c>
      <c r="B278" s="108">
        <f>'MACHINE INFO'!H277</f>
        <v>0</v>
      </c>
      <c r="C278" s="350"/>
      <c r="D278" s="350"/>
      <c r="E278" s="350"/>
      <c r="F278" s="351"/>
      <c r="G278" s="22" t="str">
        <f t="shared" si="31"/>
        <v/>
      </c>
      <c r="H278" s="351"/>
      <c r="I278" s="351"/>
      <c r="J278" s="351"/>
      <c r="K278" s="22">
        <f t="shared" si="26"/>
        <v>0</v>
      </c>
      <c r="L278" s="92" t="str">
        <f t="shared" si="27"/>
        <v>M/C Off?</v>
      </c>
      <c r="M278" s="115">
        <f>SUM('MACHINE INFO'!S277)</f>
        <v>0</v>
      </c>
      <c r="N278" s="113" t="str">
        <f t="shared" si="28"/>
        <v/>
      </c>
      <c r="O278" s="114" t="str">
        <f t="shared" si="29"/>
        <v>NO THEO %</v>
      </c>
      <c r="P278" s="152" t="str">
        <f t="shared" si="30"/>
        <v/>
      </c>
    </row>
    <row r="279" spans="1:16" ht="19.5" hidden="1" customHeight="1" x14ac:dyDescent="0.4">
      <c r="A279" s="125">
        <f>'MACHINE INFO'!F278</f>
        <v>0</v>
      </c>
      <c r="B279" s="108">
        <f>'MACHINE INFO'!H278</f>
        <v>0</v>
      </c>
      <c r="C279" s="350"/>
      <c r="D279" s="350"/>
      <c r="E279" s="350"/>
      <c r="F279" s="351"/>
      <c r="G279" s="22" t="str">
        <f t="shared" si="31"/>
        <v/>
      </c>
      <c r="H279" s="351"/>
      <c r="I279" s="351"/>
      <c r="J279" s="351"/>
      <c r="K279" s="22">
        <f t="shared" si="26"/>
        <v>0</v>
      </c>
      <c r="L279" s="92" t="str">
        <f t="shared" si="27"/>
        <v>M/C Off?</v>
      </c>
      <c r="M279" s="115">
        <f>SUM('MACHINE INFO'!S278)</f>
        <v>0</v>
      </c>
      <c r="N279" s="113" t="str">
        <f t="shared" si="28"/>
        <v/>
      </c>
      <c r="O279" s="114" t="str">
        <f t="shared" si="29"/>
        <v>NO THEO %</v>
      </c>
      <c r="P279" s="152" t="str">
        <f t="shared" si="30"/>
        <v/>
      </c>
    </row>
    <row r="280" spans="1:16" ht="19.5" hidden="1" customHeight="1" x14ac:dyDescent="0.4">
      <c r="A280" s="125">
        <f>'MACHINE INFO'!F279</f>
        <v>0</v>
      </c>
      <c r="B280" s="108">
        <f>'MACHINE INFO'!H279</f>
        <v>0</v>
      </c>
      <c r="C280" s="350"/>
      <c r="D280" s="350"/>
      <c r="E280" s="350"/>
      <c r="F280" s="351"/>
      <c r="G280" s="22" t="str">
        <f t="shared" si="31"/>
        <v/>
      </c>
      <c r="H280" s="351"/>
      <c r="I280" s="351"/>
      <c r="J280" s="351"/>
      <c r="K280" s="22">
        <f t="shared" si="26"/>
        <v>0</v>
      </c>
      <c r="L280" s="92" t="str">
        <f t="shared" si="27"/>
        <v>M/C Off?</v>
      </c>
      <c r="M280" s="115">
        <f>SUM('MACHINE INFO'!S279)</f>
        <v>0</v>
      </c>
      <c r="N280" s="113" t="str">
        <f t="shared" si="28"/>
        <v/>
      </c>
      <c r="O280" s="114" t="str">
        <f t="shared" si="29"/>
        <v>NO THEO %</v>
      </c>
      <c r="P280" s="152" t="str">
        <f t="shared" si="30"/>
        <v/>
      </c>
    </row>
    <row r="281" spans="1:16" ht="19.5" hidden="1" customHeight="1" x14ac:dyDescent="0.4">
      <c r="A281" s="125">
        <f>'MACHINE INFO'!F280</f>
        <v>0</v>
      </c>
      <c r="B281" s="108">
        <f>'MACHINE INFO'!H280</f>
        <v>0</v>
      </c>
      <c r="C281" s="350"/>
      <c r="D281" s="350"/>
      <c r="E281" s="350"/>
      <c r="F281" s="351"/>
      <c r="G281" s="22" t="str">
        <f t="shared" si="31"/>
        <v/>
      </c>
      <c r="H281" s="351"/>
      <c r="I281" s="351"/>
      <c r="J281" s="351"/>
      <c r="K281" s="22">
        <f t="shared" si="26"/>
        <v>0</v>
      </c>
      <c r="L281" s="92" t="str">
        <f t="shared" si="27"/>
        <v>M/C Off?</v>
      </c>
      <c r="M281" s="115">
        <f>SUM('MACHINE INFO'!S280)</f>
        <v>0</v>
      </c>
      <c r="N281" s="113" t="str">
        <f t="shared" si="28"/>
        <v/>
      </c>
      <c r="O281" s="114" t="str">
        <f t="shared" si="29"/>
        <v>NO THEO %</v>
      </c>
      <c r="P281" s="152" t="str">
        <f t="shared" si="30"/>
        <v/>
      </c>
    </row>
    <row r="282" spans="1:16" ht="19.5" hidden="1" customHeight="1" x14ac:dyDescent="0.4">
      <c r="A282" s="125">
        <f>'MACHINE INFO'!F281</f>
        <v>0</v>
      </c>
      <c r="B282" s="108">
        <f>'MACHINE INFO'!H281</f>
        <v>0</v>
      </c>
      <c r="C282" s="350"/>
      <c r="D282" s="350"/>
      <c r="E282" s="350"/>
      <c r="F282" s="351"/>
      <c r="G282" s="22" t="str">
        <f t="shared" si="31"/>
        <v/>
      </c>
      <c r="H282" s="351"/>
      <c r="I282" s="351"/>
      <c r="J282" s="351"/>
      <c r="K282" s="22">
        <f t="shared" si="26"/>
        <v>0</v>
      </c>
      <c r="L282" s="92" t="str">
        <f t="shared" si="27"/>
        <v>M/C Off?</v>
      </c>
      <c r="M282" s="115">
        <f>SUM('MACHINE INFO'!S281)</f>
        <v>0</v>
      </c>
      <c r="N282" s="113" t="str">
        <f t="shared" si="28"/>
        <v/>
      </c>
      <c r="O282" s="114" t="str">
        <f t="shared" si="29"/>
        <v>NO THEO %</v>
      </c>
      <c r="P282" s="152" t="str">
        <f t="shared" si="30"/>
        <v/>
      </c>
    </row>
    <row r="283" spans="1:16" ht="19.5" hidden="1" customHeight="1" x14ac:dyDescent="0.4">
      <c r="A283" s="125">
        <f>'MACHINE INFO'!F282</f>
        <v>0</v>
      </c>
      <c r="B283" s="108">
        <f>'MACHINE INFO'!H282</f>
        <v>0</v>
      </c>
      <c r="C283" s="350"/>
      <c r="D283" s="350"/>
      <c r="E283" s="350"/>
      <c r="F283" s="351"/>
      <c r="G283" s="22" t="str">
        <f t="shared" si="31"/>
        <v/>
      </c>
      <c r="H283" s="351"/>
      <c r="I283" s="351"/>
      <c r="J283" s="351"/>
      <c r="K283" s="22">
        <f t="shared" si="26"/>
        <v>0</v>
      </c>
      <c r="L283" s="92" t="str">
        <f t="shared" si="27"/>
        <v>M/C Off?</v>
      </c>
      <c r="M283" s="115">
        <f>SUM('MACHINE INFO'!S282)</f>
        <v>0</v>
      </c>
      <c r="N283" s="113" t="str">
        <f t="shared" si="28"/>
        <v/>
      </c>
      <c r="O283" s="114" t="str">
        <f t="shared" si="29"/>
        <v>NO THEO %</v>
      </c>
      <c r="P283" s="152" t="str">
        <f t="shared" si="30"/>
        <v/>
      </c>
    </row>
    <row r="284" spans="1:16" ht="19.5" hidden="1" customHeight="1" x14ac:dyDescent="0.4">
      <c r="A284" s="125">
        <f>'MACHINE INFO'!F283</f>
        <v>0</v>
      </c>
      <c r="B284" s="108">
        <f>'MACHINE INFO'!H283</f>
        <v>0</v>
      </c>
      <c r="C284" s="350"/>
      <c r="D284" s="350"/>
      <c r="E284" s="350"/>
      <c r="F284" s="351"/>
      <c r="G284" s="22" t="str">
        <f t="shared" si="31"/>
        <v/>
      </c>
      <c r="H284" s="351"/>
      <c r="I284" s="351"/>
      <c r="J284" s="351"/>
      <c r="K284" s="22">
        <f t="shared" ref="K284:K307" si="32">SUM(H284:J284)</f>
        <v>0</v>
      </c>
      <c r="L284" s="92" t="str">
        <f t="shared" si="27"/>
        <v>M/C Off?</v>
      </c>
      <c r="M284" s="115">
        <f>SUM('MACHINE INFO'!S283)</f>
        <v>0</v>
      </c>
      <c r="N284" s="113" t="str">
        <f t="shared" si="28"/>
        <v/>
      </c>
      <c r="O284" s="114" t="str">
        <f t="shared" si="29"/>
        <v>NO THEO %</v>
      </c>
      <c r="P284" s="152" t="str">
        <f t="shared" si="30"/>
        <v/>
      </c>
    </row>
    <row r="285" spans="1:16" ht="19.5" hidden="1" customHeight="1" x14ac:dyDescent="0.4">
      <c r="A285" s="125">
        <f>'MACHINE INFO'!F284</f>
        <v>0</v>
      </c>
      <c r="B285" s="108">
        <f>'MACHINE INFO'!H284</f>
        <v>0</v>
      </c>
      <c r="C285" s="350"/>
      <c r="D285" s="350"/>
      <c r="E285" s="350"/>
      <c r="F285" s="351"/>
      <c r="G285" s="22" t="str">
        <f t="shared" si="31"/>
        <v/>
      </c>
      <c r="H285" s="351"/>
      <c r="I285" s="351"/>
      <c r="J285" s="351"/>
      <c r="K285" s="22">
        <f t="shared" si="32"/>
        <v>0</v>
      </c>
      <c r="L285" s="92" t="str">
        <f t="shared" si="27"/>
        <v>M/C Off?</v>
      </c>
      <c r="M285" s="115">
        <f>SUM('MACHINE INFO'!S284)</f>
        <v>0</v>
      </c>
      <c r="N285" s="113" t="str">
        <f t="shared" si="28"/>
        <v/>
      </c>
      <c r="O285" s="114" t="str">
        <f t="shared" si="29"/>
        <v>NO THEO %</v>
      </c>
      <c r="P285" s="152" t="str">
        <f t="shared" si="30"/>
        <v/>
      </c>
    </row>
    <row r="286" spans="1:16" ht="19.5" hidden="1" customHeight="1" x14ac:dyDescent="0.4">
      <c r="A286" s="125">
        <f>'MACHINE INFO'!F285</f>
        <v>0</v>
      </c>
      <c r="B286" s="108">
        <f>'MACHINE INFO'!H285</f>
        <v>0</v>
      </c>
      <c r="C286" s="350"/>
      <c r="D286" s="350"/>
      <c r="E286" s="350"/>
      <c r="F286" s="351"/>
      <c r="G286" s="22" t="str">
        <f t="shared" si="31"/>
        <v/>
      </c>
      <c r="H286" s="351"/>
      <c r="I286" s="351"/>
      <c r="J286" s="351"/>
      <c r="K286" s="22">
        <f t="shared" si="32"/>
        <v>0</v>
      </c>
      <c r="L286" s="92" t="str">
        <f t="shared" si="27"/>
        <v>M/C Off?</v>
      </c>
      <c r="M286" s="115">
        <f>SUM('MACHINE INFO'!S285)</f>
        <v>0</v>
      </c>
      <c r="N286" s="113" t="str">
        <f t="shared" si="28"/>
        <v/>
      </c>
      <c r="O286" s="114" t="str">
        <f t="shared" si="29"/>
        <v>NO THEO %</v>
      </c>
      <c r="P286" s="152" t="str">
        <f t="shared" si="30"/>
        <v/>
      </c>
    </row>
    <row r="287" spans="1:16" ht="19.5" hidden="1" customHeight="1" x14ac:dyDescent="0.4">
      <c r="A287" s="125">
        <f>'MACHINE INFO'!F286</f>
        <v>0</v>
      </c>
      <c r="B287" s="108">
        <f>'MACHINE INFO'!H286</f>
        <v>0</v>
      </c>
      <c r="C287" s="350"/>
      <c r="D287" s="350"/>
      <c r="E287" s="350"/>
      <c r="F287" s="351"/>
      <c r="G287" s="22" t="str">
        <f t="shared" si="31"/>
        <v/>
      </c>
      <c r="H287" s="351"/>
      <c r="I287" s="351"/>
      <c r="J287" s="351"/>
      <c r="K287" s="22">
        <f t="shared" si="32"/>
        <v>0</v>
      </c>
      <c r="L287" s="92" t="str">
        <f t="shared" si="27"/>
        <v>M/C Off?</v>
      </c>
      <c r="M287" s="115">
        <f>SUM('MACHINE INFO'!S286)</f>
        <v>0</v>
      </c>
      <c r="N287" s="113" t="str">
        <f t="shared" si="28"/>
        <v/>
      </c>
      <c r="O287" s="114" t="str">
        <f t="shared" si="29"/>
        <v>NO THEO %</v>
      </c>
      <c r="P287" s="152" t="str">
        <f t="shared" si="30"/>
        <v/>
      </c>
    </row>
    <row r="288" spans="1:16" ht="19.5" hidden="1" customHeight="1" x14ac:dyDescent="0.4">
      <c r="A288" s="125">
        <f>'MACHINE INFO'!F287</f>
        <v>0</v>
      </c>
      <c r="B288" s="108">
        <f>'MACHINE INFO'!H287</f>
        <v>0</v>
      </c>
      <c r="C288" s="350"/>
      <c r="D288" s="350"/>
      <c r="E288" s="350"/>
      <c r="F288" s="351"/>
      <c r="G288" s="22" t="str">
        <f t="shared" si="31"/>
        <v/>
      </c>
      <c r="H288" s="351"/>
      <c r="I288" s="351"/>
      <c r="J288" s="351"/>
      <c r="K288" s="22">
        <f t="shared" si="32"/>
        <v>0</v>
      </c>
      <c r="L288" s="92" t="str">
        <f t="shared" si="27"/>
        <v>M/C Off?</v>
      </c>
      <c r="M288" s="115">
        <f>SUM('MACHINE INFO'!S287)</f>
        <v>0</v>
      </c>
      <c r="N288" s="113" t="str">
        <f t="shared" si="28"/>
        <v/>
      </c>
      <c r="O288" s="114" t="str">
        <f t="shared" si="29"/>
        <v>NO THEO %</v>
      </c>
      <c r="P288" s="152" t="str">
        <f t="shared" si="30"/>
        <v/>
      </c>
    </row>
    <row r="289" spans="1:16" ht="19.5" hidden="1" customHeight="1" x14ac:dyDescent="0.4">
      <c r="A289" s="125">
        <f>'MACHINE INFO'!F288</f>
        <v>0</v>
      </c>
      <c r="B289" s="108">
        <f>'MACHINE INFO'!H288</f>
        <v>0</v>
      </c>
      <c r="C289" s="350"/>
      <c r="D289" s="350"/>
      <c r="E289" s="350"/>
      <c r="F289" s="351"/>
      <c r="G289" s="22" t="str">
        <f t="shared" si="31"/>
        <v/>
      </c>
      <c r="H289" s="351"/>
      <c r="I289" s="351"/>
      <c r="J289" s="351"/>
      <c r="K289" s="22">
        <f t="shared" si="32"/>
        <v>0</v>
      </c>
      <c r="L289" s="92" t="str">
        <f t="shared" si="27"/>
        <v>M/C Off?</v>
      </c>
      <c r="M289" s="115">
        <f>SUM('MACHINE INFO'!S288)</f>
        <v>0</v>
      </c>
      <c r="N289" s="113" t="str">
        <f t="shared" si="28"/>
        <v/>
      </c>
      <c r="O289" s="114" t="str">
        <f t="shared" si="29"/>
        <v>NO THEO %</v>
      </c>
      <c r="P289" s="152" t="str">
        <f t="shared" si="30"/>
        <v/>
      </c>
    </row>
    <row r="290" spans="1:16" ht="19.5" hidden="1" customHeight="1" x14ac:dyDescent="0.4">
      <c r="A290" s="125">
        <f>'MACHINE INFO'!F289</f>
        <v>0</v>
      </c>
      <c r="B290" s="108">
        <f>'MACHINE INFO'!H289</f>
        <v>0</v>
      </c>
      <c r="C290" s="350"/>
      <c r="D290" s="350"/>
      <c r="E290" s="350"/>
      <c r="F290" s="351"/>
      <c r="G290" s="22" t="str">
        <f t="shared" si="31"/>
        <v/>
      </c>
      <c r="H290" s="351"/>
      <c r="I290" s="351"/>
      <c r="J290" s="351"/>
      <c r="K290" s="22">
        <f t="shared" si="32"/>
        <v>0</v>
      </c>
      <c r="L290" s="92" t="str">
        <f t="shared" si="27"/>
        <v>M/C Off?</v>
      </c>
      <c r="M290" s="115">
        <f>SUM('MACHINE INFO'!S289)</f>
        <v>0</v>
      </c>
      <c r="N290" s="113" t="str">
        <f t="shared" si="28"/>
        <v/>
      </c>
      <c r="O290" s="114" t="str">
        <f t="shared" si="29"/>
        <v>NO THEO %</v>
      </c>
      <c r="P290" s="152" t="str">
        <f t="shared" si="30"/>
        <v/>
      </c>
    </row>
    <row r="291" spans="1:16" ht="19.5" hidden="1" customHeight="1" x14ac:dyDescent="0.4">
      <c r="A291" s="125">
        <f>'MACHINE INFO'!F290</f>
        <v>0</v>
      </c>
      <c r="B291" s="108">
        <f>'MACHINE INFO'!H290</f>
        <v>0</v>
      </c>
      <c r="C291" s="350"/>
      <c r="D291" s="350"/>
      <c r="E291" s="350"/>
      <c r="F291" s="351"/>
      <c r="G291" s="22" t="str">
        <f t="shared" si="31"/>
        <v/>
      </c>
      <c r="H291" s="351"/>
      <c r="I291" s="351"/>
      <c r="J291" s="351"/>
      <c r="K291" s="22">
        <f t="shared" si="32"/>
        <v>0</v>
      </c>
      <c r="L291" s="92" t="str">
        <f t="shared" si="27"/>
        <v>M/C Off?</v>
      </c>
      <c r="M291" s="115">
        <f>SUM('MACHINE INFO'!S290)</f>
        <v>0</v>
      </c>
      <c r="N291" s="113" t="str">
        <f t="shared" si="28"/>
        <v/>
      </c>
      <c r="O291" s="114" t="str">
        <f t="shared" si="29"/>
        <v>NO THEO %</v>
      </c>
      <c r="P291" s="152" t="str">
        <f t="shared" si="30"/>
        <v/>
      </c>
    </row>
    <row r="292" spans="1:16" ht="19.5" hidden="1" customHeight="1" x14ac:dyDescent="0.4">
      <c r="A292" s="125">
        <f>'MACHINE INFO'!F291</f>
        <v>0</v>
      </c>
      <c r="B292" s="108">
        <f>'MACHINE INFO'!H291</f>
        <v>0</v>
      </c>
      <c r="C292" s="350"/>
      <c r="D292" s="350"/>
      <c r="E292" s="350"/>
      <c r="F292" s="351"/>
      <c r="G292" s="22" t="str">
        <f t="shared" si="31"/>
        <v/>
      </c>
      <c r="H292" s="351"/>
      <c r="I292" s="351"/>
      <c r="J292" s="351"/>
      <c r="K292" s="22">
        <f t="shared" si="32"/>
        <v>0</v>
      </c>
      <c r="L292" s="92" t="str">
        <f t="shared" si="27"/>
        <v>M/C Off?</v>
      </c>
      <c r="M292" s="115">
        <f>SUM('MACHINE INFO'!S291)</f>
        <v>0</v>
      </c>
      <c r="N292" s="113" t="str">
        <f t="shared" si="28"/>
        <v/>
      </c>
      <c r="O292" s="114" t="str">
        <f t="shared" si="29"/>
        <v>NO THEO %</v>
      </c>
      <c r="P292" s="152" t="str">
        <f t="shared" si="30"/>
        <v/>
      </c>
    </row>
    <row r="293" spans="1:16" ht="19.5" hidden="1" customHeight="1" x14ac:dyDescent="0.4">
      <c r="A293" s="125">
        <f>'MACHINE INFO'!F292</f>
        <v>0</v>
      </c>
      <c r="B293" s="108">
        <f>'MACHINE INFO'!H292</f>
        <v>0</v>
      </c>
      <c r="C293" s="350"/>
      <c r="D293" s="350"/>
      <c r="E293" s="350"/>
      <c r="F293" s="351"/>
      <c r="G293" s="22" t="str">
        <f t="shared" si="31"/>
        <v/>
      </c>
      <c r="H293" s="351"/>
      <c r="I293" s="351"/>
      <c r="J293" s="351"/>
      <c r="K293" s="22">
        <f t="shared" si="32"/>
        <v>0</v>
      </c>
      <c r="L293" s="92" t="str">
        <f t="shared" si="27"/>
        <v>M/C Off?</v>
      </c>
      <c r="M293" s="115">
        <f>SUM('MACHINE INFO'!S292)</f>
        <v>0</v>
      </c>
      <c r="N293" s="113" t="str">
        <f t="shared" si="28"/>
        <v/>
      </c>
      <c r="O293" s="114" t="str">
        <f t="shared" si="29"/>
        <v>NO THEO %</v>
      </c>
      <c r="P293" s="152" t="str">
        <f t="shared" si="30"/>
        <v/>
      </c>
    </row>
    <row r="294" spans="1:16" ht="19.5" hidden="1" customHeight="1" x14ac:dyDescent="0.4">
      <c r="A294" s="125">
        <f>'MACHINE INFO'!F293</f>
        <v>0</v>
      </c>
      <c r="B294" s="108">
        <f>'MACHINE INFO'!H293</f>
        <v>0</v>
      </c>
      <c r="C294" s="350"/>
      <c r="D294" s="350"/>
      <c r="E294" s="350"/>
      <c r="F294" s="351"/>
      <c r="G294" s="22" t="str">
        <f t="shared" si="31"/>
        <v/>
      </c>
      <c r="H294" s="351"/>
      <c r="I294" s="351"/>
      <c r="J294" s="351"/>
      <c r="K294" s="22">
        <f t="shared" si="32"/>
        <v>0</v>
      </c>
      <c r="L294" s="92" t="str">
        <f t="shared" si="27"/>
        <v>M/C Off?</v>
      </c>
      <c r="M294" s="115">
        <f>SUM('MACHINE INFO'!S293)</f>
        <v>0</v>
      </c>
      <c r="N294" s="113" t="str">
        <f t="shared" si="28"/>
        <v/>
      </c>
      <c r="O294" s="114" t="str">
        <f t="shared" si="29"/>
        <v>NO THEO %</v>
      </c>
      <c r="P294" s="152" t="str">
        <f t="shared" si="30"/>
        <v/>
      </c>
    </row>
    <row r="295" spans="1:16" ht="19.5" hidden="1" customHeight="1" x14ac:dyDescent="0.4">
      <c r="A295" s="125">
        <f>'MACHINE INFO'!F294</f>
        <v>0</v>
      </c>
      <c r="B295" s="108">
        <f>'MACHINE INFO'!H294</f>
        <v>0</v>
      </c>
      <c r="C295" s="350"/>
      <c r="D295" s="350"/>
      <c r="E295" s="350"/>
      <c r="F295" s="351"/>
      <c r="G295" s="22" t="str">
        <f t="shared" si="31"/>
        <v/>
      </c>
      <c r="H295" s="351"/>
      <c r="I295" s="351"/>
      <c r="J295" s="351"/>
      <c r="K295" s="22">
        <f t="shared" si="32"/>
        <v>0</v>
      </c>
      <c r="L295" s="92" t="str">
        <f t="shared" si="27"/>
        <v>M/C Off?</v>
      </c>
      <c r="M295" s="115">
        <f>SUM('MACHINE INFO'!S294)</f>
        <v>0</v>
      </c>
      <c r="N295" s="113" t="str">
        <f t="shared" si="28"/>
        <v/>
      </c>
      <c r="O295" s="114" t="str">
        <f t="shared" si="29"/>
        <v>NO THEO %</v>
      </c>
      <c r="P295" s="152" t="str">
        <f t="shared" si="30"/>
        <v/>
      </c>
    </row>
    <row r="296" spans="1:16" ht="19.5" hidden="1" customHeight="1" x14ac:dyDescent="0.4">
      <c r="A296" s="125">
        <f>'MACHINE INFO'!F295</f>
        <v>0</v>
      </c>
      <c r="B296" s="108">
        <f>'MACHINE INFO'!H295</f>
        <v>0</v>
      </c>
      <c r="C296" s="350"/>
      <c r="D296" s="350"/>
      <c r="E296" s="350"/>
      <c r="F296" s="351"/>
      <c r="G296" s="22" t="str">
        <f t="shared" si="31"/>
        <v/>
      </c>
      <c r="H296" s="351"/>
      <c r="I296" s="351"/>
      <c r="J296" s="351"/>
      <c r="K296" s="22">
        <f t="shared" si="32"/>
        <v>0</v>
      </c>
      <c r="L296" s="92" t="str">
        <f t="shared" si="27"/>
        <v>M/C Off?</v>
      </c>
      <c r="M296" s="115">
        <f>SUM('MACHINE INFO'!S295)</f>
        <v>0</v>
      </c>
      <c r="N296" s="113" t="str">
        <f t="shared" si="28"/>
        <v/>
      </c>
      <c r="O296" s="114" t="str">
        <f t="shared" si="29"/>
        <v>NO THEO %</v>
      </c>
      <c r="P296" s="152" t="str">
        <f t="shared" si="30"/>
        <v/>
      </c>
    </row>
    <row r="297" spans="1:16" ht="19.5" hidden="1" customHeight="1" x14ac:dyDescent="0.4">
      <c r="A297" s="125">
        <f>'MACHINE INFO'!F296</f>
        <v>0</v>
      </c>
      <c r="B297" s="108">
        <f>'MACHINE INFO'!H296</f>
        <v>0</v>
      </c>
      <c r="C297" s="350"/>
      <c r="D297" s="350"/>
      <c r="E297" s="350"/>
      <c r="F297" s="351"/>
      <c r="G297" s="22" t="str">
        <f t="shared" si="31"/>
        <v/>
      </c>
      <c r="H297" s="351"/>
      <c r="I297" s="351"/>
      <c r="J297" s="351"/>
      <c r="K297" s="22">
        <f t="shared" si="32"/>
        <v>0</v>
      </c>
      <c r="L297" s="92" t="str">
        <f t="shared" si="27"/>
        <v>M/C Off?</v>
      </c>
      <c r="M297" s="115">
        <f>SUM('MACHINE INFO'!S296)</f>
        <v>0</v>
      </c>
      <c r="N297" s="113" t="str">
        <f t="shared" si="28"/>
        <v/>
      </c>
      <c r="O297" s="114" t="str">
        <f t="shared" si="29"/>
        <v>NO THEO %</v>
      </c>
      <c r="P297" s="152" t="str">
        <f t="shared" si="30"/>
        <v/>
      </c>
    </row>
    <row r="298" spans="1:16" ht="19.5" hidden="1" customHeight="1" x14ac:dyDescent="0.4">
      <c r="A298" s="125">
        <f>'MACHINE INFO'!F297</f>
        <v>0</v>
      </c>
      <c r="B298" s="108">
        <f>'MACHINE INFO'!H297</f>
        <v>0</v>
      </c>
      <c r="C298" s="350"/>
      <c r="D298" s="350"/>
      <c r="E298" s="350"/>
      <c r="F298" s="351"/>
      <c r="G298" s="22" t="str">
        <f t="shared" si="31"/>
        <v/>
      </c>
      <c r="H298" s="351"/>
      <c r="I298" s="351"/>
      <c r="J298" s="351"/>
      <c r="K298" s="22">
        <f t="shared" si="32"/>
        <v>0</v>
      </c>
      <c r="L298" s="92" t="str">
        <f t="shared" si="27"/>
        <v>M/C Off?</v>
      </c>
      <c r="M298" s="115">
        <f>SUM('MACHINE INFO'!S297)</f>
        <v>0</v>
      </c>
      <c r="N298" s="113" t="str">
        <f t="shared" si="28"/>
        <v/>
      </c>
      <c r="O298" s="114" t="str">
        <f t="shared" si="29"/>
        <v>NO THEO %</v>
      </c>
      <c r="P298" s="152" t="str">
        <f t="shared" si="30"/>
        <v/>
      </c>
    </row>
    <row r="299" spans="1:16" ht="19.5" hidden="1" customHeight="1" x14ac:dyDescent="0.4">
      <c r="A299" s="125">
        <f>'MACHINE INFO'!F298</f>
        <v>0</v>
      </c>
      <c r="B299" s="108">
        <f>'MACHINE INFO'!H298</f>
        <v>0</v>
      </c>
      <c r="C299" s="350"/>
      <c r="D299" s="350"/>
      <c r="E299" s="350"/>
      <c r="F299" s="351"/>
      <c r="G299" s="22" t="str">
        <f t="shared" si="31"/>
        <v/>
      </c>
      <c r="H299" s="351"/>
      <c r="I299" s="351"/>
      <c r="J299" s="351"/>
      <c r="K299" s="22">
        <f t="shared" si="32"/>
        <v>0</v>
      </c>
      <c r="L299" s="92" t="str">
        <f t="shared" si="27"/>
        <v>M/C Off?</v>
      </c>
      <c r="M299" s="115">
        <f>SUM('MACHINE INFO'!S298)</f>
        <v>0</v>
      </c>
      <c r="N299" s="113" t="str">
        <f t="shared" si="28"/>
        <v/>
      </c>
      <c r="O299" s="114" t="str">
        <f t="shared" si="29"/>
        <v>NO THEO %</v>
      </c>
      <c r="P299" s="152" t="str">
        <f t="shared" si="30"/>
        <v/>
      </c>
    </row>
    <row r="300" spans="1:16" ht="19.5" hidden="1" customHeight="1" x14ac:dyDescent="0.4">
      <c r="A300" s="125">
        <f>'MACHINE INFO'!F299</f>
        <v>0</v>
      </c>
      <c r="B300" s="108">
        <f>'MACHINE INFO'!H299</f>
        <v>0</v>
      </c>
      <c r="C300" s="350"/>
      <c r="D300" s="350"/>
      <c r="E300" s="350"/>
      <c r="F300" s="351"/>
      <c r="G300" s="22" t="str">
        <f t="shared" si="31"/>
        <v/>
      </c>
      <c r="H300" s="351"/>
      <c r="I300" s="351"/>
      <c r="J300" s="351"/>
      <c r="K300" s="22">
        <f t="shared" si="32"/>
        <v>0</v>
      </c>
      <c r="L300" s="92" t="str">
        <f t="shared" si="27"/>
        <v>M/C Off?</v>
      </c>
      <c r="M300" s="115">
        <f>SUM('MACHINE INFO'!S299)</f>
        <v>0</v>
      </c>
      <c r="N300" s="113" t="str">
        <f t="shared" si="28"/>
        <v/>
      </c>
      <c r="O300" s="114" t="str">
        <f t="shared" si="29"/>
        <v>NO THEO %</v>
      </c>
      <c r="P300" s="152" t="str">
        <f t="shared" si="30"/>
        <v/>
      </c>
    </row>
    <row r="301" spans="1:16" ht="19.5" hidden="1" customHeight="1" x14ac:dyDescent="0.4">
      <c r="A301" s="125">
        <f>'MACHINE INFO'!F300</f>
        <v>0</v>
      </c>
      <c r="B301" s="108">
        <f>'MACHINE INFO'!H300</f>
        <v>0</v>
      </c>
      <c r="C301" s="350"/>
      <c r="D301" s="350"/>
      <c r="E301" s="350"/>
      <c r="F301" s="351"/>
      <c r="G301" s="22" t="str">
        <f t="shared" si="31"/>
        <v/>
      </c>
      <c r="H301" s="351"/>
      <c r="I301" s="351"/>
      <c r="J301" s="351"/>
      <c r="K301" s="22">
        <f t="shared" si="32"/>
        <v>0</v>
      </c>
      <c r="L301" s="92" t="str">
        <f t="shared" si="27"/>
        <v>M/C Off?</v>
      </c>
      <c r="M301" s="115">
        <f>SUM('MACHINE INFO'!S300)</f>
        <v>0</v>
      </c>
      <c r="N301" s="113" t="str">
        <f t="shared" si="28"/>
        <v/>
      </c>
      <c r="O301" s="114" t="str">
        <f t="shared" si="29"/>
        <v>NO THEO %</v>
      </c>
      <c r="P301" s="152" t="str">
        <f t="shared" si="30"/>
        <v/>
      </c>
    </row>
    <row r="302" spans="1:16" ht="19.5" hidden="1" customHeight="1" x14ac:dyDescent="0.4">
      <c r="A302" s="125">
        <f>'MACHINE INFO'!F301</f>
        <v>0</v>
      </c>
      <c r="B302" s="108">
        <f>'MACHINE INFO'!H301</f>
        <v>0</v>
      </c>
      <c r="C302" s="350"/>
      <c r="D302" s="350"/>
      <c r="E302" s="350"/>
      <c r="F302" s="351"/>
      <c r="G302" s="22" t="str">
        <f t="shared" si="31"/>
        <v/>
      </c>
      <c r="H302" s="351"/>
      <c r="I302" s="351"/>
      <c r="J302" s="351"/>
      <c r="K302" s="22">
        <f t="shared" si="32"/>
        <v>0</v>
      </c>
      <c r="L302" s="92" t="str">
        <f t="shared" si="27"/>
        <v>M/C Off?</v>
      </c>
      <c r="M302" s="115">
        <f>SUM('MACHINE INFO'!S301)</f>
        <v>0</v>
      </c>
      <c r="N302" s="113" t="str">
        <f t="shared" si="28"/>
        <v/>
      </c>
      <c r="O302" s="114" t="str">
        <f t="shared" si="29"/>
        <v>NO THEO %</v>
      </c>
      <c r="P302" s="152" t="str">
        <f t="shared" si="30"/>
        <v/>
      </c>
    </row>
    <row r="303" spans="1:16" ht="19.5" hidden="1" customHeight="1" x14ac:dyDescent="0.4">
      <c r="A303" s="125">
        <f>'MACHINE INFO'!F302</f>
        <v>0</v>
      </c>
      <c r="B303" s="108">
        <f>'MACHINE INFO'!H302</f>
        <v>0</v>
      </c>
      <c r="C303" s="350"/>
      <c r="D303" s="350"/>
      <c r="E303" s="350"/>
      <c r="F303" s="351"/>
      <c r="G303" s="22" t="str">
        <f t="shared" si="31"/>
        <v/>
      </c>
      <c r="H303" s="351"/>
      <c r="I303" s="351"/>
      <c r="J303" s="351"/>
      <c r="K303" s="22">
        <f t="shared" si="32"/>
        <v>0</v>
      </c>
      <c r="L303" s="92" t="str">
        <f t="shared" si="27"/>
        <v>M/C Off?</v>
      </c>
      <c r="M303" s="115">
        <f>SUM('MACHINE INFO'!S302)</f>
        <v>0</v>
      </c>
      <c r="N303" s="113" t="str">
        <f t="shared" si="28"/>
        <v/>
      </c>
      <c r="O303" s="114" t="str">
        <f t="shared" si="29"/>
        <v>NO THEO %</v>
      </c>
      <c r="P303" s="152" t="str">
        <f t="shared" si="30"/>
        <v/>
      </c>
    </row>
    <row r="304" spans="1:16" ht="19.5" hidden="1" customHeight="1" x14ac:dyDescent="0.4">
      <c r="A304" s="125">
        <f>'MACHINE INFO'!F303</f>
        <v>0</v>
      </c>
      <c r="B304" s="108">
        <f>'MACHINE INFO'!H303</f>
        <v>0</v>
      </c>
      <c r="C304" s="350"/>
      <c r="D304" s="350"/>
      <c r="E304" s="350"/>
      <c r="F304" s="351"/>
      <c r="G304" s="22" t="str">
        <f t="shared" si="31"/>
        <v/>
      </c>
      <c r="H304" s="351"/>
      <c r="I304" s="351"/>
      <c r="J304" s="351"/>
      <c r="K304" s="22">
        <f t="shared" si="32"/>
        <v>0</v>
      </c>
      <c r="L304" s="92" t="str">
        <f t="shared" si="27"/>
        <v>M/C Off?</v>
      </c>
      <c r="M304" s="115">
        <f>SUM('MACHINE INFO'!S303)</f>
        <v>0</v>
      </c>
      <c r="N304" s="113" t="str">
        <f t="shared" si="28"/>
        <v/>
      </c>
      <c r="O304" s="114" t="str">
        <f t="shared" si="29"/>
        <v>NO THEO %</v>
      </c>
      <c r="P304" s="152" t="str">
        <f t="shared" si="30"/>
        <v/>
      </c>
    </row>
    <row r="305" spans="1:16" ht="19.5" hidden="1" customHeight="1" x14ac:dyDescent="0.4">
      <c r="A305" s="125">
        <f>'MACHINE INFO'!F304</f>
        <v>0</v>
      </c>
      <c r="B305" s="108">
        <f>'MACHINE INFO'!H304</f>
        <v>0</v>
      </c>
      <c r="C305" s="350"/>
      <c r="D305" s="350"/>
      <c r="E305" s="350"/>
      <c r="F305" s="351"/>
      <c r="G305" s="22" t="str">
        <f t="shared" si="31"/>
        <v/>
      </c>
      <c r="H305" s="351"/>
      <c r="I305" s="351"/>
      <c r="J305" s="351"/>
      <c r="K305" s="22">
        <f t="shared" si="32"/>
        <v>0</v>
      </c>
      <c r="L305" s="92" t="str">
        <f t="shared" si="27"/>
        <v>M/C Off?</v>
      </c>
      <c r="M305" s="115">
        <f>SUM('MACHINE INFO'!S304)</f>
        <v>0</v>
      </c>
      <c r="N305" s="113" t="str">
        <f t="shared" si="28"/>
        <v/>
      </c>
      <c r="O305" s="114" t="str">
        <f t="shared" si="29"/>
        <v>NO THEO %</v>
      </c>
      <c r="P305" s="152" t="str">
        <f t="shared" si="30"/>
        <v/>
      </c>
    </row>
    <row r="306" spans="1:16" ht="19.5" hidden="1" customHeight="1" x14ac:dyDescent="0.4">
      <c r="A306" s="125">
        <f>'MACHINE INFO'!F305</f>
        <v>0</v>
      </c>
      <c r="B306" s="108">
        <f>'MACHINE INFO'!H305</f>
        <v>0</v>
      </c>
      <c r="C306" s="350"/>
      <c r="D306" s="350"/>
      <c r="E306" s="350"/>
      <c r="F306" s="351"/>
      <c r="G306" s="22" t="str">
        <f>IF(AND(D306="",E306="",F306=""),"",SUM(D306:F306))</f>
        <v/>
      </c>
      <c r="H306" s="351"/>
      <c r="I306" s="351"/>
      <c r="J306" s="351"/>
      <c r="K306" s="22">
        <f t="shared" si="32"/>
        <v>0</v>
      </c>
      <c r="L306" s="92" t="str">
        <f t="shared" si="27"/>
        <v>M/C Off?</v>
      </c>
      <c r="M306" s="115">
        <f>SUM('MACHINE INFO'!S305)</f>
        <v>0</v>
      </c>
      <c r="N306" s="113" t="str">
        <f t="shared" si="28"/>
        <v/>
      </c>
      <c r="O306" s="114" t="str">
        <f t="shared" si="29"/>
        <v>NO THEO %</v>
      </c>
      <c r="P306" s="152" t="str">
        <f t="shared" si="30"/>
        <v/>
      </c>
    </row>
    <row r="307" spans="1:16" ht="19.5" hidden="1" customHeight="1" x14ac:dyDescent="0.4">
      <c r="A307" s="125">
        <f>'MACHINE INFO'!F306</f>
        <v>0</v>
      </c>
      <c r="B307" s="108">
        <f>'MACHINE INFO'!H306</f>
        <v>0</v>
      </c>
      <c r="C307" s="350"/>
      <c r="D307" s="350"/>
      <c r="E307" s="350"/>
      <c r="F307" s="351"/>
      <c r="G307" s="22" t="str">
        <f>IF(AND(D307="",E307="",F307=""),"",SUM(D307:F307))</f>
        <v/>
      </c>
      <c r="H307" s="351"/>
      <c r="I307" s="351"/>
      <c r="J307" s="351"/>
      <c r="K307" s="22">
        <f t="shared" si="32"/>
        <v>0</v>
      </c>
      <c r="L307" s="92" t="str">
        <f t="shared" si="27"/>
        <v>M/C Off?</v>
      </c>
      <c r="M307" s="115">
        <f>SUM('MACHINE INFO'!S306)</f>
        <v>0</v>
      </c>
      <c r="N307" s="113" t="str">
        <f t="shared" si="28"/>
        <v/>
      </c>
      <c r="O307" s="114" t="str">
        <f t="shared" si="29"/>
        <v>NO THEO %</v>
      </c>
      <c r="P307" s="152" t="str">
        <f t="shared" si="30"/>
        <v/>
      </c>
    </row>
    <row r="308" spans="1:16" ht="19.5" hidden="1" customHeight="1" x14ac:dyDescent="0.4">
      <c r="A308" s="125">
        <f>'MACHINE INFO'!F307</f>
        <v>0</v>
      </c>
      <c r="B308" s="108">
        <f>'MACHINE INFO'!H307</f>
        <v>0</v>
      </c>
      <c r="C308" s="350"/>
      <c r="D308" s="350"/>
      <c r="E308" s="350"/>
      <c r="F308" s="351"/>
      <c r="G308" s="22" t="str">
        <f>IF(AND(D308="",E308="",F308=""),"",SUM(D308:F308))</f>
        <v/>
      </c>
      <c r="H308" s="351"/>
      <c r="I308" s="351"/>
      <c r="J308" s="351"/>
      <c r="K308" s="22">
        <f>SUM(H308:J308)</f>
        <v>0</v>
      </c>
      <c r="L308" s="92" t="str">
        <f t="shared" si="27"/>
        <v>M/C Off?</v>
      </c>
      <c r="M308" s="115">
        <f>SUM('MACHINE INFO'!S307)</f>
        <v>0</v>
      </c>
      <c r="N308" s="113" t="str">
        <f t="shared" si="28"/>
        <v/>
      </c>
      <c r="O308" s="114" t="str">
        <f t="shared" si="29"/>
        <v>NO THEO %</v>
      </c>
      <c r="P308" s="152" t="str">
        <f t="shared" si="30"/>
        <v/>
      </c>
    </row>
    <row r="309" spans="1:16" ht="19.5" hidden="1" customHeight="1" x14ac:dyDescent="0.4">
      <c r="A309" s="125">
        <f>'MACHINE INFO'!F308</f>
        <v>0</v>
      </c>
      <c r="B309" s="108">
        <f>'MACHINE INFO'!H308</f>
        <v>0</v>
      </c>
      <c r="C309" s="350"/>
      <c r="D309" s="350"/>
      <c r="E309" s="350"/>
      <c r="F309" s="351"/>
      <c r="G309" s="22" t="str">
        <f>IF(AND(D309="",E309="",F309=""),"",SUM(D309:F309))</f>
        <v/>
      </c>
      <c r="H309" s="351"/>
      <c r="I309" s="351"/>
      <c r="J309" s="351"/>
      <c r="K309" s="22">
        <f>SUM(H309:J309)</f>
        <v>0</v>
      </c>
      <c r="L309" s="92" t="str">
        <f t="shared" si="27"/>
        <v>M/C Off?</v>
      </c>
      <c r="M309" s="115">
        <f>SUM('MACHINE INFO'!S308)</f>
        <v>0</v>
      </c>
      <c r="N309" s="113" t="str">
        <f t="shared" si="28"/>
        <v/>
      </c>
      <c r="O309" s="114" t="str">
        <f t="shared" si="29"/>
        <v>NO THEO %</v>
      </c>
      <c r="P309" s="152" t="str">
        <f t="shared" si="30"/>
        <v/>
      </c>
    </row>
    <row r="310" spans="1:16" ht="19.5" hidden="1" customHeight="1" thickBot="1" x14ac:dyDescent="0.45">
      <c r="A310" s="125">
        <f>'MACHINE INFO'!F309</f>
        <v>0</v>
      </c>
      <c r="B310" s="108">
        <f>'MACHINE INFO'!H309</f>
        <v>0</v>
      </c>
      <c r="C310" s="352"/>
      <c r="D310" s="352"/>
      <c r="E310" s="352"/>
      <c r="F310" s="353"/>
      <c r="G310" s="264">
        <f>SUM(D310:F310)</f>
        <v>0</v>
      </c>
      <c r="H310" s="353"/>
      <c r="I310" s="353"/>
      <c r="J310" s="353"/>
      <c r="K310" s="264">
        <f>SUM(H310:J310)</f>
        <v>0</v>
      </c>
      <c r="L310" s="92" t="str">
        <f t="shared" si="27"/>
        <v>M/C Off?</v>
      </c>
      <c r="M310" s="115">
        <f>SUM('MACHINE INFO'!S309)</f>
        <v>0</v>
      </c>
      <c r="N310" s="113" t="str">
        <f t="shared" si="28"/>
        <v/>
      </c>
      <c r="O310" s="114" t="str">
        <f t="shared" si="29"/>
        <v>NO THEO %</v>
      </c>
      <c r="P310" s="152" t="str">
        <f t="shared" si="30"/>
        <v/>
      </c>
    </row>
    <row r="311" spans="1:16" ht="20.25" customHeight="1" x14ac:dyDescent="0.4">
      <c r="A311" s="33"/>
      <c r="B311" s="34"/>
      <c r="C311" s="37" t="s">
        <v>752</v>
      </c>
      <c r="D311" s="33" t="s">
        <v>729</v>
      </c>
      <c r="E311" s="33" t="s">
        <v>729</v>
      </c>
      <c r="F311" s="33" t="s">
        <v>729</v>
      </c>
      <c r="G311" s="37" t="s">
        <v>752</v>
      </c>
      <c r="H311" s="33" t="s">
        <v>729</v>
      </c>
      <c r="I311" s="33" t="s">
        <v>729</v>
      </c>
      <c r="J311" s="33" t="s">
        <v>729</v>
      </c>
      <c r="K311" s="37" t="s">
        <v>752</v>
      </c>
      <c r="L311" s="37" t="s">
        <v>752</v>
      </c>
      <c r="M311" s="33" t="s">
        <v>744</v>
      </c>
      <c r="N311" s="33" t="s">
        <v>743</v>
      </c>
      <c r="O311" s="36" t="s">
        <v>745</v>
      </c>
      <c r="P311" s="18"/>
    </row>
    <row r="312" spans="1:16" ht="20.25" customHeight="1" x14ac:dyDescent="0.4">
      <c r="A312" s="33"/>
      <c r="B312" s="34"/>
      <c r="C312" s="37" t="s">
        <v>734</v>
      </c>
      <c r="D312" s="36" t="s">
        <v>807</v>
      </c>
      <c r="E312" s="36" t="s">
        <v>808</v>
      </c>
      <c r="F312" s="36" t="s">
        <v>809</v>
      </c>
      <c r="G312" s="37" t="s">
        <v>735</v>
      </c>
      <c r="H312" s="36" t="s">
        <v>739</v>
      </c>
      <c r="I312" s="36" t="s">
        <v>740</v>
      </c>
      <c r="J312" s="36" t="s">
        <v>806</v>
      </c>
      <c r="K312" s="37" t="s">
        <v>810</v>
      </c>
      <c r="L312" s="36" t="s">
        <v>736</v>
      </c>
      <c r="M312" s="36" t="s">
        <v>741</v>
      </c>
      <c r="N312" s="36" t="s">
        <v>741</v>
      </c>
      <c r="O312" s="36" t="s">
        <v>738</v>
      </c>
      <c r="P312" s="18"/>
    </row>
    <row r="313" spans="1:16" ht="14.65" thickBot="1" x14ac:dyDescent="0.45">
      <c r="A313" s="14"/>
      <c r="B313" s="14"/>
      <c r="C313" s="40"/>
      <c r="D313" s="40"/>
      <c r="E313" s="40"/>
      <c r="F313" s="40"/>
      <c r="G313" s="40"/>
      <c r="H313" s="40"/>
      <c r="I313" s="40"/>
      <c r="J313" s="40"/>
      <c r="K313" s="40"/>
      <c r="L313" s="37"/>
      <c r="M313" s="41"/>
      <c r="N313" s="14"/>
      <c r="O313" s="18"/>
      <c r="P313" s="18"/>
    </row>
    <row r="314" spans="1:16" ht="20.25" customHeight="1" thickTop="1" thickBot="1" x14ac:dyDescent="0.4">
      <c r="A314" s="42"/>
      <c r="B314" s="42"/>
      <c r="C314" s="109" t="e">
        <f>AVERAGE(C11:C310)</f>
        <v>#DIV/0!</v>
      </c>
      <c r="D314" s="109">
        <f>SUM(D11:D310)</f>
        <v>0</v>
      </c>
      <c r="E314" s="109">
        <f>SUM(E11:E310)</f>
        <v>0</v>
      </c>
      <c r="F314" s="109">
        <f>SUM(F11:F310)</f>
        <v>0</v>
      </c>
      <c r="G314" s="109">
        <f>AVERAGE(G11:G310)</f>
        <v>0</v>
      </c>
      <c r="H314" s="109">
        <f>SUM(H11:H310)</f>
        <v>0</v>
      </c>
      <c r="I314" s="109">
        <f>SUM(I11:I310)</f>
        <v>0</v>
      </c>
      <c r="J314" s="109">
        <f>SUM(J11:J310)</f>
        <v>0</v>
      </c>
      <c r="K314" s="109">
        <f>AVERAGE(K11:K310)</f>
        <v>0</v>
      </c>
      <c r="L314" s="109" t="e">
        <f>AVERAGE(L11:L310)</f>
        <v>#DIV/0!</v>
      </c>
      <c r="M314" s="112">
        <f>AVERAGE(M11:M310)</f>
        <v>0.41738300000000012</v>
      </c>
      <c r="N314" s="112" t="e">
        <f>AVERAGE(N11:N310)</f>
        <v>#DIV/0!</v>
      </c>
      <c r="O314" s="112" t="e">
        <f>AVERAGE(O11:O310)</f>
        <v>#DIV/0!</v>
      </c>
      <c r="P314" s="24"/>
    </row>
    <row r="315" spans="1:16" ht="13.5" thickTop="1" x14ac:dyDescent="0.35"/>
    <row r="316" spans="1:16" ht="13.5" customHeight="1" thickBot="1" x14ac:dyDescent="0.4">
      <c r="A316" s="42"/>
      <c r="B316" s="42"/>
      <c r="C316" s="42"/>
      <c r="D316" s="42"/>
      <c r="E316" s="95"/>
      <c r="F316" s="96"/>
      <c r="G316" s="96"/>
      <c r="H316" s="96"/>
      <c r="I316" s="96"/>
      <c r="J316" s="96"/>
      <c r="K316" s="96"/>
      <c r="L316" s="96"/>
      <c r="M316" s="97"/>
      <c r="N316" s="98"/>
      <c r="O316" s="98"/>
      <c r="P316" s="24"/>
    </row>
    <row r="317" spans="1:16" ht="20.25" customHeight="1" thickTop="1" thickBot="1" x14ac:dyDescent="0.45">
      <c r="E317" s="99" t="s">
        <v>824</v>
      </c>
      <c r="F317" s="110">
        <f>SUM(C11:C310)</f>
        <v>0</v>
      </c>
      <c r="G317" s="148"/>
      <c r="H317" s="99" t="s">
        <v>761</v>
      </c>
      <c r="I317" s="110">
        <f>SUM(L11:L310)</f>
        <v>0</v>
      </c>
      <c r="J317" s="100"/>
      <c r="M317" s="758"/>
      <c r="N317" s="758"/>
      <c r="O317" s="758"/>
      <c r="P317" s="101"/>
    </row>
    <row r="318" spans="1:16" ht="20.25" customHeight="1" thickTop="1" thickBot="1" x14ac:dyDescent="0.45">
      <c r="E318" s="102" t="s">
        <v>825</v>
      </c>
      <c r="F318" s="116"/>
      <c r="G318" s="148"/>
      <c r="H318" s="102" t="s">
        <v>785</v>
      </c>
      <c r="I318" s="116"/>
      <c r="J318" s="100"/>
      <c r="M318" s="758"/>
      <c r="N318" s="758"/>
      <c r="O318" s="758"/>
      <c r="P318" s="101"/>
    </row>
    <row r="319" spans="1:16" ht="20.25" customHeight="1" thickTop="1" thickBot="1" x14ac:dyDescent="0.4">
      <c r="E319" s="103" t="s">
        <v>764</v>
      </c>
      <c r="F319" s="110">
        <f>SUM(F317-F318)</f>
        <v>0</v>
      </c>
      <c r="G319" s="148"/>
      <c r="H319" s="103" t="s">
        <v>762</v>
      </c>
      <c r="I319" s="111">
        <f>SUM(I318-I317)</f>
        <v>0</v>
      </c>
      <c r="J319" s="100"/>
    </row>
    <row r="320" spans="1:16" ht="20.25" customHeight="1" thickTop="1" thickBot="1" x14ac:dyDescent="0.4">
      <c r="G320" s="148"/>
      <c r="H320" s="104" t="s">
        <v>763</v>
      </c>
      <c r="I320" s="117"/>
      <c r="J320" s="100"/>
    </row>
    <row r="321" spans="5:14" ht="20.25" customHeight="1" thickTop="1" thickBot="1" x14ac:dyDescent="0.45">
      <c r="G321" s="148"/>
      <c r="H321" s="103" t="s">
        <v>764</v>
      </c>
      <c r="I321" s="110">
        <f>SUM(I318-I320)</f>
        <v>0</v>
      </c>
      <c r="J321" s="100"/>
      <c r="M321" s="106"/>
      <c r="N321" s="107"/>
    </row>
    <row r="322" spans="5:14" ht="20.25" customHeight="1" thickTop="1" x14ac:dyDescent="0.4">
      <c r="E322" s="95"/>
      <c r="F322" s="105"/>
      <c r="G322" s="105"/>
      <c r="J322" s="100"/>
      <c r="M322" s="107"/>
      <c r="N322" s="107"/>
    </row>
    <row r="323" spans="5:14" ht="20.25" customHeight="1" x14ac:dyDescent="0.4">
      <c r="E323" s="759" t="s">
        <v>765</v>
      </c>
      <c r="F323" s="759"/>
      <c r="G323" s="759"/>
      <c r="H323" s="759"/>
      <c r="I323" s="156"/>
      <c r="J323" s="156"/>
      <c r="K323" s="156"/>
      <c r="L323" s="156"/>
      <c r="M323" s="156"/>
    </row>
    <row r="324" spans="5:14" ht="20.25" customHeight="1" x14ac:dyDescent="0.4">
      <c r="E324" s="759"/>
      <c r="F324" s="759"/>
      <c r="G324" s="759"/>
      <c r="H324" s="759"/>
      <c r="I324" s="156"/>
      <c r="J324" s="156"/>
      <c r="K324" s="156"/>
      <c r="L324" s="156"/>
      <c r="M324" s="156"/>
    </row>
    <row r="325" spans="5:14" ht="14.25" x14ac:dyDescent="0.4">
      <c r="F325" s="88"/>
      <c r="G325" s="88"/>
      <c r="H325" s="136"/>
      <c r="I325" s="136"/>
      <c r="J325" s="136"/>
      <c r="K325" s="136"/>
      <c r="L325" s="136"/>
    </row>
    <row r="326" spans="5:14" ht="14.25" x14ac:dyDescent="0.4">
      <c r="F326" s="127"/>
      <c r="G326" s="127"/>
      <c r="H326" s="128"/>
      <c r="I326" s="128"/>
      <c r="J326" s="128"/>
      <c r="K326" s="128"/>
      <c r="L326" s="128"/>
    </row>
    <row r="327" spans="5:14" ht="18" customHeight="1" x14ac:dyDescent="0.35">
      <c r="E327" s="137"/>
      <c r="F327" s="137" t="s">
        <v>793</v>
      </c>
      <c r="G327" s="145"/>
      <c r="H327" s="136"/>
      <c r="I327" s="136"/>
      <c r="J327" s="136"/>
      <c r="K327" s="136"/>
      <c r="L327" s="136"/>
    </row>
    <row r="328" spans="5:14" ht="18" customHeight="1" x14ac:dyDescent="0.35">
      <c r="E328" s="138" t="s">
        <v>794</v>
      </c>
      <c r="F328" s="138" t="s">
        <v>795</v>
      </c>
      <c r="G328" s="145"/>
    </row>
    <row r="329" spans="5:14" ht="18" customHeight="1" x14ac:dyDescent="0.4">
      <c r="E329" s="139">
        <v>25</v>
      </c>
      <c r="F329" s="140">
        <f>SUMIF(B$11:B310,E329,C$11:C310)</f>
        <v>0</v>
      </c>
      <c r="G329" s="149"/>
    </row>
    <row r="330" spans="5:14" ht="18" customHeight="1" x14ac:dyDescent="0.4">
      <c r="E330" s="139">
        <v>5</v>
      </c>
      <c r="F330" s="140">
        <f>SUMIF(B$11:B310,E330,C$11:C310)</f>
        <v>0</v>
      </c>
      <c r="G330" s="149"/>
    </row>
    <row r="331" spans="5:14" ht="18" customHeight="1" x14ac:dyDescent="0.4">
      <c r="E331" s="139">
        <v>1</v>
      </c>
      <c r="F331" s="140">
        <f>SUMIF(B$11:B310,E331,C$11:C310)</f>
        <v>0</v>
      </c>
      <c r="G331" s="149"/>
    </row>
    <row r="332" spans="5:14" ht="18" customHeight="1" x14ac:dyDescent="0.4">
      <c r="E332" s="139">
        <v>0.25</v>
      </c>
      <c r="F332" s="140">
        <f>SUMIF(B$11:B310,E332,C$11:C310)</f>
        <v>0</v>
      </c>
      <c r="G332" s="149"/>
    </row>
    <row r="333" spans="5:14" ht="18" customHeight="1" x14ac:dyDescent="0.4">
      <c r="E333" s="139">
        <v>0.1</v>
      </c>
      <c r="F333" s="140">
        <f>SUMIF(B$11:B310,E333,C$11:C310)</f>
        <v>0</v>
      </c>
      <c r="G333" s="149"/>
    </row>
    <row r="334" spans="5:14" ht="18" customHeight="1" x14ac:dyDescent="0.4">
      <c r="E334" s="139">
        <v>0.05</v>
      </c>
      <c r="F334" s="140">
        <f>SUMIF(B$11:B310,E334,C$11:C310)</f>
        <v>0</v>
      </c>
      <c r="G334" s="149"/>
    </row>
    <row r="335" spans="5:14" ht="18" customHeight="1" x14ac:dyDescent="0.4">
      <c r="E335" s="139">
        <v>0.02</v>
      </c>
      <c r="F335" s="140">
        <f>SUMIF(B$11:B310,E335,C$11:C310)</f>
        <v>0</v>
      </c>
      <c r="G335" s="149"/>
    </row>
    <row r="336" spans="5:14" ht="18" customHeight="1" x14ac:dyDescent="0.4">
      <c r="E336" s="139">
        <v>0.01</v>
      </c>
      <c r="F336" s="140">
        <f>SUMIF(B$11:B310,E336,C$11:C310)</f>
        <v>0</v>
      </c>
      <c r="G336" s="149"/>
    </row>
    <row r="337" spans="2:10" ht="18" customHeight="1" x14ac:dyDescent="0.35">
      <c r="F337" s="140">
        <f>SUM(F329:F336)</f>
        <v>0</v>
      </c>
      <c r="G337" s="149"/>
    </row>
    <row r="339" spans="2:10" hidden="1" x14ac:dyDescent="0.35">
      <c r="F339" s="157">
        <f>SUM(COUNTIF($B$11:$B310,E329),COUNTIF($B$11:$B310,#REF!))</f>
        <v>0</v>
      </c>
      <c r="G339" s="141"/>
    </row>
    <row r="340" spans="2:10" hidden="1" x14ac:dyDescent="0.35">
      <c r="F340" s="157">
        <f>SUM(COUNTIF($B$11:$B310,E330),COUNTIF($B$11:$B310,#REF!))</f>
        <v>0</v>
      </c>
      <c r="G340" s="141"/>
    </row>
    <row r="341" spans="2:10" hidden="1" x14ac:dyDescent="0.35">
      <c r="F341" s="157">
        <f>SUM(COUNTIF($B$11:$B310,E331),COUNTIF($B$11:$B310,#REF!))</f>
        <v>8</v>
      </c>
      <c r="G341" s="141"/>
    </row>
    <row r="342" spans="2:10" hidden="1" x14ac:dyDescent="0.35">
      <c r="F342" s="157">
        <f>SUM(COUNTIF($B$11:$B310,E332),COUNTIF($B$11:$B310,#REF!))</f>
        <v>9</v>
      </c>
      <c r="G342" s="141"/>
    </row>
    <row r="343" spans="2:10" hidden="1" x14ac:dyDescent="0.35">
      <c r="F343" s="157">
        <f>SUM(COUNTIF($B$11:$B310,E333),COUNTIF($B$11:$B310,#REF!))</f>
        <v>4</v>
      </c>
      <c r="G343" s="141"/>
    </row>
    <row r="344" spans="2:10" hidden="1" x14ac:dyDescent="0.35">
      <c r="F344" s="157">
        <f>SUM(COUNTIF($B$11:$B310,E334),COUNTIF($B$11:$B310,#REF!))</f>
        <v>3</v>
      </c>
      <c r="G344" s="141"/>
    </row>
    <row r="345" spans="2:10" hidden="1" x14ac:dyDescent="0.35">
      <c r="F345" s="157">
        <f>SUM(COUNTIF($B$11:$B310,E335),COUNTIF($B$11:$B310,#REF!))</f>
        <v>0</v>
      </c>
      <c r="G345" s="141"/>
    </row>
    <row r="346" spans="2:10" hidden="1" x14ac:dyDescent="0.35">
      <c r="F346" s="157">
        <f>SUM(COUNTIF($B$11:$B310,E336),COUNTIF($B$11:$B310,#REF!))</f>
        <v>119</v>
      </c>
      <c r="G346" s="141"/>
    </row>
    <row r="347" spans="2:10" ht="15.75" thickBot="1" x14ac:dyDescent="0.45">
      <c r="B347" s="56" t="s">
        <v>832</v>
      </c>
    </row>
    <row r="348" spans="2:10" ht="13.5" thickTop="1" x14ac:dyDescent="0.35">
      <c r="B348" s="748"/>
      <c r="C348" s="749"/>
      <c r="D348" s="749"/>
      <c r="E348" s="749"/>
      <c r="F348" s="749"/>
      <c r="G348" s="749"/>
      <c r="H348" s="749"/>
      <c r="I348" s="749"/>
      <c r="J348" s="750"/>
    </row>
    <row r="349" spans="2:10" x14ac:dyDescent="0.35">
      <c r="B349" s="751"/>
      <c r="C349" s="752"/>
      <c r="D349" s="752"/>
      <c r="E349" s="752"/>
      <c r="F349" s="752"/>
      <c r="G349" s="752"/>
      <c r="H349" s="752"/>
      <c r="I349" s="752"/>
      <c r="J349" s="753"/>
    </row>
    <row r="350" spans="2:10" x14ac:dyDescent="0.35">
      <c r="B350" s="751"/>
      <c r="C350" s="752"/>
      <c r="D350" s="752"/>
      <c r="E350" s="752"/>
      <c r="F350" s="752"/>
      <c r="G350" s="752"/>
      <c r="H350" s="752"/>
      <c r="I350" s="752"/>
      <c r="J350" s="753"/>
    </row>
    <row r="351" spans="2:10" x14ac:dyDescent="0.35">
      <c r="B351" s="751"/>
      <c r="C351" s="752"/>
      <c r="D351" s="752"/>
      <c r="E351" s="752"/>
      <c r="F351" s="752"/>
      <c r="G351" s="752"/>
      <c r="H351" s="752"/>
      <c r="I351" s="752"/>
      <c r="J351" s="753"/>
    </row>
    <row r="352" spans="2:10" x14ac:dyDescent="0.35">
      <c r="B352" s="751"/>
      <c r="C352" s="752"/>
      <c r="D352" s="752"/>
      <c r="E352" s="752"/>
      <c r="F352" s="752"/>
      <c r="G352" s="752"/>
      <c r="H352" s="752"/>
      <c r="I352" s="752"/>
      <c r="J352" s="753"/>
    </row>
    <row r="353" spans="2:10" x14ac:dyDescent="0.35">
      <c r="B353" s="751"/>
      <c r="C353" s="752"/>
      <c r="D353" s="752"/>
      <c r="E353" s="752"/>
      <c r="F353" s="752"/>
      <c r="G353" s="752"/>
      <c r="H353" s="752"/>
      <c r="I353" s="752"/>
      <c r="J353" s="753"/>
    </row>
    <row r="354" spans="2:10" x14ac:dyDescent="0.35">
      <c r="B354" s="751"/>
      <c r="C354" s="752"/>
      <c r="D354" s="752"/>
      <c r="E354" s="752"/>
      <c r="F354" s="752"/>
      <c r="G354" s="752"/>
      <c r="H354" s="752"/>
      <c r="I354" s="752"/>
      <c r="J354" s="753"/>
    </row>
    <row r="355" spans="2:10" x14ac:dyDescent="0.35">
      <c r="B355" s="751"/>
      <c r="C355" s="752"/>
      <c r="D355" s="752"/>
      <c r="E355" s="752"/>
      <c r="F355" s="752"/>
      <c r="G355" s="752"/>
      <c r="H355" s="752"/>
      <c r="I355" s="752"/>
      <c r="J355" s="753"/>
    </row>
    <row r="356" spans="2:10" x14ac:dyDescent="0.35">
      <c r="B356" s="751"/>
      <c r="C356" s="752"/>
      <c r="D356" s="752"/>
      <c r="E356" s="752"/>
      <c r="F356" s="752"/>
      <c r="G356" s="752"/>
      <c r="H356" s="752"/>
      <c r="I356" s="752"/>
      <c r="J356" s="753"/>
    </row>
    <row r="357" spans="2:10" x14ac:dyDescent="0.35">
      <c r="B357" s="751"/>
      <c r="C357" s="752"/>
      <c r="D357" s="752"/>
      <c r="E357" s="752"/>
      <c r="F357" s="752"/>
      <c r="G357" s="752"/>
      <c r="H357" s="752"/>
      <c r="I357" s="752"/>
      <c r="J357" s="753"/>
    </row>
    <row r="358" spans="2:10" x14ac:dyDescent="0.35">
      <c r="B358" s="751"/>
      <c r="C358" s="752"/>
      <c r="D358" s="752"/>
      <c r="E358" s="752"/>
      <c r="F358" s="752"/>
      <c r="G358" s="752"/>
      <c r="H358" s="752"/>
      <c r="I358" s="752"/>
      <c r="J358" s="753"/>
    </row>
    <row r="359" spans="2:10" ht="13.5" thickBot="1" x14ac:dyDescent="0.4">
      <c r="B359" s="754"/>
      <c r="C359" s="755"/>
      <c r="D359" s="755"/>
      <c r="E359" s="755"/>
      <c r="F359" s="755"/>
      <c r="G359" s="755"/>
      <c r="H359" s="755"/>
      <c r="I359" s="755"/>
      <c r="J359" s="756"/>
    </row>
    <row r="360" spans="2:10" ht="13.5" thickTop="1" x14ac:dyDescent="0.35"/>
    <row r="361" spans="2:10" ht="15.75" thickBot="1" x14ac:dyDescent="0.45">
      <c r="B361" s="56" t="s">
        <v>833</v>
      </c>
    </row>
    <row r="362" spans="2:10" ht="13.5" thickTop="1" x14ac:dyDescent="0.35">
      <c r="B362" s="748"/>
      <c r="C362" s="749"/>
      <c r="D362" s="749"/>
      <c r="E362" s="749"/>
      <c r="F362" s="749"/>
      <c r="G362" s="749"/>
      <c r="H362" s="749"/>
      <c r="I362" s="749"/>
      <c r="J362" s="750"/>
    </row>
    <row r="363" spans="2:10" x14ac:dyDescent="0.35">
      <c r="B363" s="751"/>
      <c r="C363" s="752"/>
      <c r="D363" s="752"/>
      <c r="E363" s="752"/>
      <c r="F363" s="752"/>
      <c r="G363" s="752"/>
      <c r="H363" s="752"/>
      <c r="I363" s="752"/>
      <c r="J363" s="753"/>
    </row>
    <row r="364" spans="2:10" x14ac:dyDescent="0.35">
      <c r="B364" s="751"/>
      <c r="C364" s="752"/>
      <c r="D364" s="752"/>
      <c r="E364" s="752"/>
      <c r="F364" s="752"/>
      <c r="G364" s="752"/>
      <c r="H364" s="752"/>
      <c r="I364" s="752"/>
      <c r="J364" s="753"/>
    </row>
    <row r="365" spans="2:10" x14ac:dyDescent="0.35">
      <c r="B365" s="751"/>
      <c r="C365" s="752"/>
      <c r="D365" s="752"/>
      <c r="E365" s="752"/>
      <c r="F365" s="752"/>
      <c r="G365" s="752"/>
      <c r="H365" s="752"/>
      <c r="I365" s="752"/>
      <c r="J365" s="753"/>
    </row>
    <row r="366" spans="2:10" x14ac:dyDescent="0.35">
      <c r="B366" s="751"/>
      <c r="C366" s="752"/>
      <c r="D366" s="752"/>
      <c r="E366" s="752"/>
      <c r="F366" s="752"/>
      <c r="G366" s="752"/>
      <c r="H366" s="752"/>
      <c r="I366" s="752"/>
      <c r="J366" s="753"/>
    </row>
    <row r="367" spans="2:10" x14ac:dyDescent="0.35">
      <c r="B367" s="751"/>
      <c r="C367" s="752"/>
      <c r="D367" s="752"/>
      <c r="E367" s="752"/>
      <c r="F367" s="752"/>
      <c r="G367" s="752"/>
      <c r="H367" s="752"/>
      <c r="I367" s="752"/>
      <c r="J367" s="753"/>
    </row>
    <row r="368" spans="2:10" x14ac:dyDescent="0.35">
      <c r="B368" s="751"/>
      <c r="C368" s="752"/>
      <c r="D368" s="752"/>
      <c r="E368" s="752"/>
      <c r="F368" s="752"/>
      <c r="G368" s="752"/>
      <c r="H368" s="752"/>
      <c r="I368" s="752"/>
      <c r="J368" s="753"/>
    </row>
    <row r="369" spans="2:10" x14ac:dyDescent="0.35">
      <c r="B369" s="751"/>
      <c r="C369" s="752"/>
      <c r="D369" s="752"/>
      <c r="E369" s="752"/>
      <c r="F369" s="752"/>
      <c r="G369" s="752"/>
      <c r="H369" s="752"/>
      <c r="I369" s="752"/>
      <c r="J369" s="753"/>
    </row>
    <row r="370" spans="2:10" x14ac:dyDescent="0.35">
      <c r="B370" s="751"/>
      <c r="C370" s="752"/>
      <c r="D370" s="752"/>
      <c r="E370" s="752"/>
      <c r="F370" s="752"/>
      <c r="G370" s="752"/>
      <c r="H370" s="752"/>
      <c r="I370" s="752"/>
      <c r="J370" s="753"/>
    </row>
    <row r="371" spans="2:10" x14ac:dyDescent="0.35">
      <c r="B371" s="751"/>
      <c r="C371" s="752"/>
      <c r="D371" s="752"/>
      <c r="E371" s="752"/>
      <c r="F371" s="752"/>
      <c r="G371" s="752"/>
      <c r="H371" s="752"/>
      <c r="I371" s="752"/>
      <c r="J371" s="753"/>
    </row>
    <row r="372" spans="2:10" x14ac:dyDescent="0.35">
      <c r="B372" s="751"/>
      <c r="C372" s="752"/>
      <c r="D372" s="752"/>
      <c r="E372" s="752"/>
      <c r="F372" s="752"/>
      <c r="G372" s="752"/>
      <c r="H372" s="752"/>
      <c r="I372" s="752"/>
      <c r="J372" s="753"/>
    </row>
    <row r="373" spans="2:10" x14ac:dyDescent="0.35">
      <c r="B373" s="751"/>
      <c r="C373" s="752"/>
      <c r="D373" s="752"/>
      <c r="E373" s="752"/>
      <c r="F373" s="752"/>
      <c r="G373" s="752"/>
      <c r="H373" s="752"/>
      <c r="I373" s="752"/>
      <c r="J373" s="753"/>
    </row>
    <row r="374" spans="2:10" x14ac:dyDescent="0.35">
      <c r="B374" s="751"/>
      <c r="C374" s="752"/>
      <c r="D374" s="752"/>
      <c r="E374" s="752"/>
      <c r="F374" s="752"/>
      <c r="G374" s="752"/>
      <c r="H374" s="752"/>
      <c r="I374" s="752"/>
      <c r="J374" s="753"/>
    </row>
    <row r="375" spans="2:10" x14ac:dyDescent="0.35">
      <c r="B375" s="751"/>
      <c r="C375" s="752"/>
      <c r="D375" s="752"/>
      <c r="E375" s="752"/>
      <c r="F375" s="752"/>
      <c r="G375" s="752"/>
      <c r="H375" s="752"/>
      <c r="I375" s="752"/>
      <c r="J375" s="753"/>
    </row>
    <row r="376" spans="2:10" x14ac:dyDescent="0.35">
      <c r="B376" s="751"/>
      <c r="C376" s="752"/>
      <c r="D376" s="752"/>
      <c r="E376" s="752"/>
      <c r="F376" s="752"/>
      <c r="G376" s="752"/>
      <c r="H376" s="752"/>
      <c r="I376" s="752"/>
      <c r="J376" s="753"/>
    </row>
    <row r="377" spans="2:10" x14ac:dyDescent="0.35">
      <c r="B377" s="751"/>
      <c r="C377" s="752"/>
      <c r="D377" s="752"/>
      <c r="E377" s="752"/>
      <c r="F377" s="752"/>
      <c r="G377" s="752"/>
      <c r="H377" s="752"/>
      <c r="I377" s="752"/>
      <c r="J377" s="753"/>
    </row>
    <row r="378" spans="2:10" x14ac:dyDescent="0.35">
      <c r="B378" s="751"/>
      <c r="C378" s="752"/>
      <c r="D378" s="752"/>
      <c r="E378" s="752"/>
      <c r="F378" s="752"/>
      <c r="G378" s="752"/>
      <c r="H378" s="752"/>
      <c r="I378" s="752"/>
      <c r="J378" s="753"/>
    </row>
    <row r="379" spans="2:10" ht="13.5" thickBot="1" x14ac:dyDescent="0.4">
      <c r="B379" s="754"/>
      <c r="C379" s="755"/>
      <c r="D379" s="755"/>
      <c r="E379" s="755"/>
      <c r="F379" s="755"/>
      <c r="G379" s="755"/>
      <c r="H379" s="755"/>
      <c r="I379" s="755"/>
      <c r="J379" s="756"/>
    </row>
    <row r="380" spans="2:10" ht="13.5" thickTop="1" x14ac:dyDescent="0.35"/>
  </sheetData>
  <sheetProtection password="C93F" sheet="1" objects="1" scenarios="1"/>
  <mergeCells count="16">
    <mergeCell ref="R39:W54"/>
    <mergeCell ref="B348:J359"/>
    <mergeCell ref="B362:J379"/>
    <mergeCell ref="D3:F3"/>
    <mergeCell ref="M317:O317"/>
    <mergeCell ref="M318:O318"/>
    <mergeCell ref="E323:H324"/>
    <mergeCell ref="C7:I7"/>
    <mergeCell ref="W9:W10"/>
    <mergeCell ref="S3:V4"/>
    <mergeCell ref="S5:V5"/>
    <mergeCell ref="R9:R10"/>
    <mergeCell ref="S9:S10"/>
    <mergeCell ref="T9:T10"/>
    <mergeCell ref="U9:U10"/>
    <mergeCell ref="V9:V10"/>
  </mergeCells>
  <phoneticPr fontId="0" type="noConversion"/>
  <conditionalFormatting sqref="F329:F336">
    <cfRule type="expression" dxfId="149" priority="21" stopIfTrue="1">
      <formula>F339=0</formula>
    </cfRule>
  </conditionalFormatting>
  <conditionalFormatting sqref="R26">
    <cfRule type="expression" dxfId="148" priority="47" stopIfTrue="1">
      <formula>#REF!=0</formula>
    </cfRule>
  </conditionalFormatting>
  <conditionalFormatting sqref="S26:T26 V26">
    <cfRule type="expression" dxfId="147" priority="48" stopIfTrue="1">
      <formula>(#REF!=0)</formula>
    </cfRule>
  </conditionalFormatting>
  <conditionalFormatting sqref="U26">
    <cfRule type="expression" dxfId="146" priority="50" stopIfTrue="1">
      <formula>(#REF!=0)</formula>
    </cfRule>
    <cfRule type="expression" dxfId="145" priority="51" stopIfTrue="1">
      <formula>U26="NO DROP"</formula>
    </cfRule>
  </conditionalFormatting>
  <conditionalFormatting sqref="W26">
    <cfRule type="expression" dxfId="144" priority="52" stopIfTrue="1">
      <formula>(#REF!=0)</formula>
    </cfRule>
    <cfRule type="expression" dxfId="143" priority="53" stopIfTrue="1">
      <formula>W26="NO DROP"</formula>
    </cfRule>
  </conditionalFormatting>
  <conditionalFormatting sqref="F4:G6">
    <cfRule type="cellIs" dxfId="142" priority="40" stopIfTrue="1" operator="greaterThan">
      <formula>0</formula>
    </cfRule>
  </conditionalFormatting>
  <conditionalFormatting sqref="K11:K309">
    <cfRule type="cellIs" dxfId="141" priority="41" stopIfTrue="1" operator="equal">
      <formula>0</formula>
    </cfRule>
  </conditionalFormatting>
  <conditionalFormatting sqref="K310">
    <cfRule type="cellIs" dxfId="140" priority="42" stopIfTrue="1" operator="equal">
      <formula>0</formula>
    </cfRule>
  </conditionalFormatting>
  <conditionalFormatting sqref="L11:L310">
    <cfRule type="cellIs" dxfId="139" priority="43" stopIfTrue="1" operator="equal">
      <formula>"M/C Off?"</formula>
    </cfRule>
  </conditionalFormatting>
  <conditionalFormatting sqref="P11:P310">
    <cfRule type="cellIs" dxfId="138" priority="44" stopIfTrue="1" operator="equal">
      <formula>"No Drop?"</formula>
    </cfRule>
    <cfRule type="cellIs" dxfId="137" priority="45" stopIfTrue="1" operator="equal">
      <formula>"Drop But No Coin In?"</formula>
    </cfRule>
    <cfRule type="cellIs" dxfId="136" priority="46" stopIfTrue="1" operator="equal">
      <formula>"Zero Coin In?"</formula>
    </cfRule>
  </conditionalFormatting>
  <conditionalFormatting sqref="R11:R20">
    <cfRule type="expression" dxfId="135" priority="22" stopIfTrue="1">
      <formula>$Q11=0</formula>
    </cfRule>
  </conditionalFormatting>
  <conditionalFormatting sqref="R22:R24">
    <cfRule type="expression" dxfId="134" priority="69" stopIfTrue="1">
      <formula>$Q21=0</formula>
    </cfRule>
  </conditionalFormatting>
  <conditionalFormatting sqref="S11:T20 V11:V20">
    <cfRule type="expression" dxfId="133" priority="23" stopIfTrue="1">
      <formula>($Q11=0)</formula>
    </cfRule>
  </conditionalFormatting>
  <conditionalFormatting sqref="S22:T24 V22:V24">
    <cfRule type="expression" dxfId="132" priority="71" stopIfTrue="1">
      <formula>($Q21=0)</formula>
    </cfRule>
  </conditionalFormatting>
  <conditionalFormatting sqref="U11:U20">
    <cfRule type="expression" dxfId="131" priority="24" stopIfTrue="1">
      <formula>($Q11=0)</formula>
    </cfRule>
    <cfRule type="expression" dxfId="130" priority="25" stopIfTrue="1">
      <formula>U11="NO DROP"</formula>
    </cfRule>
  </conditionalFormatting>
  <conditionalFormatting sqref="U22:U24">
    <cfRule type="expression" dxfId="129" priority="74" stopIfTrue="1">
      <formula>($Q21=0)</formula>
    </cfRule>
    <cfRule type="expression" dxfId="128" priority="75" stopIfTrue="1">
      <formula>U22="NO DROP"</formula>
    </cfRule>
  </conditionalFormatting>
  <conditionalFormatting sqref="W11:W20">
    <cfRule type="expression" dxfId="127" priority="26" stopIfTrue="1">
      <formula>($Q11=0)</formula>
    </cfRule>
    <cfRule type="expression" dxfId="126" priority="27" stopIfTrue="1">
      <formula>W11="NO DROP"</formula>
    </cfRule>
  </conditionalFormatting>
  <conditionalFormatting sqref="W22:W24">
    <cfRule type="expression" dxfId="125" priority="78" stopIfTrue="1">
      <formula>($Q21=0)</formula>
    </cfRule>
    <cfRule type="expression" dxfId="124" priority="79" stopIfTrue="1">
      <formula>W22="NO DROP"</formula>
    </cfRule>
  </conditionalFormatting>
  <conditionalFormatting sqref="R21">
    <cfRule type="expression" dxfId="123" priority="5" stopIfTrue="1">
      <formula>$Q21=0</formula>
    </cfRule>
  </conditionalFormatting>
  <conditionalFormatting sqref="S21:T21 V21">
    <cfRule type="expression" dxfId="122" priority="6" stopIfTrue="1">
      <formula>($Q21=0)</formula>
    </cfRule>
  </conditionalFormatting>
  <conditionalFormatting sqref="U21">
    <cfRule type="expression" dxfId="121" priority="7" stopIfTrue="1">
      <formula>($Q21=0)</formula>
    </cfRule>
    <cfRule type="expression" dxfId="120" priority="8" stopIfTrue="1">
      <formula>U21="NO DROP"</formula>
    </cfRule>
  </conditionalFormatting>
  <conditionalFormatting sqref="W21">
    <cfRule type="expression" dxfId="119" priority="9" stopIfTrue="1">
      <formula>($Q21=0)</formula>
    </cfRule>
    <cfRule type="expression" dxfId="118" priority="10" stopIfTrue="1">
      <formula>W21="NO DROP"</formula>
    </cfRule>
  </conditionalFormatting>
  <printOptions horizontalCentered="1"/>
  <pageMargins left="0.75" right="0.75" top="1" bottom="1" header="0.5" footer="0.5"/>
  <pageSetup paperSize="5" scale="43" fitToHeight="4" orientation="landscape" horizontalDpi="300" verticalDpi="300" r:id="rId1"/>
  <headerFooter alignWithMargins="0"/>
  <rowBreaks count="3" manualBreakCount="3">
    <brk id="36" max="16383" man="1"/>
    <brk id="76" max="16383" man="1"/>
    <brk id="112"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87153-EC77-4D74-91AC-63767D51BD2E}">
  <sheetPr codeName="Sheet6"/>
  <dimension ref="A1:X374"/>
  <sheetViews>
    <sheetView showGridLines="0" zoomScale="70" zoomScaleNormal="70" workbookViewId="0">
      <selection activeCell="A9" sqref="A9:A10"/>
    </sheetView>
  </sheetViews>
  <sheetFormatPr defaultColWidth="20.53125" defaultRowHeight="13.15" x14ac:dyDescent="0.35"/>
  <cols>
    <col min="1" max="1" width="11.19921875" style="2" customWidth="1"/>
    <col min="2" max="2" width="12.53125" style="2" customWidth="1"/>
    <col min="3" max="15" width="16.53125" style="2" customWidth="1"/>
    <col min="16" max="16" width="50.53125" style="2" customWidth="1"/>
    <col min="17" max="17" width="20.53125" style="367"/>
    <col min="18" max="16384" width="20.53125" style="2"/>
  </cols>
  <sheetData>
    <row r="1" spans="1:23" ht="9" customHeight="1" x14ac:dyDescent="0.4">
      <c r="A1" s="3"/>
      <c r="B1" s="3"/>
      <c r="C1" s="3"/>
      <c r="D1" s="3"/>
      <c r="E1" s="3"/>
      <c r="F1" s="3"/>
      <c r="G1" s="3"/>
      <c r="H1" s="3"/>
      <c r="I1" s="3"/>
      <c r="J1" s="3"/>
      <c r="K1" s="3"/>
      <c r="L1" s="3"/>
      <c r="M1" s="3"/>
      <c r="N1" s="3"/>
    </row>
    <row r="2" spans="1:23" ht="28.5" customHeight="1" x14ac:dyDescent="0.8">
      <c r="A2" s="5"/>
      <c r="B2" s="5"/>
      <c r="C2" s="6"/>
      <c r="E2" s="78" t="str">
        <f>HOME!G4</f>
        <v>KONINGSDAM</v>
      </c>
      <c r="F2" s="6"/>
      <c r="G2" s="6"/>
      <c r="H2" s="6"/>
      <c r="I2" s="79" t="s">
        <v>778</v>
      </c>
      <c r="J2" s="14" t="s">
        <v>779</v>
      </c>
      <c r="M2" s="3"/>
      <c r="N2" s="3"/>
    </row>
    <row r="3" spans="1:23" ht="21" customHeight="1" thickBot="1" x14ac:dyDescent="0.65">
      <c r="C3" s="7"/>
      <c r="D3" s="731" t="s">
        <v>780</v>
      </c>
      <c r="E3" s="757"/>
      <c r="F3" s="757"/>
      <c r="G3" s="146"/>
      <c r="H3" s="80">
        <f>COUNTIF(P11:P303,"Zero Coin In?")</f>
        <v>0</v>
      </c>
      <c r="I3" s="7"/>
      <c r="J3" s="14" t="s">
        <v>781</v>
      </c>
      <c r="M3" s="3"/>
      <c r="N3" s="3"/>
      <c r="S3" s="763" t="str">
        <f>HOME!G4</f>
        <v>KONINGSDAM</v>
      </c>
      <c r="T3" s="764"/>
      <c r="U3" s="764"/>
      <c r="V3" s="764"/>
    </row>
    <row r="4" spans="1:23" ht="21" customHeight="1" thickTop="1" thickBot="1" x14ac:dyDescent="0.45">
      <c r="D4" s="3"/>
      <c r="E4" s="81" t="s">
        <v>782</v>
      </c>
      <c r="F4" s="82">
        <f>COUNTIF(P11:P303,"No Drop?")</f>
        <v>0</v>
      </c>
      <c r="G4" s="147"/>
      <c r="H4" s="80">
        <f>COUNTIF(P11:P303,"Minus Coin In?")</f>
        <v>0</v>
      </c>
      <c r="I4" s="10"/>
      <c r="J4" s="18" t="s">
        <v>783</v>
      </c>
      <c r="M4" s="3"/>
      <c r="N4" s="3"/>
      <c r="S4" s="764"/>
      <c r="T4" s="764"/>
      <c r="U4" s="764"/>
      <c r="V4" s="764"/>
    </row>
    <row r="5" spans="1:23" ht="21" customHeight="1" thickTop="1" thickBot="1" x14ac:dyDescent="0.5">
      <c r="A5" s="83"/>
      <c r="B5" s="56"/>
      <c r="C5" s="84"/>
      <c r="D5" s="85"/>
      <c r="E5" s="81" t="s">
        <v>769</v>
      </c>
      <c r="F5" s="82">
        <f>SUM(H3:H5)</f>
        <v>0</v>
      </c>
      <c r="G5" s="147"/>
      <c r="H5" s="80">
        <f>COUNTIF(P11:P303,"Drop but no Coin In?")</f>
        <v>0</v>
      </c>
      <c r="I5" s="9"/>
      <c r="J5" s="14" t="s">
        <v>784</v>
      </c>
      <c r="M5" s="3"/>
      <c r="N5" s="3"/>
      <c r="S5" s="731" t="s">
        <v>707</v>
      </c>
      <c r="T5" s="731"/>
      <c r="U5" s="731"/>
      <c r="V5" s="731"/>
    </row>
    <row r="6" spans="1:23" ht="9" customHeight="1" thickTop="1" x14ac:dyDescent="0.4">
      <c r="A6" s="83"/>
      <c r="B6" s="56"/>
      <c r="C6" s="84"/>
      <c r="D6" s="85"/>
      <c r="E6" s="81"/>
      <c r="F6" s="147"/>
      <c r="G6" s="147"/>
      <c r="H6" s="80"/>
      <c r="I6" s="9"/>
      <c r="J6" s="14"/>
      <c r="M6" s="3"/>
      <c r="N6" s="3"/>
    </row>
    <row r="7" spans="1:23" ht="21" customHeight="1" x14ac:dyDescent="0.4">
      <c r="A7" s="86"/>
      <c r="B7" s="87" t="s">
        <v>749</v>
      </c>
      <c r="C7" s="760"/>
      <c r="D7" s="760"/>
      <c r="E7" s="760"/>
      <c r="F7" s="760"/>
      <c r="G7" s="760"/>
      <c r="H7" s="760"/>
      <c r="I7" s="760"/>
      <c r="J7" s="3"/>
      <c r="K7" s="3"/>
      <c r="L7" s="18"/>
      <c r="M7" s="3"/>
      <c r="N7" s="3"/>
    </row>
    <row r="8" spans="1:23" ht="9" customHeight="1" thickBot="1" x14ac:dyDescent="0.45">
      <c r="A8" s="12"/>
      <c r="B8" s="3"/>
      <c r="C8" s="3"/>
      <c r="D8" s="3"/>
      <c r="E8" s="3"/>
      <c r="F8" s="17"/>
      <c r="G8" s="17"/>
      <c r="H8" s="3"/>
      <c r="I8" s="3"/>
      <c r="J8" s="3"/>
      <c r="K8" s="3"/>
      <c r="L8" s="14"/>
      <c r="M8" s="3"/>
      <c r="N8" s="3"/>
    </row>
    <row r="9" spans="1:23" s="88" customFormat="1" ht="18.75" customHeight="1" thickTop="1" x14ac:dyDescent="0.4">
      <c r="A9" s="765" t="s">
        <v>1614</v>
      </c>
      <c r="B9" s="119" t="s">
        <v>821</v>
      </c>
      <c r="C9" s="119" t="s">
        <v>729</v>
      </c>
      <c r="D9" s="119" t="s">
        <v>802</v>
      </c>
      <c r="E9" s="119" t="s">
        <v>803</v>
      </c>
      <c r="F9" s="120" t="s">
        <v>804</v>
      </c>
      <c r="G9" s="120" t="s">
        <v>729</v>
      </c>
      <c r="H9" s="119"/>
      <c r="I9" s="120" t="s">
        <v>754</v>
      </c>
      <c r="J9" s="120" t="s">
        <v>804</v>
      </c>
      <c r="K9" s="120" t="s">
        <v>729</v>
      </c>
      <c r="L9" s="120" t="s">
        <v>729</v>
      </c>
      <c r="M9" s="120" t="s">
        <v>747</v>
      </c>
      <c r="N9" s="120" t="s">
        <v>730</v>
      </c>
      <c r="O9" s="121" t="s">
        <v>731</v>
      </c>
      <c r="P9" s="122" t="s">
        <v>758</v>
      </c>
      <c r="Q9" s="368"/>
      <c r="R9" s="732" t="s">
        <v>708</v>
      </c>
      <c r="S9" s="734" t="s">
        <v>709</v>
      </c>
      <c r="T9" s="736" t="s">
        <v>710</v>
      </c>
      <c r="U9" s="734" t="s">
        <v>711</v>
      </c>
      <c r="V9" s="734" t="s">
        <v>712</v>
      </c>
      <c r="W9" s="761" t="s">
        <v>713</v>
      </c>
    </row>
    <row r="10" spans="1:23" s="88" customFormat="1" ht="18.75" customHeight="1" thickBot="1" x14ac:dyDescent="0.45">
      <c r="A10" s="766"/>
      <c r="B10" s="90" t="s">
        <v>822</v>
      </c>
      <c r="C10" s="89" t="s">
        <v>734</v>
      </c>
      <c r="D10" s="89" t="s">
        <v>735</v>
      </c>
      <c r="E10" s="89" t="s">
        <v>735</v>
      </c>
      <c r="F10" s="89" t="s">
        <v>735</v>
      </c>
      <c r="G10" s="89" t="s">
        <v>735</v>
      </c>
      <c r="H10" s="89" t="s">
        <v>739</v>
      </c>
      <c r="I10" s="89" t="s">
        <v>753</v>
      </c>
      <c r="J10" s="90" t="s">
        <v>805</v>
      </c>
      <c r="K10" s="90" t="s">
        <v>805</v>
      </c>
      <c r="L10" s="90" t="s">
        <v>736</v>
      </c>
      <c r="M10" s="90" t="s">
        <v>731</v>
      </c>
      <c r="N10" s="90" t="s">
        <v>737</v>
      </c>
      <c r="O10" s="91" t="s">
        <v>738</v>
      </c>
      <c r="P10" s="124" t="s">
        <v>759</v>
      </c>
      <c r="Q10" s="368"/>
      <c r="R10" s="733"/>
      <c r="S10" s="735"/>
      <c r="T10" s="737"/>
      <c r="U10" s="738"/>
      <c r="V10" s="738"/>
      <c r="W10" s="762"/>
    </row>
    <row r="11" spans="1:23" s="18" customFormat="1" ht="19.5" customHeight="1" thickTop="1" x14ac:dyDescent="0.4">
      <c r="A11" s="125">
        <f>'MACHINE INFO'!F10</f>
        <v>1391</v>
      </c>
      <c r="B11" s="108" t="str">
        <f>'MACHINE INFO'!H10</f>
        <v>$0.10</v>
      </c>
      <c r="C11" s="150"/>
      <c r="D11" s="150"/>
      <c r="E11" s="150"/>
      <c r="F11" s="151"/>
      <c r="G11" s="22" t="str">
        <f>IF(AND(D11="",E11="",F11=""),"",SUM(D11:F11))</f>
        <v/>
      </c>
      <c r="H11" s="151"/>
      <c r="I11" s="151"/>
      <c r="J11" s="151"/>
      <c r="K11" s="22">
        <f t="shared" ref="K11:K74" si="0">SUM(H11:J11)</f>
        <v>0</v>
      </c>
      <c r="L11" s="92" t="str">
        <f t="shared" ref="L11:L25" si="1">IF(AND(C11=0,D11=0,E11=0,F11=0),"M/C Off?",SUM(G11-K11))</f>
        <v>M/C Off?</v>
      </c>
      <c r="M11" s="115">
        <f>SUM('MACHINE INFO'!S10)</f>
        <v>0.9597</v>
      </c>
      <c r="N11" s="113" t="str">
        <f t="shared" ref="N11:N74" si="2">IF(L11="M/C Off?","",IF(G11="","",IF(AND(H11="",I11="",J11=""),"",SUM((C11-L11)/C11))))</f>
        <v/>
      </c>
      <c r="O11" s="114" t="str">
        <f t="shared" ref="O11:O25" si="3">IF(M11=0,"NO THEO %",IF(N11="","",SUM(M11-N11)))</f>
        <v/>
      </c>
      <c r="P11" s="152" t="str">
        <f t="shared" ref="P11:P74" si="4">IF(C11="","",IF(G11&gt;C11,"DROP BUT NO COIN IN?",IF(C11=0,"ZERO COIN IN?",IF(AND(C11&gt;0,G11&gt;0),"OK",IF(AND(C11&gt;0,G11=0),"No Drop?",)))))</f>
        <v/>
      </c>
      <c r="Q11" s="215" t="e">
        <f>'TABLE INFO'!#REF!</f>
        <v>#REF!</v>
      </c>
      <c r="R11" s="192" t="str">
        <f>'TABLE INFO'!C11</f>
        <v>TC-01</v>
      </c>
      <c r="S11" s="527"/>
      <c r="T11" s="527"/>
      <c r="U11" s="528" t="str">
        <f>IF(S11=0,"NO DROP",T11/S11)</f>
        <v>NO DROP</v>
      </c>
      <c r="V11" s="529">
        <f>'TABLE INFO'!D11</f>
        <v>0.31</v>
      </c>
      <c r="W11" s="536" t="str">
        <f>IF(U11="NO DROP","NO DROP",SUM(U11-V11))</f>
        <v>NO DROP</v>
      </c>
    </row>
    <row r="12" spans="1:23" s="18" customFormat="1" ht="19.5" customHeight="1" x14ac:dyDescent="0.4">
      <c r="A12" s="125">
        <f>'MACHINE INFO'!F11</f>
        <v>1392</v>
      </c>
      <c r="B12" s="108" t="str">
        <f>'MACHINE INFO'!H11</f>
        <v>$0.10</v>
      </c>
      <c r="C12" s="150"/>
      <c r="D12" s="150"/>
      <c r="E12" s="150"/>
      <c r="F12" s="151"/>
      <c r="G12" s="22" t="str">
        <f t="shared" ref="G12:G67" si="5">IF(AND(D12="",E12="",F12=""),"",SUM(D12:F12))</f>
        <v/>
      </c>
      <c r="H12" s="151"/>
      <c r="I12" s="151"/>
      <c r="J12" s="151"/>
      <c r="K12" s="22">
        <f t="shared" si="0"/>
        <v>0</v>
      </c>
      <c r="L12" s="92" t="str">
        <f t="shared" si="1"/>
        <v>M/C Off?</v>
      </c>
      <c r="M12" s="115">
        <f>SUM('MACHINE INFO'!S11)</f>
        <v>0.9597</v>
      </c>
      <c r="N12" s="113" t="str">
        <f t="shared" si="2"/>
        <v/>
      </c>
      <c r="O12" s="114" t="str">
        <f t="shared" si="3"/>
        <v/>
      </c>
      <c r="P12" s="152" t="str">
        <f t="shared" si="4"/>
        <v/>
      </c>
      <c r="Q12" s="215" t="e">
        <f>'TABLE INFO'!#REF!</f>
        <v>#REF!</v>
      </c>
      <c r="R12" s="530" t="str">
        <f>'TABLE INFO'!C12</f>
        <v>HH-02</v>
      </c>
      <c r="S12" s="197"/>
      <c r="T12" s="197"/>
      <c r="U12" s="198" t="str">
        <f t="shared" ref="U12:U22" si="6">IF(S12=0,"NO DROP",T12/S12)</f>
        <v>NO DROP</v>
      </c>
      <c r="V12" s="217">
        <f>'TABLE INFO'!D12</f>
        <v>0.28000000000000003</v>
      </c>
      <c r="W12" s="537" t="str">
        <f t="shared" ref="W12:W22" si="7">IF(U12="NO DROP","NO DROP",SUM(U12-V12))</f>
        <v>NO DROP</v>
      </c>
    </row>
    <row r="13" spans="1:23" s="18" customFormat="1" ht="19.5" customHeight="1" x14ac:dyDescent="0.4">
      <c r="A13" s="125">
        <f>'MACHINE INFO'!F12</f>
        <v>1393</v>
      </c>
      <c r="B13" s="108" t="str">
        <f>'MACHINE INFO'!H12</f>
        <v>$0.10</v>
      </c>
      <c r="C13" s="150"/>
      <c r="D13" s="150"/>
      <c r="E13" s="150"/>
      <c r="F13" s="151"/>
      <c r="G13" s="22" t="str">
        <f t="shared" si="5"/>
        <v/>
      </c>
      <c r="H13" s="151"/>
      <c r="I13" s="151"/>
      <c r="J13" s="151"/>
      <c r="K13" s="22">
        <f t="shared" si="0"/>
        <v>0</v>
      </c>
      <c r="L13" s="92" t="str">
        <f t="shared" si="1"/>
        <v>M/C Off?</v>
      </c>
      <c r="M13" s="115">
        <f>SUM('MACHINE INFO'!S12)</f>
        <v>0.9597</v>
      </c>
      <c r="N13" s="113" t="str">
        <f t="shared" si="2"/>
        <v/>
      </c>
      <c r="O13" s="114" t="str">
        <f t="shared" si="3"/>
        <v/>
      </c>
      <c r="P13" s="152" t="str">
        <f t="shared" si="4"/>
        <v/>
      </c>
      <c r="Q13" s="215" t="e">
        <f>'TABLE INFO'!#REF!</f>
        <v>#REF!</v>
      </c>
      <c r="R13" s="530" t="str">
        <f>'TABLE INFO'!C13</f>
        <v>FN-01</v>
      </c>
      <c r="S13" s="197"/>
      <c r="T13" s="197"/>
      <c r="U13" s="198" t="str">
        <f t="shared" si="6"/>
        <v>NO DROP</v>
      </c>
      <c r="V13" s="217">
        <f>'TABLE INFO'!D13</f>
        <v>0.31</v>
      </c>
      <c r="W13" s="537" t="str">
        <f t="shared" si="7"/>
        <v>NO DROP</v>
      </c>
    </row>
    <row r="14" spans="1:23" s="18" customFormat="1" ht="19.5" customHeight="1" x14ac:dyDescent="0.4">
      <c r="A14" s="125">
        <f>'MACHINE INFO'!F13</f>
        <v>1394</v>
      </c>
      <c r="B14" s="108" t="str">
        <f>'MACHINE INFO'!H13</f>
        <v>$0.10</v>
      </c>
      <c r="C14" s="150"/>
      <c r="D14" s="150"/>
      <c r="E14" s="150"/>
      <c r="F14" s="151"/>
      <c r="G14" s="22" t="str">
        <f t="shared" si="5"/>
        <v/>
      </c>
      <c r="H14" s="151"/>
      <c r="I14" s="151"/>
      <c r="J14" s="151"/>
      <c r="K14" s="22">
        <f t="shared" si="0"/>
        <v>0</v>
      </c>
      <c r="L14" s="92" t="str">
        <f t="shared" si="1"/>
        <v>M/C Off?</v>
      </c>
      <c r="M14" s="115">
        <f>SUM('MACHINE INFO'!S13)</f>
        <v>0.9597</v>
      </c>
      <c r="N14" s="113" t="str">
        <f t="shared" si="2"/>
        <v/>
      </c>
      <c r="O14" s="114" t="str">
        <f t="shared" si="3"/>
        <v/>
      </c>
      <c r="P14" s="152" t="str">
        <f t="shared" si="4"/>
        <v/>
      </c>
      <c r="Q14" s="215" t="e">
        <f>'TABLE INFO'!#REF!</f>
        <v>#REF!</v>
      </c>
      <c r="R14" s="530" t="str">
        <f>'TABLE INFO'!C14</f>
        <v>RW-01</v>
      </c>
      <c r="S14" s="197"/>
      <c r="T14" s="197"/>
      <c r="U14" s="198" t="str">
        <f t="shared" si="6"/>
        <v>NO DROP</v>
      </c>
      <c r="V14" s="217">
        <f>'TABLE INFO'!D14</f>
        <v>0.24</v>
      </c>
      <c r="W14" s="537" t="str">
        <f t="shared" si="7"/>
        <v>NO DROP</v>
      </c>
    </row>
    <row r="15" spans="1:23" s="18" customFormat="1" ht="19.5" customHeight="1" x14ac:dyDescent="0.4">
      <c r="A15" s="125">
        <f>'MACHINE INFO'!F14</f>
        <v>1385</v>
      </c>
      <c r="B15" s="108" t="str">
        <f>'MACHINE INFO'!H14</f>
        <v>$0.25</v>
      </c>
      <c r="C15" s="150"/>
      <c r="D15" s="150"/>
      <c r="E15" s="150"/>
      <c r="F15" s="151"/>
      <c r="G15" s="22" t="str">
        <f t="shared" si="5"/>
        <v/>
      </c>
      <c r="H15" s="151"/>
      <c r="I15" s="151"/>
      <c r="J15" s="151"/>
      <c r="K15" s="22">
        <f t="shared" si="0"/>
        <v>0</v>
      </c>
      <c r="L15" s="92" t="str">
        <f t="shared" si="1"/>
        <v>M/C Off?</v>
      </c>
      <c r="M15" s="115">
        <f>SUM('MACHINE INFO'!S14)</f>
        <v>0.94869999999999999</v>
      </c>
      <c r="N15" s="113" t="str">
        <f t="shared" si="2"/>
        <v/>
      </c>
      <c r="O15" s="114" t="str">
        <f t="shared" si="3"/>
        <v/>
      </c>
      <c r="P15" s="152" t="str">
        <f t="shared" si="4"/>
        <v/>
      </c>
      <c r="Q15" s="215" t="e">
        <f>'TABLE INFO'!#REF!</f>
        <v>#REF!</v>
      </c>
      <c r="R15" s="530" t="str">
        <f>'TABLE INFO'!C15</f>
        <v>BJ-04</v>
      </c>
      <c r="S15" s="197"/>
      <c r="T15" s="197"/>
      <c r="U15" s="198" t="str">
        <f t="shared" si="6"/>
        <v>NO DROP</v>
      </c>
      <c r="V15" s="217">
        <f>'TABLE INFO'!D15</f>
        <v>0.20499999999999999</v>
      </c>
      <c r="W15" s="537" t="str">
        <f t="shared" si="7"/>
        <v>NO DROP</v>
      </c>
    </row>
    <row r="16" spans="1:23" s="18" customFormat="1" ht="19.5" customHeight="1" x14ac:dyDescent="0.4">
      <c r="A16" s="125">
        <f>'MACHINE INFO'!F15</f>
        <v>1386</v>
      </c>
      <c r="B16" s="108" t="str">
        <f>'MACHINE INFO'!H15</f>
        <v>$0.25</v>
      </c>
      <c r="C16" s="150"/>
      <c r="D16" s="150"/>
      <c r="E16" s="150"/>
      <c r="F16" s="151"/>
      <c r="G16" s="22" t="str">
        <f t="shared" si="5"/>
        <v/>
      </c>
      <c r="H16" s="151"/>
      <c r="I16" s="151"/>
      <c r="J16" s="151"/>
      <c r="K16" s="22">
        <f t="shared" si="0"/>
        <v>0</v>
      </c>
      <c r="L16" s="92" t="str">
        <f t="shared" si="1"/>
        <v>M/C Off?</v>
      </c>
      <c r="M16" s="115">
        <f>SUM('MACHINE INFO'!S15)</f>
        <v>0.94869999999999999</v>
      </c>
      <c r="N16" s="113" t="str">
        <f t="shared" si="2"/>
        <v/>
      </c>
      <c r="O16" s="114" t="str">
        <f t="shared" si="3"/>
        <v/>
      </c>
      <c r="P16" s="152" t="str">
        <f t="shared" si="4"/>
        <v/>
      </c>
      <c r="Q16" s="215" t="e">
        <f>'TABLE INFO'!#REF!</f>
        <v>#REF!</v>
      </c>
      <c r="R16" s="530" t="str">
        <f>'TABLE INFO'!C16</f>
        <v>BJ-01</v>
      </c>
      <c r="S16" s="197"/>
      <c r="T16" s="197"/>
      <c r="U16" s="198" t="str">
        <f t="shared" si="6"/>
        <v>NO DROP</v>
      </c>
      <c r="V16" s="217">
        <f>'TABLE INFO'!D16</f>
        <v>0.20499999999999999</v>
      </c>
      <c r="W16" s="537" t="str">
        <f t="shared" si="7"/>
        <v>NO DROP</v>
      </c>
    </row>
    <row r="17" spans="1:23" s="18" customFormat="1" ht="19.5" customHeight="1" x14ac:dyDescent="0.4">
      <c r="A17" s="125">
        <f>'MACHINE INFO'!F16</f>
        <v>1387</v>
      </c>
      <c r="B17" s="108" t="str">
        <f>'MACHINE INFO'!H16</f>
        <v>$0.25</v>
      </c>
      <c r="C17" s="150"/>
      <c r="D17" s="150"/>
      <c r="E17" s="150"/>
      <c r="F17" s="151"/>
      <c r="G17" s="22" t="str">
        <f t="shared" si="5"/>
        <v/>
      </c>
      <c r="H17" s="151"/>
      <c r="I17" s="151"/>
      <c r="J17" s="151"/>
      <c r="K17" s="22">
        <f t="shared" si="0"/>
        <v>0</v>
      </c>
      <c r="L17" s="92" t="str">
        <f t="shared" si="1"/>
        <v>M/C Off?</v>
      </c>
      <c r="M17" s="115">
        <f>SUM('MACHINE INFO'!S16)</f>
        <v>0.94869999999999999</v>
      </c>
      <c r="N17" s="113" t="str">
        <f t="shared" si="2"/>
        <v/>
      </c>
      <c r="O17" s="114" t="str">
        <f t="shared" si="3"/>
        <v/>
      </c>
      <c r="P17" s="152" t="str">
        <f t="shared" si="4"/>
        <v/>
      </c>
      <c r="Q17" s="215" t="e">
        <f>'TABLE INFO'!#REF!</f>
        <v>#REF!</v>
      </c>
      <c r="R17" s="530" t="str">
        <f>'TABLE INFO'!C17</f>
        <v>BJ-02</v>
      </c>
      <c r="S17" s="197"/>
      <c r="T17" s="197"/>
      <c r="U17" s="198" t="str">
        <f t="shared" si="6"/>
        <v>NO DROP</v>
      </c>
      <c r="V17" s="217">
        <f>'TABLE INFO'!D17</f>
        <v>0.20499999999999999</v>
      </c>
      <c r="W17" s="537" t="str">
        <f t="shared" si="7"/>
        <v>NO DROP</v>
      </c>
    </row>
    <row r="18" spans="1:23" s="18" customFormat="1" ht="19.5" customHeight="1" x14ac:dyDescent="0.4">
      <c r="A18" s="125">
        <f>'MACHINE INFO'!F17</f>
        <v>1388</v>
      </c>
      <c r="B18" s="108" t="str">
        <f>'MACHINE INFO'!H17</f>
        <v>$0.25</v>
      </c>
      <c r="C18" s="150"/>
      <c r="D18" s="150"/>
      <c r="E18" s="150"/>
      <c r="F18" s="151"/>
      <c r="G18" s="22" t="str">
        <f t="shared" si="5"/>
        <v/>
      </c>
      <c r="H18" s="151"/>
      <c r="I18" s="151"/>
      <c r="J18" s="151"/>
      <c r="K18" s="22">
        <f t="shared" si="0"/>
        <v>0</v>
      </c>
      <c r="L18" s="92" t="str">
        <f t="shared" si="1"/>
        <v>M/C Off?</v>
      </c>
      <c r="M18" s="115">
        <f>SUM('MACHINE INFO'!S17)</f>
        <v>0.94869999999999999</v>
      </c>
      <c r="N18" s="113" t="str">
        <f t="shared" si="2"/>
        <v/>
      </c>
      <c r="O18" s="114" t="str">
        <f t="shared" si="3"/>
        <v/>
      </c>
      <c r="P18" s="152" t="str">
        <f t="shared" si="4"/>
        <v/>
      </c>
      <c r="Q18" s="215" t="e">
        <f>'TABLE INFO'!#REF!</f>
        <v>#REF!</v>
      </c>
      <c r="R18" s="530" t="str">
        <f>'TABLE INFO'!C18</f>
        <v>BJ-03</v>
      </c>
      <c r="S18" s="197"/>
      <c r="T18" s="197"/>
      <c r="U18" s="198" t="str">
        <f t="shared" si="6"/>
        <v>NO DROP</v>
      </c>
      <c r="V18" s="217">
        <f>'TABLE INFO'!D18</f>
        <v>0.20499999999999999</v>
      </c>
      <c r="W18" s="537" t="str">
        <f t="shared" si="7"/>
        <v>NO DROP</v>
      </c>
    </row>
    <row r="19" spans="1:23" s="18" customFormat="1" ht="19.5" customHeight="1" x14ac:dyDescent="0.4">
      <c r="A19" s="125">
        <f>'MACHINE INFO'!F18</f>
        <v>1370</v>
      </c>
      <c r="B19" s="108" t="str">
        <f>'MACHINE INFO'!H18</f>
        <v>$0.01</v>
      </c>
      <c r="C19" s="150"/>
      <c r="D19" s="150"/>
      <c r="E19" s="150"/>
      <c r="F19" s="151"/>
      <c r="G19" s="22" t="str">
        <f t="shared" si="5"/>
        <v/>
      </c>
      <c r="H19" s="151"/>
      <c r="I19" s="151"/>
      <c r="J19" s="151"/>
      <c r="K19" s="22">
        <f t="shared" si="0"/>
        <v>0</v>
      </c>
      <c r="L19" s="92" t="str">
        <f t="shared" si="1"/>
        <v>M/C Off?</v>
      </c>
      <c r="M19" s="115">
        <f>SUM('MACHINE INFO'!S18)</f>
        <v>0.88355000000000006</v>
      </c>
      <c r="N19" s="113" t="str">
        <f t="shared" si="2"/>
        <v/>
      </c>
      <c r="O19" s="114" t="str">
        <f t="shared" si="3"/>
        <v/>
      </c>
      <c r="P19" s="152" t="str">
        <f t="shared" si="4"/>
        <v/>
      </c>
      <c r="Q19" s="215" t="e">
        <f>'TABLE INFO'!#REF!</f>
        <v>#REF!</v>
      </c>
      <c r="R19" s="530" t="str">
        <f>'TABLE INFO'!C19</f>
        <v>DI-01</v>
      </c>
      <c r="S19" s="197"/>
      <c r="T19" s="197"/>
      <c r="U19" s="198" t="str">
        <f t="shared" si="6"/>
        <v>NO DROP</v>
      </c>
      <c r="V19" s="217">
        <f>'TABLE INFO'!D19</f>
        <v>0.19</v>
      </c>
      <c r="W19" s="537" t="str">
        <f t="shared" si="7"/>
        <v>NO DROP</v>
      </c>
    </row>
    <row r="20" spans="1:23" s="18" customFormat="1" ht="19.5" customHeight="1" x14ac:dyDescent="0.4">
      <c r="A20" s="125">
        <f>'MACHINE INFO'!F19</f>
        <v>1371</v>
      </c>
      <c r="B20" s="108" t="str">
        <f>'MACHINE INFO'!H19</f>
        <v>$0.01</v>
      </c>
      <c r="C20" s="150"/>
      <c r="D20" s="150"/>
      <c r="E20" s="150"/>
      <c r="F20" s="151"/>
      <c r="G20" s="22" t="str">
        <f t="shared" si="5"/>
        <v/>
      </c>
      <c r="H20" s="151"/>
      <c r="I20" s="151"/>
      <c r="J20" s="151"/>
      <c r="K20" s="22">
        <f t="shared" si="0"/>
        <v>0</v>
      </c>
      <c r="L20" s="92" t="str">
        <f t="shared" si="1"/>
        <v>M/C Off?</v>
      </c>
      <c r="M20" s="115">
        <f>SUM('MACHINE INFO'!S19)</f>
        <v>0.88355000000000006</v>
      </c>
      <c r="N20" s="113" t="str">
        <f t="shared" si="2"/>
        <v/>
      </c>
      <c r="O20" s="114" t="str">
        <f t="shared" si="3"/>
        <v/>
      </c>
      <c r="P20" s="152" t="str">
        <f t="shared" si="4"/>
        <v/>
      </c>
      <c r="Q20" s="215" t="e">
        <f>'TABLE INFO'!#REF!</f>
        <v>#REF!</v>
      </c>
      <c r="R20" s="530" t="str">
        <f>'TABLE INFO'!C20</f>
        <v>HH-01</v>
      </c>
      <c r="S20" s="197"/>
      <c r="T20" s="197"/>
      <c r="U20" s="198" t="str">
        <f t="shared" si="6"/>
        <v>NO DROP</v>
      </c>
      <c r="V20" s="217">
        <f>'TABLE INFO'!D20</f>
        <v>0.28000000000000003</v>
      </c>
      <c r="W20" s="537" t="str">
        <f t="shared" si="7"/>
        <v>NO DROP</v>
      </c>
    </row>
    <row r="21" spans="1:23" s="18" customFormat="1" ht="19.5" customHeight="1" x14ac:dyDescent="0.4">
      <c r="A21" s="125">
        <f>'MACHINE INFO'!F20</f>
        <v>1372</v>
      </c>
      <c r="B21" s="108" t="str">
        <f>'MACHINE INFO'!H20</f>
        <v>$0.01</v>
      </c>
      <c r="C21" s="150"/>
      <c r="D21" s="150"/>
      <c r="E21" s="150"/>
      <c r="F21" s="151"/>
      <c r="G21" s="22" t="str">
        <f t="shared" si="5"/>
        <v/>
      </c>
      <c r="H21" s="151"/>
      <c r="I21" s="151"/>
      <c r="J21" s="151"/>
      <c r="K21" s="22">
        <f t="shared" si="0"/>
        <v>0</v>
      </c>
      <c r="L21" s="92" t="str">
        <f t="shared" si="1"/>
        <v>M/C Off?</v>
      </c>
      <c r="M21" s="115">
        <f>SUM('MACHINE INFO'!S20)</f>
        <v>0.88355000000000006</v>
      </c>
      <c r="N21" s="113" t="str">
        <f t="shared" si="2"/>
        <v/>
      </c>
      <c r="O21" s="114" t="str">
        <f t="shared" si="3"/>
        <v/>
      </c>
      <c r="P21" s="152" t="str">
        <f t="shared" si="4"/>
        <v/>
      </c>
      <c r="Q21" s="215" t="e">
        <f>'TABLE INFO'!#REF!</f>
        <v>#REF!</v>
      </c>
      <c r="R21" s="530">
        <f>'TABLE INFO'!C21</f>
        <v>0</v>
      </c>
      <c r="S21" s="197"/>
      <c r="T21" s="197"/>
      <c r="U21" s="198" t="str">
        <f t="shared" si="6"/>
        <v>NO DROP</v>
      </c>
      <c r="V21" s="421">
        <f>'TABLE INFO'!D21</f>
        <v>0</v>
      </c>
      <c r="W21" s="537" t="str">
        <f t="shared" si="7"/>
        <v>NO DROP</v>
      </c>
    </row>
    <row r="22" spans="1:23" s="18" customFormat="1" ht="19.5" customHeight="1" x14ac:dyDescent="0.4">
      <c r="A22" s="125">
        <f>'MACHINE INFO'!F21</f>
        <v>1425</v>
      </c>
      <c r="B22" s="108" t="str">
        <f>'MACHINE INFO'!H21</f>
        <v>$0.01</v>
      </c>
      <c r="C22" s="150"/>
      <c r="D22" s="150"/>
      <c r="E22" s="150"/>
      <c r="F22" s="151"/>
      <c r="G22" s="22" t="str">
        <f t="shared" si="5"/>
        <v/>
      </c>
      <c r="H22" s="151"/>
      <c r="I22" s="151"/>
      <c r="J22" s="151"/>
      <c r="K22" s="22">
        <f t="shared" si="0"/>
        <v>0</v>
      </c>
      <c r="L22" s="92" t="str">
        <f t="shared" si="1"/>
        <v>M/C Off?</v>
      </c>
      <c r="M22" s="115">
        <f>SUM('MACHINE INFO'!S21)</f>
        <v>0.89100000000000001</v>
      </c>
      <c r="N22" s="113" t="str">
        <f t="shared" si="2"/>
        <v/>
      </c>
      <c r="O22" s="114" t="str">
        <f t="shared" si="3"/>
        <v/>
      </c>
      <c r="P22" s="152" t="str">
        <f t="shared" si="4"/>
        <v/>
      </c>
      <c r="Q22" s="215" t="e">
        <f>'TABLE INFO'!#REF!</f>
        <v>#REF!</v>
      </c>
      <c r="R22" s="531">
        <f>'TABLE INFO'!C22</f>
        <v>0</v>
      </c>
      <c r="S22" s="197"/>
      <c r="T22" s="197"/>
      <c r="U22" s="198" t="str">
        <f t="shared" si="6"/>
        <v>NO DROP</v>
      </c>
      <c r="V22" s="421">
        <f>'TABLE INFO'!D22</f>
        <v>0</v>
      </c>
      <c r="W22" s="537" t="str">
        <f t="shared" si="7"/>
        <v>NO DROP</v>
      </c>
    </row>
    <row r="23" spans="1:23" s="18" customFormat="1" ht="19.5" customHeight="1" x14ac:dyDescent="0.4">
      <c r="A23" s="125">
        <f>'MACHINE INFO'!F22</f>
        <v>1426</v>
      </c>
      <c r="B23" s="108" t="str">
        <f>'MACHINE INFO'!H22</f>
        <v>$0.01</v>
      </c>
      <c r="C23" s="150"/>
      <c r="D23" s="150"/>
      <c r="E23" s="150"/>
      <c r="F23" s="151"/>
      <c r="G23" s="22" t="str">
        <f t="shared" si="5"/>
        <v/>
      </c>
      <c r="H23" s="151"/>
      <c r="I23" s="151"/>
      <c r="J23" s="151"/>
      <c r="K23" s="22">
        <f t="shared" si="0"/>
        <v>0</v>
      </c>
      <c r="L23" s="92" t="str">
        <f t="shared" si="1"/>
        <v>M/C Off?</v>
      </c>
      <c r="M23" s="115">
        <f>SUM('MACHINE INFO'!S22)</f>
        <v>0.89100000000000001</v>
      </c>
      <c r="N23" s="113" t="str">
        <f t="shared" si="2"/>
        <v/>
      </c>
      <c r="O23" s="114" t="str">
        <f t="shared" si="3"/>
        <v/>
      </c>
      <c r="P23" s="152" t="str">
        <f t="shared" si="4"/>
        <v/>
      </c>
      <c r="Q23" s="215" t="e">
        <f>'TABLE INFO'!#REF!</f>
        <v>#REF!</v>
      </c>
      <c r="R23" s="531"/>
      <c r="S23" s="197"/>
      <c r="T23" s="197"/>
      <c r="U23" s="198"/>
      <c r="V23" s="421"/>
      <c r="W23" s="537"/>
    </row>
    <row r="24" spans="1:23" s="18" customFormat="1" ht="19.5" customHeight="1" x14ac:dyDescent="0.4">
      <c r="A24" s="125">
        <f>'MACHINE INFO'!F23</f>
        <v>1427</v>
      </c>
      <c r="B24" s="108" t="str">
        <f>'MACHINE INFO'!H23</f>
        <v>$0.01</v>
      </c>
      <c r="C24" s="150"/>
      <c r="D24" s="150"/>
      <c r="E24" s="150"/>
      <c r="F24" s="151"/>
      <c r="G24" s="22" t="str">
        <f t="shared" si="5"/>
        <v/>
      </c>
      <c r="H24" s="151"/>
      <c r="I24" s="151"/>
      <c r="J24" s="151"/>
      <c r="K24" s="22">
        <f t="shared" si="0"/>
        <v>0</v>
      </c>
      <c r="L24" s="92" t="str">
        <f t="shared" si="1"/>
        <v>M/C Off?</v>
      </c>
      <c r="M24" s="115">
        <f>SUM('MACHINE INFO'!S23)</f>
        <v>0.89100000000000001</v>
      </c>
      <c r="N24" s="113" t="str">
        <f t="shared" si="2"/>
        <v/>
      </c>
      <c r="O24" s="114" t="str">
        <f t="shared" si="3"/>
        <v/>
      </c>
      <c r="P24" s="152" t="str">
        <f t="shared" si="4"/>
        <v/>
      </c>
      <c r="Q24" s="215" t="e">
        <f>'TABLE INFO'!#REF!</f>
        <v>#REF!</v>
      </c>
      <c r="R24" s="531"/>
      <c r="S24" s="535"/>
      <c r="T24" s="535"/>
      <c r="U24" s="420"/>
      <c r="V24" s="421"/>
      <c r="W24" s="224"/>
    </row>
    <row r="25" spans="1:23" s="18" customFormat="1" ht="19.5" customHeight="1" x14ac:dyDescent="0.4">
      <c r="A25" s="125">
        <f>'MACHINE INFO'!F24</f>
        <v>1428</v>
      </c>
      <c r="B25" s="108" t="str">
        <f>'MACHINE INFO'!H24</f>
        <v>$0.01</v>
      </c>
      <c r="C25" s="150"/>
      <c r="D25" s="150"/>
      <c r="E25" s="150"/>
      <c r="F25" s="151"/>
      <c r="G25" s="22" t="str">
        <f t="shared" si="5"/>
        <v/>
      </c>
      <c r="H25" s="151"/>
      <c r="I25" s="151"/>
      <c r="J25" s="151"/>
      <c r="K25" s="22">
        <f t="shared" si="0"/>
        <v>0</v>
      </c>
      <c r="L25" s="92" t="str">
        <f t="shared" si="1"/>
        <v>M/C Off?</v>
      </c>
      <c r="M25" s="115">
        <f>SUM('MACHINE INFO'!S24)</f>
        <v>0.88885000000000003</v>
      </c>
      <c r="N25" s="113" t="str">
        <f t="shared" si="2"/>
        <v/>
      </c>
      <c r="O25" s="114" t="str">
        <f t="shared" si="3"/>
        <v/>
      </c>
      <c r="P25" s="152" t="str">
        <f t="shared" si="4"/>
        <v/>
      </c>
      <c r="Q25" s="366" t="e">
        <f>'TABLE INFO'!#REF!</f>
        <v>#REF!</v>
      </c>
      <c r="R25" s="416"/>
      <c r="S25" s="532"/>
      <c r="T25" s="532"/>
      <c r="U25" s="533"/>
      <c r="V25" s="534"/>
      <c r="W25" s="422"/>
    </row>
    <row r="26" spans="1:23" s="18" customFormat="1" ht="19.5" customHeight="1" x14ac:dyDescent="0.4">
      <c r="A26" s="125">
        <f>'MACHINE INFO'!F25</f>
        <v>1429</v>
      </c>
      <c r="B26" s="108" t="str">
        <f>'MACHINE INFO'!H25</f>
        <v>$0.01</v>
      </c>
      <c r="C26" s="150"/>
      <c r="D26" s="150"/>
      <c r="E26" s="150"/>
      <c r="F26" s="151"/>
      <c r="G26" s="22" t="str">
        <f t="shared" si="5"/>
        <v/>
      </c>
      <c r="H26" s="151"/>
      <c r="I26" s="151"/>
      <c r="J26" s="151"/>
      <c r="K26" s="22">
        <f t="shared" si="0"/>
        <v>0</v>
      </c>
      <c r="L26" s="92" t="str">
        <f t="shared" ref="L26:L82" si="8">IF(AND(C26=0,D26=0,E26=0,F26=0),"M/C Off?",SUM(G26-K26))</f>
        <v>M/C Off?</v>
      </c>
      <c r="M26" s="115">
        <f>SUM('MACHINE INFO'!S25)</f>
        <v>0.88885000000000003</v>
      </c>
      <c r="N26" s="113" t="str">
        <f t="shared" si="2"/>
        <v/>
      </c>
      <c r="O26" s="114" t="str">
        <f t="shared" ref="O26:O82" si="9">IF(M26=0,"NO THEO %",IF(N26="","",SUM(M26-N26)))</f>
        <v/>
      </c>
      <c r="P26" s="152" t="str">
        <f t="shared" si="4"/>
        <v/>
      </c>
      <c r="Q26" s="366"/>
      <c r="R26" s="416">
        <f>'TABLE INFO'!I6</f>
        <v>0</v>
      </c>
      <c r="S26" s="419"/>
      <c r="T26" s="419"/>
      <c r="U26" s="420" t="str">
        <f>IF(S26=0,"NO DROP",T26/S26)</f>
        <v>NO DROP</v>
      </c>
      <c r="V26" s="421">
        <f>'TABLE INFO'!D29</f>
        <v>0</v>
      </c>
      <c r="W26" s="422" t="str">
        <f>IF(U26="NO DROP","NO DROP",SUM(U26-V26))</f>
        <v>NO DROP</v>
      </c>
    </row>
    <row r="27" spans="1:23" s="18" customFormat="1" ht="19.5" customHeight="1" x14ac:dyDescent="0.4">
      <c r="A27" s="125">
        <f>'MACHINE INFO'!F26</f>
        <v>1430</v>
      </c>
      <c r="B27" s="108" t="str">
        <f>'MACHINE INFO'!H26</f>
        <v>$0.01</v>
      </c>
      <c r="C27" s="150"/>
      <c r="D27" s="150"/>
      <c r="E27" s="150"/>
      <c r="F27" s="151"/>
      <c r="G27" s="22" t="str">
        <f t="shared" si="5"/>
        <v/>
      </c>
      <c r="H27" s="151"/>
      <c r="I27" s="151"/>
      <c r="J27" s="151"/>
      <c r="K27" s="22">
        <f t="shared" si="0"/>
        <v>0</v>
      </c>
      <c r="L27" s="92" t="str">
        <f t="shared" si="8"/>
        <v>M/C Off?</v>
      </c>
      <c r="M27" s="115">
        <f>SUM('MACHINE INFO'!S26)</f>
        <v>0.88885000000000003</v>
      </c>
      <c r="N27" s="113" t="str">
        <f t="shared" si="2"/>
        <v/>
      </c>
      <c r="O27" s="114" t="str">
        <f t="shared" si="9"/>
        <v/>
      </c>
      <c r="P27" s="152" t="str">
        <f t="shared" si="4"/>
        <v/>
      </c>
      <c r="Q27" s="366"/>
      <c r="R27" s="418"/>
      <c r="S27" s="415"/>
      <c r="T27" s="415"/>
      <c r="U27" s="223"/>
      <c r="V27" s="217"/>
      <c r="W27" s="224"/>
    </row>
    <row r="28" spans="1:23" s="18" customFormat="1" ht="19.5" customHeight="1" x14ac:dyDescent="0.4">
      <c r="A28" s="125">
        <f>'MACHINE INFO'!F27</f>
        <v>1336</v>
      </c>
      <c r="B28" s="108" t="str">
        <f>'MACHINE INFO'!H27</f>
        <v>$0.01</v>
      </c>
      <c r="C28" s="150"/>
      <c r="D28" s="150"/>
      <c r="E28" s="150"/>
      <c r="F28" s="151"/>
      <c r="G28" s="22" t="str">
        <f t="shared" si="5"/>
        <v/>
      </c>
      <c r="H28" s="151"/>
      <c r="I28" s="151"/>
      <c r="J28" s="151"/>
      <c r="K28" s="22">
        <f t="shared" si="0"/>
        <v>0</v>
      </c>
      <c r="L28" s="92" t="str">
        <f t="shared" si="8"/>
        <v>M/C Off?</v>
      </c>
      <c r="M28" s="115">
        <f>SUM('MACHINE INFO'!S27)</f>
        <v>0.88075000000000003</v>
      </c>
      <c r="N28" s="113" t="str">
        <f t="shared" si="2"/>
        <v/>
      </c>
      <c r="O28" s="114" t="str">
        <f t="shared" si="9"/>
        <v/>
      </c>
      <c r="P28" s="152" t="str">
        <f t="shared" si="4"/>
        <v/>
      </c>
      <c r="Q28" s="366"/>
      <c r="R28" s="196"/>
      <c r="S28" s="415"/>
      <c r="T28" s="415"/>
      <c r="U28" s="417"/>
      <c r="V28" s="217"/>
      <c r="W28" s="224"/>
    </row>
    <row r="29" spans="1:23" s="18" customFormat="1" ht="19.5" customHeight="1" thickBot="1" x14ac:dyDescent="0.45">
      <c r="A29" s="125">
        <f>'MACHINE INFO'!F28</f>
        <v>1337</v>
      </c>
      <c r="B29" s="108" t="str">
        <f>'MACHINE INFO'!H28</f>
        <v>$0.01</v>
      </c>
      <c r="C29" s="150"/>
      <c r="D29" s="150"/>
      <c r="E29" s="150"/>
      <c r="F29" s="151"/>
      <c r="G29" s="22" t="str">
        <f t="shared" si="5"/>
        <v/>
      </c>
      <c r="H29" s="151"/>
      <c r="I29" s="151"/>
      <c r="J29" s="151"/>
      <c r="K29" s="22">
        <f t="shared" si="0"/>
        <v>0</v>
      </c>
      <c r="L29" s="92" t="str">
        <f t="shared" si="8"/>
        <v>M/C Off?</v>
      </c>
      <c r="M29" s="115">
        <f>SUM('MACHINE INFO'!S28)</f>
        <v>0.88075000000000003</v>
      </c>
      <c r="N29" s="113" t="str">
        <f t="shared" si="2"/>
        <v/>
      </c>
      <c r="O29" s="114" t="str">
        <f t="shared" si="9"/>
        <v/>
      </c>
      <c r="P29" s="152" t="str">
        <f t="shared" si="4"/>
        <v/>
      </c>
      <c r="Q29" s="366"/>
      <c r="R29" s="204"/>
      <c r="S29" s="205"/>
      <c r="T29" s="205"/>
      <c r="U29" s="206"/>
      <c r="V29" s="219"/>
      <c r="W29" s="207"/>
    </row>
    <row r="30" spans="1:23" s="18" customFormat="1" ht="19.5" customHeight="1" thickTop="1" x14ac:dyDescent="0.4">
      <c r="A30" s="125">
        <f>'MACHINE INFO'!F29</f>
        <v>1514</v>
      </c>
      <c r="B30" s="108" t="str">
        <f>'MACHINE INFO'!H29</f>
        <v>$0.01</v>
      </c>
      <c r="C30" s="150"/>
      <c r="D30" s="150"/>
      <c r="E30" s="150"/>
      <c r="F30" s="151"/>
      <c r="G30" s="22" t="str">
        <f t="shared" si="5"/>
        <v/>
      </c>
      <c r="H30" s="151"/>
      <c r="I30" s="151"/>
      <c r="J30" s="151"/>
      <c r="K30" s="22">
        <f t="shared" si="0"/>
        <v>0</v>
      </c>
      <c r="L30" s="92" t="str">
        <f t="shared" si="8"/>
        <v>M/C Off?</v>
      </c>
      <c r="M30" s="115">
        <f>SUM('MACHINE INFO'!S29)</f>
        <v>0.88075000000000003</v>
      </c>
      <c r="N30" s="113" t="str">
        <f t="shared" si="2"/>
        <v/>
      </c>
      <c r="O30" s="114" t="str">
        <f t="shared" si="9"/>
        <v/>
      </c>
      <c r="P30" s="152" t="str">
        <f t="shared" si="4"/>
        <v/>
      </c>
      <c r="Q30" s="366"/>
    </row>
    <row r="31" spans="1:23" s="18" customFormat="1" ht="19.5" customHeight="1" x14ac:dyDescent="0.4">
      <c r="A31" s="125">
        <f>'MACHINE INFO'!F30</f>
        <v>1313</v>
      </c>
      <c r="B31" s="108" t="str">
        <f>'MACHINE INFO'!H30</f>
        <v>$0.01</v>
      </c>
      <c r="C31" s="150"/>
      <c r="D31" s="150"/>
      <c r="E31" s="150"/>
      <c r="F31" s="151"/>
      <c r="G31" s="22" t="str">
        <f t="shared" si="5"/>
        <v/>
      </c>
      <c r="H31" s="151"/>
      <c r="I31" s="151"/>
      <c r="J31" s="151"/>
      <c r="K31" s="22">
        <f t="shared" si="0"/>
        <v>0</v>
      </c>
      <c r="L31" s="92" t="str">
        <f t="shared" si="8"/>
        <v>M/C Off?</v>
      </c>
      <c r="M31" s="115">
        <f>SUM('MACHINE INFO'!S30)</f>
        <v>0.8982</v>
      </c>
      <c r="N31" s="113" t="str">
        <f t="shared" si="2"/>
        <v/>
      </c>
      <c r="O31" s="114" t="str">
        <f t="shared" si="9"/>
        <v/>
      </c>
      <c r="P31" s="152" t="str">
        <f t="shared" si="4"/>
        <v/>
      </c>
      <c r="Q31" s="366"/>
    </row>
    <row r="32" spans="1:23" s="18" customFormat="1" ht="19.5" customHeight="1" thickBot="1" x14ac:dyDescent="0.45">
      <c r="A32" s="125">
        <f>'MACHINE INFO'!F31</f>
        <v>1441</v>
      </c>
      <c r="B32" s="108" t="str">
        <f>'MACHINE INFO'!H31</f>
        <v>$0.01</v>
      </c>
      <c r="C32" s="150"/>
      <c r="D32" s="150"/>
      <c r="E32" s="150"/>
      <c r="F32" s="151"/>
      <c r="G32" s="22" t="str">
        <f t="shared" si="5"/>
        <v/>
      </c>
      <c r="H32" s="151"/>
      <c r="I32" s="151"/>
      <c r="J32" s="151"/>
      <c r="K32" s="22">
        <f t="shared" si="0"/>
        <v>0</v>
      </c>
      <c r="L32" s="92" t="str">
        <f t="shared" si="8"/>
        <v>M/C Off?</v>
      </c>
      <c r="M32" s="115">
        <f>SUM('MACHINE INFO'!S31)</f>
        <v>0.86380000000000001</v>
      </c>
      <c r="N32" s="113" t="str">
        <f t="shared" si="2"/>
        <v/>
      </c>
      <c r="O32" s="114" t="str">
        <f t="shared" si="9"/>
        <v/>
      </c>
      <c r="P32" s="152" t="str">
        <f t="shared" si="4"/>
        <v/>
      </c>
      <c r="Q32" s="366"/>
    </row>
    <row r="33" spans="1:23" s="18" customFormat="1" ht="19.5" customHeight="1" thickTop="1" thickBot="1" x14ac:dyDescent="0.45">
      <c r="A33" s="125">
        <f>'MACHINE INFO'!F32</f>
        <v>1442</v>
      </c>
      <c r="B33" s="108" t="str">
        <f>'MACHINE INFO'!H32</f>
        <v>$0.01</v>
      </c>
      <c r="C33" s="150"/>
      <c r="D33" s="150"/>
      <c r="E33" s="150"/>
      <c r="F33" s="151"/>
      <c r="G33" s="22" t="str">
        <f t="shared" si="5"/>
        <v/>
      </c>
      <c r="H33" s="151"/>
      <c r="I33" s="151"/>
      <c r="J33" s="151"/>
      <c r="K33" s="22">
        <f t="shared" si="0"/>
        <v>0</v>
      </c>
      <c r="L33" s="92" t="str">
        <f t="shared" si="8"/>
        <v>M/C Off?</v>
      </c>
      <c r="M33" s="115">
        <f>SUM('MACHINE INFO'!S32)</f>
        <v>0.86380000000000001</v>
      </c>
      <c r="N33" s="113" t="str">
        <f t="shared" si="2"/>
        <v/>
      </c>
      <c r="O33" s="114" t="str">
        <f t="shared" si="9"/>
        <v/>
      </c>
      <c r="P33" s="152" t="str">
        <f t="shared" si="4"/>
        <v/>
      </c>
      <c r="Q33" s="366"/>
      <c r="R33" s="99" t="s">
        <v>714</v>
      </c>
      <c r="S33" s="208">
        <f>SUM(S11:S24)</f>
        <v>0</v>
      </c>
      <c r="T33" s="209" t="s">
        <v>715</v>
      </c>
      <c r="U33" s="208">
        <f>SUM(T11:T24)</f>
        <v>0</v>
      </c>
      <c r="V33" s="102" t="s">
        <v>716</v>
      </c>
      <c r="W33" s="210">
        <f>SUM(S26:S26)</f>
        <v>0</v>
      </c>
    </row>
    <row r="34" spans="1:23" s="18" customFormat="1" ht="19.5" customHeight="1" thickTop="1" thickBot="1" x14ac:dyDescent="0.45">
      <c r="A34" s="125">
        <f>'MACHINE INFO'!F33</f>
        <v>1443</v>
      </c>
      <c r="B34" s="108" t="str">
        <f>'MACHINE INFO'!H33</f>
        <v>$0.01</v>
      </c>
      <c r="C34" s="150"/>
      <c r="D34" s="150"/>
      <c r="E34" s="150"/>
      <c r="F34" s="151"/>
      <c r="G34" s="22" t="str">
        <f t="shared" si="5"/>
        <v/>
      </c>
      <c r="H34" s="151"/>
      <c r="I34" s="151"/>
      <c r="J34" s="151"/>
      <c r="K34" s="22">
        <f t="shared" si="0"/>
        <v>0</v>
      </c>
      <c r="L34" s="92" t="str">
        <f t="shared" si="8"/>
        <v>M/C Off?</v>
      </c>
      <c r="M34" s="115">
        <f>SUM('MACHINE INFO'!S33)</f>
        <v>0.86380000000000001</v>
      </c>
      <c r="N34" s="113" t="str">
        <f t="shared" si="2"/>
        <v/>
      </c>
      <c r="O34" s="114" t="str">
        <f t="shared" si="9"/>
        <v/>
      </c>
      <c r="P34" s="152" t="str">
        <f t="shared" si="4"/>
        <v/>
      </c>
      <c r="Q34" s="366"/>
      <c r="R34" s="102" t="s">
        <v>717</v>
      </c>
      <c r="S34" s="211"/>
      <c r="T34" s="102" t="s">
        <v>718</v>
      </c>
      <c r="U34" s="211"/>
      <c r="V34" s="102" t="s">
        <v>719</v>
      </c>
      <c r="W34" s="210">
        <f>SUM(T26:T26)</f>
        <v>0</v>
      </c>
    </row>
    <row r="35" spans="1:23" s="18" customFormat="1" ht="19.5" customHeight="1" thickTop="1" thickBot="1" x14ac:dyDescent="0.45">
      <c r="A35" s="125">
        <f>'MACHINE INFO'!F34</f>
        <v>1311</v>
      </c>
      <c r="B35" s="108" t="str">
        <f>'MACHINE INFO'!H34</f>
        <v>$0.01</v>
      </c>
      <c r="C35" s="150"/>
      <c r="D35" s="150"/>
      <c r="E35" s="150"/>
      <c r="F35" s="151"/>
      <c r="G35" s="22" t="str">
        <f t="shared" si="5"/>
        <v/>
      </c>
      <c r="H35" s="151"/>
      <c r="I35" s="151"/>
      <c r="J35" s="151"/>
      <c r="K35" s="22">
        <f t="shared" si="0"/>
        <v>0</v>
      </c>
      <c r="L35" s="92" t="str">
        <f t="shared" si="8"/>
        <v>M/C Off?</v>
      </c>
      <c r="M35" s="115">
        <f>SUM('MACHINE INFO'!S34)</f>
        <v>0.90820000000000001</v>
      </c>
      <c r="N35" s="113" t="str">
        <f t="shared" si="2"/>
        <v/>
      </c>
      <c r="O35" s="114" t="str">
        <f t="shared" si="9"/>
        <v/>
      </c>
      <c r="P35" s="152" t="str">
        <f t="shared" si="4"/>
        <v/>
      </c>
      <c r="Q35" s="366"/>
      <c r="R35" s="103" t="s">
        <v>764</v>
      </c>
      <c r="S35" s="208">
        <f>SUM(S33-S34)</f>
        <v>0</v>
      </c>
      <c r="T35" s="103" t="s">
        <v>762</v>
      </c>
      <c r="U35" s="212">
        <f>SUM(U34-U33)</f>
        <v>0</v>
      </c>
      <c r="V35" s="102" t="s">
        <v>720</v>
      </c>
      <c r="W35" s="213" t="str">
        <f>IF(W33=0,"",W34/W33)</f>
        <v/>
      </c>
    </row>
    <row r="36" spans="1:23" s="18" customFormat="1" ht="19.5" customHeight="1" thickTop="1" thickBot="1" x14ac:dyDescent="0.45">
      <c r="A36" s="125">
        <f>'MACHINE INFO'!F35</f>
        <v>1310</v>
      </c>
      <c r="B36" s="108" t="str">
        <f>'MACHINE INFO'!H35</f>
        <v>$0.01</v>
      </c>
      <c r="C36" s="150"/>
      <c r="D36" s="150"/>
      <c r="E36" s="150"/>
      <c r="F36" s="151"/>
      <c r="G36" s="22" t="str">
        <f t="shared" si="5"/>
        <v/>
      </c>
      <c r="H36" s="151"/>
      <c r="I36" s="151"/>
      <c r="J36" s="151"/>
      <c r="K36" s="22">
        <f t="shared" si="0"/>
        <v>0</v>
      </c>
      <c r="L36" s="92" t="str">
        <f>IF(AND(C36=0,D36=0,E36=0,F36=0),"M/C Off?",SUM(G36-K36))</f>
        <v>M/C Off?</v>
      </c>
      <c r="M36" s="115">
        <f>SUM('MACHINE INFO'!S35)</f>
        <v>0.90820000000000001</v>
      </c>
      <c r="N36" s="113" t="str">
        <f t="shared" si="2"/>
        <v/>
      </c>
      <c r="O36" s="114" t="str">
        <f>IF(M36=0,"NO THEO %",IF(N36="","",SUM(M36-N36)))</f>
        <v/>
      </c>
      <c r="P36" s="152" t="str">
        <f t="shared" si="4"/>
        <v/>
      </c>
      <c r="Q36" s="366"/>
      <c r="T36" s="104" t="s">
        <v>763</v>
      </c>
      <c r="U36" s="214"/>
    </row>
    <row r="37" spans="1:23" s="18" customFormat="1" ht="19.5" customHeight="1" thickTop="1" thickBot="1" x14ac:dyDescent="0.45">
      <c r="A37" s="125">
        <f>'MACHINE INFO'!F36</f>
        <v>1312</v>
      </c>
      <c r="B37" s="108" t="str">
        <f>'MACHINE INFO'!H36</f>
        <v>$0.01</v>
      </c>
      <c r="C37" s="150"/>
      <c r="D37" s="150"/>
      <c r="E37" s="150"/>
      <c r="F37" s="151"/>
      <c r="G37" s="22" t="str">
        <f t="shared" si="5"/>
        <v/>
      </c>
      <c r="H37" s="151"/>
      <c r="I37" s="151"/>
      <c r="J37" s="151"/>
      <c r="K37" s="22">
        <f t="shared" si="0"/>
        <v>0</v>
      </c>
      <c r="L37" s="92" t="str">
        <f t="shared" si="8"/>
        <v>M/C Off?</v>
      </c>
      <c r="M37" s="115">
        <f>SUM('MACHINE INFO'!S36)</f>
        <v>0.90820000000000001</v>
      </c>
      <c r="N37" s="113" t="str">
        <f t="shared" si="2"/>
        <v/>
      </c>
      <c r="O37" s="114" t="str">
        <f t="shared" si="9"/>
        <v/>
      </c>
      <c r="P37" s="152" t="str">
        <f t="shared" si="4"/>
        <v/>
      </c>
      <c r="Q37" s="366"/>
      <c r="T37" s="103" t="s">
        <v>764</v>
      </c>
      <c r="U37" s="208">
        <f>SUM(U34-U36)</f>
        <v>0</v>
      </c>
    </row>
    <row r="38" spans="1:23" s="18" customFormat="1" ht="19.5" customHeight="1" thickTop="1" x14ac:dyDescent="0.4">
      <c r="A38" s="125">
        <f>'MACHINE INFO'!F37</f>
        <v>1510</v>
      </c>
      <c r="B38" s="108" t="str">
        <f>'MACHINE INFO'!H37</f>
        <v>$0.05</v>
      </c>
      <c r="C38" s="150"/>
      <c r="D38" s="150"/>
      <c r="E38" s="150"/>
      <c r="F38" s="151"/>
      <c r="G38" s="22" t="str">
        <f t="shared" si="5"/>
        <v/>
      </c>
      <c r="H38" s="151"/>
      <c r="I38" s="151"/>
      <c r="J38" s="151"/>
      <c r="K38" s="22">
        <f t="shared" si="0"/>
        <v>0</v>
      </c>
      <c r="L38" s="92" t="str">
        <f t="shared" si="8"/>
        <v>M/C Off?</v>
      </c>
      <c r="M38" s="115">
        <f>SUM('MACHINE INFO'!S37)</f>
        <v>0.85529999999999995</v>
      </c>
      <c r="N38" s="113" t="str">
        <f t="shared" si="2"/>
        <v/>
      </c>
      <c r="O38" s="114" t="str">
        <f t="shared" si="9"/>
        <v/>
      </c>
      <c r="P38" s="152" t="str">
        <f t="shared" si="4"/>
        <v/>
      </c>
      <c r="Q38" s="366"/>
    </row>
    <row r="39" spans="1:23" s="18" customFormat="1" ht="19.5" customHeight="1" x14ac:dyDescent="0.4">
      <c r="A39" s="125">
        <f>'MACHINE INFO'!F38</f>
        <v>1511</v>
      </c>
      <c r="B39" s="108" t="str">
        <f>'MACHINE INFO'!H38</f>
        <v>$0.05</v>
      </c>
      <c r="C39" s="150"/>
      <c r="D39" s="150"/>
      <c r="E39" s="150"/>
      <c r="F39" s="151"/>
      <c r="G39" s="22" t="str">
        <f t="shared" si="5"/>
        <v/>
      </c>
      <c r="H39" s="151"/>
      <c r="I39" s="151"/>
      <c r="J39" s="151"/>
      <c r="K39" s="22">
        <f t="shared" si="0"/>
        <v>0</v>
      </c>
      <c r="L39" s="92" t="str">
        <f t="shared" si="8"/>
        <v>M/C Off?</v>
      </c>
      <c r="M39" s="115">
        <f>SUM('MACHINE INFO'!S38)</f>
        <v>0.86030000000000006</v>
      </c>
      <c r="N39" s="113" t="str">
        <f t="shared" si="2"/>
        <v/>
      </c>
      <c r="O39" s="114" t="str">
        <f t="shared" si="9"/>
        <v/>
      </c>
      <c r="P39" s="152" t="str">
        <f t="shared" si="4"/>
        <v/>
      </c>
      <c r="Q39" s="366"/>
    </row>
    <row r="40" spans="1:23" s="18" customFormat="1" ht="19.5" customHeight="1" thickBot="1" x14ac:dyDescent="0.45">
      <c r="A40" s="125">
        <f>'MACHINE INFO'!F39</f>
        <v>1512</v>
      </c>
      <c r="B40" s="108" t="str">
        <f>'MACHINE INFO'!H39</f>
        <v>$0.05</v>
      </c>
      <c r="C40" s="150"/>
      <c r="D40" s="150"/>
      <c r="E40" s="150"/>
      <c r="F40" s="151"/>
      <c r="G40" s="22" t="str">
        <f t="shared" si="5"/>
        <v/>
      </c>
      <c r="H40" s="151"/>
      <c r="I40" s="151"/>
      <c r="J40" s="151"/>
      <c r="K40" s="22">
        <f t="shared" si="0"/>
        <v>0</v>
      </c>
      <c r="L40" s="92" t="str">
        <f t="shared" si="8"/>
        <v>M/C Off?</v>
      </c>
      <c r="M40" s="115">
        <f>SUM('MACHINE INFO'!S39)</f>
        <v>0.85529999999999995</v>
      </c>
      <c r="N40" s="113" t="str">
        <f t="shared" si="2"/>
        <v/>
      </c>
      <c r="O40" s="114" t="str">
        <f t="shared" si="9"/>
        <v/>
      </c>
      <c r="P40" s="152" t="str">
        <f t="shared" si="4"/>
        <v/>
      </c>
      <c r="Q40" s="366"/>
      <c r="R40" s="18" t="s">
        <v>721</v>
      </c>
    </row>
    <row r="41" spans="1:23" s="18" customFormat="1" ht="19.5" customHeight="1" thickTop="1" x14ac:dyDescent="0.4">
      <c r="A41" s="125">
        <f>'MACHINE INFO'!F40</f>
        <v>1233</v>
      </c>
      <c r="B41" s="108" t="str">
        <f>'MACHINE INFO'!H40</f>
        <v>$0.01</v>
      </c>
      <c r="C41" s="150"/>
      <c r="D41" s="150"/>
      <c r="E41" s="150"/>
      <c r="F41" s="151"/>
      <c r="G41" s="22" t="str">
        <f t="shared" si="5"/>
        <v/>
      </c>
      <c r="H41" s="151"/>
      <c r="I41" s="151"/>
      <c r="J41" s="151"/>
      <c r="K41" s="22">
        <f t="shared" si="0"/>
        <v>0</v>
      </c>
      <c r="L41" s="92" t="str">
        <f t="shared" si="8"/>
        <v>M/C Off?</v>
      </c>
      <c r="M41" s="115">
        <f>SUM('MACHINE INFO'!S40)</f>
        <v>0.88729999999999998</v>
      </c>
      <c r="N41" s="113" t="str">
        <f t="shared" si="2"/>
        <v/>
      </c>
      <c r="O41" s="114" t="str">
        <f t="shared" si="9"/>
        <v/>
      </c>
      <c r="P41" s="152" t="str">
        <f t="shared" si="4"/>
        <v/>
      </c>
      <c r="Q41" s="366"/>
      <c r="R41" s="748"/>
      <c r="S41" s="749"/>
      <c r="T41" s="749"/>
      <c r="U41" s="749"/>
      <c r="V41" s="749"/>
      <c r="W41" s="750"/>
    </row>
    <row r="42" spans="1:23" s="18" customFormat="1" ht="19.5" customHeight="1" x14ac:dyDescent="0.4">
      <c r="A42" s="125">
        <f>'MACHINE INFO'!F41</f>
        <v>1234</v>
      </c>
      <c r="B42" s="108" t="str">
        <f>'MACHINE INFO'!H41</f>
        <v>$0.01</v>
      </c>
      <c r="C42" s="150"/>
      <c r="D42" s="150"/>
      <c r="E42" s="150"/>
      <c r="F42" s="151"/>
      <c r="G42" s="22" t="str">
        <f t="shared" si="5"/>
        <v/>
      </c>
      <c r="H42" s="151"/>
      <c r="I42" s="151"/>
      <c r="J42" s="151"/>
      <c r="K42" s="22">
        <f t="shared" si="0"/>
        <v>0</v>
      </c>
      <c r="L42" s="92" t="str">
        <f t="shared" si="8"/>
        <v>M/C Off?</v>
      </c>
      <c r="M42" s="115">
        <f>SUM('MACHINE INFO'!S41)</f>
        <v>0.88729999999999998</v>
      </c>
      <c r="N42" s="113" t="str">
        <f t="shared" si="2"/>
        <v/>
      </c>
      <c r="O42" s="114" t="str">
        <f t="shared" si="9"/>
        <v/>
      </c>
      <c r="P42" s="152" t="str">
        <f t="shared" si="4"/>
        <v/>
      </c>
      <c r="Q42" s="366"/>
      <c r="R42" s="751"/>
      <c r="S42" s="752"/>
      <c r="T42" s="752"/>
      <c r="U42" s="752"/>
      <c r="V42" s="752"/>
      <c r="W42" s="753"/>
    </row>
    <row r="43" spans="1:23" s="18" customFormat="1" ht="19.5" customHeight="1" x14ac:dyDescent="0.4">
      <c r="A43" s="125">
        <f>'MACHINE INFO'!F42</f>
        <v>1235</v>
      </c>
      <c r="B43" s="108" t="str">
        <f>'MACHINE INFO'!H42</f>
        <v>$0.01</v>
      </c>
      <c r="C43" s="150"/>
      <c r="D43" s="150"/>
      <c r="E43" s="150"/>
      <c r="F43" s="151"/>
      <c r="G43" s="22" t="str">
        <f t="shared" si="5"/>
        <v/>
      </c>
      <c r="H43" s="151"/>
      <c r="I43" s="151"/>
      <c r="J43" s="151"/>
      <c r="K43" s="22">
        <f t="shared" si="0"/>
        <v>0</v>
      </c>
      <c r="L43" s="92" t="str">
        <f t="shared" si="8"/>
        <v>M/C Off?</v>
      </c>
      <c r="M43" s="115">
        <f>SUM('MACHINE INFO'!S42)</f>
        <v>0.88729999999999998</v>
      </c>
      <c r="N43" s="113" t="str">
        <f t="shared" si="2"/>
        <v/>
      </c>
      <c r="O43" s="114" t="str">
        <f t="shared" si="9"/>
        <v/>
      </c>
      <c r="P43" s="152" t="str">
        <f t="shared" si="4"/>
        <v/>
      </c>
      <c r="Q43" s="366"/>
      <c r="R43" s="751"/>
      <c r="S43" s="752"/>
      <c r="T43" s="752"/>
      <c r="U43" s="752"/>
      <c r="V43" s="752"/>
      <c r="W43" s="753"/>
    </row>
    <row r="44" spans="1:23" s="18" customFormat="1" ht="19.5" customHeight="1" x14ac:dyDescent="0.4">
      <c r="A44" s="125">
        <f>'MACHINE INFO'!F43</f>
        <v>1039</v>
      </c>
      <c r="B44" s="108" t="str">
        <f>'MACHINE INFO'!H43</f>
        <v>$0.01</v>
      </c>
      <c r="C44" s="150"/>
      <c r="D44" s="150"/>
      <c r="E44" s="150"/>
      <c r="F44" s="151"/>
      <c r="G44" s="22" t="str">
        <f t="shared" si="5"/>
        <v/>
      </c>
      <c r="H44" s="151"/>
      <c r="I44" s="151"/>
      <c r="J44" s="151"/>
      <c r="K44" s="22">
        <f t="shared" si="0"/>
        <v>0</v>
      </c>
      <c r="L44" s="92" t="str">
        <f t="shared" si="8"/>
        <v>M/C Off?</v>
      </c>
      <c r="M44" s="115">
        <f>SUM('MACHINE INFO'!S43)</f>
        <v>0.8518</v>
      </c>
      <c r="N44" s="113" t="str">
        <f t="shared" si="2"/>
        <v/>
      </c>
      <c r="O44" s="114" t="str">
        <f t="shared" si="9"/>
        <v/>
      </c>
      <c r="P44" s="152" t="str">
        <f t="shared" si="4"/>
        <v/>
      </c>
      <c r="Q44" s="366"/>
      <c r="R44" s="751"/>
      <c r="S44" s="752"/>
      <c r="T44" s="752"/>
      <c r="U44" s="752"/>
      <c r="V44" s="752"/>
      <c r="W44" s="753"/>
    </row>
    <row r="45" spans="1:23" s="18" customFormat="1" ht="19.5" customHeight="1" x14ac:dyDescent="0.4">
      <c r="A45" s="125">
        <f>'MACHINE INFO'!F44</f>
        <v>1171</v>
      </c>
      <c r="B45" s="108" t="str">
        <f>'MACHINE INFO'!H44</f>
        <v>$0.01</v>
      </c>
      <c r="C45" s="150"/>
      <c r="D45" s="150"/>
      <c r="E45" s="150"/>
      <c r="F45" s="151"/>
      <c r="G45" s="22" t="str">
        <f t="shared" si="5"/>
        <v/>
      </c>
      <c r="H45" s="151"/>
      <c r="I45" s="151"/>
      <c r="J45" s="151"/>
      <c r="K45" s="22">
        <f t="shared" si="0"/>
        <v>0</v>
      </c>
      <c r="L45" s="92" t="str">
        <f t="shared" si="8"/>
        <v>M/C Off?</v>
      </c>
      <c r="M45" s="115">
        <f>SUM('MACHINE INFO'!S44)</f>
        <v>0.85389999999999999</v>
      </c>
      <c r="N45" s="113" t="str">
        <f t="shared" si="2"/>
        <v/>
      </c>
      <c r="O45" s="114" t="str">
        <f t="shared" si="9"/>
        <v/>
      </c>
      <c r="P45" s="152" t="str">
        <f t="shared" si="4"/>
        <v/>
      </c>
      <c r="Q45" s="366"/>
      <c r="R45" s="751"/>
      <c r="S45" s="752"/>
      <c r="T45" s="752"/>
      <c r="U45" s="752"/>
      <c r="V45" s="752"/>
      <c r="W45" s="753"/>
    </row>
    <row r="46" spans="1:23" s="18" customFormat="1" ht="19.5" customHeight="1" x14ac:dyDescent="0.4">
      <c r="A46" s="125">
        <f>'MACHINE INFO'!F45</f>
        <v>1041</v>
      </c>
      <c r="B46" s="108" t="str">
        <f>'MACHINE INFO'!H45</f>
        <v>$0.01</v>
      </c>
      <c r="C46" s="150"/>
      <c r="D46" s="150"/>
      <c r="E46" s="150"/>
      <c r="F46" s="151"/>
      <c r="G46" s="22" t="str">
        <f t="shared" si="5"/>
        <v/>
      </c>
      <c r="H46" s="151"/>
      <c r="I46" s="151"/>
      <c r="J46" s="151"/>
      <c r="K46" s="22">
        <f t="shared" si="0"/>
        <v>0</v>
      </c>
      <c r="L46" s="92" t="str">
        <f t="shared" si="8"/>
        <v>M/C Off?</v>
      </c>
      <c r="M46" s="115">
        <f>SUM('MACHINE INFO'!S45)</f>
        <v>0.85070000000000001</v>
      </c>
      <c r="N46" s="113" t="str">
        <f t="shared" si="2"/>
        <v/>
      </c>
      <c r="O46" s="114" t="str">
        <f t="shared" si="9"/>
        <v/>
      </c>
      <c r="P46" s="152" t="str">
        <f t="shared" si="4"/>
        <v/>
      </c>
      <c r="Q46" s="366"/>
      <c r="R46" s="751"/>
      <c r="S46" s="752"/>
      <c r="T46" s="752"/>
      <c r="U46" s="752"/>
      <c r="V46" s="752"/>
      <c r="W46" s="753"/>
    </row>
    <row r="47" spans="1:23" s="18" customFormat="1" ht="19.5" customHeight="1" x14ac:dyDescent="0.4">
      <c r="A47" s="125">
        <f>'MACHINE INFO'!F46</f>
        <v>1305</v>
      </c>
      <c r="B47" s="108" t="str">
        <f>'MACHINE INFO'!H46</f>
        <v>$0.01</v>
      </c>
      <c r="C47" s="150"/>
      <c r="D47" s="150"/>
      <c r="E47" s="150"/>
      <c r="F47" s="151"/>
      <c r="G47" s="22" t="str">
        <f t="shared" si="5"/>
        <v/>
      </c>
      <c r="H47" s="151"/>
      <c r="I47" s="151"/>
      <c r="J47" s="151"/>
      <c r="K47" s="22">
        <f t="shared" si="0"/>
        <v>0</v>
      </c>
      <c r="L47" s="92" t="str">
        <f t="shared" si="8"/>
        <v>M/C Off?</v>
      </c>
      <c r="M47" s="115">
        <f>SUM('MACHINE INFO'!S46)</f>
        <v>0.85139999999999993</v>
      </c>
      <c r="N47" s="113" t="str">
        <f t="shared" si="2"/>
        <v/>
      </c>
      <c r="O47" s="114" t="str">
        <f t="shared" si="9"/>
        <v/>
      </c>
      <c r="P47" s="152" t="str">
        <f t="shared" si="4"/>
        <v/>
      </c>
      <c r="Q47" s="366"/>
      <c r="R47" s="751"/>
      <c r="S47" s="752"/>
      <c r="T47" s="752"/>
      <c r="U47" s="752"/>
      <c r="V47" s="752"/>
      <c r="W47" s="753"/>
    </row>
    <row r="48" spans="1:23" s="18" customFormat="1" ht="19.5" customHeight="1" x14ac:dyDescent="0.4">
      <c r="A48" s="125">
        <f>'MACHINE INFO'!F47</f>
        <v>1436</v>
      </c>
      <c r="B48" s="108" t="str">
        <f>'MACHINE INFO'!H47</f>
        <v>$0.01</v>
      </c>
      <c r="C48" s="150"/>
      <c r="D48" s="150"/>
      <c r="E48" s="150"/>
      <c r="F48" s="151"/>
      <c r="G48" s="22" t="str">
        <f t="shared" si="5"/>
        <v/>
      </c>
      <c r="H48" s="151"/>
      <c r="I48" s="151"/>
      <c r="J48" s="151"/>
      <c r="K48" s="22">
        <f t="shared" si="0"/>
        <v>0</v>
      </c>
      <c r="L48" s="92" t="str">
        <f t="shared" si="8"/>
        <v>M/C Off?</v>
      </c>
      <c r="M48" s="115">
        <f>SUM('MACHINE INFO'!S47)</f>
        <v>0.86</v>
      </c>
      <c r="N48" s="113" t="str">
        <f t="shared" si="2"/>
        <v/>
      </c>
      <c r="O48" s="114" t="str">
        <f t="shared" si="9"/>
        <v/>
      </c>
      <c r="P48" s="152" t="str">
        <f t="shared" si="4"/>
        <v/>
      </c>
      <c r="Q48" s="366"/>
      <c r="R48" s="751"/>
      <c r="S48" s="752"/>
      <c r="T48" s="752"/>
      <c r="U48" s="752"/>
      <c r="V48" s="752"/>
      <c r="W48" s="753"/>
    </row>
    <row r="49" spans="1:23" s="18" customFormat="1" ht="19.5" customHeight="1" x14ac:dyDescent="0.4">
      <c r="A49" s="125">
        <f>'MACHINE INFO'!F48</f>
        <v>1437</v>
      </c>
      <c r="B49" s="108" t="str">
        <f>'MACHINE INFO'!H48</f>
        <v>$0.01</v>
      </c>
      <c r="C49" s="150"/>
      <c r="D49" s="150"/>
      <c r="E49" s="150"/>
      <c r="F49" s="151"/>
      <c r="G49" s="22" t="str">
        <f t="shared" si="5"/>
        <v/>
      </c>
      <c r="H49" s="151"/>
      <c r="I49" s="151"/>
      <c r="J49" s="151"/>
      <c r="K49" s="22">
        <f t="shared" si="0"/>
        <v>0</v>
      </c>
      <c r="L49" s="92" t="str">
        <f t="shared" si="8"/>
        <v>M/C Off?</v>
      </c>
      <c r="M49" s="115">
        <f>SUM('MACHINE INFO'!S48)</f>
        <v>0.86</v>
      </c>
      <c r="N49" s="113" t="str">
        <f t="shared" si="2"/>
        <v/>
      </c>
      <c r="O49" s="114" t="str">
        <f t="shared" si="9"/>
        <v/>
      </c>
      <c r="P49" s="152" t="str">
        <f t="shared" si="4"/>
        <v/>
      </c>
      <c r="Q49" s="366"/>
      <c r="R49" s="751"/>
      <c r="S49" s="752"/>
      <c r="T49" s="752"/>
      <c r="U49" s="752"/>
      <c r="V49" s="752"/>
      <c r="W49" s="753"/>
    </row>
    <row r="50" spans="1:23" s="18" customFormat="1" ht="19.5" customHeight="1" x14ac:dyDescent="0.4">
      <c r="A50" s="125">
        <f>'MACHINE INFO'!F49</f>
        <v>1438</v>
      </c>
      <c r="B50" s="108" t="str">
        <f>'MACHINE INFO'!H49</f>
        <v>$0.01</v>
      </c>
      <c r="C50" s="150"/>
      <c r="D50" s="150"/>
      <c r="E50" s="150"/>
      <c r="F50" s="151"/>
      <c r="G50" s="22" t="str">
        <f t="shared" si="5"/>
        <v/>
      </c>
      <c r="H50" s="151"/>
      <c r="I50" s="151"/>
      <c r="J50" s="151"/>
      <c r="K50" s="22">
        <f t="shared" si="0"/>
        <v>0</v>
      </c>
      <c r="L50" s="92" t="str">
        <f t="shared" si="8"/>
        <v>M/C Off?</v>
      </c>
      <c r="M50" s="115">
        <f>SUM('MACHINE INFO'!S49)</f>
        <v>0.86</v>
      </c>
      <c r="N50" s="113" t="str">
        <f t="shared" si="2"/>
        <v/>
      </c>
      <c r="O50" s="114" t="str">
        <f t="shared" si="9"/>
        <v/>
      </c>
      <c r="P50" s="152" t="str">
        <f t="shared" si="4"/>
        <v/>
      </c>
      <c r="Q50" s="366"/>
      <c r="R50" s="751"/>
      <c r="S50" s="752"/>
      <c r="T50" s="752"/>
      <c r="U50" s="752"/>
      <c r="V50" s="752"/>
      <c r="W50" s="753"/>
    </row>
    <row r="51" spans="1:23" s="18" customFormat="1" ht="19.5" customHeight="1" x14ac:dyDescent="0.4">
      <c r="A51" s="125">
        <f>'MACHINE INFO'!F50</f>
        <v>1494</v>
      </c>
      <c r="B51" s="108" t="str">
        <f>'MACHINE INFO'!H50</f>
        <v>$0.01</v>
      </c>
      <c r="C51" s="150"/>
      <c r="D51" s="150"/>
      <c r="E51" s="150"/>
      <c r="F51" s="151"/>
      <c r="G51" s="22" t="str">
        <f t="shared" si="5"/>
        <v/>
      </c>
      <c r="H51" s="151"/>
      <c r="I51" s="151"/>
      <c r="J51" s="151"/>
      <c r="K51" s="22">
        <f t="shared" si="0"/>
        <v>0</v>
      </c>
      <c r="L51" s="92" t="str">
        <f t="shared" si="8"/>
        <v>M/C Off?</v>
      </c>
      <c r="M51" s="115">
        <f>SUM('MACHINE INFO'!S50)</f>
        <v>0.87349999999999994</v>
      </c>
      <c r="N51" s="113" t="str">
        <f t="shared" si="2"/>
        <v/>
      </c>
      <c r="O51" s="114" t="str">
        <f t="shared" si="9"/>
        <v/>
      </c>
      <c r="P51" s="152" t="str">
        <f t="shared" si="4"/>
        <v/>
      </c>
      <c r="Q51" s="366"/>
      <c r="R51" s="751"/>
      <c r="S51" s="752"/>
      <c r="T51" s="752"/>
      <c r="U51" s="752"/>
      <c r="V51" s="752"/>
      <c r="W51" s="753"/>
    </row>
    <row r="52" spans="1:23" s="18" customFormat="1" ht="19.5" customHeight="1" x14ac:dyDescent="0.4">
      <c r="A52" s="125">
        <f>'MACHINE INFO'!F51</f>
        <v>1495</v>
      </c>
      <c r="B52" s="108" t="str">
        <f>'MACHINE INFO'!H51</f>
        <v>$0.01</v>
      </c>
      <c r="C52" s="150"/>
      <c r="D52" s="150"/>
      <c r="E52" s="150"/>
      <c r="F52" s="151"/>
      <c r="G52" s="22" t="str">
        <f t="shared" si="5"/>
        <v/>
      </c>
      <c r="H52" s="151"/>
      <c r="I52" s="151"/>
      <c r="J52" s="151"/>
      <c r="K52" s="22">
        <f t="shared" si="0"/>
        <v>0</v>
      </c>
      <c r="L52" s="92" t="str">
        <f t="shared" si="8"/>
        <v>M/C Off?</v>
      </c>
      <c r="M52" s="115">
        <f>SUM('MACHINE INFO'!S51)</f>
        <v>0.87349999999999994</v>
      </c>
      <c r="N52" s="113" t="str">
        <f t="shared" si="2"/>
        <v/>
      </c>
      <c r="O52" s="114" t="str">
        <f t="shared" si="9"/>
        <v/>
      </c>
      <c r="P52" s="152" t="str">
        <f t="shared" si="4"/>
        <v/>
      </c>
      <c r="Q52" s="366"/>
      <c r="R52" s="751"/>
      <c r="S52" s="752"/>
      <c r="T52" s="752"/>
      <c r="U52" s="752"/>
      <c r="V52" s="752"/>
      <c r="W52" s="753"/>
    </row>
    <row r="53" spans="1:23" s="18" customFormat="1" ht="19.5" customHeight="1" x14ac:dyDescent="0.4">
      <c r="A53" s="125">
        <f>'MACHINE INFO'!F52</f>
        <v>1496</v>
      </c>
      <c r="B53" s="108" t="str">
        <f>'MACHINE INFO'!H52</f>
        <v>$0.01</v>
      </c>
      <c r="C53" s="150"/>
      <c r="D53" s="150"/>
      <c r="E53" s="150"/>
      <c r="F53" s="151"/>
      <c r="G53" s="22" t="str">
        <f t="shared" si="5"/>
        <v/>
      </c>
      <c r="H53" s="151"/>
      <c r="I53" s="151"/>
      <c r="J53" s="151"/>
      <c r="K53" s="22">
        <f t="shared" si="0"/>
        <v>0</v>
      </c>
      <c r="L53" s="92" t="str">
        <f t="shared" si="8"/>
        <v>M/C Off?</v>
      </c>
      <c r="M53" s="115">
        <f>SUM('MACHINE INFO'!S52)</f>
        <v>0.87349999999999994</v>
      </c>
      <c r="N53" s="113" t="str">
        <f t="shared" si="2"/>
        <v/>
      </c>
      <c r="O53" s="114" t="str">
        <f t="shared" si="9"/>
        <v/>
      </c>
      <c r="P53" s="152" t="str">
        <f t="shared" si="4"/>
        <v/>
      </c>
      <c r="Q53" s="366"/>
      <c r="R53" s="751"/>
      <c r="S53" s="752"/>
      <c r="T53" s="752"/>
      <c r="U53" s="752"/>
      <c r="V53" s="752"/>
      <c r="W53" s="753"/>
    </row>
    <row r="54" spans="1:23" s="18" customFormat="1" ht="19.5" customHeight="1" x14ac:dyDescent="0.4">
      <c r="A54" s="125">
        <f>'MACHINE INFO'!F53</f>
        <v>1322</v>
      </c>
      <c r="B54" s="108" t="str">
        <f>'MACHINE INFO'!H53</f>
        <v>$0.01</v>
      </c>
      <c r="C54" s="150"/>
      <c r="D54" s="150"/>
      <c r="E54" s="150"/>
      <c r="F54" s="151"/>
      <c r="G54" s="22" t="str">
        <f t="shared" si="5"/>
        <v/>
      </c>
      <c r="H54" s="151"/>
      <c r="I54" s="151"/>
      <c r="J54" s="151"/>
      <c r="K54" s="22">
        <f t="shared" si="0"/>
        <v>0</v>
      </c>
      <c r="L54" s="92" t="str">
        <f t="shared" si="8"/>
        <v>M/C Off?</v>
      </c>
      <c r="M54" s="115">
        <f>SUM('MACHINE INFO'!S53)</f>
        <v>0.85089999999999999</v>
      </c>
      <c r="N54" s="113" t="str">
        <f t="shared" si="2"/>
        <v/>
      </c>
      <c r="O54" s="114" t="str">
        <f t="shared" si="9"/>
        <v/>
      </c>
      <c r="P54" s="152" t="str">
        <f t="shared" si="4"/>
        <v/>
      </c>
      <c r="Q54" s="366"/>
      <c r="R54" s="751"/>
      <c r="S54" s="752"/>
      <c r="T54" s="752"/>
      <c r="U54" s="752"/>
      <c r="V54" s="752"/>
      <c r="W54" s="753"/>
    </row>
    <row r="55" spans="1:23" s="18" customFormat="1" ht="19.5" customHeight="1" x14ac:dyDescent="0.4">
      <c r="A55" s="125">
        <f>'MACHINE INFO'!F54</f>
        <v>1323</v>
      </c>
      <c r="B55" s="108" t="str">
        <f>'MACHINE INFO'!H54</f>
        <v>$0.01</v>
      </c>
      <c r="C55" s="150"/>
      <c r="D55" s="150"/>
      <c r="E55" s="150"/>
      <c r="F55" s="151"/>
      <c r="G55" s="22" t="str">
        <f t="shared" si="5"/>
        <v/>
      </c>
      <c r="H55" s="151"/>
      <c r="I55" s="151"/>
      <c r="J55" s="151"/>
      <c r="K55" s="22">
        <f t="shared" si="0"/>
        <v>0</v>
      </c>
      <c r="L55" s="92" t="str">
        <f t="shared" si="8"/>
        <v>M/C Off?</v>
      </c>
      <c r="M55" s="115">
        <f>SUM('MACHINE INFO'!S54)</f>
        <v>0.85089999999999999</v>
      </c>
      <c r="N55" s="113" t="str">
        <f t="shared" si="2"/>
        <v/>
      </c>
      <c r="O55" s="114" t="str">
        <f t="shared" si="9"/>
        <v/>
      </c>
      <c r="P55" s="152" t="str">
        <f t="shared" si="4"/>
        <v/>
      </c>
      <c r="Q55" s="366"/>
      <c r="R55" s="751"/>
      <c r="S55" s="752"/>
      <c r="T55" s="752"/>
      <c r="U55" s="752"/>
      <c r="V55" s="752"/>
      <c r="W55" s="753"/>
    </row>
    <row r="56" spans="1:23" s="18" customFormat="1" ht="19.5" customHeight="1" thickBot="1" x14ac:dyDescent="0.45">
      <c r="A56" s="125">
        <f>'MACHINE INFO'!F55</f>
        <v>1324</v>
      </c>
      <c r="B56" s="108" t="str">
        <f>'MACHINE INFO'!H55</f>
        <v>$0.01</v>
      </c>
      <c r="C56" s="150"/>
      <c r="D56" s="150"/>
      <c r="E56" s="150"/>
      <c r="F56" s="151"/>
      <c r="G56" s="22" t="str">
        <f t="shared" si="5"/>
        <v/>
      </c>
      <c r="H56" s="151"/>
      <c r="I56" s="151"/>
      <c r="J56" s="151"/>
      <c r="K56" s="22">
        <f t="shared" si="0"/>
        <v>0</v>
      </c>
      <c r="L56" s="92" t="str">
        <f t="shared" si="8"/>
        <v>M/C Off?</v>
      </c>
      <c r="M56" s="115">
        <f>SUM('MACHINE INFO'!S55)</f>
        <v>0.85089999999999999</v>
      </c>
      <c r="N56" s="113" t="str">
        <f t="shared" si="2"/>
        <v/>
      </c>
      <c r="O56" s="114" t="str">
        <f t="shared" si="9"/>
        <v/>
      </c>
      <c r="P56" s="152" t="str">
        <f t="shared" si="4"/>
        <v/>
      </c>
      <c r="Q56" s="366"/>
      <c r="R56" s="754"/>
      <c r="S56" s="755"/>
      <c r="T56" s="755"/>
      <c r="U56" s="755"/>
      <c r="V56" s="755"/>
      <c r="W56" s="756"/>
    </row>
    <row r="57" spans="1:23" s="18" customFormat="1" ht="19.5" customHeight="1" thickTop="1" x14ac:dyDescent="0.4">
      <c r="A57" s="125">
        <f>'MACHINE INFO'!F56</f>
        <v>1188</v>
      </c>
      <c r="B57" s="108" t="str">
        <f>'MACHINE INFO'!H56</f>
        <v>$1.00</v>
      </c>
      <c r="C57" s="150"/>
      <c r="D57" s="150"/>
      <c r="E57" s="150"/>
      <c r="F57" s="151"/>
      <c r="G57" s="22" t="str">
        <f t="shared" si="5"/>
        <v/>
      </c>
      <c r="H57" s="151"/>
      <c r="I57" s="151"/>
      <c r="J57" s="151"/>
      <c r="K57" s="22">
        <f t="shared" si="0"/>
        <v>0</v>
      </c>
      <c r="L57" s="92" t="str">
        <f t="shared" si="8"/>
        <v>M/C Off?</v>
      </c>
      <c r="M57" s="115">
        <f>SUM('MACHINE INFO'!S56)</f>
        <v>0.879</v>
      </c>
      <c r="N57" s="113" t="str">
        <f t="shared" si="2"/>
        <v/>
      </c>
      <c r="O57" s="114" t="str">
        <f t="shared" si="9"/>
        <v/>
      </c>
      <c r="P57" s="152" t="str">
        <f t="shared" si="4"/>
        <v/>
      </c>
      <c r="Q57" s="366"/>
    </row>
    <row r="58" spans="1:23" s="18" customFormat="1" ht="19.5" customHeight="1" x14ac:dyDescent="0.4">
      <c r="A58" s="125">
        <f>'MACHINE INFO'!F57</f>
        <v>1325</v>
      </c>
      <c r="B58" s="108" t="str">
        <f>'MACHINE INFO'!H57</f>
        <v>$0.01</v>
      </c>
      <c r="C58" s="150"/>
      <c r="D58" s="150"/>
      <c r="E58" s="150"/>
      <c r="F58" s="151"/>
      <c r="G58" s="22" t="str">
        <f t="shared" si="5"/>
        <v/>
      </c>
      <c r="H58" s="151"/>
      <c r="I58" s="151"/>
      <c r="J58" s="151"/>
      <c r="K58" s="22">
        <f t="shared" si="0"/>
        <v>0</v>
      </c>
      <c r="L58" s="92" t="str">
        <f t="shared" si="8"/>
        <v>M/C Off?</v>
      </c>
      <c r="M58" s="115">
        <f>SUM('MACHINE INFO'!S57)</f>
        <v>0.85089999999999999</v>
      </c>
      <c r="N58" s="113" t="str">
        <f t="shared" si="2"/>
        <v/>
      </c>
      <c r="O58" s="114" t="str">
        <f t="shared" si="9"/>
        <v/>
      </c>
      <c r="P58" s="152" t="str">
        <f t="shared" si="4"/>
        <v/>
      </c>
      <c r="Q58" s="366"/>
    </row>
    <row r="59" spans="1:23" s="18" customFormat="1" ht="19.5" customHeight="1" x14ac:dyDescent="0.4">
      <c r="A59" s="125">
        <f>'MACHINE INFO'!F58</f>
        <v>1326</v>
      </c>
      <c r="B59" s="108" t="str">
        <f>'MACHINE INFO'!H58</f>
        <v>$0.01</v>
      </c>
      <c r="C59" s="150"/>
      <c r="D59" s="150"/>
      <c r="E59" s="150"/>
      <c r="F59" s="151"/>
      <c r="G59" s="22" t="str">
        <f t="shared" si="5"/>
        <v/>
      </c>
      <c r="H59" s="151"/>
      <c r="I59" s="151"/>
      <c r="J59" s="151"/>
      <c r="K59" s="22">
        <f t="shared" si="0"/>
        <v>0</v>
      </c>
      <c r="L59" s="92" t="str">
        <f t="shared" si="8"/>
        <v>M/C Off?</v>
      </c>
      <c r="M59" s="115">
        <f>SUM('MACHINE INFO'!S58)</f>
        <v>0.85089999999999999</v>
      </c>
      <c r="N59" s="113" t="str">
        <f t="shared" si="2"/>
        <v/>
      </c>
      <c r="O59" s="114" t="str">
        <f t="shared" si="9"/>
        <v/>
      </c>
      <c r="P59" s="152" t="str">
        <f t="shared" si="4"/>
        <v/>
      </c>
      <c r="Q59" s="366"/>
    </row>
    <row r="60" spans="1:23" s="18" customFormat="1" ht="19.5" customHeight="1" x14ac:dyDescent="0.4">
      <c r="A60" s="125">
        <f>'MACHINE INFO'!F59</f>
        <v>1327</v>
      </c>
      <c r="B60" s="108" t="str">
        <f>'MACHINE INFO'!H59</f>
        <v>$0.01</v>
      </c>
      <c r="C60" s="150"/>
      <c r="D60" s="150"/>
      <c r="E60" s="150"/>
      <c r="F60" s="151"/>
      <c r="G60" s="22" t="str">
        <f t="shared" si="5"/>
        <v/>
      </c>
      <c r="H60" s="151"/>
      <c r="I60" s="151"/>
      <c r="J60" s="151"/>
      <c r="K60" s="22">
        <f t="shared" si="0"/>
        <v>0</v>
      </c>
      <c r="L60" s="92" t="str">
        <f t="shared" si="8"/>
        <v>M/C Off?</v>
      </c>
      <c r="M60" s="115">
        <f>SUM('MACHINE INFO'!S59)</f>
        <v>0.85089999999999999</v>
      </c>
      <c r="N60" s="113" t="str">
        <f t="shared" si="2"/>
        <v/>
      </c>
      <c r="O60" s="114" t="str">
        <f t="shared" si="9"/>
        <v/>
      </c>
      <c r="P60" s="152" t="str">
        <f t="shared" si="4"/>
        <v/>
      </c>
      <c r="Q60" s="366"/>
    </row>
    <row r="61" spans="1:23" s="18" customFormat="1" ht="19.5" customHeight="1" x14ac:dyDescent="0.4">
      <c r="A61" s="125">
        <f>'MACHINE INFO'!F60</f>
        <v>1042</v>
      </c>
      <c r="B61" s="108" t="str">
        <f>'MACHINE INFO'!H60</f>
        <v>$0.01</v>
      </c>
      <c r="C61" s="150"/>
      <c r="D61" s="150"/>
      <c r="E61" s="150"/>
      <c r="F61" s="151"/>
      <c r="G61" s="22" t="str">
        <f t="shared" si="5"/>
        <v/>
      </c>
      <c r="H61" s="151"/>
      <c r="I61" s="151"/>
      <c r="J61" s="151"/>
      <c r="K61" s="22">
        <f t="shared" si="0"/>
        <v>0</v>
      </c>
      <c r="L61" s="92" t="str">
        <f t="shared" si="8"/>
        <v>M/C Off?</v>
      </c>
      <c r="M61" s="115">
        <f>SUM('MACHINE INFO'!S60)</f>
        <v>0.87539999999999996</v>
      </c>
      <c r="N61" s="113" t="str">
        <f t="shared" si="2"/>
        <v/>
      </c>
      <c r="O61" s="114" t="str">
        <f t="shared" si="9"/>
        <v/>
      </c>
      <c r="P61" s="152" t="str">
        <f t="shared" si="4"/>
        <v/>
      </c>
      <c r="Q61" s="366"/>
    </row>
    <row r="62" spans="1:23" s="18" customFormat="1" ht="19.5" customHeight="1" x14ac:dyDescent="0.4">
      <c r="A62" s="125">
        <f>'MACHINE INFO'!F61</f>
        <v>1043</v>
      </c>
      <c r="B62" s="108" t="str">
        <f>'MACHINE INFO'!H61</f>
        <v>$0.01</v>
      </c>
      <c r="C62" s="150"/>
      <c r="D62" s="150"/>
      <c r="E62" s="150"/>
      <c r="F62" s="151"/>
      <c r="G62" s="22" t="str">
        <f t="shared" si="5"/>
        <v/>
      </c>
      <c r="H62" s="151"/>
      <c r="I62" s="151"/>
      <c r="J62" s="151"/>
      <c r="K62" s="22">
        <f t="shared" si="0"/>
        <v>0</v>
      </c>
      <c r="L62" s="92" t="str">
        <f t="shared" si="8"/>
        <v>M/C Off?</v>
      </c>
      <c r="M62" s="115">
        <f>SUM('MACHINE INFO'!S61)</f>
        <v>0.87539999999999996</v>
      </c>
      <c r="N62" s="113" t="str">
        <f t="shared" si="2"/>
        <v/>
      </c>
      <c r="O62" s="114" t="str">
        <f t="shared" si="9"/>
        <v/>
      </c>
      <c r="P62" s="152" t="str">
        <f t="shared" si="4"/>
        <v/>
      </c>
      <c r="Q62" s="366"/>
    </row>
    <row r="63" spans="1:23" s="18" customFormat="1" ht="19.5" customHeight="1" x14ac:dyDescent="0.4">
      <c r="A63" s="125">
        <f>'MACHINE INFO'!F62</f>
        <v>1044</v>
      </c>
      <c r="B63" s="108" t="str">
        <f>'MACHINE INFO'!H62</f>
        <v>$0.01</v>
      </c>
      <c r="C63" s="150"/>
      <c r="D63" s="150"/>
      <c r="E63" s="150"/>
      <c r="F63" s="151"/>
      <c r="G63" s="22" t="str">
        <f t="shared" si="5"/>
        <v/>
      </c>
      <c r="H63" s="151"/>
      <c r="I63" s="151"/>
      <c r="J63" s="151"/>
      <c r="K63" s="22">
        <f t="shared" si="0"/>
        <v>0</v>
      </c>
      <c r="L63" s="92" t="str">
        <f t="shared" si="8"/>
        <v>M/C Off?</v>
      </c>
      <c r="M63" s="115">
        <f>SUM('MACHINE INFO'!S62)</f>
        <v>0.87539999999999996</v>
      </c>
      <c r="N63" s="113" t="str">
        <f t="shared" si="2"/>
        <v/>
      </c>
      <c r="O63" s="114" t="str">
        <f t="shared" si="9"/>
        <v/>
      </c>
      <c r="P63" s="152" t="str">
        <f t="shared" si="4"/>
        <v/>
      </c>
      <c r="Q63" s="366"/>
    </row>
    <row r="64" spans="1:23" s="18" customFormat="1" ht="19.5" customHeight="1" x14ac:dyDescent="0.4">
      <c r="A64" s="125">
        <f>'MACHINE INFO'!F63</f>
        <v>1045</v>
      </c>
      <c r="B64" s="108" t="str">
        <f>'MACHINE INFO'!H63</f>
        <v>$0.01</v>
      </c>
      <c r="C64" s="150"/>
      <c r="D64" s="150"/>
      <c r="E64" s="150"/>
      <c r="F64" s="151"/>
      <c r="G64" s="22" t="str">
        <f t="shared" si="5"/>
        <v/>
      </c>
      <c r="H64" s="151"/>
      <c r="I64" s="151"/>
      <c r="J64" s="151"/>
      <c r="K64" s="22">
        <f t="shared" si="0"/>
        <v>0</v>
      </c>
      <c r="L64" s="92" t="str">
        <f t="shared" si="8"/>
        <v>M/C Off?</v>
      </c>
      <c r="M64" s="115">
        <f>SUM('MACHINE INFO'!S63)</f>
        <v>0.85199999999999998</v>
      </c>
      <c r="N64" s="113" t="str">
        <f t="shared" si="2"/>
        <v/>
      </c>
      <c r="O64" s="114" t="str">
        <f t="shared" si="9"/>
        <v/>
      </c>
      <c r="P64" s="152" t="str">
        <f t="shared" si="4"/>
        <v/>
      </c>
      <c r="Q64" s="366"/>
    </row>
    <row r="65" spans="1:17" s="18" customFormat="1" ht="19.5" customHeight="1" x14ac:dyDescent="0.4">
      <c r="A65" s="125">
        <f>'MACHINE INFO'!F64</f>
        <v>1046</v>
      </c>
      <c r="B65" s="108" t="str">
        <f>'MACHINE INFO'!H64</f>
        <v>$0.01</v>
      </c>
      <c r="C65" s="150"/>
      <c r="D65" s="150"/>
      <c r="E65" s="150"/>
      <c r="F65" s="151"/>
      <c r="G65" s="22" t="str">
        <f t="shared" si="5"/>
        <v/>
      </c>
      <c r="H65" s="151"/>
      <c r="I65" s="151"/>
      <c r="J65" s="151"/>
      <c r="K65" s="22">
        <f t="shared" si="0"/>
        <v>0</v>
      </c>
      <c r="L65" s="92" t="str">
        <f t="shared" si="8"/>
        <v>M/C Off?</v>
      </c>
      <c r="M65" s="115">
        <f>SUM('MACHINE INFO'!S64)</f>
        <v>0.85099999999999998</v>
      </c>
      <c r="N65" s="113" t="str">
        <f t="shared" si="2"/>
        <v/>
      </c>
      <c r="O65" s="114" t="str">
        <f t="shared" si="9"/>
        <v/>
      </c>
      <c r="P65" s="152" t="str">
        <f t="shared" si="4"/>
        <v/>
      </c>
      <c r="Q65" s="366"/>
    </row>
    <row r="66" spans="1:17" s="18" customFormat="1" ht="19.5" customHeight="1" x14ac:dyDescent="0.4">
      <c r="A66" s="125">
        <f>'MACHINE INFO'!F65</f>
        <v>1047</v>
      </c>
      <c r="B66" s="108" t="str">
        <f>'MACHINE INFO'!H65</f>
        <v>$0.01</v>
      </c>
      <c r="C66" s="150"/>
      <c r="D66" s="150"/>
      <c r="E66" s="150"/>
      <c r="F66" s="151"/>
      <c r="G66" s="22" t="str">
        <f t="shared" si="5"/>
        <v/>
      </c>
      <c r="H66" s="151"/>
      <c r="I66" s="151"/>
      <c r="J66" s="151"/>
      <c r="K66" s="22">
        <f t="shared" si="0"/>
        <v>0</v>
      </c>
      <c r="L66" s="92" t="str">
        <f t="shared" si="8"/>
        <v>M/C Off?</v>
      </c>
      <c r="M66" s="115">
        <f>SUM('MACHINE INFO'!S65)</f>
        <v>0.85099999999999998</v>
      </c>
      <c r="N66" s="113" t="str">
        <f t="shared" si="2"/>
        <v/>
      </c>
      <c r="O66" s="114" t="str">
        <f t="shared" si="9"/>
        <v/>
      </c>
      <c r="P66" s="152" t="str">
        <f t="shared" si="4"/>
        <v/>
      </c>
      <c r="Q66" s="366"/>
    </row>
    <row r="67" spans="1:17" s="18" customFormat="1" ht="19.5" customHeight="1" x14ac:dyDescent="0.4">
      <c r="A67" s="125">
        <f>'MACHINE INFO'!F66</f>
        <v>1131</v>
      </c>
      <c r="B67" s="108" t="str">
        <f>'MACHINE INFO'!H66</f>
        <v>$1.00</v>
      </c>
      <c r="C67" s="150"/>
      <c r="D67" s="150"/>
      <c r="E67" s="150"/>
      <c r="F67" s="151"/>
      <c r="G67" s="22" t="str">
        <f t="shared" si="5"/>
        <v/>
      </c>
      <c r="H67" s="151"/>
      <c r="I67" s="151"/>
      <c r="J67" s="151"/>
      <c r="K67" s="22">
        <f t="shared" si="0"/>
        <v>0</v>
      </c>
      <c r="L67" s="92" t="str">
        <f t="shared" si="8"/>
        <v>M/C Off?</v>
      </c>
      <c r="M67" s="115">
        <f>SUM('MACHINE INFO'!S66)</f>
        <v>0.879</v>
      </c>
      <c r="N67" s="113" t="str">
        <f t="shared" si="2"/>
        <v/>
      </c>
      <c r="O67" s="114" t="str">
        <f t="shared" si="9"/>
        <v/>
      </c>
      <c r="P67" s="152" t="str">
        <f t="shared" si="4"/>
        <v/>
      </c>
      <c r="Q67" s="366"/>
    </row>
    <row r="68" spans="1:17" s="18" customFormat="1" ht="19.5" customHeight="1" x14ac:dyDescent="0.4">
      <c r="A68" s="125">
        <f>'MACHINE INFO'!F67</f>
        <v>1445</v>
      </c>
      <c r="B68" s="108" t="str">
        <f>'MACHINE INFO'!H67</f>
        <v>$0.01</v>
      </c>
      <c r="C68" s="150"/>
      <c r="D68" s="150"/>
      <c r="E68" s="150"/>
      <c r="F68" s="151"/>
      <c r="G68" s="22" t="str">
        <f t="shared" ref="G68:G99" si="10">IF(AND(D68="",E68="",F68=""),"",SUM(D68:F68))</f>
        <v/>
      </c>
      <c r="H68" s="151"/>
      <c r="I68" s="151"/>
      <c r="J68" s="151"/>
      <c r="K68" s="22">
        <f t="shared" si="0"/>
        <v>0</v>
      </c>
      <c r="L68" s="92" t="str">
        <f t="shared" si="8"/>
        <v>M/C Off?</v>
      </c>
      <c r="M68" s="115">
        <f>SUM('MACHINE INFO'!S67)</f>
        <v>0.85020000000000007</v>
      </c>
      <c r="N68" s="113" t="str">
        <f t="shared" si="2"/>
        <v/>
      </c>
      <c r="O68" s="114" t="str">
        <f t="shared" si="9"/>
        <v/>
      </c>
      <c r="P68" s="152" t="str">
        <f t="shared" si="4"/>
        <v/>
      </c>
      <c r="Q68" s="366"/>
    </row>
    <row r="69" spans="1:17" s="18" customFormat="1" ht="19.5" customHeight="1" x14ac:dyDescent="0.4">
      <c r="A69" s="125">
        <f>'MACHINE INFO'!F68</f>
        <v>1446</v>
      </c>
      <c r="B69" s="108" t="str">
        <f>'MACHINE INFO'!H68</f>
        <v>$0.01</v>
      </c>
      <c r="C69" s="150"/>
      <c r="D69" s="150"/>
      <c r="E69" s="150"/>
      <c r="F69" s="151"/>
      <c r="G69" s="22" t="str">
        <f t="shared" si="10"/>
        <v/>
      </c>
      <c r="H69" s="151"/>
      <c r="I69" s="151"/>
      <c r="J69" s="151"/>
      <c r="K69" s="22">
        <f t="shared" si="0"/>
        <v>0</v>
      </c>
      <c r="L69" s="92" t="str">
        <f t="shared" si="8"/>
        <v>M/C Off?</v>
      </c>
      <c r="M69" s="115">
        <f>SUM('MACHINE INFO'!S68)</f>
        <v>0.85150000000000003</v>
      </c>
      <c r="N69" s="113" t="str">
        <f t="shared" si="2"/>
        <v/>
      </c>
      <c r="O69" s="114" t="str">
        <f t="shared" si="9"/>
        <v/>
      </c>
      <c r="P69" s="152" t="str">
        <f t="shared" si="4"/>
        <v/>
      </c>
      <c r="Q69" s="366"/>
    </row>
    <row r="70" spans="1:17" s="18" customFormat="1" ht="19.5" customHeight="1" x14ac:dyDescent="0.4">
      <c r="A70" s="125">
        <f>'MACHINE INFO'!F69</f>
        <v>1447</v>
      </c>
      <c r="B70" s="108" t="str">
        <f>'MACHINE INFO'!H69</f>
        <v>$0.01</v>
      </c>
      <c r="C70" s="150"/>
      <c r="D70" s="150"/>
      <c r="E70" s="150"/>
      <c r="F70" s="151"/>
      <c r="G70" s="22" t="str">
        <f t="shared" si="10"/>
        <v/>
      </c>
      <c r="H70" s="151"/>
      <c r="I70" s="151"/>
      <c r="J70" s="151"/>
      <c r="K70" s="22">
        <f t="shared" si="0"/>
        <v>0</v>
      </c>
      <c r="L70" s="92" t="str">
        <f t="shared" si="8"/>
        <v>M/C Off?</v>
      </c>
      <c r="M70" s="115">
        <f>SUM('MACHINE INFO'!S69)</f>
        <v>0.85009999999999997</v>
      </c>
      <c r="N70" s="113" t="str">
        <f t="shared" si="2"/>
        <v/>
      </c>
      <c r="O70" s="114" t="str">
        <f t="shared" si="9"/>
        <v/>
      </c>
      <c r="P70" s="152" t="str">
        <f t="shared" si="4"/>
        <v/>
      </c>
      <c r="Q70" s="366"/>
    </row>
    <row r="71" spans="1:17" s="18" customFormat="1" ht="19.5" customHeight="1" x14ac:dyDescent="0.4">
      <c r="A71" s="125">
        <f>'MACHINE INFO'!F70</f>
        <v>1448</v>
      </c>
      <c r="B71" s="108" t="str">
        <f>'MACHINE INFO'!H70</f>
        <v>$0.01</v>
      </c>
      <c r="C71" s="150"/>
      <c r="D71" s="150"/>
      <c r="E71" s="150"/>
      <c r="F71" s="151"/>
      <c r="G71" s="22" t="str">
        <f t="shared" si="10"/>
        <v/>
      </c>
      <c r="H71" s="151"/>
      <c r="I71" s="151"/>
      <c r="J71" s="151"/>
      <c r="K71" s="22">
        <f t="shared" si="0"/>
        <v>0</v>
      </c>
      <c r="L71" s="92" t="str">
        <f t="shared" si="8"/>
        <v>M/C Off?</v>
      </c>
      <c r="M71" s="115">
        <f>SUM('MACHINE INFO'!S70)</f>
        <v>0.85199999999999998</v>
      </c>
      <c r="N71" s="113" t="str">
        <f t="shared" si="2"/>
        <v/>
      </c>
      <c r="O71" s="114" t="str">
        <f t="shared" si="9"/>
        <v/>
      </c>
      <c r="P71" s="152" t="str">
        <f t="shared" si="4"/>
        <v/>
      </c>
      <c r="Q71" s="366"/>
    </row>
    <row r="72" spans="1:17" s="18" customFormat="1" ht="19.5" customHeight="1" x14ac:dyDescent="0.4">
      <c r="A72" s="125">
        <f>'MACHINE INFO'!F71</f>
        <v>1449</v>
      </c>
      <c r="B72" s="108" t="str">
        <f>'MACHINE INFO'!H71</f>
        <v>$0.01</v>
      </c>
      <c r="C72" s="150"/>
      <c r="D72" s="150"/>
      <c r="E72" s="150"/>
      <c r="F72" s="151"/>
      <c r="G72" s="22" t="str">
        <f t="shared" si="10"/>
        <v/>
      </c>
      <c r="H72" s="151"/>
      <c r="I72" s="151"/>
      <c r="J72" s="151"/>
      <c r="K72" s="22">
        <f t="shared" si="0"/>
        <v>0</v>
      </c>
      <c r="L72" s="92" t="str">
        <f t="shared" si="8"/>
        <v>M/C Off?</v>
      </c>
      <c r="M72" s="115">
        <f>SUM('MACHINE INFO'!S71)</f>
        <v>0.85099999999999998</v>
      </c>
      <c r="N72" s="113" t="str">
        <f t="shared" si="2"/>
        <v/>
      </c>
      <c r="O72" s="114" t="str">
        <f t="shared" si="9"/>
        <v/>
      </c>
      <c r="P72" s="152" t="str">
        <f t="shared" si="4"/>
        <v/>
      </c>
      <c r="Q72" s="366"/>
    </row>
    <row r="73" spans="1:17" s="18" customFormat="1" ht="19.5" customHeight="1" x14ac:dyDescent="0.4">
      <c r="A73" s="125">
        <f>'MACHINE INFO'!F72</f>
        <v>1450</v>
      </c>
      <c r="B73" s="108" t="str">
        <f>'MACHINE INFO'!H72</f>
        <v>$0.01</v>
      </c>
      <c r="C73" s="150"/>
      <c r="D73" s="150"/>
      <c r="E73" s="150"/>
      <c r="F73" s="151"/>
      <c r="G73" s="22" t="str">
        <f t="shared" si="10"/>
        <v/>
      </c>
      <c r="H73" s="151"/>
      <c r="I73" s="151"/>
      <c r="J73" s="151"/>
      <c r="K73" s="22">
        <f t="shared" si="0"/>
        <v>0</v>
      </c>
      <c r="L73" s="92" t="str">
        <f t="shared" si="8"/>
        <v>M/C Off?</v>
      </c>
      <c r="M73" s="115">
        <f>SUM('MACHINE INFO'!S72)</f>
        <v>0.87760000000000005</v>
      </c>
      <c r="N73" s="113" t="str">
        <f t="shared" si="2"/>
        <v/>
      </c>
      <c r="O73" s="114" t="str">
        <f t="shared" si="9"/>
        <v/>
      </c>
      <c r="P73" s="152" t="str">
        <f t="shared" si="4"/>
        <v/>
      </c>
      <c r="Q73" s="366"/>
    </row>
    <row r="74" spans="1:17" s="18" customFormat="1" ht="19.5" customHeight="1" x14ac:dyDescent="0.4">
      <c r="A74" s="125">
        <f>'MACHINE INFO'!F73</f>
        <v>1451</v>
      </c>
      <c r="B74" s="108" t="str">
        <f>'MACHINE INFO'!H73</f>
        <v>$0.01</v>
      </c>
      <c r="C74" s="150"/>
      <c r="D74" s="150"/>
      <c r="E74" s="150"/>
      <c r="F74" s="151"/>
      <c r="G74" s="22" t="str">
        <f t="shared" si="10"/>
        <v/>
      </c>
      <c r="H74" s="151"/>
      <c r="I74" s="151"/>
      <c r="J74" s="151"/>
      <c r="K74" s="22">
        <f t="shared" si="0"/>
        <v>0</v>
      </c>
      <c r="L74" s="92" t="str">
        <f t="shared" si="8"/>
        <v>M/C Off?</v>
      </c>
      <c r="M74" s="115">
        <f>SUM('MACHINE INFO'!S73)</f>
        <v>0.85150000000000003</v>
      </c>
      <c r="N74" s="113" t="str">
        <f t="shared" si="2"/>
        <v/>
      </c>
      <c r="O74" s="114" t="str">
        <f t="shared" si="9"/>
        <v/>
      </c>
      <c r="P74" s="152" t="str">
        <f t="shared" si="4"/>
        <v/>
      </c>
      <c r="Q74" s="366"/>
    </row>
    <row r="75" spans="1:17" s="18" customFormat="1" ht="19.5" customHeight="1" x14ac:dyDescent="0.4">
      <c r="A75" s="125">
        <f>'MACHINE INFO'!F74</f>
        <v>1452</v>
      </c>
      <c r="B75" s="108" t="str">
        <f>'MACHINE INFO'!H74</f>
        <v>$0.01</v>
      </c>
      <c r="C75" s="150"/>
      <c r="D75" s="150"/>
      <c r="E75" s="150"/>
      <c r="F75" s="151"/>
      <c r="G75" s="22" t="str">
        <f t="shared" si="10"/>
        <v/>
      </c>
      <c r="H75" s="151"/>
      <c r="I75" s="151"/>
      <c r="J75" s="151"/>
      <c r="K75" s="22">
        <f t="shared" ref="K75:K124" si="11">SUM(H75:J75)</f>
        <v>0</v>
      </c>
      <c r="L75" s="92" t="str">
        <f t="shared" si="8"/>
        <v>M/C Off?</v>
      </c>
      <c r="M75" s="115">
        <f>SUM('MACHINE INFO'!S74)</f>
        <v>0.85020000000000007</v>
      </c>
      <c r="N75" s="113" t="str">
        <f t="shared" ref="N75:N138" si="12">IF(L75="M/C Off?","",IF(G75="","",IF(AND(H75="",I75="",J75=""),"",SUM((C75-L75)/C75))))</f>
        <v/>
      </c>
      <c r="O75" s="114" t="str">
        <f t="shared" si="9"/>
        <v/>
      </c>
      <c r="P75" s="152" t="str">
        <f t="shared" ref="P75:P138" si="13">IF(C75="","",IF(G75&gt;C75,"DROP BUT NO COIN IN?",IF(C75=0,"ZERO COIN IN?",IF(AND(C75&gt;0,G75&gt;0),"OK",IF(AND(C75&gt;0,G75=0),"No Drop?",)))))</f>
        <v/>
      </c>
      <c r="Q75" s="366"/>
    </row>
    <row r="76" spans="1:17" s="18" customFormat="1" ht="19.5" customHeight="1" x14ac:dyDescent="0.4">
      <c r="A76" s="125">
        <f>'MACHINE INFO'!F75</f>
        <v>1414</v>
      </c>
      <c r="B76" s="108" t="str">
        <f>'MACHINE INFO'!H75</f>
        <v>$0.01</v>
      </c>
      <c r="C76" s="150"/>
      <c r="D76" s="150"/>
      <c r="E76" s="150"/>
      <c r="F76" s="151"/>
      <c r="G76" s="22" t="str">
        <f t="shared" si="10"/>
        <v/>
      </c>
      <c r="H76" s="151"/>
      <c r="I76" s="151"/>
      <c r="J76" s="151"/>
      <c r="K76" s="22">
        <f t="shared" si="11"/>
        <v>0</v>
      </c>
      <c r="L76" s="92" t="str">
        <f t="shared" si="8"/>
        <v>M/C Off?</v>
      </c>
      <c r="M76" s="115">
        <f>SUM('MACHINE INFO'!S75)</f>
        <v>0.88380000000000003</v>
      </c>
      <c r="N76" s="113" t="str">
        <f t="shared" si="12"/>
        <v/>
      </c>
      <c r="O76" s="114" t="str">
        <f t="shared" si="9"/>
        <v/>
      </c>
      <c r="P76" s="152" t="str">
        <f t="shared" si="13"/>
        <v/>
      </c>
      <c r="Q76" s="366"/>
    </row>
    <row r="77" spans="1:17" s="18" customFormat="1" ht="19.5" customHeight="1" x14ac:dyDescent="0.4">
      <c r="A77" s="125">
        <f>'MACHINE INFO'!F76</f>
        <v>1415</v>
      </c>
      <c r="B77" s="108" t="str">
        <f>'MACHINE INFO'!H76</f>
        <v>$0.01</v>
      </c>
      <c r="C77" s="150"/>
      <c r="D77" s="150"/>
      <c r="E77" s="150"/>
      <c r="F77" s="151"/>
      <c r="G77" s="22" t="str">
        <f t="shared" si="10"/>
        <v/>
      </c>
      <c r="H77" s="151"/>
      <c r="I77" s="151"/>
      <c r="J77" s="151"/>
      <c r="K77" s="22">
        <f t="shared" si="11"/>
        <v>0</v>
      </c>
      <c r="L77" s="92" t="str">
        <f t="shared" si="8"/>
        <v>M/C Off?</v>
      </c>
      <c r="M77" s="115">
        <f>SUM('MACHINE INFO'!S76)</f>
        <v>0.88380000000000003</v>
      </c>
      <c r="N77" s="113" t="str">
        <f t="shared" si="12"/>
        <v/>
      </c>
      <c r="O77" s="114" t="str">
        <f t="shared" si="9"/>
        <v/>
      </c>
      <c r="P77" s="152" t="str">
        <f t="shared" si="13"/>
        <v/>
      </c>
      <c r="Q77" s="366"/>
    </row>
    <row r="78" spans="1:17" s="18" customFormat="1" ht="19.5" customHeight="1" x14ac:dyDescent="0.4">
      <c r="A78" s="125">
        <f>'MACHINE INFO'!F77</f>
        <v>1350</v>
      </c>
      <c r="B78" s="108" t="str">
        <f>'MACHINE INFO'!H77</f>
        <v>$0.01</v>
      </c>
      <c r="C78" s="150"/>
      <c r="D78" s="150"/>
      <c r="E78" s="150"/>
      <c r="F78" s="151"/>
      <c r="G78" s="22" t="str">
        <f t="shared" si="10"/>
        <v/>
      </c>
      <c r="H78" s="151"/>
      <c r="I78" s="151"/>
      <c r="J78" s="151"/>
      <c r="K78" s="22">
        <f t="shared" si="11"/>
        <v>0</v>
      </c>
      <c r="L78" s="92" t="str">
        <f t="shared" si="8"/>
        <v>M/C Off?</v>
      </c>
      <c r="M78" s="115">
        <f>SUM('MACHINE INFO'!S77)</f>
        <v>0.88380000000000003</v>
      </c>
      <c r="N78" s="113" t="str">
        <f t="shared" si="12"/>
        <v/>
      </c>
      <c r="O78" s="114" t="str">
        <f t="shared" si="9"/>
        <v/>
      </c>
      <c r="P78" s="152" t="str">
        <f t="shared" si="13"/>
        <v/>
      </c>
      <c r="Q78" s="366"/>
    </row>
    <row r="79" spans="1:17" s="18" customFormat="1" ht="19.5" customHeight="1" x14ac:dyDescent="0.4">
      <c r="A79" s="125">
        <f>'MACHINE INFO'!F78</f>
        <v>1351</v>
      </c>
      <c r="B79" s="108" t="str">
        <f>'MACHINE INFO'!H78</f>
        <v>$0.01</v>
      </c>
      <c r="C79" s="150"/>
      <c r="D79" s="150"/>
      <c r="E79" s="150"/>
      <c r="F79" s="151"/>
      <c r="G79" s="22" t="str">
        <f t="shared" si="10"/>
        <v/>
      </c>
      <c r="H79" s="151"/>
      <c r="I79" s="151"/>
      <c r="J79" s="151"/>
      <c r="K79" s="22">
        <f t="shared" si="11"/>
        <v>0</v>
      </c>
      <c r="L79" s="92" t="str">
        <f t="shared" si="8"/>
        <v>M/C Off?</v>
      </c>
      <c r="M79" s="115">
        <f>SUM('MACHINE INFO'!S78)</f>
        <v>0.86080000000000001</v>
      </c>
      <c r="N79" s="113" t="str">
        <f t="shared" si="12"/>
        <v/>
      </c>
      <c r="O79" s="114" t="str">
        <f t="shared" si="9"/>
        <v/>
      </c>
      <c r="P79" s="152" t="str">
        <f t="shared" si="13"/>
        <v/>
      </c>
      <c r="Q79" s="366"/>
    </row>
    <row r="80" spans="1:17" s="18" customFormat="1" ht="19.5" customHeight="1" x14ac:dyDescent="0.4">
      <c r="A80" s="125">
        <f>'MACHINE INFO'!F79</f>
        <v>1295</v>
      </c>
      <c r="B80" s="108" t="str">
        <f>'MACHINE INFO'!H79</f>
        <v>$0.01</v>
      </c>
      <c r="C80" s="150"/>
      <c r="D80" s="150"/>
      <c r="E80" s="150"/>
      <c r="F80" s="151"/>
      <c r="G80" s="22" t="str">
        <f t="shared" si="10"/>
        <v/>
      </c>
      <c r="H80" s="151"/>
      <c r="I80" s="151"/>
      <c r="J80" s="151"/>
      <c r="K80" s="22">
        <f t="shared" si="11"/>
        <v>0</v>
      </c>
      <c r="L80" s="92" t="str">
        <f t="shared" si="8"/>
        <v>M/C Off?</v>
      </c>
      <c r="M80" s="115">
        <f>SUM('MACHINE INFO'!S79)</f>
        <v>0.86080000000000001</v>
      </c>
      <c r="N80" s="113" t="str">
        <f t="shared" si="12"/>
        <v/>
      </c>
      <c r="O80" s="114" t="str">
        <f t="shared" si="9"/>
        <v/>
      </c>
      <c r="P80" s="152" t="str">
        <f t="shared" si="13"/>
        <v/>
      </c>
      <c r="Q80" s="366"/>
    </row>
    <row r="81" spans="1:17" s="18" customFormat="1" ht="19.5" customHeight="1" x14ac:dyDescent="0.4">
      <c r="A81" s="125">
        <f>'MACHINE INFO'!F80</f>
        <v>1294</v>
      </c>
      <c r="B81" s="108" t="str">
        <f>'MACHINE INFO'!H80</f>
        <v>$0.01</v>
      </c>
      <c r="C81" s="150"/>
      <c r="D81" s="150"/>
      <c r="E81" s="150"/>
      <c r="F81" s="151"/>
      <c r="G81" s="22" t="str">
        <f t="shared" si="10"/>
        <v/>
      </c>
      <c r="H81" s="151"/>
      <c r="I81" s="151"/>
      <c r="J81" s="151"/>
      <c r="K81" s="22">
        <f t="shared" si="11"/>
        <v>0</v>
      </c>
      <c r="L81" s="92" t="str">
        <f t="shared" si="8"/>
        <v>M/C Off?</v>
      </c>
      <c r="M81" s="115">
        <f>SUM('MACHINE INFO'!S80)</f>
        <v>0.87329999999999997</v>
      </c>
      <c r="N81" s="113" t="str">
        <f t="shared" si="12"/>
        <v/>
      </c>
      <c r="O81" s="114" t="str">
        <f t="shared" si="9"/>
        <v/>
      </c>
      <c r="P81" s="152" t="str">
        <f t="shared" si="13"/>
        <v/>
      </c>
      <c r="Q81" s="366"/>
    </row>
    <row r="82" spans="1:17" s="18" customFormat="1" ht="19.5" customHeight="1" x14ac:dyDescent="0.4">
      <c r="A82" s="125">
        <f>'MACHINE INFO'!F81</f>
        <v>1296</v>
      </c>
      <c r="B82" s="108" t="str">
        <f>'MACHINE INFO'!H81</f>
        <v>$0.01</v>
      </c>
      <c r="C82" s="150"/>
      <c r="D82" s="150"/>
      <c r="E82" s="150"/>
      <c r="F82" s="151"/>
      <c r="G82" s="22" t="str">
        <f t="shared" si="10"/>
        <v/>
      </c>
      <c r="H82" s="151"/>
      <c r="I82" s="151"/>
      <c r="J82" s="151"/>
      <c r="K82" s="22">
        <f t="shared" si="11"/>
        <v>0</v>
      </c>
      <c r="L82" s="92" t="str">
        <f t="shared" si="8"/>
        <v>M/C Off?</v>
      </c>
      <c r="M82" s="115">
        <f>SUM('MACHINE INFO'!S81)</f>
        <v>0.87329999999999997</v>
      </c>
      <c r="N82" s="113" t="str">
        <f t="shared" si="12"/>
        <v/>
      </c>
      <c r="O82" s="114" t="str">
        <f t="shared" si="9"/>
        <v/>
      </c>
      <c r="P82" s="152" t="str">
        <f t="shared" si="13"/>
        <v/>
      </c>
      <c r="Q82" s="366"/>
    </row>
    <row r="83" spans="1:17" s="18" customFormat="1" ht="19.5" customHeight="1" x14ac:dyDescent="0.4">
      <c r="A83" s="125">
        <f>'MACHINE INFO'!F82</f>
        <v>1286</v>
      </c>
      <c r="B83" s="108" t="str">
        <f>'MACHINE INFO'!H82</f>
        <v>$0.01</v>
      </c>
      <c r="C83" s="150"/>
      <c r="D83" s="150"/>
      <c r="E83" s="150"/>
      <c r="F83" s="151"/>
      <c r="G83" s="22" t="str">
        <f t="shared" si="10"/>
        <v/>
      </c>
      <c r="H83" s="151"/>
      <c r="I83" s="151"/>
      <c r="J83" s="151"/>
      <c r="K83" s="22">
        <f t="shared" si="11"/>
        <v>0</v>
      </c>
      <c r="L83" s="92" t="str">
        <f t="shared" ref="L83:L96" si="14">IF(AND(C83=0,D83=0,E83=0,F83=0),"M/C Off?",SUM(G83-K83))</f>
        <v>M/C Off?</v>
      </c>
      <c r="M83" s="115">
        <f>SUM('MACHINE INFO'!S82)</f>
        <v>0.9032</v>
      </c>
      <c r="N83" s="113" t="str">
        <f t="shared" si="12"/>
        <v/>
      </c>
      <c r="O83" s="114" t="str">
        <f t="shared" ref="O83:O96" si="15">IF(M83=0,"NO THEO %",IF(N83="","",SUM(M83-N83)))</f>
        <v/>
      </c>
      <c r="P83" s="152" t="str">
        <f t="shared" si="13"/>
        <v/>
      </c>
      <c r="Q83" s="366"/>
    </row>
    <row r="84" spans="1:17" s="18" customFormat="1" ht="19.5" customHeight="1" x14ac:dyDescent="0.4">
      <c r="A84" s="125">
        <f>'MACHINE INFO'!F83</f>
        <v>1279</v>
      </c>
      <c r="B84" s="108" t="str">
        <f>'MACHINE INFO'!H83</f>
        <v>$0.01</v>
      </c>
      <c r="C84" s="150"/>
      <c r="D84" s="150"/>
      <c r="E84" s="150"/>
      <c r="F84" s="151"/>
      <c r="G84" s="22" t="str">
        <f>IF(AND(D84="",E84="",F84=""),"",SUM(D84:F84))</f>
        <v/>
      </c>
      <c r="H84" s="151"/>
      <c r="I84" s="151"/>
      <c r="J84" s="151"/>
      <c r="K84" s="22">
        <f>SUM(H84:J84)</f>
        <v>0</v>
      </c>
      <c r="L84" s="92" t="str">
        <f>IF(AND(C84=0,D84=0,E84=0,F84=0),"M/C Off?",SUM(G84-K84))</f>
        <v>M/C Off?</v>
      </c>
      <c r="M84" s="115">
        <f>SUM('MACHINE INFO'!S83)</f>
        <v>0.90339999999999998</v>
      </c>
      <c r="N84" s="113" t="str">
        <f t="shared" si="12"/>
        <v/>
      </c>
      <c r="O84" s="114" t="str">
        <f>IF(M84=0,"NO THEO %",IF(N84="","",SUM(M84-N84)))</f>
        <v/>
      </c>
      <c r="P84" s="152" t="str">
        <f t="shared" si="13"/>
        <v/>
      </c>
      <c r="Q84" s="366"/>
    </row>
    <row r="85" spans="1:17" s="18" customFormat="1" ht="19.5" customHeight="1" x14ac:dyDescent="0.4">
      <c r="A85" s="125">
        <f>'MACHINE INFO'!F84</f>
        <v>1287</v>
      </c>
      <c r="B85" s="108" t="str">
        <f>'MACHINE INFO'!H84</f>
        <v>$0.01</v>
      </c>
      <c r="C85" s="150"/>
      <c r="D85" s="150"/>
      <c r="E85" s="150"/>
      <c r="F85" s="151"/>
      <c r="G85" s="22" t="str">
        <f>IF(AND(D85="",E85="",F85=""),"",SUM(D85:F85))</f>
        <v/>
      </c>
      <c r="H85" s="151"/>
      <c r="I85" s="151"/>
      <c r="J85" s="151"/>
      <c r="K85" s="22">
        <f>SUM(H85:J85)</f>
        <v>0</v>
      </c>
      <c r="L85" s="92" t="str">
        <f>IF(AND(C85=0,D85=0,E85=0,F85=0),"M/C Off?",SUM(G85-K85))</f>
        <v>M/C Off?</v>
      </c>
      <c r="M85" s="115">
        <f>SUM('MACHINE INFO'!S84)</f>
        <v>0.9032</v>
      </c>
      <c r="N85" s="113" t="str">
        <f t="shared" si="12"/>
        <v/>
      </c>
      <c r="O85" s="114" t="str">
        <f>IF(M85=0,"NO THEO %",IF(N85="","",SUM(M85-N85)))</f>
        <v/>
      </c>
      <c r="P85" s="152" t="str">
        <f t="shared" si="13"/>
        <v/>
      </c>
      <c r="Q85" s="366"/>
    </row>
    <row r="86" spans="1:17" s="18" customFormat="1" ht="19.5" customHeight="1" x14ac:dyDescent="0.4">
      <c r="A86" s="125">
        <f>'MACHINE INFO'!F85</f>
        <v>1342</v>
      </c>
      <c r="B86" s="108" t="str">
        <f>'MACHINE INFO'!H85</f>
        <v>$0.01</v>
      </c>
      <c r="C86" s="150"/>
      <c r="D86" s="150"/>
      <c r="E86" s="150"/>
      <c r="F86" s="151"/>
      <c r="G86" s="22" t="str">
        <f>IF(AND(D86="",E86="",F86=""),"",SUM(D86:F86))</f>
        <v/>
      </c>
      <c r="H86" s="151"/>
      <c r="I86" s="151"/>
      <c r="J86" s="151"/>
      <c r="K86" s="22">
        <f>SUM(H86:J86)</f>
        <v>0</v>
      </c>
      <c r="L86" s="92" t="str">
        <f>IF(AND(C86=0,D86=0,E86=0,F86=0),"M/C Off?",SUM(G86-K86))</f>
        <v>M/C Off?</v>
      </c>
      <c r="M86" s="115">
        <f>SUM('MACHINE INFO'!S85)</f>
        <v>0.84230000000000005</v>
      </c>
      <c r="N86" s="113" t="str">
        <f t="shared" si="12"/>
        <v/>
      </c>
      <c r="O86" s="114" t="str">
        <f>IF(M86=0,"NO THEO %",IF(N86="","",SUM(M86-N86)))</f>
        <v/>
      </c>
      <c r="P86" s="152" t="str">
        <f t="shared" si="13"/>
        <v/>
      </c>
      <c r="Q86" s="366"/>
    </row>
    <row r="87" spans="1:17" s="18" customFormat="1" ht="19.5" customHeight="1" x14ac:dyDescent="0.4">
      <c r="A87" s="125">
        <f>'MACHINE INFO'!F86</f>
        <v>1343</v>
      </c>
      <c r="B87" s="108" t="str">
        <f>'MACHINE INFO'!H86</f>
        <v>$0.01</v>
      </c>
      <c r="C87" s="150"/>
      <c r="D87" s="150"/>
      <c r="E87" s="150"/>
      <c r="F87" s="151"/>
      <c r="G87" s="22" t="str">
        <f>IF(AND(D87="",E87="",F87=""),"",SUM(D87:F87))</f>
        <v/>
      </c>
      <c r="H87" s="151"/>
      <c r="I87" s="151"/>
      <c r="J87" s="151"/>
      <c r="K87" s="22">
        <f>SUM(H87:J87)</f>
        <v>0</v>
      </c>
      <c r="L87" s="92" t="str">
        <f>IF(AND(C87=0,D87=0,E87=0,F87=0),"M/C Off?",SUM(G87-K87))</f>
        <v>M/C Off?</v>
      </c>
      <c r="M87" s="115">
        <f>SUM('MACHINE INFO'!S86)</f>
        <v>0.8468</v>
      </c>
      <c r="N87" s="113" t="str">
        <f t="shared" si="12"/>
        <v/>
      </c>
      <c r="O87" s="114" t="str">
        <f>IF(M87=0,"NO THEO %",IF(N87="","",SUM(M87-N87)))</f>
        <v/>
      </c>
      <c r="P87" s="152" t="str">
        <f t="shared" si="13"/>
        <v/>
      </c>
      <c r="Q87" s="366"/>
    </row>
    <row r="88" spans="1:17" s="18" customFormat="1" ht="19.5" customHeight="1" x14ac:dyDescent="0.4">
      <c r="A88" s="125">
        <f>'MACHINE INFO'!F87</f>
        <v>1344</v>
      </c>
      <c r="B88" s="108" t="str">
        <f>'MACHINE INFO'!H87</f>
        <v>$0.01</v>
      </c>
      <c r="C88" s="150"/>
      <c r="D88" s="150"/>
      <c r="E88" s="150"/>
      <c r="F88" s="151"/>
      <c r="G88" s="22" t="str">
        <f t="shared" si="10"/>
        <v/>
      </c>
      <c r="H88" s="151"/>
      <c r="I88" s="151"/>
      <c r="J88" s="151"/>
      <c r="K88" s="22">
        <f t="shared" si="11"/>
        <v>0</v>
      </c>
      <c r="L88" s="92" t="str">
        <f t="shared" si="14"/>
        <v>M/C Off?</v>
      </c>
      <c r="M88" s="115">
        <f>SUM('MACHINE INFO'!S87)</f>
        <v>0.84230000000000005</v>
      </c>
      <c r="N88" s="113" t="str">
        <f t="shared" si="12"/>
        <v/>
      </c>
      <c r="O88" s="114" t="str">
        <f t="shared" si="15"/>
        <v/>
      </c>
      <c r="P88" s="152" t="str">
        <f t="shared" si="13"/>
        <v/>
      </c>
      <c r="Q88" s="366"/>
    </row>
    <row r="89" spans="1:17" s="18" customFormat="1" ht="19.5" customHeight="1" x14ac:dyDescent="0.4">
      <c r="A89" s="125">
        <f>'MACHINE INFO'!F88</f>
        <v>1361</v>
      </c>
      <c r="B89" s="108" t="str">
        <f>'MACHINE INFO'!H88</f>
        <v>$0.01</v>
      </c>
      <c r="C89" s="150"/>
      <c r="D89" s="150"/>
      <c r="E89" s="150"/>
      <c r="F89" s="151"/>
      <c r="G89" s="22" t="str">
        <f t="shared" si="10"/>
        <v/>
      </c>
      <c r="H89" s="151"/>
      <c r="I89" s="151"/>
      <c r="J89" s="151"/>
      <c r="K89" s="22">
        <f t="shared" si="11"/>
        <v>0</v>
      </c>
      <c r="L89" s="92" t="str">
        <f t="shared" si="14"/>
        <v>M/C Off?</v>
      </c>
      <c r="M89" s="115">
        <f>SUM('MACHINE INFO'!S88)</f>
        <v>0.85189999999999999</v>
      </c>
      <c r="N89" s="113" t="str">
        <f t="shared" si="12"/>
        <v/>
      </c>
      <c r="O89" s="114" t="str">
        <f t="shared" si="15"/>
        <v/>
      </c>
      <c r="P89" s="152" t="str">
        <f t="shared" si="13"/>
        <v/>
      </c>
      <c r="Q89" s="366"/>
    </row>
    <row r="90" spans="1:17" s="18" customFormat="1" ht="19.5" customHeight="1" x14ac:dyDescent="0.4">
      <c r="A90" s="125">
        <f>'MACHINE INFO'!F89</f>
        <v>1362</v>
      </c>
      <c r="B90" s="108" t="str">
        <f>'MACHINE INFO'!H89</f>
        <v>$0.01</v>
      </c>
      <c r="C90" s="150"/>
      <c r="D90" s="150"/>
      <c r="E90" s="150"/>
      <c r="F90" s="151"/>
      <c r="G90" s="22" t="str">
        <f t="shared" si="10"/>
        <v/>
      </c>
      <c r="H90" s="151"/>
      <c r="I90" s="151"/>
      <c r="J90" s="151"/>
      <c r="K90" s="22">
        <f t="shared" si="11"/>
        <v>0</v>
      </c>
      <c r="L90" s="92" t="str">
        <f t="shared" si="14"/>
        <v>M/C Off?</v>
      </c>
      <c r="M90" s="115">
        <f>SUM('MACHINE INFO'!S89)</f>
        <v>0.85189999999999999</v>
      </c>
      <c r="N90" s="113" t="str">
        <f t="shared" si="12"/>
        <v/>
      </c>
      <c r="O90" s="114" t="str">
        <f t="shared" si="15"/>
        <v/>
      </c>
      <c r="P90" s="152" t="str">
        <f t="shared" si="13"/>
        <v/>
      </c>
      <c r="Q90" s="366"/>
    </row>
    <row r="91" spans="1:17" s="18" customFormat="1" ht="19.5" customHeight="1" x14ac:dyDescent="0.4">
      <c r="A91" s="125">
        <f>'MACHINE INFO'!F90</f>
        <v>1363</v>
      </c>
      <c r="B91" s="108" t="str">
        <f>'MACHINE INFO'!H90</f>
        <v>$0.01</v>
      </c>
      <c r="C91" s="150"/>
      <c r="D91" s="150"/>
      <c r="E91" s="150"/>
      <c r="F91" s="151"/>
      <c r="G91" s="22" t="str">
        <f t="shared" si="10"/>
        <v/>
      </c>
      <c r="H91" s="151"/>
      <c r="I91" s="151"/>
      <c r="J91" s="151"/>
      <c r="K91" s="22">
        <f t="shared" si="11"/>
        <v>0</v>
      </c>
      <c r="L91" s="92" t="str">
        <f t="shared" si="14"/>
        <v>M/C Off?</v>
      </c>
      <c r="M91" s="115">
        <f>SUM('MACHINE INFO'!S90)</f>
        <v>0.85189999999999999</v>
      </c>
      <c r="N91" s="113" t="str">
        <f t="shared" si="12"/>
        <v/>
      </c>
      <c r="O91" s="114" t="str">
        <f t="shared" si="15"/>
        <v/>
      </c>
      <c r="P91" s="152" t="str">
        <f t="shared" si="13"/>
        <v/>
      </c>
      <c r="Q91" s="366"/>
    </row>
    <row r="92" spans="1:17" s="18" customFormat="1" ht="19.5" customHeight="1" x14ac:dyDescent="0.4">
      <c r="A92" s="125">
        <f>'MACHINE INFO'!F91</f>
        <v>1283</v>
      </c>
      <c r="B92" s="108" t="str">
        <f>'MACHINE INFO'!H91</f>
        <v>$0.01</v>
      </c>
      <c r="C92" s="150"/>
      <c r="D92" s="150"/>
      <c r="E92" s="150"/>
      <c r="F92" s="151"/>
      <c r="G92" s="22" t="str">
        <f t="shared" si="10"/>
        <v/>
      </c>
      <c r="H92" s="151"/>
      <c r="I92" s="151"/>
      <c r="J92" s="151"/>
      <c r="K92" s="22">
        <f t="shared" si="11"/>
        <v>0</v>
      </c>
      <c r="L92" s="92" t="str">
        <f t="shared" si="14"/>
        <v>M/C Off?</v>
      </c>
      <c r="M92" s="115">
        <f>SUM('MACHINE INFO'!S91)</f>
        <v>0.87</v>
      </c>
      <c r="N92" s="113" t="str">
        <f t="shared" si="12"/>
        <v/>
      </c>
      <c r="O92" s="114" t="str">
        <f t="shared" si="15"/>
        <v/>
      </c>
      <c r="P92" s="152" t="str">
        <f t="shared" si="13"/>
        <v/>
      </c>
      <c r="Q92" s="366"/>
    </row>
    <row r="93" spans="1:17" s="18" customFormat="1" ht="19.5" customHeight="1" x14ac:dyDescent="0.4">
      <c r="A93" s="125">
        <f>'MACHINE INFO'!F92</f>
        <v>1282</v>
      </c>
      <c r="B93" s="108" t="str">
        <f>'MACHINE INFO'!H92</f>
        <v>$0.01</v>
      </c>
      <c r="C93" s="150"/>
      <c r="D93" s="150"/>
      <c r="E93" s="150"/>
      <c r="F93" s="151"/>
      <c r="G93" s="22" t="str">
        <f t="shared" si="10"/>
        <v/>
      </c>
      <c r="H93" s="151"/>
      <c r="I93" s="151"/>
      <c r="J93" s="151"/>
      <c r="K93" s="22">
        <f t="shared" si="11"/>
        <v>0</v>
      </c>
      <c r="L93" s="92" t="str">
        <f t="shared" si="14"/>
        <v>M/C Off?</v>
      </c>
      <c r="M93" s="115">
        <f>SUM('MACHINE INFO'!S92)</f>
        <v>0.87</v>
      </c>
      <c r="N93" s="113" t="str">
        <f t="shared" si="12"/>
        <v/>
      </c>
      <c r="O93" s="114" t="str">
        <f t="shared" si="15"/>
        <v/>
      </c>
      <c r="P93" s="152" t="str">
        <f t="shared" si="13"/>
        <v/>
      </c>
      <c r="Q93" s="366"/>
    </row>
    <row r="94" spans="1:17" s="18" customFormat="1" ht="19.5" customHeight="1" x14ac:dyDescent="0.4">
      <c r="A94" s="125">
        <f>'MACHINE INFO'!F93</f>
        <v>1284</v>
      </c>
      <c r="B94" s="108" t="str">
        <f>'MACHINE INFO'!H93</f>
        <v>$0.01</v>
      </c>
      <c r="C94" s="150"/>
      <c r="D94" s="150"/>
      <c r="E94" s="150"/>
      <c r="F94" s="151"/>
      <c r="G94" s="22" t="str">
        <f t="shared" si="10"/>
        <v/>
      </c>
      <c r="H94" s="151"/>
      <c r="I94" s="151"/>
      <c r="J94" s="151"/>
      <c r="K94" s="22">
        <f t="shared" si="11"/>
        <v>0</v>
      </c>
      <c r="L94" s="92" t="str">
        <f t="shared" si="14"/>
        <v>M/C Off?</v>
      </c>
      <c r="M94" s="115">
        <f>SUM('MACHINE INFO'!S93)</f>
        <v>0.87</v>
      </c>
      <c r="N94" s="113" t="str">
        <f t="shared" si="12"/>
        <v/>
      </c>
      <c r="O94" s="114" t="str">
        <f t="shared" si="15"/>
        <v/>
      </c>
      <c r="P94" s="152" t="str">
        <f t="shared" si="13"/>
        <v/>
      </c>
      <c r="Q94" s="366"/>
    </row>
    <row r="95" spans="1:17" s="18" customFormat="1" ht="19.5" customHeight="1" x14ac:dyDescent="0.4">
      <c r="A95" s="125">
        <f>'MACHINE INFO'!F94</f>
        <v>1285</v>
      </c>
      <c r="B95" s="108" t="str">
        <f>'MACHINE INFO'!H94</f>
        <v>$0.01</v>
      </c>
      <c r="C95" s="150"/>
      <c r="D95" s="150"/>
      <c r="E95" s="150"/>
      <c r="F95" s="151"/>
      <c r="G95" s="22" t="str">
        <f t="shared" si="10"/>
        <v/>
      </c>
      <c r="H95" s="151"/>
      <c r="I95" s="151"/>
      <c r="J95" s="151"/>
      <c r="K95" s="22">
        <f t="shared" si="11"/>
        <v>0</v>
      </c>
      <c r="L95" s="92" t="str">
        <f t="shared" si="14"/>
        <v>M/C Off?</v>
      </c>
      <c r="M95" s="115">
        <f>SUM('MACHINE INFO'!S94)</f>
        <v>0.86939999999999995</v>
      </c>
      <c r="N95" s="113" t="str">
        <f t="shared" si="12"/>
        <v/>
      </c>
      <c r="O95" s="114" t="str">
        <f t="shared" si="15"/>
        <v/>
      </c>
      <c r="P95" s="152" t="str">
        <f t="shared" si="13"/>
        <v/>
      </c>
      <c r="Q95" s="366"/>
    </row>
    <row r="96" spans="1:17" s="18" customFormat="1" ht="19.5" customHeight="1" x14ac:dyDescent="0.4">
      <c r="A96" s="125">
        <f>'MACHINE INFO'!F95</f>
        <v>1406</v>
      </c>
      <c r="B96" s="108" t="str">
        <f>'MACHINE INFO'!H95</f>
        <v>$0.01</v>
      </c>
      <c r="C96" s="150"/>
      <c r="D96" s="150"/>
      <c r="E96" s="150"/>
      <c r="F96" s="151"/>
      <c r="G96" s="22" t="str">
        <f t="shared" si="10"/>
        <v/>
      </c>
      <c r="H96" s="151"/>
      <c r="I96" s="151"/>
      <c r="J96" s="151"/>
      <c r="K96" s="22">
        <f t="shared" si="11"/>
        <v>0</v>
      </c>
      <c r="L96" s="92" t="str">
        <f t="shared" si="14"/>
        <v>M/C Off?</v>
      </c>
      <c r="M96" s="115">
        <f>SUM('MACHINE INFO'!S95)</f>
        <v>0.86939999999999995</v>
      </c>
      <c r="N96" s="113" t="str">
        <f t="shared" si="12"/>
        <v/>
      </c>
      <c r="O96" s="114" t="str">
        <f t="shared" si="15"/>
        <v/>
      </c>
      <c r="P96" s="152" t="str">
        <f t="shared" si="13"/>
        <v/>
      </c>
      <c r="Q96" s="366"/>
    </row>
    <row r="97" spans="1:17" s="18" customFormat="1" ht="19.5" customHeight="1" x14ac:dyDescent="0.4">
      <c r="A97" s="125">
        <f>'MACHINE INFO'!F96</f>
        <v>1408</v>
      </c>
      <c r="B97" s="108" t="str">
        <f>'MACHINE INFO'!H96</f>
        <v>$0.01</v>
      </c>
      <c r="C97" s="150"/>
      <c r="D97" s="150"/>
      <c r="E97" s="150"/>
      <c r="F97" s="151"/>
      <c r="G97" s="22" t="str">
        <f t="shared" si="10"/>
        <v/>
      </c>
      <c r="H97" s="151"/>
      <c r="I97" s="151"/>
      <c r="J97" s="151"/>
      <c r="K97" s="22">
        <f t="shared" si="11"/>
        <v>0</v>
      </c>
      <c r="L97" s="92" t="str">
        <f>IF(AND(C97=0,D97=0,E97=0,F97=0),"M/C Off?",SUM(G97-K97))</f>
        <v>M/C Off?</v>
      </c>
      <c r="M97" s="115">
        <f>SUM('MACHINE INFO'!S96)</f>
        <v>0.86949999999999994</v>
      </c>
      <c r="N97" s="113" t="str">
        <f t="shared" si="12"/>
        <v/>
      </c>
      <c r="O97" s="114" t="str">
        <f>IF(M97=0,"NO THEO %",IF(N97="","",SUM(M97-N97)))</f>
        <v/>
      </c>
      <c r="P97" s="152" t="str">
        <f t="shared" si="13"/>
        <v/>
      </c>
      <c r="Q97" s="366"/>
    </row>
    <row r="98" spans="1:17" s="18" customFormat="1" ht="19.5" customHeight="1" x14ac:dyDescent="0.4">
      <c r="A98" s="125">
        <f>'MACHINE INFO'!F97</f>
        <v>1409</v>
      </c>
      <c r="B98" s="108" t="str">
        <f>'MACHINE INFO'!H97</f>
        <v>$0.01</v>
      </c>
      <c r="C98" s="476"/>
      <c r="D98" s="476"/>
      <c r="E98" s="476"/>
      <c r="F98" s="477"/>
      <c r="G98" s="478" t="str">
        <f t="shared" si="10"/>
        <v/>
      </c>
      <c r="H98" s="477"/>
      <c r="I98" s="477"/>
      <c r="J98" s="477"/>
      <c r="K98" s="478">
        <f t="shared" si="11"/>
        <v>0</v>
      </c>
      <c r="L98" s="479" t="str">
        <f>IF(AND(C98=0,D98=0,E98=0,F98=0),"M/C Off?",SUM(G98-K98))</f>
        <v>M/C Off?</v>
      </c>
      <c r="M98" s="115">
        <f>SUM('MACHINE INFO'!S97)</f>
        <v>0.86949999999999994</v>
      </c>
      <c r="N98" s="113" t="str">
        <f t="shared" si="12"/>
        <v/>
      </c>
      <c r="O98" s="480" t="str">
        <f>IF(M98=0,"NO THEO %",IF(N98="","",SUM(M98-N98)))</f>
        <v/>
      </c>
      <c r="P98" s="152" t="str">
        <f t="shared" si="13"/>
        <v/>
      </c>
      <c r="Q98" s="366"/>
    </row>
    <row r="99" spans="1:17" s="18" customFormat="1" ht="19.5" customHeight="1" x14ac:dyDescent="0.4">
      <c r="A99" s="125">
        <f>'MACHINE INFO'!F98</f>
        <v>1413</v>
      </c>
      <c r="B99" s="108" t="str">
        <f>'MACHINE INFO'!H98</f>
        <v>$0.01</v>
      </c>
      <c r="C99" s="197"/>
      <c r="D99" s="197"/>
      <c r="E99" s="197"/>
      <c r="F99" s="481"/>
      <c r="G99" s="222" t="str">
        <f t="shared" si="10"/>
        <v/>
      </c>
      <c r="H99" s="481"/>
      <c r="I99" s="481"/>
      <c r="J99" s="481"/>
      <c r="K99" s="222">
        <f t="shared" si="11"/>
        <v>0</v>
      </c>
      <c r="L99" s="482" t="str">
        <f>IF(AND(C99=0,D99=0,E99=0,F99=0),"M/C Off?",SUM(G99-K99))</f>
        <v>M/C Off?</v>
      </c>
      <c r="M99" s="115">
        <f>SUM('MACHINE INFO'!S98)</f>
        <v>0.88039999999999996</v>
      </c>
      <c r="N99" s="113" t="str">
        <f t="shared" si="12"/>
        <v/>
      </c>
      <c r="O99" s="483" t="str">
        <f>IF(M99=0,"NO THEO %",IF(N99="","",SUM(M99-N99)))</f>
        <v/>
      </c>
      <c r="P99" s="152" t="str">
        <f t="shared" si="13"/>
        <v/>
      </c>
      <c r="Q99" s="366"/>
    </row>
    <row r="100" spans="1:17" s="18" customFormat="1" ht="19.5" customHeight="1" x14ac:dyDescent="0.4">
      <c r="A100" s="125">
        <f>'MACHINE INFO'!F99</f>
        <v>1097</v>
      </c>
      <c r="B100" s="108" t="str">
        <f>'MACHINE INFO'!H99</f>
        <v>$0.01</v>
      </c>
      <c r="C100" s="197"/>
      <c r="D100" s="197"/>
      <c r="E100" s="197"/>
      <c r="F100" s="481"/>
      <c r="G100" s="222" t="str">
        <f t="shared" ref="G100:G124" si="16">IF(AND(D100="",E100="",F100=""),"",SUM(D100:F100))</f>
        <v/>
      </c>
      <c r="H100" s="481"/>
      <c r="I100" s="481"/>
      <c r="J100" s="481"/>
      <c r="K100" s="222">
        <f t="shared" si="11"/>
        <v>0</v>
      </c>
      <c r="L100" s="482" t="str">
        <f t="shared" ref="L100:L124" si="17">IF(AND(C100=0,D100=0,E100=0,F100=0),"M/C Off?",SUM(G100-K100))</f>
        <v>M/C Off?</v>
      </c>
      <c r="M100" s="115">
        <f>SUM('MACHINE INFO'!S99)</f>
        <v>0.88039999999999996</v>
      </c>
      <c r="N100" s="113" t="str">
        <f t="shared" si="12"/>
        <v/>
      </c>
      <c r="O100" s="483" t="str">
        <f t="shared" ref="O100:O124" si="18">IF(M100=0,"NO THEO %",IF(N100="","",SUM(M100-N100)))</f>
        <v/>
      </c>
      <c r="P100" s="152" t="str">
        <f t="shared" si="13"/>
        <v/>
      </c>
      <c r="Q100" s="366"/>
    </row>
    <row r="101" spans="1:17" s="18" customFormat="1" ht="19.5" customHeight="1" x14ac:dyDescent="0.4">
      <c r="A101" s="125">
        <f>'MACHINE INFO'!F100</f>
        <v>1184</v>
      </c>
      <c r="B101" s="108" t="str">
        <f>'MACHINE INFO'!H100</f>
        <v>$0.01</v>
      </c>
      <c r="C101" s="330"/>
      <c r="D101" s="330"/>
      <c r="E101" s="330"/>
      <c r="F101" s="331"/>
      <c r="G101" s="332" t="str">
        <f t="shared" si="16"/>
        <v/>
      </c>
      <c r="H101" s="331"/>
      <c r="I101" s="331"/>
      <c r="J101" s="331"/>
      <c r="K101" s="332">
        <f t="shared" si="11"/>
        <v>0</v>
      </c>
      <c r="L101" s="395" t="str">
        <f t="shared" si="17"/>
        <v>M/C Off?</v>
      </c>
      <c r="M101" s="115">
        <f>SUM('MACHINE INFO'!S100)</f>
        <v>0.88039999999999996</v>
      </c>
      <c r="N101" s="113" t="str">
        <f t="shared" si="12"/>
        <v/>
      </c>
      <c r="O101" s="396" t="str">
        <f t="shared" si="18"/>
        <v/>
      </c>
      <c r="P101" s="152" t="str">
        <f t="shared" si="13"/>
        <v/>
      </c>
      <c r="Q101" s="366"/>
    </row>
    <row r="102" spans="1:17" s="18" customFormat="1" ht="19.5" customHeight="1" x14ac:dyDescent="0.4">
      <c r="A102" s="125">
        <f>'MACHINE INFO'!F101</f>
        <v>1099</v>
      </c>
      <c r="B102" s="108" t="str">
        <f>'MACHINE INFO'!H101</f>
        <v>$0.01</v>
      </c>
      <c r="C102" s="150"/>
      <c r="D102" s="150"/>
      <c r="E102" s="150"/>
      <c r="F102" s="151"/>
      <c r="G102" s="22" t="str">
        <f t="shared" si="16"/>
        <v/>
      </c>
      <c r="H102" s="151"/>
      <c r="I102" s="151"/>
      <c r="J102" s="151"/>
      <c r="K102" s="22">
        <f t="shared" si="11"/>
        <v>0</v>
      </c>
      <c r="L102" s="92" t="str">
        <f t="shared" si="17"/>
        <v>M/C Off?</v>
      </c>
      <c r="M102" s="115">
        <f>SUM('MACHINE INFO'!S101)</f>
        <v>0.88039999999999996</v>
      </c>
      <c r="N102" s="113" t="str">
        <f t="shared" si="12"/>
        <v/>
      </c>
      <c r="O102" s="114" t="str">
        <f t="shared" si="18"/>
        <v/>
      </c>
      <c r="P102" s="152" t="str">
        <f t="shared" si="13"/>
        <v/>
      </c>
      <c r="Q102" s="366"/>
    </row>
    <row r="103" spans="1:17" s="18" customFormat="1" ht="19.5" customHeight="1" x14ac:dyDescent="0.4">
      <c r="A103" s="125">
        <f>'MACHINE INFO'!F102</f>
        <v>1185</v>
      </c>
      <c r="B103" s="108" t="str">
        <f>'MACHINE INFO'!H102</f>
        <v>$0.25</v>
      </c>
      <c r="C103" s="150"/>
      <c r="D103" s="150"/>
      <c r="E103" s="150"/>
      <c r="F103" s="151"/>
      <c r="G103" s="22" t="str">
        <f t="shared" si="16"/>
        <v/>
      </c>
      <c r="H103" s="151"/>
      <c r="I103" s="151"/>
      <c r="J103" s="151"/>
      <c r="K103" s="22">
        <f t="shared" si="11"/>
        <v>0</v>
      </c>
      <c r="L103" s="92" t="str">
        <f t="shared" si="17"/>
        <v>M/C Off?</v>
      </c>
      <c r="M103" s="115">
        <f>SUM('MACHINE INFO'!S102)</f>
        <v>0.92010000000000003</v>
      </c>
      <c r="N103" s="113" t="str">
        <f t="shared" si="12"/>
        <v/>
      </c>
      <c r="O103" s="114" t="str">
        <f t="shared" si="18"/>
        <v/>
      </c>
      <c r="P103" s="152" t="str">
        <f t="shared" si="13"/>
        <v/>
      </c>
      <c r="Q103" s="366"/>
    </row>
    <row r="104" spans="1:17" s="18" customFormat="1" ht="19.5" customHeight="1" x14ac:dyDescent="0.4">
      <c r="A104" s="125">
        <f>'MACHINE INFO'!F103</f>
        <v>1189</v>
      </c>
      <c r="B104" s="108" t="str">
        <f>'MACHINE INFO'!H103</f>
        <v>$1.00</v>
      </c>
      <c r="C104" s="150"/>
      <c r="D104" s="150"/>
      <c r="E104" s="150"/>
      <c r="F104" s="151"/>
      <c r="G104" s="22" t="str">
        <f t="shared" si="16"/>
        <v/>
      </c>
      <c r="H104" s="151"/>
      <c r="I104" s="151"/>
      <c r="J104" s="151"/>
      <c r="K104" s="22">
        <f t="shared" si="11"/>
        <v>0</v>
      </c>
      <c r="L104" s="92" t="str">
        <f t="shared" si="17"/>
        <v>M/C Off?</v>
      </c>
      <c r="M104" s="115">
        <f>SUM('MACHINE INFO'!S103)</f>
        <v>0.85119999999999996</v>
      </c>
      <c r="N104" s="113" t="str">
        <f t="shared" si="12"/>
        <v/>
      </c>
      <c r="O104" s="114" t="str">
        <f t="shared" si="18"/>
        <v/>
      </c>
      <c r="P104" s="152" t="str">
        <f t="shared" si="13"/>
        <v/>
      </c>
      <c r="Q104" s="366"/>
    </row>
    <row r="105" spans="1:17" s="18" customFormat="1" ht="19.5" customHeight="1" x14ac:dyDescent="0.4">
      <c r="A105" s="125">
        <f>'MACHINE INFO'!F104</f>
        <v>1187</v>
      </c>
      <c r="B105" s="108" t="str">
        <f>'MACHINE INFO'!H104</f>
        <v>$1.00</v>
      </c>
      <c r="C105" s="150"/>
      <c r="D105" s="150"/>
      <c r="E105" s="150"/>
      <c r="F105" s="151"/>
      <c r="G105" s="22" t="str">
        <f t="shared" si="16"/>
        <v/>
      </c>
      <c r="H105" s="151"/>
      <c r="I105" s="151"/>
      <c r="J105" s="151"/>
      <c r="K105" s="22">
        <f t="shared" si="11"/>
        <v>0</v>
      </c>
      <c r="L105" s="92" t="str">
        <f t="shared" si="17"/>
        <v>M/C Off?</v>
      </c>
      <c r="M105" s="115">
        <f>SUM('MACHINE INFO'!S104)</f>
        <v>0.85680000000000001</v>
      </c>
      <c r="N105" s="113" t="str">
        <f t="shared" si="12"/>
        <v/>
      </c>
      <c r="O105" s="114" t="str">
        <f t="shared" si="18"/>
        <v/>
      </c>
      <c r="P105" s="152" t="str">
        <f t="shared" si="13"/>
        <v/>
      </c>
      <c r="Q105" s="366"/>
    </row>
    <row r="106" spans="1:17" s="18" customFormat="1" ht="19.5" customHeight="1" x14ac:dyDescent="0.4">
      <c r="A106" s="125">
        <f>'MACHINE INFO'!F105</f>
        <v>1416</v>
      </c>
      <c r="B106" s="108" t="str">
        <f>'MACHINE INFO'!H105</f>
        <v>$1.00</v>
      </c>
      <c r="C106" s="150"/>
      <c r="D106" s="150"/>
      <c r="E106" s="150"/>
      <c r="F106" s="151"/>
      <c r="G106" s="22" t="str">
        <f t="shared" si="16"/>
        <v/>
      </c>
      <c r="H106" s="151"/>
      <c r="I106" s="151"/>
      <c r="J106" s="151"/>
      <c r="K106" s="22">
        <f t="shared" si="11"/>
        <v>0</v>
      </c>
      <c r="L106" s="92" t="str">
        <f t="shared" si="17"/>
        <v>M/C Off?</v>
      </c>
      <c r="M106" s="115">
        <f>SUM('MACHINE INFO'!S105)</f>
        <v>0.85499999999999998</v>
      </c>
      <c r="N106" s="113" t="str">
        <f t="shared" si="12"/>
        <v/>
      </c>
      <c r="O106" s="114" t="str">
        <f t="shared" si="18"/>
        <v/>
      </c>
      <c r="P106" s="152" t="str">
        <f t="shared" si="13"/>
        <v/>
      </c>
      <c r="Q106" s="366"/>
    </row>
    <row r="107" spans="1:17" s="18" customFormat="1" ht="19.5" customHeight="1" x14ac:dyDescent="0.4">
      <c r="A107" s="125">
        <f>'MACHINE INFO'!F106</f>
        <v>1422</v>
      </c>
      <c r="B107" s="108" t="str">
        <f>'MACHINE INFO'!H106</f>
        <v>$1.00</v>
      </c>
      <c r="C107" s="150"/>
      <c r="D107" s="150"/>
      <c r="E107" s="150"/>
      <c r="F107" s="151"/>
      <c r="G107" s="22" t="str">
        <f t="shared" si="16"/>
        <v/>
      </c>
      <c r="H107" s="151"/>
      <c r="I107" s="151"/>
      <c r="J107" s="151"/>
      <c r="K107" s="22">
        <f t="shared" si="11"/>
        <v>0</v>
      </c>
      <c r="L107" s="92" t="str">
        <f t="shared" si="17"/>
        <v>M/C Off?</v>
      </c>
      <c r="M107" s="115">
        <f>SUM('MACHINE INFO'!S106)</f>
        <v>0.85209999999999997</v>
      </c>
      <c r="N107" s="113" t="str">
        <f t="shared" si="12"/>
        <v/>
      </c>
      <c r="O107" s="114" t="str">
        <f t="shared" si="18"/>
        <v/>
      </c>
      <c r="P107" s="152" t="str">
        <f t="shared" si="13"/>
        <v/>
      </c>
      <c r="Q107" s="366"/>
    </row>
    <row r="108" spans="1:17" s="18" customFormat="1" ht="19.5" customHeight="1" x14ac:dyDescent="0.4">
      <c r="A108" s="125">
        <f>'MACHINE INFO'!F107</f>
        <v>1423</v>
      </c>
      <c r="B108" s="108" t="str">
        <f>'MACHINE INFO'!H107</f>
        <v>$1.00</v>
      </c>
      <c r="C108" s="150"/>
      <c r="D108" s="150"/>
      <c r="E108" s="150"/>
      <c r="F108" s="151"/>
      <c r="G108" s="22" t="str">
        <f t="shared" si="16"/>
        <v/>
      </c>
      <c r="H108" s="151"/>
      <c r="I108" s="151"/>
      <c r="J108" s="151"/>
      <c r="K108" s="22">
        <f t="shared" si="11"/>
        <v>0</v>
      </c>
      <c r="L108" s="92" t="str">
        <f t="shared" si="17"/>
        <v>M/C Off?</v>
      </c>
      <c r="M108" s="115">
        <f>SUM('MACHINE INFO'!S107)</f>
        <v>0.85070000000000001</v>
      </c>
      <c r="N108" s="113" t="str">
        <f t="shared" si="12"/>
        <v/>
      </c>
      <c r="O108" s="114" t="str">
        <f t="shared" si="18"/>
        <v/>
      </c>
      <c r="P108" s="152" t="str">
        <f t="shared" si="13"/>
        <v/>
      </c>
      <c r="Q108" s="366"/>
    </row>
    <row r="109" spans="1:17" s="18" customFormat="1" ht="19.5" customHeight="1" x14ac:dyDescent="0.4">
      <c r="A109" s="125">
        <f>'MACHINE INFO'!F108</f>
        <v>1419</v>
      </c>
      <c r="B109" s="108" t="str">
        <f>'MACHINE INFO'!H108</f>
        <v>$0.01</v>
      </c>
      <c r="C109" s="150"/>
      <c r="D109" s="150"/>
      <c r="E109" s="150"/>
      <c r="F109" s="151"/>
      <c r="G109" s="22" t="str">
        <f t="shared" si="16"/>
        <v/>
      </c>
      <c r="H109" s="151"/>
      <c r="I109" s="151"/>
      <c r="J109" s="151"/>
      <c r="K109" s="22">
        <f t="shared" si="11"/>
        <v>0</v>
      </c>
      <c r="L109" s="92" t="str">
        <f t="shared" si="17"/>
        <v>M/C Off?</v>
      </c>
      <c r="M109" s="115">
        <f>SUM('MACHINE INFO'!S108)</f>
        <v>0.89070000000000005</v>
      </c>
      <c r="N109" s="113" t="str">
        <f t="shared" si="12"/>
        <v/>
      </c>
      <c r="O109" s="114" t="str">
        <f t="shared" si="18"/>
        <v/>
      </c>
      <c r="P109" s="152" t="str">
        <f t="shared" si="13"/>
        <v/>
      </c>
      <c r="Q109" s="366"/>
    </row>
    <row r="110" spans="1:17" s="18" customFormat="1" ht="19.5" customHeight="1" x14ac:dyDescent="0.4">
      <c r="A110" s="125">
        <f>'MACHINE INFO'!F109</f>
        <v>1420</v>
      </c>
      <c r="B110" s="108" t="str">
        <f>'MACHINE INFO'!H109</f>
        <v>$0.01</v>
      </c>
      <c r="C110" s="150"/>
      <c r="D110" s="150"/>
      <c r="E110" s="150"/>
      <c r="F110" s="151"/>
      <c r="G110" s="22" t="str">
        <f t="shared" si="16"/>
        <v/>
      </c>
      <c r="H110" s="151"/>
      <c r="I110" s="151"/>
      <c r="J110" s="151"/>
      <c r="K110" s="22">
        <f t="shared" si="11"/>
        <v>0</v>
      </c>
      <c r="L110" s="92" t="str">
        <f t="shared" si="17"/>
        <v>M/C Off?</v>
      </c>
      <c r="M110" s="115">
        <f>SUM('MACHINE INFO'!S109)</f>
        <v>0.89070000000000005</v>
      </c>
      <c r="N110" s="113" t="str">
        <f t="shared" si="12"/>
        <v/>
      </c>
      <c r="O110" s="114" t="str">
        <f t="shared" si="18"/>
        <v/>
      </c>
      <c r="P110" s="152" t="str">
        <f t="shared" si="13"/>
        <v/>
      </c>
      <c r="Q110" s="366"/>
    </row>
    <row r="111" spans="1:17" s="18" customFormat="1" ht="19.5" customHeight="1" x14ac:dyDescent="0.4">
      <c r="A111" s="125">
        <f>'MACHINE INFO'!F110</f>
        <v>1421</v>
      </c>
      <c r="B111" s="108" t="str">
        <f>'MACHINE INFO'!H110</f>
        <v>$0.01</v>
      </c>
      <c r="C111" s="150"/>
      <c r="D111" s="150"/>
      <c r="E111" s="150"/>
      <c r="F111" s="151"/>
      <c r="G111" s="22" t="str">
        <f t="shared" si="16"/>
        <v/>
      </c>
      <c r="H111" s="151"/>
      <c r="I111" s="151"/>
      <c r="J111" s="151"/>
      <c r="K111" s="22">
        <f t="shared" si="11"/>
        <v>0</v>
      </c>
      <c r="L111" s="92" t="str">
        <f t="shared" si="17"/>
        <v>M/C Off?</v>
      </c>
      <c r="M111" s="115">
        <f>SUM('MACHINE INFO'!S110)</f>
        <v>0.89070000000000005</v>
      </c>
      <c r="N111" s="113" t="str">
        <f t="shared" si="12"/>
        <v/>
      </c>
      <c r="O111" s="114" t="str">
        <f t="shared" si="18"/>
        <v/>
      </c>
      <c r="P111" s="152" t="str">
        <f t="shared" si="13"/>
        <v/>
      </c>
      <c r="Q111" s="366"/>
    </row>
    <row r="112" spans="1:17" s="18" customFormat="1" ht="19.5" customHeight="1" x14ac:dyDescent="0.4">
      <c r="A112" s="125">
        <f>'MACHINE INFO'!F111</f>
        <v>1103</v>
      </c>
      <c r="B112" s="108" t="str">
        <f>'MACHINE INFO'!H111</f>
        <v>$0.01</v>
      </c>
      <c r="C112" s="150"/>
      <c r="D112" s="150"/>
      <c r="E112" s="150"/>
      <c r="F112" s="151"/>
      <c r="G112" s="22" t="str">
        <f t="shared" si="16"/>
        <v/>
      </c>
      <c r="H112" s="151"/>
      <c r="I112" s="151"/>
      <c r="J112" s="151"/>
      <c r="K112" s="22">
        <f t="shared" si="11"/>
        <v>0</v>
      </c>
      <c r="L112" s="92" t="str">
        <f t="shared" si="17"/>
        <v>M/C Off?</v>
      </c>
      <c r="M112" s="115">
        <f>SUM('MACHINE INFO'!S111)</f>
        <v>0.87545000000000006</v>
      </c>
      <c r="N112" s="113" t="str">
        <f t="shared" si="12"/>
        <v/>
      </c>
      <c r="O112" s="114" t="str">
        <f t="shared" si="18"/>
        <v/>
      </c>
      <c r="P112" s="152" t="str">
        <f t="shared" si="13"/>
        <v/>
      </c>
      <c r="Q112" s="366"/>
    </row>
    <row r="113" spans="1:17" s="18" customFormat="1" ht="19.5" customHeight="1" x14ac:dyDescent="0.4">
      <c r="A113" s="125">
        <f>'MACHINE INFO'!F112</f>
        <v>1104</v>
      </c>
      <c r="B113" s="108" t="str">
        <f>'MACHINE INFO'!H112</f>
        <v>$0.01</v>
      </c>
      <c r="C113" s="150"/>
      <c r="D113" s="150"/>
      <c r="E113" s="150"/>
      <c r="F113" s="151"/>
      <c r="G113" s="22" t="str">
        <f t="shared" si="16"/>
        <v/>
      </c>
      <c r="H113" s="151"/>
      <c r="I113" s="151"/>
      <c r="J113" s="151"/>
      <c r="K113" s="22">
        <f t="shared" si="11"/>
        <v>0</v>
      </c>
      <c r="L113" s="92" t="str">
        <f t="shared" si="17"/>
        <v>M/C Off?</v>
      </c>
      <c r="M113" s="115">
        <f>SUM('MACHINE INFO'!S112)</f>
        <v>0.87545000000000006</v>
      </c>
      <c r="N113" s="113" t="str">
        <f t="shared" si="12"/>
        <v/>
      </c>
      <c r="O113" s="114" t="str">
        <f t="shared" si="18"/>
        <v/>
      </c>
      <c r="P113" s="152" t="str">
        <f t="shared" si="13"/>
        <v/>
      </c>
      <c r="Q113" s="366"/>
    </row>
    <row r="114" spans="1:17" s="18" customFormat="1" ht="19.5" customHeight="1" x14ac:dyDescent="0.4">
      <c r="A114" s="125">
        <f>'MACHINE INFO'!F113</f>
        <v>1105</v>
      </c>
      <c r="B114" s="108" t="str">
        <f>'MACHINE INFO'!H113</f>
        <v>$0.01</v>
      </c>
      <c r="C114" s="150"/>
      <c r="D114" s="150"/>
      <c r="E114" s="150"/>
      <c r="F114" s="151"/>
      <c r="G114" s="22" t="str">
        <f t="shared" si="16"/>
        <v/>
      </c>
      <c r="H114" s="151"/>
      <c r="I114" s="151"/>
      <c r="J114" s="151"/>
      <c r="K114" s="22">
        <f t="shared" si="11"/>
        <v>0</v>
      </c>
      <c r="L114" s="92" t="str">
        <f t="shared" si="17"/>
        <v>M/C Off?</v>
      </c>
      <c r="M114" s="115">
        <f>SUM('MACHINE INFO'!S113)</f>
        <v>0.87545000000000006</v>
      </c>
      <c r="N114" s="113" t="str">
        <f t="shared" si="12"/>
        <v/>
      </c>
      <c r="O114" s="114" t="str">
        <f t="shared" si="18"/>
        <v/>
      </c>
      <c r="P114" s="152" t="str">
        <f t="shared" si="13"/>
        <v/>
      </c>
      <c r="Q114" s="366"/>
    </row>
    <row r="115" spans="1:17" s="18" customFormat="1" ht="19.5" customHeight="1" x14ac:dyDescent="0.4">
      <c r="A115" s="125">
        <f>'MACHINE INFO'!F114</f>
        <v>1106</v>
      </c>
      <c r="B115" s="108" t="str">
        <f>'MACHINE INFO'!H114</f>
        <v>$0.01</v>
      </c>
      <c r="C115" s="150"/>
      <c r="D115" s="150"/>
      <c r="E115" s="150"/>
      <c r="F115" s="151"/>
      <c r="G115" s="22" t="str">
        <f t="shared" si="16"/>
        <v/>
      </c>
      <c r="H115" s="151"/>
      <c r="I115" s="151"/>
      <c r="J115" s="151"/>
      <c r="K115" s="22">
        <f t="shared" si="11"/>
        <v>0</v>
      </c>
      <c r="L115" s="92" t="str">
        <f t="shared" si="17"/>
        <v>M/C Off?</v>
      </c>
      <c r="M115" s="115">
        <f>SUM('MACHINE INFO'!S114)</f>
        <v>0.85250000000000004</v>
      </c>
      <c r="N115" s="113" t="str">
        <f t="shared" si="12"/>
        <v/>
      </c>
      <c r="O115" s="114" t="str">
        <f t="shared" si="18"/>
        <v/>
      </c>
      <c r="P115" s="152" t="str">
        <f t="shared" si="13"/>
        <v/>
      </c>
      <c r="Q115" s="366"/>
    </row>
    <row r="116" spans="1:17" s="18" customFormat="1" ht="19.5" customHeight="1" x14ac:dyDescent="0.4">
      <c r="A116" s="125">
        <f>'MACHINE INFO'!F115</f>
        <v>1218</v>
      </c>
      <c r="B116" s="108" t="str">
        <f>'MACHINE INFO'!H115</f>
        <v>$0.01</v>
      </c>
      <c r="C116" s="150"/>
      <c r="D116" s="150"/>
      <c r="E116" s="150"/>
      <c r="F116" s="151"/>
      <c r="G116" s="22" t="str">
        <f t="shared" si="16"/>
        <v/>
      </c>
      <c r="H116" s="151"/>
      <c r="I116" s="151"/>
      <c r="J116" s="151"/>
      <c r="K116" s="22">
        <f t="shared" si="11"/>
        <v>0</v>
      </c>
      <c r="L116" s="92" t="str">
        <f t="shared" si="17"/>
        <v>M/C Off?</v>
      </c>
      <c r="M116" s="115">
        <f>SUM('MACHINE INFO'!S115)</f>
        <v>0.85250000000000004</v>
      </c>
      <c r="N116" s="113" t="str">
        <f t="shared" si="12"/>
        <v/>
      </c>
      <c r="O116" s="114" t="str">
        <f t="shared" si="18"/>
        <v/>
      </c>
      <c r="P116" s="152" t="str">
        <f t="shared" si="13"/>
        <v/>
      </c>
      <c r="Q116" s="366"/>
    </row>
    <row r="117" spans="1:17" s="18" customFormat="1" ht="19.5" customHeight="1" x14ac:dyDescent="0.4">
      <c r="A117" s="125">
        <f>'MACHINE INFO'!F116</f>
        <v>1219</v>
      </c>
      <c r="B117" s="108" t="str">
        <f>'MACHINE INFO'!H116</f>
        <v>$0.01</v>
      </c>
      <c r="C117" s="150"/>
      <c r="D117" s="150"/>
      <c r="E117" s="150"/>
      <c r="F117" s="151"/>
      <c r="G117" s="22" t="str">
        <f t="shared" si="16"/>
        <v/>
      </c>
      <c r="H117" s="151"/>
      <c r="I117" s="151"/>
      <c r="J117" s="151"/>
      <c r="K117" s="22">
        <f t="shared" si="11"/>
        <v>0</v>
      </c>
      <c r="L117" s="92" t="str">
        <f t="shared" si="17"/>
        <v>M/C Off?</v>
      </c>
      <c r="M117" s="115">
        <f>SUM('MACHINE INFO'!S116)</f>
        <v>0.85489999999999999</v>
      </c>
      <c r="N117" s="113" t="str">
        <f t="shared" si="12"/>
        <v/>
      </c>
      <c r="O117" s="114" t="str">
        <f t="shared" si="18"/>
        <v/>
      </c>
      <c r="P117" s="152" t="str">
        <f t="shared" si="13"/>
        <v/>
      </c>
      <c r="Q117" s="366"/>
    </row>
    <row r="118" spans="1:17" s="18" customFormat="1" ht="19.5" customHeight="1" x14ac:dyDescent="0.4">
      <c r="A118" s="125">
        <f>'MACHINE INFO'!F117</f>
        <v>1226</v>
      </c>
      <c r="B118" s="108" t="str">
        <f>'MACHINE INFO'!H117</f>
        <v>$0.01</v>
      </c>
      <c r="C118" s="150"/>
      <c r="D118" s="150"/>
      <c r="E118" s="150"/>
      <c r="F118" s="151"/>
      <c r="G118" s="22" t="str">
        <f t="shared" si="16"/>
        <v/>
      </c>
      <c r="H118" s="151"/>
      <c r="I118" s="151"/>
      <c r="J118" s="151"/>
      <c r="K118" s="22">
        <f t="shared" si="11"/>
        <v>0</v>
      </c>
      <c r="L118" s="92" t="str">
        <f t="shared" si="17"/>
        <v>M/C Off?</v>
      </c>
      <c r="M118" s="115">
        <f>SUM('MACHINE INFO'!S117)</f>
        <v>0.85489999999999999</v>
      </c>
      <c r="N118" s="113" t="str">
        <f t="shared" si="12"/>
        <v/>
      </c>
      <c r="O118" s="114" t="str">
        <f t="shared" si="18"/>
        <v/>
      </c>
      <c r="P118" s="152" t="str">
        <f t="shared" si="13"/>
        <v/>
      </c>
      <c r="Q118" s="366"/>
    </row>
    <row r="119" spans="1:17" s="18" customFormat="1" ht="19.5" customHeight="1" x14ac:dyDescent="0.4">
      <c r="A119" s="125">
        <f>'MACHINE INFO'!F118</f>
        <v>1424</v>
      </c>
      <c r="B119" s="108" t="str">
        <f>'MACHINE INFO'!H118</f>
        <v>$0.01</v>
      </c>
      <c r="C119" s="150"/>
      <c r="D119" s="150"/>
      <c r="E119" s="150"/>
      <c r="F119" s="151"/>
      <c r="G119" s="22" t="str">
        <f t="shared" si="16"/>
        <v/>
      </c>
      <c r="H119" s="151"/>
      <c r="I119" s="151"/>
      <c r="J119" s="151"/>
      <c r="K119" s="22">
        <f t="shared" si="11"/>
        <v>0</v>
      </c>
      <c r="L119" s="21" t="str">
        <f t="shared" si="17"/>
        <v>M/C Off?</v>
      </c>
      <c r="M119" s="115">
        <f>SUM('MACHINE INFO'!S118)</f>
        <v>0.85275000000000001</v>
      </c>
      <c r="N119" s="113" t="str">
        <f t="shared" si="12"/>
        <v/>
      </c>
      <c r="O119" s="431" t="str">
        <f t="shared" si="18"/>
        <v/>
      </c>
      <c r="P119" s="152" t="str">
        <f t="shared" si="13"/>
        <v/>
      </c>
      <c r="Q119" s="366"/>
    </row>
    <row r="120" spans="1:17" s="18" customFormat="1" ht="19.5" customHeight="1" x14ac:dyDescent="0.4">
      <c r="A120" s="125">
        <f>'MACHINE INFO'!F119</f>
        <v>1504</v>
      </c>
      <c r="B120" s="108" t="str">
        <f>'MACHINE INFO'!H119</f>
        <v>$0.01</v>
      </c>
      <c r="C120" s="150"/>
      <c r="D120" s="150"/>
      <c r="E120" s="150"/>
      <c r="F120" s="151"/>
      <c r="G120" s="22" t="str">
        <f t="shared" si="16"/>
        <v/>
      </c>
      <c r="H120" s="151"/>
      <c r="I120" s="151"/>
      <c r="J120" s="151"/>
      <c r="K120" s="22">
        <f t="shared" si="11"/>
        <v>0</v>
      </c>
      <c r="L120" s="21" t="str">
        <f t="shared" si="17"/>
        <v>M/C Off?</v>
      </c>
      <c r="M120" s="115">
        <f>SUM('MACHINE INFO'!S119)</f>
        <v>0.85045000000000004</v>
      </c>
      <c r="N120" s="113" t="str">
        <f t="shared" si="12"/>
        <v/>
      </c>
      <c r="O120" s="431" t="str">
        <f t="shared" si="18"/>
        <v/>
      </c>
      <c r="P120" s="152" t="str">
        <f t="shared" si="13"/>
        <v/>
      </c>
      <c r="Q120" s="366"/>
    </row>
    <row r="121" spans="1:17" s="18" customFormat="1" ht="19.5" customHeight="1" x14ac:dyDescent="0.4">
      <c r="A121" s="125">
        <f>'MACHINE INFO'!F120</f>
        <v>1505</v>
      </c>
      <c r="B121" s="108" t="str">
        <f>'MACHINE INFO'!H120</f>
        <v>$0.01</v>
      </c>
      <c r="C121" s="150"/>
      <c r="D121" s="150"/>
      <c r="E121" s="150"/>
      <c r="F121" s="151"/>
      <c r="G121" s="22" t="str">
        <f t="shared" si="16"/>
        <v/>
      </c>
      <c r="H121" s="151"/>
      <c r="I121" s="151"/>
      <c r="J121" s="151"/>
      <c r="K121" s="22">
        <f t="shared" si="11"/>
        <v>0</v>
      </c>
      <c r="L121" s="92" t="str">
        <f t="shared" si="17"/>
        <v>M/C Off?</v>
      </c>
      <c r="M121" s="115">
        <f>SUM('MACHINE INFO'!S120)</f>
        <v>0.86050000000000004</v>
      </c>
      <c r="N121" s="113" t="str">
        <f t="shared" si="12"/>
        <v/>
      </c>
      <c r="O121" s="114" t="str">
        <f t="shared" si="18"/>
        <v/>
      </c>
      <c r="P121" s="152" t="str">
        <f t="shared" si="13"/>
        <v/>
      </c>
      <c r="Q121" s="366"/>
    </row>
    <row r="122" spans="1:17" s="18" customFormat="1" ht="19.5" customHeight="1" x14ac:dyDescent="0.4">
      <c r="A122" s="125">
        <f>'MACHINE INFO'!F121</f>
        <v>1506</v>
      </c>
      <c r="B122" s="108" t="str">
        <f>'MACHINE INFO'!H121</f>
        <v>$0.01</v>
      </c>
      <c r="C122" s="150"/>
      <c r="D122" s="150"/>
      <c r="E122" s="150"/>
      <c r="F122" s="151"/>
      <c r="G122" s="22" t="str">
        <f t="shared" si="16"/>
        <v/>
      </c>
      <c r="H122" s="151"/>
      <c r="I122" s="151"/>
      <c r="J122" s="151"/>
      <c r="K122" s="22">
        <f t="shared" si="11"/>
        <v>0</v>
      </c>
      <c r="L122" s="92" t="str">
        <f t="shared" si="17"/>
        <v>M/C Off?</v>
      </c>
      <c r="M122" s="115">
        <f>SUM('MACHINE INFO'!S121)</f>
        <v>0.86050000000000004</v>
      </c>
      <c r="N122" s="113" t="str">
        <f t="shared" si="12"/>
        <v/>
      </c>
      <c r="O122" s="114" t="str">
        <f t="shared" si="18"/>
        <v/>
      </c>
      <c r="P122" s="152" t="str">
        <f t="shared" si="13"/>
        <v/>
      </c>
      <c r="Q122" s="366"/>
    </row>
    <row r="123" spans="1:17" s="18" customFormat="1" ht="19.5" customHeight="1" x14ac:dyDescent="0.4">
      <c r="A123" s="125">
        <f>'MACHINE INFO'!F122</f>
        <v>1507</v>
      </c>
      <c r="B123" s="108" t="str">
        <f>'MACHINE INFO'!H122</f>
        <v>$0.01</v>
      </c>
      <c r="C123" s="476"/>
      <c r="D123" s="476"/>
      <c r="E123" s="476"/>
      <c r="F123" s="477"/>
      <c r="G123" s="478" t="str">
        <f t="shared" si="16"/>
        <v/>
      </c>
      <c r="H123" s="477"/>
      <c r="I123" s="477"/>
      <c r="J123" s="477"/>
      <c r="K123" s="478">
        <f t="shared" si="11"/>
        <v>0</v>
      </c>
      <c r="L123" s="479" t="str">
        <f t="shared" si="17"/>
        <v>M/C Off?</v>
      </c>
      <c r="M123" s="115">
        <f>SUM('MACHINE INFO'!S122)</f>
        <v>0.85020000000000007</v>
      </c>
      <c r="N123" s="113" t="str">
        <f t="shared" si="12"/>
        <v/>
      </c>
      <c r="O123" s="480" t="str">
        <f t="shared" si="18"/>
        <v/>
      </c>
      <c r="P123" s="152" t="str">
        <f t="shared" si="13"/>
        <v/>
      </c>
      <c r="Q123" s="366"/>
    </row>
    <row r="124" spans="1:17" s="18" customFormat="1" ht="19.5" customHeight="1" x14ac:dyDescent="0.4">
      <c r="A124" s="125">
        <f>'MACHINE INFO'!F123</f>
        <v>1508</v>
      </c>
      <c r="B124" s="108" t="str">
        <f>'MACHINE INFO'!H123</f>
        <v>$0.01</v>
      </c>
      <c r="C124" s="582"/>
      <c r="D124" s="582"/>
      <c r="E124" s="582"/>
      <c r="F124" s="583"/>
      <c r="G124" s="584" t="str">
        <f t="shared" si="16"/>
        <v/>
      </c>
      <c r="H124" s="583"/>
      <c r="I124" s="583"/>
      <c r="J124" s="583"/>
      <c r="K124" s="584">
        <f t="shared" si="11"/>
        <v>0</v>
      </c>
      <c r="L124" s="585" t="str">
        <f t="shared" si="17"/>
        <v>M/C Off?</v>
      </c>
      <c r="M124" s="115">
        <f>SUM('MACHINE INFO'!S123)</f>
        <v>0.85020000000000007</v>
      </c>
      <c r="N124" s="113" t="str">
        <f t="shared" si="12"/>
        <v/>
      </c>
      <c r="O124" s="586" t="str">
        <f t="shared" si="18"/>
        <v/>
      </c>
      <c r="P124" s="152" t="str">
        <f t="shared" si="13"/>
        <v/>
      </c>
      <c r="Q124" s="366"/>
    </row>
    <row r="125" spans="1:17" s="18" customFormat="1" ht="19.5" customHeight="1" x14ac:dyDescent="0.4">
      <c r="A125" s="125">
        <f>'MACHINE INFO'!F124</f>
        <v>1509</v>
      </c>
      <c r="B125" s="108" t="str">
        <f>'MACHINE INFO'!H124</f>
        <v>$0.01</v>
      </c>
      <c r="C125" s="150"/>
      <c r="D125" s="150"/>
      <c r="E125" s="150"/>
      <c r="F125" s="151"/>
      <c r="G125" s="22" t="str">
        <f t="shared" ref="G125:G134" si="19">IF(AND(D125="",E125="",F125=""),"",SUM(D125:F125))</f>
        <v/>
      </c>
      <c r="H125" s="151"/>
      <c r="I125" s="151"/>
      <c r="J125" s="151"/>
      <c r="K125" s="22">
        <f t="shared" ref="K125:K134" si="20">SUM(H125:J125)</f>
        <v>0</v>
      </c>
      <c r="L125" s="92" t="str">
        <f t="shared" ref="L125:L134" si="21">IF(AND(C125=0,D125=0,E125=0,F125=0),"M/C Off?",SUM(G125-K125))</f>
        <v>M/C Off?</v>
      </c>
      <c r="M125" s="115">
        <f>SUM('MACHINE INFO'!S124)</f>
        <v>0.85020000000000007</v>
      </c>
      <c r="N125" s="113" t="str">
        <f t="shared" si="12"/>
        <v/>
      </c>
      <c r="O125" s="114" t="str">
        <f t="shared" ref="O125:O134" si="22">IF(M125=0,"NO THEO %",IF(N125="","",SUM(M125-N125)))</f>
        <v/>
      </c>
      <c r="P125" s="152" t="str">
        <f t="shared" si="13"/>
        <v/>
      </c>
      <c r="Q125" s="366"/>
    </row>
    <row r="126" spans="1:17" s="18" customFormat="1" ht="19.5" customHeight="1" x14ac:dyDescent="0.4">
      <c r="A126" s="125">
        <f>'MACHINE INFO'!F125</f>
        <v>1456</v>
      </c>
      <c r="B126" s="108" t="str">
        <f>'MACHINE INFO'!H125</f>
        <v>$0.01</v>
      </c>
      <c r="C126" s="150"/>
      <c r="D126" s="150"/>
      <c r="E126" s="150"/>
      <c r="F126" s="151"/>
      <c r="G126" s="22" t="str">
        <f t="shared" si="19"/>
        <v/>
      </c>
      <c r="H126" s="151"/>
      <c r="I126" s="151"/>
      <c r="J126" s="151"/>
      <c r="K126" s="22">
        <f t="shared" si="20"/>
        <v>0</v>
      </c>
      <c r="L126" s="92" t="str">
        <f t="shared" si="21"/>
        <v>M/C Off?</v>
      </c>
      <c r="M126" s="115">
        <f>SUM('MACHINE INFO'!S125)</f>
        <v>0.85020000000000007</v>
      </c>
      <c r="N126" s="113" t="str">
        <f t="shared" si="12"/>
        <v/>
      </c>
      <c r="O126" s="114" t="str">
        <f t="shared" si="22"/>
        <v/>
      </c>
      <c r="P126" s="152" t="str">
        <f t="shared" si="13"/>
        <v/>
      </c>
      <c r="Q126" s="366"/>
    </row>
    <row r="127" spans="1:17" s="18" customFormat="1" ht="19.5" customHeight="1" x14ac:dyDescent="0.4">
      <c r="A127" s="125">
        <f>'MACHINE INFO'!F126</f>
        <v>1457</v>
      </c>
      <c r="B127" s="108" t="str">
        <f>'MACHINE INFO'!H126</f>
        <v>$0.01</v>
      </c>
      <c r="C127" s="150"/>
      <c r="D127" s="150"/>
      <c r="E127" s="150"/>
      <c r="F127" s="151"/>
      <c r="G127" s="22" t="str">
        <f t="shared" si="19"/>
        <v/>
      </c>
      <c r="H127" s="151"/>
      <c r="I127" s="151"/>
      <c r="J127" s="151"/>
      <c r="K127" s="22">
        <f t="shared" si="20"/>
        <v>0</v>
      </c>
      <c r="L127" s="92" t="str">
        <f t="shared" si="21"/>
        <v>M/C Off?</v>
      </c>
      <c r="M127" s="115">
        <f>SUM('MACHINE INFO'!S126)</f>
        <v>0.85020000000000007</v>
      </c>
      <c r="N127" s="113" t="str">
        <f t="shared" si="12"/>
        <v/>
      </c>
      <c r="O127" s="114" t="str">
        <f t="shared" si="22"/>
        <v/>
      </c>
      <c r="P127" s="152" t="str">
        <f t="shared" si="13"/>
        <v/>
      </c>
      <c r="Q127" s="366"/>
    </row>
    <row r="128" spans="1:17" s="18" customFormat="1" ht="19.5" customHeight="1" x14ac:dyDescent="0.4">
      <c r="A128" s="125">
        <f>'MACHINE INFO'!F127</f>
        <v>1458</v>
      </c>
      <c r="B128" s="108" t="str">
        <f>'MACHINE INFO'!H127</f>
        <v>$0.01</v>
      </c>
      <c r="C128" s="150"/>
      <c r="D128" s="150"/>
      <c r="E128" s="150"/>
      <c r="F128" s="151"/>
      <c r="G128" s="22" t="str">
        <f t="shared" si="19"/>
        <v/>
      </c>
      <c r="H128" s="151"/>
      <c r="I128" s="151"/>
      <c r="J128" s="151"/>
      <c r="K128" s="22">
        <f t="shared" si="20"/>
        <v>0</v>
      </c>
      <c r="L128" s="92" t="str">
        <f t="shared" si="21"/>
        <v>M/C Off?</v>
      </c>
      <c r="M128" s="115">
        <f>SUM('MACHINE INFO'!S127)</f>
        <v>0.85020000000000007</v>
      </c>
      <c r="N128" s="113" t="str">
        <f t="shared" si="12"/>
        <v/>
      </c>
      <c r="O128" s="114" t="str">
        <f t="shared" si="22"/>
        <v/>
      </c>
      <c r="P128" s="152" t="str">
        <f t="shared" si="13"/>
        <v/>
      </c>
      <c r="Q128" s="366"/>
    </row>
    <row r="129" spans="1:23" s="18" customFormat="1" ht="19.5" customHeight="1" x14ac:dyDescent="0.4">
      <c r="A129" s="125">
        <f>'MACHINE INFO'!F128</f>
        <v>1339</v>
      </c>
      <c r="B129" s="108" t="str">
        <f>'MACHINE INFO'!H128</f>
        <v>$0.01</v>
      </c>
      <c r="C129" s="150"/>
      <c r="D129" s="150"/>
      <c r="E129" s="150"/>
      <c r="F129" s="151"/>
      <c r="G129" s="22" t="str">
        <f t="shared" si="19"/>
        <v/>
      </c>
      <c r="H129" s="151"/>
      <c r="I129" s="151"/>
      <c r="J129" s="151"/>
      <c r="K129" s="22">
        <f t="shared" si="20"/>
        <v>0</v>
      </c>
      <c r="L129" s="92" t="str">
        <f t="shared" si="21"/>
        <v>M/C Off?</v>
      </c>
      <c r="M129" s="115">
        <f>SUM('MACHINE INFO'!S128)</f>
        <v>0.88039999999999996</v>
      </c>
      <c r="N129" s="113" t="str">
        <f t="shared" si="12"/>
        <v/>
      </c>
      <c r="O129" s="114" t="str">
        <f t="shared" si="22"/>
        <v/>
      </c>
      <c r="P129" s="152" t="str">
        <f t="shared" si="13"/>
        <v/>
      </c>
      <c r="Q129" s="366"/>
    </row>
    <row r="130" spans="1:23" s="18" customFormat="1" ht="19.5" customHeight="1" x14ac:dyDescent="0.4">
      <c r="A130" s="125">
        <f>'MACHINE INFO'!F129</f>
        <v>1341</v>
      </c>
      <c r="B130" s="108" t="str">
        <f>'MACHINE INFO'!H129</f>
        <v>$0.01</v>
      </c>
      <c r="C130" s="150"/>
      <c r="D130" s="150"/>
      <c r="E130" s="150"/>
      <c r="F130" s="151"/>
      <c r="G130" s="22" t="str">
        <f t="shared" si="19"/>
        <v/>
      </c>
      <c r="H130" s="151"/>
      <c r="I130" s="151"/>
      <c r="J130" s="151"/>
      <c r="K130" s="22">
        <f t="shared" si="20"/>
        <v>0</v>
      </c>
      <c r="L130" s="92" t="str">
        <f t="shared" si="21"/>
        <v>M/C Off?</v>
      </c>
      <c r="M130" s="115">
        <f>SUM('MACHINE INFO'!S129)</f>
        <v>0.88039999999999996</v>
      </c>
      <c r="N130" s="113" t="str">
        <f t="shared" si="12"/>
        <v/>
      </c>
      <c r="O130" s="114" t="str">
        <f t="shared" si="22"/>
        <v/>
      </c>
      <c r="P130" s="152" t="str">
        <f t="shared" si="13"/>
        <v/>
      </c>
      <c r="Q130" s="366"/>
    </row>
    <row r="131" spans="1:23" s="18" customFormat="1" ht="19.5" customHeight="1" x14ac:dyDescent="0.4">
      <c r="A131" s="125">
        <f>'MACHINE INFO'!F130</f>
        <v>1340</v>
      </c>
      <c r="B131" s="108" t="str">
        <f>'MACHINE INFO'!H130</f>
        <v>$0.01</v>
      </c>
      <c r="C131" s="150"/>
      <c r="D131" s="150"/>
      <c r="E131" s="150"/>
      <c r="F131" s="151"/>
      <c r="G131" s="22" t="str">
        <f t="shared" si="19"/>
        <v/>
      </c>
      <c r="H131" s="151"/>
      <c r="I131" s="151"/>
      <c r="J131" s="151"/>
      <c r="K131" s="22">
        <f t="shared" si="20"/>
        <v>0</v>
      </c>
      <c r="L131" s="92" t="str">
        <f t="shared" si="21"/>
        <v>M/C Off?</v>
      </c>
      <c r="M131" s="115">
        <f>SUM('MACHINE INFO'!S130)</f>
        <v>0.88039999999999996</v>
      </c>
      <c r="N131" s="113" t="str">
        <f t="shared" si="12"/>
        <v/>
      </c>
      <c r="O131" s="114" t="str">
        <f t="shared" si="22"/>
        <v/>
      </c>
      <c r="P131" s="152" t="str">
        <f t="shared" si="13"/>
        <v/>
      </c>
      <c r="Q131" s="366"/>
    </row>
    <row r="132" spans="1:23" s="18" customFormat="1" ht="19.5" customHeight="1" x14ac:dyDescent="0.4">
      <c r="A132" s="125">
        <f>'MACHINE INFO'!F131</f>
        <v>1210</v>
      </c>
      <c r="B132" s="108" t="str">
        <f>'MACHINE INFO'!H131</f>
        <v>$0.01</v>
      </c>
      <c r="C132" s="150"/>
      <c r="D132" s="150"/>
      <c r="E132" s="150"/>
      <c r="F132" s="151"/>
      <c r="G132" s="22" t="str">
        <f t="shared" si="19"/>
        <v/>
      </c>
      <c r="H132" s="151"/>
      <c r="I132" s="151"/>
      <c r="J132" s="151"/>
      <c r="K132" s="22">
        <f t="shared" si="20"/>
        <v>0</v>
      </c>
      <c r="L132" s="92" t="str">
        <f t="shared" si="21"/>
        <v>M/C Off?</v>
      </c>
      <c r="M132" s="115">
        <f>SUM('MACHINE INFO'!S131)</f>
        <v>0.9093</v>
      </c>
      <c r="N132" s="113" t="str">
        <f t="shared" si="12"/>
        <v/>
      </c>
      <c r="O132" s="114" t="str">
        <f t="shared" si="22"/>
        <v/>
      </c>
      <c r="P132" s="152" t="str">
        <f t="shared" si="13"/>
        <v/>
      </c>
      <c r="Q132" s="366"/>
    </row>
    <row r="133" spans="1:23" s="18" customFormat="1" ht="19.5" customHeight="1" x14ac:dyDescent="0.4">
      <c r="A133" s="125">
        <f>'MACHINE INFO'!F132</f>
        <v>1140</v>
      </c>
      <c r="B133" s="108" t="str">
        <f>'MACHINE INFO'!H132</f>
        <v>$0.01</v>
      </c>
      <c r="C133" s="150"/>
      <c r="D133" s="150"/>
      <c r="E133" s="150"/>
      <c r="F133" s="151"/>
      <c r="G133" s="22" t="str">
        <f t="shared" si="19"/>
        <v/>
      </c>
      <c r="H133" s="151"/>
      <c r="I133" s="151"/>
      <c r="J133" s="151"/>
      <c r="K133" s="22">
        <f t="shared" si="20"/>
        <v>0</v>
      </c>
      <c r="L133" s="92" t="str">
        <f t="shared" si="21"/>
        <v>M/C Off?</v>
      </c>
      <c r="M133" s="115">
        <f>SUM('MACHINE INFO'!S132)</f>
        <v>0.87960000000000005</v>
      </c>
      <c r="N133" s="113" t="str">
        <f t="shared" si="12"/>
        <v/>
      </c>
      <c r="O133" s="114" t="str">
        <f t="shared" si="22"/>
        <v/>
      </c>
      <c r="P133" s="152" t="str">
        <f t="shared" si="13"/>
        <v/>
      </c>
      <c r="Q133" s="369"/>
    </row>
    <row r="134" spans="1:23" s="18" customFormat="1" ht="19.5" customHeight="1" x14ac:dyDescent="0.4">
      <c r="A134" s="125">
        <f>'MACHINE INFO'!F133</f>
        <v>1209</v>
      </c>
      <c r="B134" s="108" t="str">
        <f>'MACHINE INFO'!H133</f>
        <v>$0.01</v>
      </c>
      <c r="C134" s="150"/>
      <c r="D134" s="150"/>
      <c r="E134" s="150"/>
      <c r="F134" s="151"/>
      <c r="G134" s="22" t="str">
        <f t="shared" si="19"/>
        <v/>
      </c>
      <c r="H134" s="151"/>
      <c r="I134" s="151"/>
      <c r="J134" s="151"/>
      <c r="K134" s="22">
        <f t="shared" si="20"/>
        <v>0</v>
      </c>
      <c r="L134" s="92" t="str">
        <f t="shared" si="21"/>
        <v>M/C Off?</v>
      </c>
      <c r="M134" s="115">
        <f>SUM('MACHINE INFO'!S133)</f>
        <v>0.9093</v>
      </c>
      <c r="N134" s="113" t="str">
        <f t="shared" si="12"/>
        <v/>
      </c>
      <c r="O134" s="114" t="str">
        <f t="shared" si="22"/>
        <v/>
      </c>
      <c r="P134" s="152" t="str">
        <f t="shared" si="13"/>
        <v/>
      </c>
      <c r="Q134" s="367"/>
    </row>
    <row r="135" spans="1:23" s="18" customFormat="1" ht="19.5" customHeight="1" x14ac:dyDescent="0.4">
      <c r="A135" s="125">
        <f>'MACHINE INFO'!F134</f>
        <v>1256</v>
      </c>
      <c r="B135" s="108" t="str">
        <f>'MACHINE INFO'!H134</f>
        <v>$0.25</v>
      </c>
      <c r="C135" s="150"/>
      <c r="D135" s="150"/>
      <c r="E135" s="150"/>
      <c r="F135" s="151"/>
      <c r="G135" s="22" t="str">
        <f t="shared" ref="G135:G197" si="23">IF(AND(D135="",E135="",F135=""),"",SUM(D135:F135))</f>
        <v/>
      </c>
      <c r="H135" s="151"/>
      <c r="I135" s="151"/>
      <c r="J135" s="151"/>
      <c r="K135" s="22">
        <f t="shared" ref="K135:K148" si="24">SUM(H135:J135)</f>
        <v>0</v>
      </c>
      <c r="L135" s="92" t="str">
        <f t="shared" ref="L135:L148" si="25">IF(AND(C135=0,D135=0,E135=0,F135=0),"M/C Off?",SUM(G135-K135))</f>
        <v>M/C Off?</v>
      </c>
      <c r="M135" s="115">
        <f>SUM('MACHINE INFO'!S134)</f>
        <v>0.86399999999999999</v>
      </c>
      <c r="N135" s="113" t="str">
        <f t="shared" si="12"/>
        <v/>
      </c>
      <c r="O135" s="114" t="str">
        <f t="shared" ref="O135:O148" si="26">IF(M135=0,"NO THEO %",IF(N135="","",SUM(M135-N135)))</f>
        <v/>
      </c>
      <c r="P135" s="152" t="str">
        <f t="shared" si="13"/>
        <v/>
      </c>
      <c r="Q135" s="369"/>
    </row>
    <row r="136" spans="1:23" s="18" customFormat="1" ht="19.5" customHeight="1" x14ac:dyDescent="0.4">
      <c r="A136" s="125">
        <f>'MACHINE INFO'!F135</f>
        <v>1255</v>
      </c>
      <c r="B136" s="108" t="str">
        <f>'MACHINE INFO'!H135</f>
        <v>$1.00</v>
      </c>
      <c r="C136" s="150"/>
      <c r="D136" s="150"/>
      <c r="E136" s="150"/>
      <c r="F136" s="151"/>
      <c r="G136" s="22" t="str">
        <f t="shared" si="23"/>
        <v/>
      </c>
      <c r="H136" s="151"/>
      <c r="I136" s="151"/>
      <c r="J136" s="151"/>
      <c r="K136" s="22">
        <f t="shared" si="24"/>
        <v>0</v>
      </c>
      <c r="L136" s="92" t="str">
        <f t="shared" si="25"/>
        <v>M/C Off?</v>
      </c>
      <c r="M136" s="115">
        <f>SUM('MACHINE INFO'!S135)</f>
        <v>0.90349999999999997</v>
      </c>
      <c r="N136" s="113" t="str">
        <f t="shared" si="12"/>
        <v/>
      </c>
      <c r="O136" s="114" t="str">
        <f t="shared" si="26"/>
        <v/>
      </c>
      <c r="P136" s="152" t="str">
        <f t="shared" si="13"/>
        <v/>
      </c>
      <c r="Q136" s="367"/>
    </row>
    <row r="137" spans="1:23" s="18" customFormat="1" ht="19.5" customHeight="1" x14ac:dyDescent="0.4">
      <c r="A137" s="125">
        <f>'MACHINE INFO'!F136</f>
        <v>1257</v>
      </c>
      <c r="B137" s="108" t="str">
        <f>'MACHINE INFO'!H136</f>
        <v>$0.25</v>
      </c>
      <c r="C137" s="150"/>
      <c r="D137" s="150"/>
      <c r="E137" s="150"/>
      <c r="F137" s="151"/>
      <c r="G137" s="22" t="str">
        <f t="shared" si="23"/>
        <v/>
      </c>
      <c r="H137" s="151"/>
      <c r="I137" s="151"/>
      <c r="J137" s="151"/>
      <c r="K137" s="22">
        <f t="shared" si="24"/>
        <v>0</v>
      </c>
      <c r="L137" s="92" t="str">
        <f t="shared" si="25"/>
        <v>M/C Off?</v>
      </c>
      <c r="M137" s="115">
        <f>SUM('MACHINE INFO'!S136)</f>
        <v>0.86399999999999999</v>
      </c>
      <c r="N137" s="113" t="str">
        <f t="shared" si="12"/>
        <v/>
      </c>
      <c r="O137" s="114" t="str">
        <f t="shared" si="26"/>
        <v/>
      </c>
      <c r="P137" s="152" t="str">
        <f t="shared" si="13"/>
        <v/>
      </c>
      <c r="Q137" s="367"/>
      <c r="R137" s="24"/>
      <c r="S137" s="24"/>
      <c r="T137" s="24"/>
      <c r="U137" s="24"/>
      <c r="V137" s="24"/>
      <c r="W137" s="24"/>
    </row>
    <row r="138" spans="1:23" s="18" customFormat="1" ht="19.5" customHeight="1" x14ac:dyDescent="0.4">
      <c r="A138" s="125">
        <f>'MACHINE INFO'!F137</f>
        <v>1268</v>
      </c>
      <c r="B138" s="108" t="str">
        <f>'MACHINE INFO'!H137</f>
        <v>$0.01</v>
      </c>
      <c r="C138" s="150"/>
      <c r="D138" s="150"/>
      <c r="E138" s="150"/>
      <c r="F138" s="151"/>
      <c r="G138" s="22" t="str">
        <f t="shared" si="23"/>
        <v/>
      </c>
      <c r="H138" s="151"/>
      <c r="I138" s="151"/>
      <c r="J138" s="151"/>
      <c r="K138" s="22">
        <f t="shared" si="24"/>
        <v>0</v>
      </c>
      <c r="L138" s="92" t="str">
        <f t="shared" si="25"/>
        <v>M/C Off?</v>
      </c>
      <c r="M138" s="115">
        <f>SUM('MACHINE INFO'!S137)</f>
        <v>0.89549999999999996</v>
      </c>
      <c r="N138" s="113" t="str">
        <f t="shared" si="12"/>
        <v/>
      </c>
      <c r="O138" s="114" t="str">
        <f t="shared" si="26"/>
        <v/>
      </c>
      <c r="P138" s="152" t="str">
        <f t="shared" si="13"/>
        <v/>
      </c>
      <c r="Q138" s="367"/>
      <c r="R138" s="2"/>
      <c r="S138" s="2"/>
      <c r="T138" s="2"/>
      <c r="U138" s="2"/>
      <c r="V138" s="2"/>
      <c r="W138" s="2"/>
    </row>
    <row r="139" spans="1:23" s="18" customFormat="1" ht="19.5" customHeight="1" x14ac:dyDescent="0.4">
      <c r="A139" s="125">
        <f>'MACHINE INFO'!F138</f>
        <v>1269</v>
      </c>
      <c r="B139" s="108" t="str">
        <f>'MACHINE INFO'!H138</f>
        <v>$0.01</v>
      </c>
      <c r="C139" s="150"/>
      <c r="D139" s="150"/>
      <c r="E139" s="150"/>
      <c r="F139" s="151"/>
      <c r="G139" s="22" t="str">
        <f t="shared" si="23"/>
        <v/>
      </c>
      <c r="H139" s="151"/>
      <c r="I139" s="151"/>
      <c r="J139" s="151"/>
      <c r="K139" s="22">
        <f t="shared" si="24"/>
        <v>0</v>
      </c>
      <c r="L139" s="92" t="str">
        <f t="shared" si="25"/>
        <v>M/C Off?</v>
      </c>
      <c r="M139" s="115">
        <f>SUM('MACHINE INFO'!S138)</f>
        <v>0.89549999999999996</v>
      </c>
      <c r="N139" s="113" t="str">
        <f t="shared" ref="N139:N202" si="27">IF(L139="M/C Off?","",IF(G139="","",IF(AND(H139="",I139="",J139=""),"",SUM((C139-L139)/C139))))</f>
        <v/>
      </c>
      <c r="O139" s="114" t="str">
        <f t="shared" si="26"/>
        <v/>
      </c>
      <c r="P139" s="152" t="str">
        <f t="shared" ref="P139:P202" si="28">IF(C139="","",IF(G139&gt;C139,"DROP BUT NO COIN IN?",IF(C139=0,"ZERO COIN IN?",IF(AND(C139&gt;0,G139&gt;0),"OK",IF(AND(C139&gt;0,G139=0),"No Drop?",)))))</f>
        <v/>
      </c>
      <c r="Q139" s="367"/>
      <c r="R139" s="24"/>
      <c r="S139" s="24"/>
      <c r="T139" s="24"/>
      <c r="U139" s="24"/>
      <c r="V139" s="24"/>
      <c r="W139" s="24"/>
    </row>
    <row r="140" spans="1:23" s="18" customFormat="1" ht="19.5" customHeight="1" x14ac:dyDescent="0.4">
      <c r="A140" s="125">
        <f>'MACHINE INFO'!F139</f>
        <v>1270</v>
      </c>
      <c r="B140" s="108" t="str">
        <f>'MACHINE INFO'!H139</f>
        <v>$0.01</v>
      </c>
      <c r="C140" s="150"/>
      <c r="D140" s="150"/>
      <c r="E140" s="150"/>
      <c r="F140" s="151"/>
      <c r="G140" s="22" t="str">
        <f t="shared" si="23"/>
        <v/>
      </c>
      <c r="H140" s="151"/>
      <c r="I140" s="151"/>
      <c r="J140" s="151"/>
      <c r="K140" s="22">
        <f t="shared" si="24"/>
        <v>0</v>
      </c>
      <c r="L140" s="92" t="str">
        <f t="shared" si="25"/>
        <v>M/C Off?</v>
      </c>
      <c r="M140" s="115">
        <f>SUM('MACHINE INFO'!S139)</f>
        <v>0.89549999999999996</v>
      </c>
      <c r="N140" s="113" t="str">
        <f t="shared" si="27"/>
        <v/>
      </c>
      <c r="O140" s="114" t="str">
        <f t="shared" si="26"/>
        <v/>
      </c>
      <c r="P140" s="152" t="str">
        <f t="shared" si="28"/>
        <v/>
      </c>
      <c r="Q140" s="367"/>
      <c r="R140" s="2"/>
      <c r="S140" s="2"/>
      <c r="T140" s="2"/>
      <c r="U140" s="2"/>
      <c r="V140" s="2"/>
      <c r="W140" s="2"/>
    </row>
    <row r="141" spans="1:23" s="18" customFormat="1" ht="19.5" customHeight="1" x14ac:dyDescent="0.4">
      <c r="A141" s="125">
        <f>'MACHINE INFO'!F140</f>
        <v>1247</v>
      </c>
      <c r="B141" s="108" t="str">
        <f>'MACHINE INFO'!H140</f>
        <v>$0.01</v>
      </c>
      <c r="C141" s="150"/>
      <c r="D141" s="150"/>
      <c r="E141" s="150"/>
      <c r="F141" s="151"/>
      <c r="G141" s="22" t="str">
        <f t="shared" si="23"/>
        <v/>
      </c>
      <c r="H141" s="151"/>
      <c r="I141" s="151"/>
      <c r="J141" s="151"/>
      <c r="K141" s="22">
        <f t="shared" si="24"/>
        <v>0</v>
      </c>
      <c r="L141" s="92" t="str">
        <f t="shared" si="25"/>
        <v>M/C Off?</v>
      </c>
      <c r="M141" s="115">
        <f>SUM('MACHINE INFO'!S140)</f>
        <v>0.85630000000000006</v>
      </c>
      <c r="N141" s="113" t="str">
        <f t="shared" si="27"/>
        <v/>
      </c>
      <c r="O141" s="114" t="str">
        <f t="shared" si="26"/>
        <v/>
      </c>
      <c r="P141" s="152" t="str">
        <f t="shared" si="28"/>
        <v/>
      </c>
      <c r="Q141" s="367"/>
      <c r="R141" s="2"/>
      <c r="S141" s="2"/>
      <c r="T141" s="2"/>
      <c r="U141" s="2"/>
      <c r="V141" s="2"/>
      <c r="W141" s="2"/>
    </row>
    <row r="142" spans="1:23" s="18" customFormat="1" ht="19.5" customHeight="1" x14ac:dyDescent="0.4">
      <c r="A142" s="125">
        <f>'MACHINE INFO'!F141</f>
        <v>1246</v>
      </c>
      <c r="B142" s="108" t="str">
        <f>'MACHINE INFO'!H141</f>
        <v>$0.01</v>
      </c>
      <c r="C142" s="150"/>
      <c r="D142" s="150"/>
      <c r="E142" s="150"/>
      <c r="F142" s="151"/>
      <c r="G142" s="22" t="str">
        <f t="shared" si="23"/>
        <v/>
      </c>
      <c r="H142" s="151"/>
      <c r="I142" s="151"/>
      <c r="J142" s="151"/>
      <c r="K142" s="22">
        <f t="shared" si="24"/>
        <v>0</v>
      </c>
      <c r="L142" s="92" t="str">
        <f t="shared" si="25"/>
        <v>M/C Off?</v>
      </c>
      <c r="M142" s="115">
        <f>SUM('MACHINE INFO'!S141)</f>
        <v>0.85630000000000006</v>
      </c>
      <c r="N142" s="113" t="str">
        <f t="shared" si="27"/>
        <v/>
      </c>
      <c r="O142" s="114" t="str">
        <f t="shared" si="26"/>
        <v/>
      </c>
      <c r="P142" s="152" t="str">
        <f t="shared" si="28"/>
        <v/>
      </c>
      <c r="Q142" s="367"/>
      <c r="R142" s="2"/>
      <c r="S142" s="2"/>
      <c r="T142" s="2"/>
      <c r="U142" s="2"/>
      <c r="V142" s="2"/>
      <c r="W142" s="2"/>
    </row>
    <row r="143" spans="1:23" s="18" customFormat="1" ht="19.5" customHeight="1" x14ac:dyDescent="0.4">
      <c r="A143" s="125">
        <f>'MACHINE INFO'!F142</f>
        <v>1248</v>
      </c>
      <c r="B143" s="108" t="str">
        <f>'MACHINE INFO'!H142</f>
        <v>$0.01</v>
      </c>
      <c r="C143" s="150"/>
      <c r="D143" s="150"/>
      <c r="E143" s="150"/>
      <c r="F143" s="151"/>
      <c r="G143" s="22" t="str">
        <f t="shared" si="23"/>
        <v/>
      </c>
      <c r="H143" s="151"/>
      <c r="I143" s="151"/>
      <c r="J143" s="151"/>
      <c r="K143" s="22">
        <f t="shared" si="24"/>
        <v>0</v>
      </c>
      <c r="L143" s="92" t="str">
        <f t="shared" si="25"/>
        <v>M/C Off?</v>
      </c>
      <c r="M143" s="115">
        <f>SUM('MACHINE INFO'!S142)</f>
        <v>0.85630000000000006</v>
      </c>
      <c r="N143" s="113" t="str">
        <f t="shared" si="27"/>
        <v/>
      </c>
      <c r="O143" s="114" t="str">
        <f t="shared" si="26"/>
        <v/>
      </c>
      <c r="P143" s="152" t="str">
        <f t="shared" si="28"/>
        <v/>
      </c>
      <c r="Q143" s="367"/>
      <c r="R143" s="2"/>
      <c r="S143" s="2"/>
      <c r="T143" s="2"/>
      <c r="U143" s="2"/>
      <c r="V143" s="2"/>
      <c r="W143" s="2"/>
    </row>
    <row r="144" spans="1:23" s="18" customFormat="1" ht="19.5" customHeight="1" x14ac:dyDescent="0.4">
      <c r="A144" s="125">
        <f>'MACHINE INFO'!F143</f>
        <v>1389</v>
      </c>
      <c r="B144" s="108" t="str">
        <f>'MACHINE INFO'!H143</f>
        <v>$0.25</v>
      </c>
      <c r="C144" s="150"/>
      <c r="D144" s="150"/>
      <c r="E144" s="150"/>
      <c r="F144" s="151"/>
      <c r="G144" s="22" t="str">
        <f t="shared" si="23"/>
        <v/>
      </c>
      <c r="H144" s="151"/>
      <c r="I144" s="151"/>
      <c r="J144" s="151"/>
      <c r="K144" s="22">
        <f t="shared" si="24"/>
        <v>0</v>
      </c>
      <c r="L144" s="92" t="str">
        <f t="shared" si="25"/>
        <v>M/C Off?</v>
      </c>
      <c r="M144" s="115">
        <f>SUM('MACHINE INFO'!S143)</f>
        <v>0.94869999999999999</v>
      </c>
      <c r="N144" s="113" t="str">
        <f t="shared" si="27"/>
        <v/>
      </c>
      <c r="O144" s="114" t="str">
        <f t="shared" si="26"/>
        <v/>
      </c>
      <c r="P144" s="152" t="str">
        <f t="shared" si="28"/>
        <v/>
      </c>
      <c r="Q144" s="367"/>
      <c r="R144" s="2"/>
      <c r="S144" s="2"/>
      <c r="T144" s="2"/>
      <c r="U144" s="2"/>
      <c r="V144" s="2"/>
      <c r="W144" s="2"/>
    </row>
    <row r="145" spans="1:24" s="18" customFormat="1" ht="19.5" customHeight="1" x14ac:dyDescent="0.4">
      <c r="A145" s="125">
        <f>'MACHINE INFO'!F144</f>
        <v>1390</v>
      </c>
      <c r="B145" s="108" t="str">
        <f>'MACHINE INFO'!H144</f>
        <v>$0.25</v>
      </c>
      <c r="C145" s="150"/>
      <c r="D145" s="150"/>
      <c r="E145" s="150"/>
      <c r="F145" s="151"/>
      <c r="G145" s="22" t="str">
        <f t="shared" si="23"/>
        <v/>
      </c>
      <c r="H145" s="151"/>
      <c r="I145" s="151"/>
      <c r="J145" s="151"/>
      <c r="K145" s="22">
        <f t="shared" si="24"/>
        <v>0</v>
      </c>
      <c r="L145" s="92" t="str">
        <f t="shared" si="25"/>
        <v>M/C Off?</v>
      </c>
      <c r="M145" s="115">
        <f>SUM('MACHINE INFO'!S144)</f>
        <v>0.94869999999999999</v>
      </c>
      <c r="N145" s="113" t="str">
        <f t="shared" si="27"/>
        <v/>
      </c>
      <c r="O145" s="114" t="str">
        <f t="shared" si="26"/>
        <v/>
      </c>
      <c r="P145" s="152" t="str">
        <f t="shared" si="28"/>
        <v/>
      </c>
      <c r="Q145" s="367"/>
      <c r="R145" s="2"/>
      <c r="S145" s="2"/>
      <c r="T145" s="2"/>
      <c r="U145" s="2"/>
      <c r="V145" s="2"/>
      <c r="W145" s="2"/>
    </row>
    <row r="146" spans="1:24" s="18" customFormat="1" ht="19.5" customHeight="1" x14ac:dyDescent="0.4">
      <c r="A146" s="125">
        <f>'MACHINE INFO'!F145</f>
        <v>1260</v>
      </c>
      <c r="B146" s="108" t="str">
        <f>'MACHINE INFO'!H145</f>
        <v>$0.01</v>
      </c>
      <c r="C146" s="150"/>
      <c r="D146" s="150"/>
      <c r="E146" s="150"/>
      <c r="F146" s="151"/>
      <c r="G146" s="22" t="str">
        <f t="shared" si="23"/>
        <v/>
      </c>
      <c r="H146" s="151"/>
      <c r="I146" s="151"/>
      <c r="J146" s="151"/>
      <c r="K146" s="22">
        <f t="shared" si="24"/>
        <v>0</v>
      </c>
      <c r="L146" s="92" t="str">
        <f t="shared" si="25"/>
        <v>M/C Off?</v>
      </c>
      <c r="M146" s="115">
        <f>SUM('MACHINE INFO'!S145)</f>
        <v>0.85499999999999998</v>
      </c>
      <c r="N146" s="113" t="str">
        <f t="shared" si="27"/>
        <v/>
      </c>
      <c r="O146" s="114" t="str">
        <f t="shared" si="26"/>
        <v/>
      </c>
      <c r="P146" s="152" t="str">
        <f t="shared" si="28"/>
        <v/>
      </c>
      <c r="Q146" s="367"/>
      <c r="R146" s="2"/>
      <c r="S146" s="2"/>
      <c r="T146" s="2"/>
      <c r="U146" s="2"/>
      <c r="V146" s="2"/>
      <c r="W146" s="2"/>
      <c r="X146" s="24"/>
    </row>
    <row r="147" spans="1:24" s="18" customFormat="1" ht="19.5" customHeight="1" x14ac:dyDescent="0.4">
      <c r="A147" s="125">
        <f>'MACHINE INFO'!F146</f>
        <v>1259</v>
      </c>
      <c r="B147" s="108" t="str">
        <f>'MACHINE INFO'!H146</f>
        <v>$0.01</v>
      </c>
      <c r="C147" s="150"/>
      <c r="D147" s="150"/>
      <c r="E147" s="150"/>
      <c r="F147" s="151"/>
      <c r="G147" s="22" t="str">
        <f t="shared" si="23"/>
        <v/>
      </c>
      <c r="H147" s="151"/>
      <c r="I147" s="151"/>
      <c r="J147" s="151"/>
      <c r="K147" s="22">
        <f t="shared" si="24"/>
        <v>0</v>
      </c>
      <c r="L147" s="92" t="str">
        <f t="shared" si="25"/>
        <v>M/C Off?</v>
      </c>
      <c r="M147" s="115">
        <f>SUM('MACHINE INFO'!S146)</f>
        <v>0.85499999999999998</v>
      </c>
      <c r="N147" s="113" t="str">
        <f t="shared" si="27"/>
        <v/>
      </c>
      <c r="O147" s="114" t="str">
        <f t="shared" si="26"/>
        <v/>
      </c>
      <c r="P147" s="152" t="str">
        <f t="shared" si="28"/>
        <v/>
      </c>
      <c r="Q147" s="367"/>
      <c r="R147" s="2"/>
      <c r="S147" s="2"/>
      <c r="T147" s="2"/>
      <c r="U147" s="2"/>
      <c r="V147" s="2"/>
      <c r="W147" s="2"/>
      <c r="X147" s="2"/>
    </row>
    <row r="148" spans="1:24" s="18" customFormat="1" ht="19.5" customHeight="1" x14ac:dyDescent="0.4">
      <c r="A148" s="125">
        <f>'MACHINE INFO'!F147</f>
        <v>1258</v>
      </c>
      <c r="B148" s="108" t="str">
        <f>'MACHINE INFO'!H147</f>
        <v>$0.01</v>
      </c>
      <c r="C148" s="150"/>
      <c r="D148" s="150"/>
      <c r="E148" s="150"/>
      <c r="F148" s="151"/>
      <c r="G148" s="22" t="str">
        <f t="shared" si="23"/>
        <v/>
      </c>
      <c r="H148" s="151"/>
      <c r="I148" s="151"/>
      <c r="J148" s="151"/>
      <c r="K148" s="22">
        <f t="shared" si="24"/>
        <v>0</v>
      </c>
      <c r="L148" s="92" t="str">
        <f t="shared" si="25"/>
        <v>M/C Off?</v>
      </c>
      <c r="M148" s="115">
        <f>SUM('MACHINE INFO'!S147)</f>
        <v>0.85499999999999998</v>
      </c>
      <c r="N148" s="113" t="str">
        <f t="shared" si="27"/>
        <v/>
      </c>
      <c r="O148" s="114" t="str">
        <f t="shared" si="26"/>
        <v/>
      </c>
      <c r="P148" s="152" t="str">
        <f t="shared" si="28"/>
        <v/>
      </c>
      <c r="Q148" s="367"/>
      <c r="R148" s="2"/>
      <c r="S148" s="2"/>
      <c r="T148" s="2"/>
      <c r="U148" s="2"/>
      <c r="V148" s="2"/>
      <c r="W148" s="2"/>
      <c r="X148" s="24"/>
    </row>
    <row r="149" spans="1:24" s="18" customFormat="1" ht="19.5" customHeight="1" x14ac:dyDescent="0.4">
      <c r="A149" s="125">
        <f>'MACHINE INFO'!F148</f>
        <v>1529</v>
      </c>
      <c r="B149" s="108" t="str">
        <f>'MACHINE INFO'!H148</f>
        <v>$0.01</v>
      </c>
      <c r="C149" s="330"/>
      <c r="D149" s="330"/>
      <c r="E149" s="330"/>
      <c r="F149" s="331"/>
      <c r="G149" s="332" t="str">
        <f t="shared" si="23"/>
        <v/>
      </c>
      <c r="H149" s="331"/>
      <c r="I149" s="331"/>
      <c r="J149" s="331"/>
      <c r="K149" s="332">
        <f t="shared" ref="K149:K212" si="29">SUM(H149:J149)</f>
        <v>0</v>
      </c>
      <c r="L149" s="395" t="str">
        <f t="shared" ref="L149:L212" si="30">IF(AND(C149=0,D149=0,E149=0,F149=0),"M/C Off?",SUM(G149-K149))</f>
        <v>M/C Off?</v>
      </c>
      <c r="M149" s="115">
        <f>SUM('MACHINE INFO'!S148)</f>
        <v>0.87429999999999997</v>
      </c>
      <c r="N149" s="113" t="str">
        <f t="shared" si="27"/>
        <v/>
      </c>
      <c r="O149" s="396" t="str">
        <f t="shared" ref="O149:O212" si="31">IF(M149=0,"NO THEO %",IF(N149="","",SUM(M149-N149)))</f>
        <v/>
      </c>
      <c r="P149" s="152" t="str">
        <f t="shared" si="28"/>
        <v/>
      </c>
      <c r="Q149" s="367"/>
      <c r="R149" s="2"/>
      <c r="S149" s="2"/>
      <c r="T149" s="2"/>
      <c r="U149" s="2"/>
      <c r="V149" s="2"/>
      <c r="W149" s="2"/>
      <c r="X149" s="2"/>
    </row>
    <row r="150" spans="1:24" s="18" customFormat="1" ht="19.5" customHeight="1" x14ac:dyDescent="0.4">
      <c r="A150" s="125">
        <f>'MACHINE INFO'!F149</f>
        <v>1530</v>
      </c>
      <c r="B150" s="108" t="str">
        <f>'MACHINE INFO'!H149</f>
        <v>$0.01</v>
      </c>
      <c r="C150" s="150"/>
      <c r="D150" s="150"/>
      <c r="E150" s="150"/>
      <c r="F150" s="151"/>
      <c r="G150" s="22" t="str">
        <f t="shared" si="23"/>
        <v/>
      </c>
      <c r="H150" s="151"/>
      <c r="I150" s="151"/>
      <c r="J150" s="151"/>
      <c r="K150" s="22">
        <f t="shared" si="29"/>
        <v>0</v>
      </c>
      <c r="L150" s="92" t="str">
        <f t="shared" si="30"/>
        <v>M/C Off?</v>
      </c>
      <c r="M150" s="115">
        <f>SUM('MACHINE INFO'!S149)</f>
        <v>0.87429999999999997</v>
      </c>
      <c r="N150" s="113" t="str">
        <f t="shared" si="27"/>
        <v/>
      </c>
      <c r="O150" s="114" t="str">
        <f t="shared" si="31"/>
        <v/>
      </c>
      <c r="P150" s="152" t="str">
        <f t="shared" si="28"/>
        <v/>
      </c>
      <c r="Q150" s="367"/>
      <c r="R150" s="2"/>
      <c r="S150" s="2"/>
      <c r="T150" s="2"/>
      <c r="U150" s="2"/>
      <c r="V150" s="2"/>
      <c r="W150" s="2"/>
      <c r="X150" s="2"/>
    </row>
    <row r="151" spans="1:24" s="18" customFormat="1" ht="19.5" customHeight="1" x14ac:dyDescent="0.4">
      <c r="A151" s="125">
        <f>'MACHINE INFO'!F150</f>
        <v>1271</v>
      </c>
      <c r="B151" s="108" t="str">
        <f>'MACHINE INFO'!H150</f>
        <v>$0.01</v>
      </c>
      <c r="C151" s="150"/>
      <c r="D151" s="150"/>
      <c r="E151" s="150"/>
      <c r="F151" s="151"/>
      <c r="G151" s="22" t="str">
        <f t="shared" si="23"/>
        <v/>
      </c>
      <c r="H151" s="151"/>
      <c r="I151" s="151"/>
      <c r="J151" s="151"/>
      <c r="K151" s="22">
        <f t="shared" si="29"/>
        <v>0</v>
      </c>
      <c r="L151" s="92" t="str">
        <f t="shared" si="30"/>
        <v>M/C Off?</v>
      </c>
      <c r="M151" s="115">
        <f>SUM('MACHINE INFO'!S150)</f>
        <v>0.8679</v>
      </c>
      <c r="N151" s="113" t="str">
        <f t="shared" si="27"/>
        <v/>
      </c>
      <c r="O151" s="114" t="str">
        <f t="shared" si="31"/>
        <v/>
      </c>
      <c r="P151" s="152" t="str">
        <f t="shared" si="28"/>
        <v/>
      </c>
      <c r="Q151" s="367"/>
      <c r="R151" s="2"/>
      <c r="S151" s="2"/>
      <c r="T151" s="2"/>
      <c r="U151" s="2"/>
      <c r="V151" s="2"/>
      <c r="W151" s="2"/>
      <c r="X151" s="2"/>
    </row>
    <row r="152" spans="1:24" s="24" customFormat="1" ht="19.5" customHeight="1" x14ac:dyDescent="0.4">
      <c r="A152" s="125">
        <f>'MACHINE INFO'!F151</f>
        <v>1527</v>
      </c>
      <c r="B152" s="108" t="str">
        <f>'MACHINE INFO'!H151</f>
        <v>$0.01</v>
      </c>
      <c r="C152" s="150"/>
      <c r="D152" s="150"/>
      <c r="E152" s="150"/>
      <c r="F152" s="151"/>
      <c r="G152" s="22" t="str">
        <f t="shared" si="23"/>
        <v/>
      </c>
      <c r="H152" s="151"/>
      <c r="I152" s="151"/>
      <c r="J152" s="151"/>
      <c r="K152" s="22">
        <f t="shared" si="29"/>
        <v>0</v>
      </c>
      <c r="L152" s="92" t="str">
        <f t="shared" si="30"/>
        <v>M/C Off?</v>
      </c>
      <c r="M152" s="115">
        <f>SUM('MACHINE INFO'!S151)</f>
        <v>0.88009999999999999</v>
      </c>
      <c r="N152" s="113" t="str">
        <f t="shared" si="27"/>
        <v/>
      </c>
      <c r="O152" s="114" t="str">
        <f t="shared" si="31"/>
        <v/>
      </c>
      <c r="P152" s="152" t="str">
        <f t="shared" si="28"/>
        <v/>
      </c>
      <c r="Q152" s="367"/>
      <c r="R152" s="2"/>
      <c r="S152" s="2"/>
      <c r="T152" s="2"/>
      <c r="U152" s="2"/>
      <c r="V152" s="2"/>
      <c r="W152" s="2"/>
      <c r="X152" s="2"/>
    </row>
    <row r="153" spans="1:24" ht="19.5" customHeight="1" x14ac:dyDescent="0.4">
      <c r="A153" s="125">
        <f>'MACHINE INFO'!F152</f>
        <v>1528</v>
      </c>
      <c r="B153" s="108" t="str">
        <f>'MACHINE INFO'!H152</f>
        <v>$0.01</v>
      </c>
      <c r="C153" s="150"/>
      <c r="D153" s="150"/>
      <c r="E153" s="150"/>
      <c r="F153" s="151"/>
      <c r="G153" s="22" t="str">
        <f t="shared" si="23"/>
        <v/>
      </c>
      <c r="H153" s="151"/>
      <c r="I153" s="151"/>
      <c r="J153" s="151"/>
      <c r="K153" s="22">
        <f t="shared" si="29"/>
        <v>0</v>
      </c>
      <c r="L153" s="92" t="str">
        <f t="shared" si="30"/>
        <v>M/C Off?</v>
      </c>
      <c r="M153" s="115">
        <f>SUM('MACHINE INFO'!S152)</f>
        <v>0.88009999999999999</v>
      </c>
      <c r="N153" s="113" t="str">
        <f t="shared" si="27"/>
        <v/>
      </c>
      <c r="O153" s="114" t="str">
        <f t="shared" si="31"/>
        <v/>
      </c>
      <c r="P153" s="152" t="str">
        <f t="shared" si="28"/>
        <v/>
      </c>
    </row>
    <row r="154" spans="1:24" s="24" customFormat="1" ht="19.5" hidden="1" customHeight="1" x14ac:dyDescent="0.4">
      <c r="A154" s="125">
        <f>'MACHINE INFO'!F153</f>
        <v>0</v>
      </c>
      <c r="B154" s="108">
        <f>'MACHINE INFO'!H153</f>
        <v>0</v>
      </c>
      <c r="C154" s="150"/>
      <c r="D154" s="150"/>
      <c r="E154" s="150"/>
      <c r="F154" s="151"/>
      <c r="G154" s="22" t="str">
        <f t="shared" si="23"/>
        <v/>
      </c>
      <c r="H154" s="151"/>
      <c r="I154" s="151"/>
      <c r="J154" s="151"/>
      <c r="K154" s="22">
        <f t="shared" si="29"/>
        <v>0</v>
      </c>
      <c r="L154" s="92" t="str">
        <f t="shared" si="30"/>
        <v>M/C Off?</v>
      </c>
      <c r="M154" s="115">
        <f>SUM('MACHINE INFO'!S153)</f>
        <v>0</v>
      </c>
      <c r="N154" s="113" t="str">
        <f t="shared" si="27"/>
        <v/>
      </c>
      <c r="O154" s="114" t="str">
        <f t="shared" si="31"/>
        <v>NO THEO %</v>
      </c>
      <c r="P154" s="152" t="str">
        <f t="shared" si="28"/>
        <v/>
      </c>
      <c r="Q154" s="367"/>
      <c r="R154" s="2"/>
      <c r="S154" s="2"/>
      <c r="T154" s="2"/>
      <c r="U154" s="2"/>
      <c r="V154" s="2"/>
      <c r="W154" s="2"/>
      <c r="X154" s="2"/>
    </row>
    <row r="155" spans="1:24" ht="19.5" hidden="1" customHeight="1" x14ac:dyDescent="0.4">
      <c r="A155" s="125">
        <f>'MACHINE INFO'!F154</f>
        <v>0</v>
      </c>
      <c r="B155" s="108">
        <f>'MACHINE INFO'!H154</f>
        <v>0</v>
      </c>
      <c r="C155" s="150"/>
      <c r="D155" s="150"/>
      <c r="E155" s="150"/>
      <c r="F155" s="151"/>
      <c r="G155" s="22" t="str">
        <f t="shared" si="23"/>
        <v/>
      </c>
      <c r="H155" s="151"/>
      <c r="I155" s="151"/>
      <c r="J155" s="151"/>
      <c r="K155" s="22">
        <f t="shared" si="29"/>
        <v>0</v>
      </c>
      <c r="L155" s="92" t="str">
        <f t="shared" si="30"/>
        <v>M/C Off?</v>
      </c>
      <c r="M155" s="115">
        <f>SUM('MACHINE INFO'!S154)</f>
        <v>0</v>
      </c>
      <c r="N155" s="113" t="str">
        <f t="shared" si="27"/>
        <v/>
      </c>
      <c r="O155" s="114" t="str">
        <f t="shared" si="31"/>
        <v>NO THEO %</v>
      </c>
      <c r="P155" s="152" t="str">
        <f t="shared" si="28"/>
        <v/>
      </c>
    </row>
    <row r="156" spans="1:24" ht="19.5" hidden="1" customHeight="1" x14ac:dyDescent="0.4">
      <c r="A156" s="125">
        <f>'MACHINE INFO'!F155</f>
        <v>0</v>
      </c>
      <c r="B156" s="108">
        <f>'MACHINE INFO'!H155</f>
        <v>0</v>
      </c>
      <c r="C156" s="150"/>
      <c r="D156" s="150"/>
      <c r="E156" s="150"/>
      <c r="F156" s="151"/>
      <c r="G156" s="22" t="str">
        <f t="shared" si="23"/>
        <v/>
      </c>
      <c r="H156" s="151"/>
      <c r="I156" s="151"/>
      <c r="J156" s="151"/>
      <c r="K156" s="22">
        <f t="shared" si="29"/>
        <v>0</v>
      </c>
      <c r="L156" s="92" t="str">
        <f t="shared" si="30"/>
        <v>M/C Off?</v>
      </c>
      <c r="M156" s="115">
        <f>SUM('MACHINE INFO'!S155)</f>
        <v>0</v>
      </c>
      <c r="N156" s="113" t="str">
        <f t="shared" si="27"/>
        <v/>
      </c>
      <c r="O156" s="114" t="str">
        <f t="shared" si="31"/>
        <v>NO THEO %</v>
      </c>
      <c r="P156" s="152" t="str">
        <f t="shared" si="28"/>
        <v/>
      </c>
    </row>
    <row r="157" spans="1:24" ht="19.5" hidden="1" customHeight="1" x14ac:dyDescent="0.4">
      <c r="A157" s="125">
        <f>'MACHINE INFO'!F156</f>
        <v>0</v>
      </c>
      <c r="B157" s="108">
        <f>'MACHINE INFO'!H156</f>
        <v>0</v>
      </c>
      <c r="C157" s="150"/>
      <c r="D157" s="150"/>
      <c r="E157" s="150"/>
      <c r="F157" s="151"/>
      <c r="G157" s="22" t="str">
        <f t="shared" si="23"/>
        <v/>
      </c>
      <c r="H157" s="151"/>
      <c r="I157" s="151"/>
      <c r="J157" s="151"/>
      <c r="K157" s="22">
        <f t="shared" si="29"/>
        <v>0</v>
      </c>
      <c r="L157" s="92" t="str">
        <f t="shared" si="30"/>
        <v>M/C Off?</v>
      </c>
      <c r="M157" s="115">
        <f>SUM('MACHINE INFO'!S156)</f>
        <v>0</v>
      </c>
      <c r="N157" s="113" t="str">
        <f t="shared" si="27"/>
        <v/>
      </c>
      <c r="O157" s="114" t="str">
        <f t="shared" si="31"/>
        <v>NO THEO %</v>
      </c>
      <c r="P157" s="152" t="str">
        <f t="shared" si="28"/>
        <v/>
      </c>
    </row>
    <row r="158" spans="1:24" ht="19.5" hidden="1" customHeight="1" x14ac:dyDescent="0.4">
      <c r="A158" s="125">
        <f>'MACHINE INFO'!F157</f>
        <v>0</v>
      </c>
      <c r="B158" s="108">
        <f>'MACHINE INFO'!H157</f>
        <v>0</v>
      </c>
      <c r="C158" s="150"/>
      <c r="D158" s="150"/>
      <c r="E158" s="150"/>
      <c r="F158" s="151"/>
      <c r="G158" s="22" t="str">
        <f t="shared" si="23"/>
        <v/>
      </c>
      <c r="H158" s="151"/>
      <c r="I158" s="151"/>
      <c r="J158" s="151"/>
      <c r="K158" s="22">
        <f t="shared" si="29"/>
        <v>0</v>
      </c>
      <c r="L158" s="92" t="str">
        <f t="shared" si="30"/>
        <v>M/C Off?</v>
      </c>
      <c r="M158" s="115">
        <f>SUM('MACHINE INFO'!S157)</f>
        <v>0</v>
      </c>
      <c r="N158" s="113" t="str">
        <f t="shared" si="27"/>
        <v/>
      </c>
      <c r="O158" s="114" t="str">
        <f t="shared" si="31"/>
        <v>NO THEO %</v>
      </c>
      <c r="P158" s="152" t="str">
        <f t="shared" si="28"/>
        <v/>
      </c>
    </row>
    <row r="159" spans="1:24" ht="19.5" hidden="1" customHeight="1" x14ac:dyDescent="0.4">
      <c r="A159" s="125">
        <f>'MACHINE INFO'!F158</f>
        <v>0</v>
      </c>
      <c r="B159" s="108">
        <f>'MACHINE INFO'!H158</f>
        <v>0</v>
      </c>
      <c r="C159" s="150"/>
      <c r="D159" s="150"/>
      <c r="E159" s="150"/>
      <c r="F159" s="151"/>
      <c r="G159" s="22" t="str">
        <f t="shared" si="23"/>
        <v/>
      </c>
      <c r="H159" s="151"/>
      <c r="I159" s="151"/>
      <c r="J159" s="151"/>
      <c r="K159" s="22">
        <f t="shared" si="29"/>
        <v>0</v>
      </c>
      <c r="L159" s="92" t="str">
        <f t="shared" si="30"/>
        <v>M/C Off?</v>
      </c>
      <c r="M159" s="115">
        <f>SUM('MACHINE INFO'!S158)</f>
        <v>0</v>
      </c>
      <c r="N159" s="113" t="str">
        <f t="shared" si="27"/>
        <v/>
      </c>
      <c r="O159" s="114" t="str">
        <f t="shared" si="31"/>
        <v>NO THEO %</v>
      </c>
      <c r="P159" s="152" t="str">
        <f t="shared" si="28"/>
        <v/>
      </c>
    </row>
    <row r="160" spans="1:24" ht="19.5" hidden="1" customHeight="1" x14ac:dyDescent="0.4">
      <c r="A160" s="125">
        <f>'MACHINE INFO'!F159</f>
        <v>0</v>
      </c>
      <c r="B160" s="108">
        <f>'MACHINE INFO'!H159</f>
        <v>0</v>
      </c>
      <c r="C160" s="150"/>
      <c r="D160" s="150"/>
      <c r="E160" s="150"/>
      <c r="F160" s="151"/>
      <c r="G160" s="22" t="str">
        <f t="shared" si="23"/>
        <v/>
      </c>
      <c r="H160" s="151"/>
      <c r="I160" s="151"/>
      <c r="J160" s="151"/>
      <c r="K160" s="22">
        <f t="shared" si="29"/>
        <v>0</v>
      </c>
      <c r="L160" s="92" t="str">
        <f t="shared" si="30"/>
        <v>M/C Off?</v>
      </c>
      <c r="M160" s="115">
        <f>SUM('MACHINE INFO'!S159)</f>
        <v>0</v>
      </c>
      <c r="N160" s="113" t="str">
        <f t="shared" si="27"/>
        <v/>
      </c>
      <c r="O160" s="114" t="str">
        <f t="shared" si="31"/>
        <v>NO THEO %</v>
      </c>
      <c r="P160" s="152" t="str">
        <f t="shared" si="28"/>
        <v/>
      </c>
    </row>
    <row r="161" spans="1:16" ht="19.5" hidden="1" customHeight="1" x14ac:dyDescent="0.4">
      <c r="A161" s="125">
        <f>'MACHINE INFO'!F160</f>
        <v>0</v>
      </c>
      <c r="B161" s="108">
        <f>'MACHINE INFO'!H160</f>
        <v>0</v>
      </c>
      <c r="C161" s="150"/>
      <c r="D161" s="150"/>
      <c r="E161" s="150"/>
      <c r="F161" s="151"/>
      <c r="G161" s="22" t="str">
        <f t="shared" si="23"/>
        <v/>
      </c>
      <c r="H161" s="151"/>
      <c r="I161" s="151"/>
      <c r="J161" s="151"/>
      <c r="K161" s="22">
        <f t="shared" si="29"/>
        <v>0</v>
      </c>
      <c r="L161" s="92" t="str">
        <f t="shared" si="30"/>
        <v>M/C Off?</v>
      </c>
      <c r="M161" s="115">
        <f>SUM('MACHINE INFO'!S160)</f>
        <v>0</v>
      </c>
      <c r="N161" s="113" t="str">
        <f t="shared" si="27"/>
        <v/>
      </c>
      <c r="O161" s="114" t="str">
        <f t="shared" si="31"/>
        <v>NO THEO %</v>
      </c>
      <c r="P161" s="152" t="str">
        <f t="shared" si="28"/>
        <v/>
      </c>
    </row>
    <row r="162" spans="1:16" ht="19.5" hidden="1" customHeight="1" x14ac:dyDescent="0.4">
      <c r="A162" s="125">
        <f>'MACHINE INFO'!F161</f>
        <v>0</v>
      </c>
      <c r="B162" s="108">
        <f>'MACHINE INFO'!H161</f>
        <v>0</v>
      </c>
      <c r="C162" s="150"/>
      <c r="D162" s="150"/>
      <c r="E162" s="150"/>
      <c r="F162" s="151"/>
      <c r="G162" s="22" t="str">
        <f t="shared" si="23"/>
        <v/>
      </c>
      <c r="H162" s="151"/>
      <c r="I162" s="151"/>
      <c r="J162" s="151"/>
      <c r="K162" s="22">
        <f t="shared" si="29"/>
        <v>0</v>
      </c>
      <c r="L162" s="92" t="str">
        <f t="shared" si="30"/>
        <v>M/C Off?</v>
      </c>
      <c r="M162" s="115">
        <f>SUM('MACHINE INFO'!S161)</f>
        <v>0</v>
      </c>
      <c r="N162" s="113" t="str">
        <f t="shared" si="27"/>
        <v/>
      </c>
      <c r="O162" s="114" t="str">
        <f t="shared" si="31"/>
        <v>NO THEO %</v>
      </c>
      <c r="P162" s="152" t="str">
        <f t="shared" si="28"/>
        <v/>
      </c>
    </row>
    <row r="163" spans="1:16" ht="19.5" hidden="1" customHeight="1" x14ac:dyDescent="0.4">
      <c r="A163" s="125">
        <f>'MACHINE INFO'!F162</f>
        <v>0</v>
      </c>
      <c r="B163" s="108">
        <f>'MACHINE INFO'!H162</f>
        <v>0</v>
      </c>
      <c r="C163" s="150"/>
      <c r="D163" s="150"/>
      <c r="E163" s="150"/>
      <c r="F163" s="151"/>
      <c r="G163" s="22" t="str">
        <f t="shared" si="23"/>
        <v/>
      </c>
      <c r="H163" s="151"/>
      <c r="I163" s="151"/>
      <c r="J163" s="151"/>
      <c r="K163" s="22">
        <f t="shared" si="29"/>
        <v>0</v>
      </c>
      <c r="L163" s="92" t="str">
        <f t="shared" si="30"/>
        <v>M/C Off?</v>
      </c>
      <c r="M163" s="115">
        <f>SUM('MACHINE INFO'!S162)</f>
        <v>0</v>
      </c>
      <c r="N163" s="113" t="str">
        <f t="shared" si="27"/>
        <v/>
      </c>
      <c r="O163" s="114" t="str">
        <f t="shared" si="31"/>
        <v>NO THEO %</v>
      </c>
      <c r="P163" s="152" t="str">
        <f t="shared" si="28"/>
        <v/>
      </c>
    </row>
    <row r="164" spans="1:16" ht="19.5" hidden="1" customHeight="1" x14ac:dyDescent="0.4">
      <c r="A164" s="125">
        <f>'MACHINE INFO'!F163</f>
        <v>0</v>
      </c>
      <c r="B164" s="108">
        <f>'MACHINE INFO'!H163</f>
        <v>0</v>
      </c>
      <c r="C164" s="150"/>
      <c r="D164" s="150"/>
      <c r="E164" s="150"/>
      <c r="F164" s="151"/>
      <c r="G164" s="22" t="str">
        <f t="shared" si="23"/>
        <v/>
      </c>
      <c r="H164" s="151"/>
      <c r="I164" s="151"/>
      <c r="J164" s="151"/>
      <c r="K164" s="22">
        <f t="shared" si="29"/>
        <v>0</v>
      </c>
      <c r="L164" s="92" t="str">
        <f t="shared" si="30"/>
        <v>M/C Off?</v>
      </c>
      <c r="M164" s="115">
        <f>SUM('MACHINE INFO'!S163)</f>
        <v>0</v>
      </c>
      <c r="N164" s="113" t="str">
        <f t="shared" si="27"/>
        <v/>
      </c>
      <c r="O164" s="114" t="str">
        <f t="shared" si="31"/>
        <v>NO THEO %</v>
      </c>
      <c r="P164" s="152" t="str">
        <f t="shared" si="28"/>
        <v/>
      </c>
    </row>
    <row r="165" spans="1:16" ht="19.5" hidden="1" customHeight="1" x14ac:dyDescent="0.4">
      <c r="A165" s="125">
        <f>'MACHINE INFO'!F164</f>
        <v>0</v>
      </c>
      <c r="B165" s="108">
        <f>'MACHINE INFO'!H164</f>
        <v>0</v>
      </c>
      <c r="C165" s="150"/>
      <c r="D165" s="150"/>
      <c r="E165" s="150"/>
      <c r="F165" s="151"/>
      <c r="G165" s="22" t="str">
        <f t="shared" si="23"/>
        <v/>
      </c>
      <c r="H165" s="151"/>
      <c r="I165" s="151"/>
      <c r="J165" s="151"/>
      <c r="K165" s="22">
        <f t="shared" si="29"/>
        <v>0</v>
      </c>
      <c r="L165" s="92" t="str">
        <f t="shared" si="30"/>
        <v>M/C Off?</v>
      </c>
      <c r="M165" s="115">
        <f>SUM('MACHINE INFO'!S164)</f>
        <v>0</v>
      </c>
      <c r="N165" s="113" t="str">
        <f t="shared" si="27"/>
        <v/>
      </c>
      <c r="O165" s="114" t="str">
        <f t="shared" si="31"/>
        <v>NO THEO %</v>
      </c>
      <c r="P165" s="152" t="str">
        <f t="shared" si="28"/>
        <v/>
      </c>
    </row>
    <row r="166" spans="1:16" ht="19.5" hidden="1" customHeight="1" x14ac:dyDescent="0.4">
      <c r="A166" s="125">
        <f>'MACHINE INFO'!F165</f>
        <v>0</v>
      </c>
      <c r="B166" s="108">
        <f>'MACHINE INFO'!H165</f>
        <v>0</v>
      </c>
      <c r="C166" s="150"/>
      <c r="D166" s="150"/>
      <c r="E166" s="150"/>
      <c r="F166" s="151"/>
      <c r="G166" s="22" t="str">
        <f t="shared" si="23"/>
        <v/>
      </c>
      <c r="H166" s="151"/>
      <c r="I166" s="151"/>
      <c r="J166" s="151"/>
      <c r="K166" s="22">
        <f t="shared" si="29"/>
        <v>0</v>
      </c>
      <c r="L166" s="92" t="str">
        <f t="shared" si="30"/>
        <v>M/C Off?</v>
      </c>
      <c r="M166" s="115">
        <f>SUM('MACHINE INFO'!S165)</f>
        <v>0</v>
      </c>
      <c r="N166" s="113" t="str">
        <f t="shared" si="27"/>
        <v/>
      </c>
      <c r="O166" s="114" t="str">
        <f t="shared" si="31"/>
        <v>NO THEO %</v>
      </c>
      <c r="P166" s="152" t="str">
        <f t="shared" si="28"/>
        <v/>
      </c>
    </row>
    <row r="167" spans="1:16" ht="19.5" hidden="1" customHeight="1" x14ac:dyDescent="0.4">
      <c r="A167" s="125">
        <f>'MACHINE INFO'!F166</f>
        <v>0</v>
      </c>
      <c r="B167" s="108">
        <f>'MACHINE INFO'!H166</f>
        <v>0</v>
      </c>
      <c r="C167" s="150"/>
      <c r="D167" s="150"/>
      <c r="E167" s="150"/>
      <c r="F167" s="151"/>
      <c r="G167" s="22" t="str">
        <f t="shared" si="23"/>
        <v/>
      </c>
      <c r="H167" s="151"/>
      <c r="I167" s="151"/>
      <c r="J167" s="151"/>
      <c r="K167" s="22">
        <f t="shared" si="29"/>
        <v>0</v>
      </c>
      <c r="L167" s="92" t="str">
        <f t="shared" si="30"/>
        <v>M/C Off?</v>
      </c>
      <c r="M167" s="115">
        <f>SUM('MACHINE INFO'!S166)</f>
        <v>0</v>
      </c>
      <c r="N167" s="113" t="str">
        <f t="shared" si="27"/>
        <v/>
      </c>
      <c r="O167" s="114" t="str">
        <f t="shared" si="31"/>
        <v>NO THEO %</v>
      </c>
      <c r="P167" s="152" t="str">
        <f t="shared" si="28"/>
        <v/>
      </c>
    </row>
    <row r="168" spans="1:16" ht="19.5" hidden="1" customHeight="1" x14ac:dyDescent="0.4">
      <c r="A168" s="125">
        <f>'MACHINE INFO'!F167</f>
        <v>0</v>
      </c>
      <c r="B168" s="108">
        <f>'MACHINE INFO'!H167</f>
        <v>0</v>
      </c>
      <c r="C168" s="150"/>
      <c r="D168" s="150"/>
      <c r="E168" s="150"/>
      <c r="F168" s="151"/>
      <c r="G168" s="22" t="str">
        <f t="shared" si="23"/>
        <v/>
      </c>
      <c r="H168" s="151"/>
      <c r="I168" s="151"/>
      <c r="J168" s="151"/>
      <c r="K168" s="22">
        <f t="shared" si="29"/>
        <v>0</v>
      </c>
      <c r="L168" s="92" t="str">
        <f t="shared" si="30"/>
        <v>M/C Off?</v>
      </c>
      <c r="M168" s="115">
        <f>SUM('MACHINE INFO'!S167)</f>
        <v>0</v>
      </c>
      <c r="N168" s="113" t="str">
        <f t="shared" si="27"/>
        <v/>
      </c>
      <c r="O168" s="114" t="str">
        <f t="shared" si="31"/>
        <v>NO THEO %</v>
      </c>
      <c r="P168" s="152" t="str">
        <f t="shared" si="28"/>
        <v/>
      </c>
    </row>
    <row r="169" spans="1:16" ht="19.5" hidden="1" customHeight="1" x14ac:dyDescent="0.4">
      <c r="A169" s="125">
        <f>'MACHINE INFO'!F168</f>
        <v>0</v>
      </c>
      <c r="B169" s="108">
        <f>'MACHINE INFO'!H168</f>
        <v>0</v>
      </c>
      <c r="C169" s="150"/>
      <c r="D169" s="150"/>
      <c r="E169" s="150"/>
      <c r="F169" s="151"/>
      <c r="G169" s="22" t="str">
        <f t="shared" si="23"/>
        <v/>
      </c>
      <c r="H169" s="151"/>
      <c r="I169" s="151"/>
      <c r="J169" s="151"/>
      <c r="K169" s="22">
        <f t="shared" si="29"/>
        <v>0</v>
      </c>
      <c r="L169" s="92" t="str">
        <f t="shared" si="30"/>
        <v>M/C Off?</v>
      </c>
      <c r="M169" s="115">
        <f>SUM('MACHINE INFO'!S168)</f>
        <v>0</v>
      </c>
      <c r="N169" s="113" t="str">
        <f t="shared" si="27"/>
        <v/>
      </c>
      <c r="O169" s="114" t="str">
        <f t="shared" si="31"/>
        <v>NO THEO %</v>
      </c>
      <c r="P169" s="152" t="str">
        <f t="shared" si="28"/>
        <v/>
      </c>
    </row>
    <row r="170" spans="1:16" ht="19.5" hidden="1" customHeight="1" x14ac:dyDescent="0.4">
      <c r="A170" s="125">
        <f>'MACHINE INFO'!F169</f>
        <v>0</v>
      </c>
      <c r="B170" s="108">
        <f>'MACHINE INFO'!H169</f>
        <v>0</v>
      </c>
      <c r="C170" s="150"/>
      <c r="D170" s="150"/>
      <c r="E170" s="150"/>
      <c r="F170" s="151"/>
      <c r="G170" s="22" t="str">
        <f t="shared" si="23"/>
        <v/>
      </c>
      <c r="H170" s="151"/>
      <c r="I170" s="151"/>
      <c r="J170" s="151"/>
      <c r="K170" s="22">
        <f t="shared" si="29"/>
        <v>0</v>
      </c>
      <c r="L170" s="92" t="str">
        <f t="shared" si="30"/>
        <v>M/C Off?</v>
      </c>
      <c r="M170" s="115">
        <f>SUM('MACHINE INFO'!S169)</f>
        <v>0</v>
      </c>
      <c r="N170" s="113" t="str">
        <f t="shared" si="27"/>
        <v/>
      </c>
      <c r="O170" s="114" t="str">
        <f t="shared" si="31"/>
        <v>NO THEO %</v>
      </c>
      <c r="P170" s="152" t="str">
        <f t="shared" si="28"/>
        <v/>
      </c>
    </row>
    <row r="171" spans="1:16" ht="19.5" hidden="1" customHeight="1" x14ac:dyDescent="0.4">
      <c r="A171" s="125">
        <f>'MACHINE INFO'!F170</f>
        <v>0</v>
      </c>
      <c r="B171" s="108">
        <f>'MACHINE INFO'!H170</f>
        <v>0</v>
      </c>
      <c r="C171" s="150"/>
      <c r="D171" s="150"/>
      <c r="E171" s="150"/>
      <c r="F171" s="151"/>
      <c r="G171" s="22" t="str">
        <f t="shared" si="23"/>
        <v/>
      </c>
      <c r="H171" s="151"/>
      <c r="I171" s="151"/>
      <c r="J171" s="151"/>
      <c r="K171" s="22">
        <f t="shared" si="29"/>
        <v>0</v>
      </c>
      <c r="L171" s="92" t="str">
        <f t="shared" si="30"/>
        <v>M/C Off?</v>
      </c>
      <c r="M171" s="115">
        <f>SUM('MACHINE INFO'!S170)</f>
        <v>0</v>
      </c>
      <c r="N171" s="113" t="str">
        <f t="shared" si="27"/>
        <v/>
      </c>
      <c r="O171" s="114" t="str">
        <f t="shared" si="31"/>
        <v>NO THEO %</v>
      </c>
      <c r="P171" s="152" t="str">
        <f t="shared" si="28"/>
        <v/>
      </c>
    </row>
    <row r="172" spans="1:16" ht="19.5" hidden="1" customHeight="1" x14ac:dyDescent="0.4">
      <c r="A172" s="125">
        <f>'MACHINE INFO'!F171</f>
        <v>0</v>
      </c>
      <c r="B172" s="108">
        <f>'MACHINE INFO'!H171</f>
        <v>0</v>
      </c>
      <c r="C172" s="150"/>
      <c r="D172" s="150"/>
      <c r="E172" s="150"/>
      <c r="F172" s="151"/>
      <c r="G172" s="22" t="str">
        <f t="shared" si="23"/>
        <v/>
      </c>
      <c r="H172" s="151"/>
      <c r="I172" s="151"/>
      <c r="J172" s="151"/>
      <c r="K172" s="22">
        <f t="shared" si="29"/>
        <v>0</v>
      </c>
      <c r="L172" s="92" t="str">
        <f t="shared" si="30"/>
        <v>M/C Off?</v>
      </c>
      <c r="M172" s="115">
        <f>SUM('MACHINE INFO'!S171)</f>
        <v>0</v>
      </c>
      <c r="N172" s="113" t="str">
        <f t="shared" si="27"/>
        <v/>
      </c>
      <c r="O172" s="114" t="str">
        <f t="shared" si="31"/>
        <v>NO THEO %</v>
      </c>
      <c r="P172" s="152" t="str">
        <f t="shared" si="28"/>
        <v/>
      </c>
    </row>
    <row r="173" spans="1:16" ht="19.5" hidden="1" customHeight="1" x14ac:dyDescent="0.4">
      <c r="A173" s="125">
        <f>'MACHINE INFO'!F172</f>
        <v>0</v>
      </c>
      <c r="B173" s="108">
        <f>'MACHINE INFO'!H172</f>
        <v>0</v>
      </c>
      <c r="C173" s="150"/>
      <c r="D173" s="150"/>
      <c r="E173" s="150"/>
      <c r="F173" s="151"/>
      <c r="G173" s="22" t="str">
        <f t="shared" si="23"/>
        <v/>
      </c>
      <c r="H173" s="151"/>
      <c r="I173" s="151"/>
      <c r="J173" s="151"/>
      <c r="K173" s="22">
        <f t="shared" si="29"/>
        <v>0</v>
      </c>
      <c r="L173" s="92" t="str">
        <f t="shared" si="30"/>
        <v>M/C Off?</v>
      </c>
      <c r="M173" s="115">
        <f>SUM('MACHINE INFO'!S172)</f>
        <v>0</v>
      </c>
      <c r="N173" s="113" t="str">
        <f t="shared" si="27"/>
        <v/>
      </c>
      <c r="O173" s="114" t="str">
        <f t="shared" si="31"/>
        <v>NO THEO %</v>
      </c>
      <c r="P173" s="152" t="str">
        <f t="shared" si="28"/>
        <v/>
      </c>
    </row>
    <row r="174" spans="1:16" ht="19.5" hidden="1" customHeight="1" x14ac:dyDescent="0.4">
      <c r="A174" s="125">
        <f>'MACHINE INFO'!F173</f>
        <v>0</v>
      </c>
      <c r="B174" s="108">
        <f>'MACHINE INFO'!H173</f>
        <v>0</v>
      </c>
      <c r="C174" s="150"/>
      <c r="D174" s="150"/>
      <c r="E174" s="150"/>
      <c r="F174" s="151"/>
      <c r="G174" s="22" t="str">
        <f t="shared" si="23"/>
        <v/>
      </c>
      <c r="H174" s="151"/>
      <c r="I174" s="151"/>
      <c r="J174" s="151"/>
      <c r="K174" s="22">
        <f t="shared" si="29"/>
        <v>0</v>
      </c>
      <c r="L174" s="92" t="str">
        <f t="shared" si="30"/>
        <v>M/C Off?</v>
      </c>
      <c r="M174" s="115">
        <f>SUM('MACHINE INFO'!S173)</f>
        <v>0</v>
      </c>
      <c r="N174" s="113" t="str">
        <f t="shared" si="27"/>
        <v/>
      </c>
      <c r="O174" s="114" t="str">
        <f t="shared" si="31"/>
        <v>NO THEO %</v>
      </c>
      <c r="P174" s="152" t="str">
        <f t="shared" si="28"/>
        <v/>
      </c>
    </row>
    <row r="175" spans="1:16" ht="19.5" hidden="1" customHeight="1" x14ac:dyDescent="0.4">
      <c r="A175" s="125">
        <f>'MACHINE INFO'!F174</f>
        <v>0</v>
      </c>
      <c r="B175" s="108">
        <f>'MACHINE INFO'!H174</f>
        <v>0</v>
      </c>
      <c r="C175" s="150"/>
      <c r="D175" s="150"/>
      <c r="E175" s="150"/>
      <c r="F175" s="151"/>
      <c r="G175" s="22" t="str">
        <f t="shared" si="23"/>
        <v/>
      </c>
      <c r="H175" s="151"/>
      <c r="I175" s="151"/>
      <c r="J175" s="151"/>
      <c r="K175" s="22">
        <f t="shared" si="29"/>
        <v>0</v>
      </c>
      <c r="L175" s="92" t="str">
        <f t="shared" si="30"/>
        <v>M/C Off?</v>
      </c>
      <c r="M175" s="115">
        <f>SUM('MACHINE INFO'!S174)</f>
        <v>0</v>
      </c>
      <c r="N175" s="113" t="str">
        <f t="shared" si="27"/>
        <v/>
      </c>
      <c r="O175" s="114" t="str">
        <f t="shared" si="31"/>
        <v>NO THEO %</v>
      </c>
      <c r="P175" s="152" t="str">
        <f t="shared" si="28"/>
        <v/>
      </c>
    </row>
    <row r="176" spans="1:16" ht="19.5" hidden="1" customHeight="1" x14ac:dyDescent="0.4">
      <c r="A176" s="125">
        <f>'MACHINE INFO'!F175</f>
        <v>0</v>
      </c>
      <c r="B176" s="108">
        <f>'MACHINE INFO'!H175</f>
        <v>0</v>
      </c>
      <c r="C176" s="150"/>
      <c r="D176" s="150"/>
      <c r="E176" s="150"/>
      <c r="F176" s="151"/>
      <c r="G176" s="22" t="str">
        <f t="shared" si="23"/>
        <v/>
      </c>
      <c r="H176" s="151"/>
      <c r="I176" s="151"/>
      <c r="J176" s="151"/>
      <c r="K176" s="22">
        <f t="shared" si="29"/>
        <v>0</v>
      </c>
      <c r="L176" s="92" t="str">
        <f t="shared" si="30"/>
        <v>M/C Off?</v>
      </c>
      <c r="M176" s="115">
        <f>SUM('MACHINE INFO'!S175)</f>
        <v>0</v>
      </c>
      <c r="N176" s="113" t="str">
        <f t="shared" si="27"/>
        <v/>
      </c>
      <c r="O176" s="114" t="str">
        <f t="shared" si="31"/>
        <v>NO THEO %</v>
      </c>
      <c r="P176" s="152" t="str">
        <f t="shared" si="28"/>
        <v/>
      </c>
    </row>
    <row r="177" spans="1:16" ht="19.5" hidden="1" customHeight="1" x14ac:dyDescent="0.4">
      <c r="A177" s="125">
        <f>'MACHINE INFO'!F176</f>
        <v>0</v>
      </c>
      <c r="B177" s="108">
        <f>'MACHINE INFO'!H176</f>
        <v>0</v>
      </c>
      <c r="C177" s="150"/>
      <c r="D177" s="150"/>
      <c r="E177" s="150"/>
      <c r="F177" s="151"/>
      <c r="G177" s="22" t="str">
        <f t="shared" si="23"/>
        <v/>
      </c>
      <c r="H177" s="151"/>
      <c r="I177" s="151"/>
      <c r="J177" s="151"/>
      <c r="K177" s="22">
        <f t="shared" si="29"/>
        <v>0</v>
      </c>
      <c r="L177" s="92" t="str">
        <f t="shared" si="30"/>
        <v>M/C Off?</v>
      </c>
      <c r="M177" s="115">
        <f>SUM('MACHINE INFO'!S176)</f>
        <v>0</v>
      </c>
      <c r="N177" s="113" t="str">
        <f t="shared" si="27"/>
        <v/>
      </c>
      <c r="O177" s="114" t="str">
        <f t="shared" si="31"/>
        <v>NO THEO %</v>
      </c>
      <c r="P177" s="152" t="str">
        <f t="shared" si="28"/>
        <v/>
      </c>
    </row>
    <row r="178" spans="1:16" ht="19.5" hidden="1" customHeight="1" x14ac:dyDescent="0.4">
      <c r="A178" s="125">
        <f>'MACHINE INFO'!F177</f>
        <v>0</v>
      </c>
      <c r="B178" s="108">
        <f>'MACHINE INFO'!H177</f>
        <v>0</v>
      </c>
      <c r="C178" s="150"/>
      <c r="D178" s="150"/>
      <c r="E178" s="150"/>
      <c r="F178" s="151"/>
      <c r="G178" s="22" t="str">
        <f t="shared" si="23"/>
        <v/>
      </c>
      <c r="H178" s="151"/>
      <c r="I178" s="151"/>
      <c r="J178" s="151"/>
      <c r="K178" s="22">
        <f t="shared" si="29"/>
        <v>0</v>
      </c>
      <c r="L178" s="92" t="str">
        <f t="shared" si="30"/>
        <v>M/C Off?</v>
      </c>
      <c r="M178" s="115">
        <f>SUM('MACHINE INFO'!S177)</f>
        <v>0</v>
      </c>
      <c r="N178" s="113" t="str">
        <f t="shared" si="27"/>
        <v/>
      </c>
      <c r="O178" s="114" t="str">
        <f t="shared" si="31"/>
        <v>NO THEO %</v>
      </c>
      <c r="P178" s="152" t="str">
        <f t="shared" si="28"/>
        <v/>
      </c>
    </row>
    <row r="179" spans="1:16" ht="19.5" hidden="1" customHeight="1" x14ac:dyDescent="0.4">
      <c r="A179" s="125">
        <f>'MACHINE INFO'!F178</f>
        <v>0</v>
      </c>
      <c r="B179" s="108">
        <f>'MACHINE INFO'!H178</f>
        <v>0</v>
      </c>
      <c r="C179" s="150"/>
      <c r="D179" s="150"/>
      <c r="E179" s="150"/>
      <c r="F179" s="151"/>
      <c r="G179" s="22" t="str">
        <f t="shared" si="23"/>
        <v/>
      </c>
      <c r="H179" s="151"/>
      <c r="I179" s="151"/>
      <c r="J179" s="151"/>
      <c r="K179" s="22">
        <f t="shared" si="29"/>
        <v>0</v>
      </c>
      <c r="L179" s="92" t="str">
        <f t="shared" si="30"/>
        <v>M/C Off?</v>
      </c>
      <c r="M179" s="115">
        <f>SUM('MACHINE INFO'!S178)</f>
        <v>0</v>
      </c>
      <c r="N179" s="113" t="str">
        <f t="shared" si="27"/>
        <v/>
      </c>
      <c r="O179" s="114" t="str">
        <f t="shared" si="31"/>
        <v>NO THEO %</v>
      </c>
      <c r="P179" s="152" t="str">
        <f t="shared" si="28"/>
        <v/>
      </c>
    </row>
    <row r="180" spans="1:16" ht="19.5" hidden="1" customHeight="1" x14ac:dyDescent="0.4">
      <c r="A180" s="125">
        <f>'MACHINE INFO'!F179</f>
        <v>0</v>
      </c>
      <c r="B180" s="108">
        <f>'MACHINE INFO'!H179</f>
        <v>0</v>
      </c>
      <c r="C180" s="150"/>
      <c r="D180" s="150"/>
      <c r="E180" s="150"/>
      <c r="F180" s="151"/>
      <c r="G180" s="22" t="str">
        <f t="shared" si="23"/>
        <v/>
      </c>
      <c r="H180" s="151"/>
      <c r="I180" s="151"/>
      <c r="J180" s="151"/>
      <c r="K180" s="22">
        <f t="shared" si="29"/>
        <v>0</v>
      </c>
      <c r="L180" s="92" t="str">
        <f t="shared" si="30"/>
        <v>M/C Off?</v>
      </c>
      <c r="M180" s="115">
        <f>SUM('MACHINE INFO'!S179)</f>
        <v>0</v>
      </c>
      <c r="N180" s="113" t="str">
        <f t="shared" si="27"/>
        <v/>
      </c>
      <c r="O180" s="114" t="str">
        <f t="shared" si="31"/>
        <v>NO THEO %</v>
      </c>
      <c r="P180" s="152" t="str">
        <f t="shared" si="28"/>
        <v/>
      </c>
    </row>
    <row r="181" spans="1:16" ht="19.5" hidden="1" customHeight="1" x14ac:dyDescent="0.4">
      <c r="A181" s="125">
        <f>'MACHINE INFO'!F180</f>
        <v>0</v>
      </c>
      <c r="B181" s="108">
        <f>'MACHINE INFO'!H180</f>
        <v>0</v>
      </c>
      <c r="C181" s="150"/>
      <c r="D181" s="150"/>
      <c r="E181" s="150"/>
      <c r="F181" s="151"/>
      <c r="G181" s="22" t="str">
        <f t="shared" si="23"/>
        <v/>
      </c>
      <c r="H181" s="151"/>
      <c r="I181" s="151"/>
      <c r="J181" s="151"/>
      <c r="K181" s="22">
        <f t="shared" si="29"/>
        <v>0</v>
      </c>
      <c r="L181" s="92" t="str">
        <f t="shared" si="30"/>
        <v>M/C Off?</v>
      </c>
      <c r="M181" s="115">
        <f>SUM('MACHINE INFO'!S180)</f>
        <v>0</v>
      </c>
      <c r="N181" s="113" t="str">
        <f t="shared" si="27"/>
        <v/>
      </c>
      <c r="O181" s="114" t="str">
        <f t="shared" si="31"/>
        <v>NO THEO %</v>
      </c>
      <c r="P181" s="152" t="str">
        <f t="shared" si="28"/>
        <v/>
      </c>
    </row>
    <row r="182" spans="1:16" ht="19.5" hidden="1" customHeight="1" x14ac:dyDescent="0.4">
      <c r="A182" s="125">
        <f>'MACHINE INFO'!F181</f>
        <v>0</v>
      </c>
      <c r="B182" s="108">
        <f>'MACHINE INFO'!H181</f>
        <v>0</v>
      </c>
      <c r="C182" s="150"/>
      <c r="D182" s="150"/>
      <c r="E182" s="150"/>
      <c r="F182" s="151"/>
      <c r="G182" s="22" t="str">
        <f t="shared" si="23"/>
        <v/>
      </c>
      <c r="H182" s="151"/>
      <c r="I182" s="151"/>
      <c r="J182" s="151"/>
      <c r="K182" s="22">
        <f t="shared" si="29"/>
        <v>0</v>
      </c>
      <c r="L182" s="92" t="str">
        <f t="shared" si="30"/>
        <v>M/C Off?</v>
      </c>
      <c r="M182" s="115">
        <f>SUM('MACHINE INFO'!S181)</f>
        <v>0</v>
      </c>
      <c r="N182" s="113" t="str">
        <f t="shared" si="27"/>
        <v/>
      </c>
      <c r="O182" s="114" t="str">
        <f t="shared" si="31"/>
        <v>NO THEO %</v>
      </c>
      <c r="P182" s="152" t="str">
        <f t="shared" si="28"/>
        <v/>
      </c>
    </row>
    <row r="183" spans="1:16" ht="19.5" hidden="1" customHeight="1" x14ac:dyDescent="0.4">
      <c r="A183" s="125">
        <f>'MACHINE INFO'!F182</f>
        <v>0</v>
      </c>
      <c r="B183" s="108">
        <f>'MACHINE INFO'!H182</f>
        <v>0</v>
      </c>
      <c r="C183" s="150"/>
      <c r="D183" s="150"/>
      <c r="E183" s="150"/>
      <c r="F183" s="151"/>
      <c r="G183" s="22" t="str">
        <f t="shared" si="23"/>
        <v/>
      </c>
      <c r="H183" s="151"/>
      <c r="I183" s="151"/>
      <c r="J183" s="151"/>
      <c r="K183" s="22">
        <f t="shared" si="29"/>
        <v>0</v>
      </c>
      <c r="L183" s="92" t="str">
        <f t="shared" si="30"/>
        <v>M/C Off?</v>
      </c>
      <c r="M183" s="115">
        <f>SUM('MACHINE INFO'!S182)</f>
        <v>0</v>
      </c>
      <c r="N183" s="113" t="str">
        <f t="shared" si="27"/>
        <v/>
      </c>
      <c r="O183" s="114" t="str">
        <f t="shared" si="31"/>
        <v>NO THEO %</v>
      </c>
      <c r="P183" s="152" t="str">
        <f t="shared" si="28"/>
        <v/>
      </c>
    </row>
    <row r="184" spans="1:16" ht="19.5" hidden="1" customHeight="1" x14ac:dyDescent="0.4">
      <c r="A184" s="125">
        <f>'MACHINE INFO'!F183</f>
        <v>0</v>
      </c>
      <c r="B184" s="108">
        <f>'MACHINE INFO'!H183</f>
        <v>0</v>
      </c>
      <c r="C184" s="150"/>
      <c r="D184" s="150"/>
      <c r="E184" s="150"/>
      <c r="F184" s="151"/>
      <c r="G184" s="22" t="str">
        <f t="shared" si="23"/>
        <v/>
      </c>
      <c r="H184" s="151"/>
      <c r="I184" s="151"/>
      <c r="J184" s="151"/>
      <c r="K184" s="22">
        <f t="shared" si="29"/>
        <v>0</v>
      </c>
      <c r="L184" s="92" t="str">
        <f t="shared" si="30"/>
        <v>M/C Off?</v>
      </c>
      <c r="M184" s="115">
        <f>SUM('MACHINE INFO'!S183)</f>
        <v>0</v>
      </c>
      <c r="N184" s="113" t="str">
        <f t="shared" si="27"/>
        <v/>
      </c>
      <c r="O184" s="114" t="str">
        <f t="shared" si="31"/>
        <v>NO THEO %</v>
      </c>
      <c r="P184" s="152" t="str">
        <f t="shared" si="28"/>
        <v/>
      </c>
    </row>
    <row r="185" spans="1:16" ht="19.5" hidden="1" customHeight="1" x14ac:dyDescent="0.4">
      <c r="A185" s="125">
        <f>'MACHINE INFO'!F184</f>
        <v>0</v>
      </c>
      <c r="B185" s="108">
        <f>'MACHINE INFO'!H184</f>
        <v>0</v>
      </c>
      <c r="C185" s="150"/>
      <c r="D185" s="150"/>
      <c r="E185" s="150"/>
      <c r="F185" s="151"/>
      <c r="G185" s="22" t="str">
        <f t="shared" si="23"/>
        <v/>
      </c>
      <c r="H185" s="151"/>
      <c r="I185" s="151"/>
      <c r="J185" s="151"/>
      <c r="K185" s="22">
        <f t="shared" si="29"/>
        <v>0</v>
      </c>
      <c r="L185" s="92" t="str">
        <f t="shared" si="30"/>
        <v>M/C Off?</v>
      </c>
      <c r="M185" s="115">
        <f>SUM('MACHINE INFO'!S184)</f>
        <v>0</v>
      </c>
      <c r="N185" s="113" t="str">
        <f t="shared" si="27"/>
        <v/>
      </c>
      <c r="O185" s="114" t="str">
        <f t="shared" si="31"/>
        <v>NO THEO %</v>
      </c>
      <c r="P185" s="152" t="str">
        <f t="shared" si="28"/>
        <v/>
      </c>
    </row>
    <row r="186" spans="1:16" ht="19.5" hidden="1" customHeight="1" x14ac:dyDescent="0.4">
      <c r="A186" s="125">
        <f>'MACHINE INFO'!F185</f>
        <v>0</v>
      </c>
      <c r="B186" s="108">
        <f>'MACHINE INFO'!H185</f>
        <v>0</v>
      </c>
      <c r="C186" s="150"/>
      <c r="D186" s="150"/>
      <c r="E186" s="150"/>
      <c r="F186" s="151"/>
      <c r="G186" s="22" t="str">
        <f t="shared" si="23"/>
        <v/>
      </c>
      <c r="H186" s="151"/>
      <c r="I186" s="151"/>
      <c r="J186" s="151"/>
      <c r="K186" s="22">
        <f t="shared" si="29"/>
        <v>0</v>
      </c>
      <c r="L186" s="92" t="str">
        <f t="shared" si="30"/>
        <v>M/C Off?</v>
      </c>
      <c r="M186" s="115">
        <f>SUM('MACHINE INFO'!S185)</f>
        <v>0</v>
      </c>
      <c r="N186" s="113" t="str">
        <f t="shared" si="27"/>
        <v/>
      </c>
      <c r="O186" s="114" t="str">
        <f t="shared" si="31"/>
        <v>NO THEO %</v>
      </c>
      <c r="P186" s="152" t="str">
        <f t="shared" si="28"/>
        <v/>
      </c>
    </row>
    <row r="187" spans="1:16" ht="19.5" hidden="1" customHeight="1" x14ac:dyDescent="0.4">
      <c r="A187" s="125">
        <f>'MACHINE INFO'!F186</f>
        <v>0</v>
      </c>
      <c r="B187" s="108">
        <f>'MACHINE INFO'!H186</f>
        <v>0</v>
      </c>
      <c r="C187" s="150"/>
      <c r="D187" s="150"/>
      <c r="E187" s="150"/>
      <c r="F187" s="151"/>
      <c r="G187" s="22" t="str">
        <f t="shared" si="23"/>
        <v/>
      </c>
      <c r="H187" s="151"/>
      <c r="I187" s="151"/>
      <c r="J187" s="151"/>
      <c r="K187" s="22">
        <f t="shared" si="29"/>
        <v>0</v>
      </c>
      <c r="L187" s="92" t="str">
        <f t="shared" si="30"/>
        <v>M/C Off?</v>
      </c>
      <c r="M187" s="115">
        <f>SUM('MACHINE INFO'!S186)</f>
        <v>0</v>
      </c>
      <c r="N187" s="113" t="str">
        <f t="shared" si="27"/>
        <v/>
      </c>
      <c r="O187" s="114" t="str">
        <f t="shared" si="31"/>
        <v>NO THEO %</v>
      </c>
      <c r="P187" s="152" t="str">
        <f t="shared" si="28"/>
        <v/>
      </c>
    </row>
    <row r="188" spans="1:16" ht="19.5" hidden="1" customHeight="1" x14ac:dyDescent="0.4">
      <c r="A188" s="125">
        <f>'MACHINE INFO'!F187</f>
        <v>0</v>
      </c>
      <c r="B188" s="108">
        <f>'MACHINE INFO'!H187</f>
        <v>0</v>
      </c>
      <c r="C188" s="150"/>
      <c r="D188" s="150"/>
      <c r="E188" s="150"/>
      <c r="F188" s="151"/>
      <c r="G188" s="22" t="str">
        <f t="shared" si="23"/>
        <v/>
      </c>
      <c r="H188" s="151"/>
      <c r="I188" s="151"/>
      <c r="J188" s="151"/>
      <c r="K188" s="22">
        <f t="shared" si="29"/>
        <v>0</v>
      </c>
      <c r="L188" s="92" t="str">
        <f t="shared" si="30"/>
        <v>M/C Off?</v>
      </c>
      <c r="M188" s="115">
        <f>SUM('MACHINE INFO'!S187)</f>
        <v>0</v>
      </c>
      <c r="N188" s="113" t="str">
        <f t="shared" si="27"/>
        <v/>
      </c>
      <c r="O188" s="114" t="str">
        <f t="shared" si="31"/>
        <v>NO THEO %</v>
      </c>
      <c r="P188" s="152" t="str">
        <f t="shared" si="28"/>
        <v/>
      </c>
    </row>
    <row r="189" spans="1:16" ht="19.5" hidden="1" customHeight="1" x14ac:dyDescent="0.4">
      <c r="A189" s="125">
        <f>'MACHINE INFO'!F188</f>
        <v>0</v>
      </c>
      <c r="B189" s="108">
        <f>'MACHINE INFO'!H188</f>
        <v>0</v>
      </c>
      <c r="C189" s="150"/>
      <c r="D189" s="150"/>
      <c r="E189" s="150"/>
      <c r="F189" s="151"/>
      <c r="G189" s="22" t="str">
        <f t="shared" si="23"/>
        <v/>
      </c>
      <c r="H189" s="151"/>
      <c r="I189" s="151"/>
      <c r="J189" s="151"/>
      <c r="K189" s="22">
        <f t="shared" si="29"/>
        <v>0</v>
      </c>
      <c r="L189" s="92" t="str">
        <f t="shared" si="30"/>
        <v>M/C Off?</v>
      </c>
      <c r="M189" s="115">
        <f>SUM('MACHINE INFO'!S188)</f>
        <v>0</v>
      </c>
      <c r="N189" s="113" t="str">
        <f t="shared" si="27"/>
        <v/>
      </c>
      <c r="O189" s="114" t="str">
        <f t="shared" si="31"/>
        <v>NO THEO %</v>
      </c>
      <c r="P189" s="152" t="str">
        <f t="shared" si="28"/>
        <v/>
      </c>
    </row>
    <row r="190" spans="1:16" ht="19.5" hidden="1" customHeight="1" x14ac:dyDescent="0.4">
      <c r="A190" s="125">
        <f>'MACHINE INFO'!F189</f>
        <v>0</v>
      </c>
      <c r="B190" s="108">
        <f>'MACHINE INFO'!H189</f>
        <v>0</v>
      </c>
      <c r="C190" s="150"/>
      <c r="D190" s="150"/>
      <c r="E190" s="150"/>
      <c r="F190" s="151"/>
      <c r="G190" s="22" t="str">
        <f t="shared" si="23"/>
        <v/>
      </c>
      <c r="H190" s="151"/>
      <c r="I190" s="151"/>
      <c r="J190" s="151"/>
      <c r="K190" s="22">
        <f t="shared" si="29"/>
        <v>0</v>
      </c>
      <c r="L190" s="92" t="str">
        <f t="shared" si="30"/>
        <v>M/C Off?</v>
      </c>
      <c r="M190" s="115">
        <f>SUM('MACHINE INFO'!S189)</f>
        <v>0</v>
      </c>
      <c r="N190" s="113" t="str">
        <f t="shared" si="27"/>
        <v/>
      </c>
      <c r="O190" s="114" t="str">
        <f t="shared" si="31"/>
        <v>NO THEO %</v>
      </c>
      <c r="P190" s="152" t="str">
        <f t="shared" si="28"/>
        <v/>
      </c>
    </row>
    <row r="191" spans="1:16" ht="19.5" hidden="1" customHeight="1" x14ac:dyDescent="0.4">
      <c r="A191" s="125">
        <f>'MACHINE INFO'!F190</f>
        <v>0</v>
      </c>
      <c r="B191" s="108">
        <f>'MACHINE INFO'!H190</f>
        <v>0</v>
      </c>
      <c r="C191" s="150"/>
      <c r="D191" s="150"/>
      <c r="E191" s="150"/>
      <c r="F191" s="151"/>
      <c r="G191" s="22" t="str">
        <f t="shared" si="23"/>
        <v/>
      </c>
      <c r="H191" s="151"/>
      <c r="I191" s="151"/>
      <c r="J191" s="151"/>
      <c r="K191" s="22">
        <f t="shared" si="29"/>
        <v>0</v>
      </c>
      <c r="L191" s="92" t="str">
        <f t="shared" si="30"/>
        <v>M/C Off?</v>
      </c>
      <c r="M191" s="115">
        <f>SUM('MACHINE INFO'!S190)</f>
        <v>0</v>
      </c>
      <c r="N191" s="113" t="str">
        <f t="shared" si="27"/>
        <v/>
      </c>
      <c r="O191" s="114" t="str">
        <f t="shared" si="31"/>
        <v>NO THEO %</v>
      </c>
      <c r="P191" s="152" t="str">
        <f t="shared" si="28"/>
        <v/>
      </c>
    </row>
    <row r="192" spans="1:16" ht="19.5" hidden="1" customHeight="1" x14ac:dyDescent="0.4">
      <c r="A192" s="125">
        <f>'MACHINE INFO'!F191</f>
        <v>0</v>
      </c>
      <c r="B192" s="108">
        <f>'MACHINE INFO'!H191</f>
        <v>0</v>
      </c>
      <c r="C192" s="150"/>
      <c r="D192" s="150"/>
      <c r="E192" s="150"/>
      <c r="F192" s="151"/>
      <c r="G192" s="22" t="str">
        <f t="shared" si="23"/>
        <v/>
      </c>
      <c r="H192" s="151"/>
      <c r="I192" s="151"/>
      <c r="J192" s="151"/>
      <c r="K192" s="22">
        <f t="shared" si="29"/>
        <v>0</v>
      </c>
      <c r="L192" s="92" t="str">
        <f t="shared" si="30"/>
        <v>M/C Off?</v>
      </c>
      <c r="M192" s="115">
        <f>SUM('MACHINE INFO'!S191)</f>
        <v>0</v>
      </c>
      <c r="N192" s="113" t="str">
        <f t="shared" si="27"/>
        <v/>
      </c>
      <c r="O192" s="114" t="str">
        <f t="shared" si="31"/>
        <v>NO THEO %</v>
      </c>
      <c r="P192" s="152" t="str">
        <f t="shared" si="28"/>
        <v/>
      </c>
    </row>
    <row r="193" spans="1:24" ht="19.5" hidden="1" customHeight="1" x14ac:dyDescent="0.4">
      <c r="A193" s="125">
        <f>'MACHINE INFO'!F192</f>
        <v>0</v>
      </c>
      <c r="B193" s="108">
        <f>'MACHINE INFO'!H192</f>
        <v>0</v>
      </c>
      <c r="C193" s="330"/>
      <c r="D193" s="330"/>
      <c r="E193" s="330"/>
      <c r="F193" s="331"/>
      <c r="G193" s="22" t="str">
        <f t="shared" si="23"/>
        <v/>
      </c>
      <c r="H193" s="151"/>
      <c r="I193" s="151"/>
      <c r="J193" s="151"/>
      <c r="K193" s="22">
        <f t="shared" si="29"/>
        <v>0</v>
      </c>
      <c r="L193" s="92" t="str">
        <f t="shared" si="30"/>
        <v>M/C Off?</v>
      </c>
      <c r="M193" s="115">
        <f>SUM('MACHINE INFO'!S192)</f>
        <v>0</v>
      </c>
      <c r="N193" s="113" t="str">
        <f t="shared" si="27"/>
        <v/>
      </c>
      <c r="O193" s="114" t="str">
        <f t="shared" si="31"/>
        <v>NO THEO %</v>
      </c>
      <c r="P193" s="152" t="str">
        <f t="shared" si="28"/>
        <v/>
      </c>
      <c r="Q193" s="370"/>
      <c r="X193" s="333"/>
    </row>
    <row r="194" spans="1:24" ht="19.5" hidden="1" customHeight="1" x14ac:dyDescent="0.4">
      <c r="A194" s="125">
        <f>'MACHINE INFO'!F193</f>
        <v>0</v>
      </c>
      <c r="B194" s="108">
        <f>'MACHINE INFO'!H193</f>
        <v>0</v>
      </c>
      <c r="C194" s="150"/>
      <c r="D194" s="150"/>
      <c r="E194" s="150"/>
      <c r="F194" s="151"/>
      <c r="G194" s="22" t="str">
        <f t="shared" si="23"/>
        <v/>
      </c>
      <c r="H194" s="151"/>
      <c r="I194" s="151"/>
      <c r="J194" s="151"/>
      <c r="K194" s="22">
        <f t="shared" si="29"/>
        <v>0</v>
      </c>
      <c r="L194" s="92" t="str">
        <f t="shared" si="30"/>
        <v>M/C Off?</v>
      </c>
      <c r="M194" s="115">
        <f>SUM('MACHINE INFO'!S193)</f>
        <v>0</v>
      </c>
      <c r="N194" s="113" t="str">
        <f t="shared" si="27"/>
        <v/>
      </c>
      <c r="O194" s="114" t="str">
        <f t="shared" si="31"/>
        <v>NO THEO %</v>
      </c>
      <c r="P194" s="152" t="str">
        <f t="shared" si="28"/>
        <v/>
      </c>
      <c r="Q194" s="366"/>
      <c r="X194" s="18"/>
    </row>
    <row r="195" spans="1:24" ht="19.5" hidden="1" customHeight="1" x14ac:dyDescent="0.4">
      <c r="A195" s="125">
        <f>'MACHINE INFO'!F194</f>
        <v>0</v>
      </c>
      <c r="B195" s="108">
        <f>'MACHINE INFO'!H194</f>
        <v>0</v>
      </c>
      <c r="C195" s="150"/>
      <c r="D195" s="150"/>
      <c r="E195" s="150"/>
      <c r="F195" s="151"/>
      <c r="G195" s="22" t="str">
        <f t="shared" si="23"/>
        <v/>
      </c>
      <c r="H195" s="151"/>
      <c r="I195" s="151"/>
      <c r="J195" s="151"/>
      <c r="K195" s="22">
        <f t="shared" si="29"/>
        <v>0</v>
      </c>
      <c r="L195" s="92" t="str">
        <f t="shared" si="30"/>
        <v>M/C Off?</v>
      </c>
      <c r="M195" s="115">
        <f>SUM('MACHINE INFO'!S194)</f>
        <v>0</v>
      </c>
      <c r="N195" s="113" t="str">
        <f t="shared" si="27"/>
        <v/>
      </c>
      <c r="O195" s="114" t="str">
        <f t="shared" si="31"/>
        <v>NO THEO %</v>
      </c>
      <c r="P195" s="152" t="str">
        <f t="shared" si="28"/>
        <v/>
      </c>
      <c r="Q195" s="366"/>
      <c r="X195" s="18"/>
    </row>
    <row r="196" spans="1:24" ht="19.5" hidden="1" customHeight="1" x14ac:dyDescent="0.4">
      <c r="A196" s="125">
        <f>'MACHINE INFO'!F195</f>
        <v>0</v>
      </c>
      <c r="B196" s="108">
        <f>'MACHINE INFO'!H195</f>
        <v>0</v>
      </c>
      <c r="C196" s="150"/>
      <c r="D196" s="150"/>
      <c r="E196" s="150"/>
      <c r="F196" s="151"/>
      <c r="G196" s="22" t="str">
        <f t="shared" si="23"/>
        <v/>
      </c>
      <c r="H196" s="151"/>
      <c r="I196" s="151"/>
      <c r="J196" s="151"/>
      <c r="K196" s="22">
        <f t="shared" si="29"/>
        <v>0</v>
      </c>
      <c r="L196" s="92" t="str">
        <f t="shared" si="30"/>
        <v>M/C Off?</v>
      </c>
      <c r="M196" s="115">
        <f>SUM('MACHINE INFO'!S195)</f>
        <v>0</v>
      </c>
      <c r="N196" s="113" t="str">
        <f t="shared" si="27"/>
        <v/>
      </c>
      <c r="O196" s="114" t="str">
        <f t="shared" si="31"/>
        <v>NO THEO %</v>
      </c>
      <c r="P196" s="152" t="str">
        <f t="shared" si="28"/>
        <v/>
      </c>
      <c r="Q196" s="366"/>
      <c r="R196" s="333"/>
      <c r="S196" s="333"/>
      <c r="T196" s="333"/>
      <c r="U196" s="333"/>
      <c r="V196" s="333"/>
      <c r="W196" s="333"/>
      <c r="X196" s="18"/>
    </row>
    <row r="197" spans="1:24" ht="19.5" hidden="1" customHeight="1" x14ac:dyDescent="0.4">
      <c r="A197" s="125">
        <f>'MACHINE INFO'!F196</f>
        <v>0</v>
      </c>
      <c r="B197" s="108">
        <f>'MACHINE INFO'!H196</f>
        <v>0</v>
      </c>
      <c r="C197" s="150"/>
      <c r="D197" s="150"/>
      <c r="E197" s="150"/>
      <c r="F197" s="151"/>
      <c r="G197" s="22" t="str">
        <f t="shared" si="23"/>
        <v/>
      </c>
      <c r="H197" s="151"/>
      <c r="I197" s="151"/>
      <c r="J197" s="151"/>
      <c r="K197" s="22">
        <f t="shared" si="29"/>
        <v>0</v>
      </c>
      <c r="L197" s="92" t="str">
        <f t="shared" si="30"/>
        <v>M/C Off?</v>
      </c>
      <c r="M197" s="115">
        <f>SUM('MACHINE INFO'!S196)</f>
        <v>0</v>
      </c>
      <c r="N197" s="113" t="str">
        <f t="shared" si="27"/>
        <v/>
      </c>
      <c r="O197" s="114" t="str">
        <f t="shared" si="31"/>
        <v>NO THEO %</v>
      </c>
      <c r="P197" s="152" t="str">
        <f t="shared" si="28"/>
        <v/>
      </c>
      <c r="Q197" s="366"/>
      <c r="R197" s="18"/>
      <c r="S197" s="18"/>
      <c r="T197" s="18"/>
      <c r="U197" s="18"/>
      <c r="V197" s="18"/>
      <c r="W197" s="18"/>
      <c r="X197" s="18"/>
    </row>
    <row r="198" spans="1:24" ht="20.25" hidden="1" customHeight="1" x14ac:dyDescent="0.4">
      <c r="A198" s="125">
        <f>'MACHINE INFO'!F197</f>
        <v>0</v>
      </c>
      <c r="B198" s="108">
        <f>'MACHINE INFO'!H197</f>
        <v>0</v>
      </c>
      <c r="C198" s="150"/>
      <c r="D198" s="150"/>
      <c r="E198" s="150"/>
      <c r="F198" s="151"/>
      <c r="G198" s="22" t="str">
        <f t="shared" ref="G198:G261" si="32">IF(AND(D198="",E198="",F198=""),"",SUM(D198:F198))</f>
        <v/>
      </c>
      <c r="H198" s="151"/>
      <c r="I198" s="151"/>
      <c r="J198" s="151"/>
      <c r="K198" s="22">
        <f t="shared" si="29"/>
        <v>0</v>
      </c>
      <c r="L198" s="92" t="str">
        <f t="shared" si="30"/>
        <v>M/C Off?</v>
      </c>
      <c r="M198" s="115">
        <f>SUM('MACHINE INFO'!S197)</f>
        <v>0</v>
      </c>
      <c r="N198" s="113" t="str">
        <f t="shared" si="27"/>
        <v/>
      </c>
      <c r="O198" s="114" t="str">
        <f t="shared" si="31"/>
        <v>NO THEO %</v>
      </c>
      <c r="P198" s="152" t="str">
        <f t="shared" si="28"/>
        <v/>
      </c>
      <c r="Q198" s="366"/>
      <c r="R198" s="18"/>
      <c r="S198" s="18"/>
      <c r="T198" s="18"/>
      <c r="U198" s="18"/>
      <c r="V198" s="18"/>
      <c r="W198" s="18"/>
      <c r="X198" s="18"/>
    </row>
    <row r="199" spans="1:24" s="333" customFormat="1" ht="19.5" hidden="1" customHeight="1" x14ac:dyDescent="0.4">
      <c r="A199" s="125">
        <f>'MACHINE INFO'!F198</f>
        <v>0</v>
      </c>
      <c r="B199" s="108">
        <f>'MACHINE INFO'!H198</f>
        <v>0</v>
      </c>
      <c r="C199" s="150"/>
      <c r="D199" s="150"/>
      <c r="E199" s="150"/>
      <c r="F199" s="151"/>
      <c r="G199" s="22" t="str">
        <f t="shared" si="32"/>
        <v/>
      </c>
      <c r="H199" s="151"/>
      <c r="I199" s="151"/>
      <c r="J199" s="151"/>
      <c r="K199" s="22">
        <f t="shared" si="29"/>
        <v>0</v>
      </c>
      <c r="L199" s="92" t="str">
        <f t="shared" si="30"/>
        <v>M/C Off?</v>
      </c>
      <c r="M199" s="115">
        <f>SUM('MACHINE INFO'!S198)</f>
        <v>0</v>
      </c>
      <c r="N199" s="113" t="str">
        <f t="shared" si="27"/>
        <v/>
      </c>
      <c r="O199" s="114" t="str">
        <f t="shared" si="31"/>
        <v>NO THEO %</v>
      </c>
      <c r="P199" s="152" t="str">
        <f t="shared" si="28"/>
        <v/>
      </c>
      <c r="Q199" s="366"/>
      <c r="R199" s="18"/>
      <c r="S199" s="18"/>
      <c r="T199" s="18"/>
      <c r="U199" s="18"/>
      <c r="V199" s="18"/>
      <c r="W199" s="18"/>
      <c r="X199" s="18"/>
    </row>
    <row r="200" spans="1:24" s="18" customFormat="1" ht="19.5" hidden="1" customHeight="1" x14ac:dyDescent="0.4">
      <c r="A200" s="125">
        <f>'MACHINE INFO'!F199</f>
        <v>0</v>
      </c>
      <c r="B200" s="108">
        <f>'MACHINE INFO'!H199</f>
        <v>0</v>
      </c>
      <c r="C200" s="150"/>
      <c r="D200" s="150"/>
      <c r="E200" s="150"/>
      <c r="F200" s="151"/>
      <c r="G200" s="22" t="str">
        <f t="shared" si="32"/>
        <v/>
      </c>
      <c r="H200" s="151"/>
      <c r="I200" s="151"/>
      <c r="J200" s="151"/>
      <c r="K200" s="22">
        <f t="shared" si="29"/>
        <v>0</v>
      </c>
      <c r="L200" s="92" t="str">
        <f t="shared" si="30"/>
        <v>M/C Off?</v>
      </c>
      <c r="M200" s="115">
        <f>SUM('MACHINE INFO'!S199)</f>
        <v>0</v>
      </c>
      <c r="N200" s="113" t="str">
        <f t="shared" si="27"/>
        <v/>
      </c>
      <c r="O200" s="114" t="str">
        <f t="shared" si="31"/>
        <v>NO THEO %</v>
      </c>
      <c r="P200" s="152" t="str">
        <f t="shared" si="28"/>
        <v/>
      </c>
      <c r="Q200" s="366"/>
    </row>
    <row r="201" spans="1:24" s="18" customFormat="1" ht="19.5" hidden="1" customHeight="1" x14ac:dyDescent="0.4">
      <c r="A201" s="125">
        <f>'MACHINE INFO'!F200</f>
        <v>0</v>
      </c>
      <c r="B201" s="108">
        <f>'MACHINE INFO'!H200</f>
        <v>0</v>
      </c>
      <c r="C201" s="150"/>
      <c r="D201" s="150"/>
      <c r="E201" s="150"/>
      <c r="F201" s="151"/>
      <c r="G201" s="22" t="str">
        <f t="shared" si="32"/>
        <v/>
      </c>
      <c r="H201" s="151"/>
      <c r="I201" s="151"/>
      <c r="J201" s="151"/>
      <c r="K201" s="22">
        <f t="shared" si="29"/>
        <v>0</v>
      </c>
      <c r="L201" s="92" t="str">
        <f t="shared" si="30"/>
        <v>M/C Off?</v>
      </c>
      <c r="M201" s="115">
        <f>SUM('MACHINE INFO'!S200)</f>
        <v>0</v>
      </c>
      <c r="N201" s="113" t="str">
        <f t="shared" si="27"/>
        <v/>
      </c>
      <c r="O201" s="114" t="str">
        <f t="shared" si="31"/>
        <v>NO THEO %</v>
      </c>
      <c r="P201" s="152" t="str">
        <f t="shared" si="28"/>
        <v/>
      </c>
      <c r="Q201" s="366"/>
    </row>
    <row r="202" spans="1:24" s="18" customFormat="1" ht="19.5" hidden="1" customHeight="1" x14ac:dyDescent="0.4">
      <c r="A202" s="125">
        <f>'MACHINE INFO'!F201</f>
        <v>0</v>
      </c>
      <c r="B202" s="108">
        <f>'MACHINE INFO'!H201</f>
        <v>0</v>
      </c>
      <c r="C202" s="350"/>
      <c r="D202" s="350"/>
      <c r="E202" s="350"/>
      <c r="F202" s="351"/>
      <c r="G202" s="22" t="str">
        <f t="shared" si="32"/>
        <v/>
      </c>
      <c r="H202" s="351"/>
      <c r="I202" s="351"/>
      <c r="J202" s="351"/>
      <c r="K202" s="22">
        <f t="shared" si="29"/>
        <v>0</v>
      </c>
      <c r="L202" s="92" t="str">
        <f t="shared" si="30"/>
        <v>M/C Off?</v>
      </c>
      <c r="M202" s="115">
        <f>SUM('MACHINE INFO'!S201)</f>
        <v>0</v>
      </c>
      <c r="N202" s="113" t="str">
        <f t="shared" si="27"/>
        <v/>
      </c>
      <c r="O202" s="114" t="str">
        <f t="shared" si="31"/>
        <v>NO THEO %</v>
      </c>
      <c r="P202" s="152" t="str">
        <f t="shared" si="28"/>
        <v/>
      </c>
      <c r="Q202" s="366"/>
    </row>
    <row r="203" spans="1:24" s="18" customFormat="1" ht="19.5" hidden="1" customHeight="1" x14ac:dyDescent="0.4">
      <c r="A203" s="125">
        <f>'MACHINE INFO'!F202</f>
        <v>0</v>
      </c>
      <c r="B203" s="108">
        <f>'MACHINE INFO'!H202</f>
        <v>0</v>
      </c>
      <c r="C203" s="350"/>
      <c r="D203" s="350"/>
      <c r="E203" s="350"/>
      <c r="F203" s="351"/>
      <c r="G203" s="22" t="str">
        <f t="shared" si="32"/>
        <v/>
      </c>
      <c r="H203" s="351"/>
      <c r="I203" s="351"/>
      <c r="J203" s="351"/>
      <c r="K203" s="22">
        <f t="shared" si="29"/>
        <v>0</v>
      </c>
      <c r="L203" s="92" t="str">
        <f t="shared" si="30"/>
        <v>M/C Off?</v>
      </c>
      <c r="M203" s="115">
        <f>SUM('MACHINE INFO'!S202)</f>
        <v>0</v>
      </c>
      <c r="N203" s="113" t="str">
        <f t="shared" ref="N203:N266" si="33">IF(L203="M/C Off?","",IF(G203="","",IF(AND(H203="",I203="",J203=""),"",SUM((C203-L203)/C203))))</f>
        <v/>
      </c>
      <c r="O203" s="114" t="str">
        <f t="shared" si="31"/>
        <v>NO THEO %</v>
      </c>
      <c r="P203" s="152" t="str">
        <f t="shared" ref="P203:P266" si="34">IF(C203="","",IF(G203&gt;C203,"DROP BUT NO COIN IN?",IF(C203=0,"ZERO COIN IN?",IF(AND(C203&gt;0,G203&gt;0),"OK",IF(AND(C203&gt;0,G203=0),"No Drop?",)))))</f>
        <v/>
      </c>
      <c r="Q203" s="366"/>
    </row>
    <row r="204" spans="1:24" s="18" customFormat="1" ht="19.5" hidden="1" customHeight="1" x14ac:dyDescent="0.4">
      <c r="A204" s="125">
        <f>'MACHINE INFO'!F203</f>
        <v>0</v>
      </c>
      <c r="B204" s="108">
        <f>'MACHINE INFO'!H203</f>
        <v>0</v>
      </c>
      <c r="C204" s="350"/>
      <c r="D204" s="350"/>
      <c r="E204" s="350"/>
      <c r="F204" s="351"/>
      <c r="G204" s="22" t="str">
        <f t="shared" si="32"/>
        <v/>
      </c>
      <c r="H204" s="351"/>
      <c r="I204" s="351"/>
      <c r="J204" s="351"/>
      <c r="K204" s="22">
        <f t="shared" si="29"/>
        <v>0</v>
      </c>
      <c r="L204" s="92" t="str">
        <f t="shared" si="30"/>
        <v>M/C Off?</v>
      </c>
      <c r="M204" s="115">
        <f>SUM('MACHINE INFO'!S203)</f>
        <v>0</v>
      </c>
      <c r="N204" s="113" t="str">
        <f t="shared" si="33"/>
        <v/>
      </c>
      <c r="O204" s="114" t="str">
        <f t="shared" si="31"/>
        <v>NO THEO %</v>
      </c>
      <c r="P204" s="152" t="str">
        <f t="shared" si="34"/>
        <v/>
      </c>
      <c r="Q204" s="366"/>
    </row>
    <row r="205" spans="1:24" s="18" customFormat="1" ht="19.5" hidden="1" customHeight="1" x14ac:dyDescent="0.4">
      <c r="A205" s="125">
        <f>'MACHINE INFO'!F204</f>
        <v>0</v>
      </c>
      <c r="B205" s="108">
        <f>'MACHINE INFO'!H204</f>
        <v>0</v>
      </c>
      <c r="C205" s="350"/>
      <c r="D205" s="350"/>
      <c r="E205" s="350"/>
      <c r="F205" s="351"/>
      <c r="G205" s="22" t="str">
        <f t="shared" si="32"/>
        <v/>
      </c>
      <c r="H205" s="351"/>
      <c r="I205" s="351"/>
      <c r="J205" s="351"/>
      <c r="K205" s="22">
        <f t="shared" si="29"/>
        <v>0</v>
      </c>
      <c r="L205" s="92" t="str">
        <f t="shared" si="30"/>
        <v>M/C Off?</v>
      </c>
      <c r="M205" s="115">
        <f>SUM('MACHINE INFO'!S204)</f>
        <v>0</v>
      </c>
      <c r="N205" s="113" t="str">
        <f t="shared" si="33"/>
        <v/>
      </c>
      <c r="O205" s="114" t="str">
        <f t="shared" si="31"/>
        <v>NO THEO %</v>
      </c>
      <c r="P205" s="152" t="str">
        <f t="shared" si="34"/>
        <v/>
      </c>
      <c r="Q205" s="366"/>
    </row>
    <row r="206" spans="1:24" s="18" customFormat="1" ht="19.5" hidden="1" customHeight="1" x14ac:dyDescent="0.4">
      <c r="A206" s="125">
        <f>'MACHINE INFO'!F205</f>
        <v>0</v>
      </c>
      <c r="B206" s="108">
        <f>'MACHINE INFO'!H205</f>
        <v>0</v>
      </c>
      <c r="C206" s="350"/>
      <c r="D206" s="350"/>
      <c r="E206" s="350"/>
      <c r="F206" s="351"/>
      <c r="G206" s="22" t="str">
        <f t="shared" si="32"/>
        <v/>
      </c>
      <c r="H206" s="351"/>
      <c r="I206" s="351"/>
      <c r="J206" s="351"/>
      <c r="K206" s="22">
        <f t="shared" si="29"/>
        <v>0</v>
      </c>
      <c r="L206" s="92" t="str">
        <f t="shared" si="30"/>
        <v>M/C Off?</v>
      </c>
      <c r="M206" s="115">
        <f>SUM('MACHINE INFO'!S205)</f>
        <v>0</v>
      </c>
      <c r="N206" s="113" t="str">
        <f t="shared" si="33"/>
        <v/>
      </c>
      <c r="O206" s="114" t="str">
        <f t="shared" si="31"/>
        <v>NO THEO %</v>
      </c>
      <c r="P206" s="152" t="str">
        <f t="shared" si="34"/>
        <v/>
      </c>
      <c r="Q206" s="366"/>
    </row>
    <row r="207" spans="1:24" s="18" customFormat="1" ht="19.5" hidden="1" customHeight="1" x14ac:dyDescent="0.4">
      <c r="A207" s="125">
        <f>'MACHINE INFO'!F206</f>
        <v>0</v>
      </c>
      <c r="B207" s="108">
        <f>'MACHINE INFO'!H206</f>
        <v>0</v>
      </c>
      <c r="C207" s="350"/>
      <c r="D207" s="350"/>
      <c r="E207" s="350"/>
      <c r="F207" s="351"/>
      <c r="G207" s="22" t="str">
        <f t="shared" si="32"/>
        <v/>
      </c>
      <c r="H207" s="351"/>
      <c r="I207" s="351"/>
      <c r="J207" s="351"/>
      <c r="K207" s="22">
        <f t="shared" si="29"/>
        <v>0</v>
      </c>
      <c r="L207" s="92" t="str">
        <f t="shared" si="30"/>
        <v>M/C Off?</v>
      </c>
      <c r="M207" s="115">
        <f>SUM('MACHINE INFO'!S206)</f>
        <v>0</v>
      </c>
      <c r="N207" s="113" t="str">
        <f t="shared" si="33"/>
        <v/>
      </c>
      <c r="O207" s="114" t="str">
        <f t="shared" si="31"/>
        <v>NO THEO %</v>
      </c>
      <c r="P207" s="152" t="str">
        <f t="shared" si="34"/>
        <v/>
      </c>
      <c r="Q207" s="366"/>
    </row>
    <row r="208" spans="1:24" s="18" customFormat="1" ht="19.5" hidden="1" customHeight="1" x14ac:dyDescent="0.4">
      <c r="A208" s="125">
        <f>'MACHINE INFO'!F207</f>
        <v>0</v>
      </c>
      <c r="B208" s="108">
        <f>'MACHINE INFO'!H207</f>
        <v>0</v>
      </c>
      <c r="C208" s="350"/>
      <c r="D208" s="350"/>
      <c r="E208" s="350"/>
      <c r="F208" s="351"/>
      <c r="G208" s="22" t="str">
        <f t="shared" si="32"/>
        <v/>
      </c>
      <c r="H208" s="351"/>
      <c r="I208" s="351"/>
      <c r="J208" s="351"/>
      <c r="K208" s="22">
        <f t="shared" si="29"/>
        <v>0</v>
      </c>
      <c r="L208" s="92" t="str">
        <f t="shared" si="30"/>
        <v>M/C Off?</v>
      </c>
      <c r="M208" s="115">
        <f>SUM('MACHINE INFO'!S207)</f>
        <v>0</v>
      </c>
      <c r="N208" s="113" t="str">
        <f t="shared" si="33"/>
        <v/>
      </c>
      <c r="O208" s="114" t="str">
        <f t="shared" si="31"/>
        <v>NO THEO %</v>
      </c>
      <c r="P208" s="152" t="str">
        <f t="shared" si="34"/>
        <v/>
      </c>
      <c r="Q208" s="366"/>
    </row>
    <row r="209" spans="1:23" s="18" customFormat="1" ht="19.5" hidden="1" customHeight="1" x14ac:dyDescent="0.4">
      <c r="A209" s="125">
        <f>'MACHINE INFO'!F208</f>
        <v>0</v>
      </c>
      <c r="B209" s="108">
        <f>'MACHINE INFO'!H208</f>
        <v>0</v>
      </c>
      <c r="C209" s="350"/>
      <c r="D209" s="350"/>
      <c r="E209" s="350"/>
      <c r="F209" s="351"/>
      <c r="G209" s="22" t="str">
        <f t="shared" si="32"/>
        <v/>
      </c>
      <c r="H209" s="351"/>
      <c r="I209" s="351"/>
      <c r="J209" s="351"/>
      <c r="K209" s="22">
        <f t="shared" si="29"/>
        <v>0</v>
      </c>
      <c r="L209" s="92" t="str">
        <f t="shared" si="30"/>
        <v>M/C Off?</v>
      </c>
      <c r="M209" s="115">
        <f>SUM('MACHINE INFO'!S208)</f>
        <v>0</v>
      </c>
      <c r="N209" s="113" t="str">
        <f t="shared" si="33"/>
        <v/>
      </c>
      <c r="O209" s="114" t="str">
        <f t="shared" si="31"/>
        <v>NO THEO %</v>
      </c>
      <c r="P209" s="152" t="str">
        <f t="shared" si="34"/>
        <v/>
      </c>
      <c r="Q209" s="366"/>
    </row>
    <row r="210" spans="1:23" s="18" customFormat="1" ht="19.5" hidden="1" customHeight="1" x14ac:dyDescent="0.4">
      <c r="A210" s="125">
        <f>'MACHINE INFO'!F209</f>
        <v>0</v>
      </c>
      <c r="B210" s="108">
        <f>'MACHINE INFO'!H209</f>
        <v>0</v>
      </c>
      <c r="C210" s="350"/>
      <c r="D210" s="350"/>
      <c r="E210" s="350"/>
      <c r="F210" s="351"/>
      <c r="G210" s="22" t="str">
        <f t="shared" si="32"/>
        <v/>
      </c>
      <c r="H210" s="351"/>
      <c r="I210" s="351"/>
      <c r="J210" s="351"/>
      <c r="K210" s="22">
        <f t="shared" si="29"/>
        <v>0</v>
      </c>
      <c r="L210" s="92" t="str">
        <f t="shared" si="30"/>
        <v>M/C Off?</v>
      </c>
      <c r="M210" s="115">
        <f>SUM('MACHINE INFO'!S209)</f>
        <v>0</v>
      </c>
      <c r="N210" s="113" t="str">
        <f t="shared" si="33"/>
        <v/>
      </c>
      <c r="O210" s="114" t="str">
        <f t="shared" si="31"/>
        <v>NO THEO %</v>
      </c>
      <c r="P210" s="152" t="str">
        <f t="shared" si="34"/>
        <v/>
      </c>
      <c r="Q210" s="366"/>
    </row>
    <row r="211" spans="1:23" s="18" customFormat="1" ht="19.5" hidden="1" customHeight="1" x14ac:dyDescent="0.4">
      <c r="A211" s="125">
        <f>'MACHINE INFO'!F210</f>
        <v>0</v>
      </c>
      <c r="B211" s="108">
        <f>'MACHINE INFO'!H210</f>
        <v>0</v>
      </c>
      <c r="C211" s="350"/>
      <c r="D211" s="350"/>
      <c r="E211" s="350"/>
      <c r="F211" s="351"/>
      <c r="G211" s="22" t="str">
        <f t="shared" si="32"/>
        <v/>
      </c>
      <c r="H211" s="351"/>
      <c r="I211" s="351"/>
      <c r="J211" s="351"/>
      <c r="K211" s="22">
        <f t="shared" si="29"/>
        <v>0</v>
      </c>
      <c r="L211" s="92" t="str">
        <f t="shared" si="30"/>
        <v>M/C Off?</v>
      </c>
      <c r="M211" s="115">
        <f>SUM('MACHINE INFO'!S210)</f>
        <v>0</v>
      </c>
      <c r="N211" s="113" t="str">
        <f t="shared" si="33"/>
        <v/>
      </c>
      <c r="O211" s="114" t="str">
        <f t="shared" si="31"/>
        <v>NO THEO %</v>
      </c>
      <c r="P211" s="152" t="str">
        <f t="shared" si="34"/>
        <v/>
      </c>
      <c r="Q211" s="366"/>
    </row>
    <row r="212" spans="1:23" s="18" customFormat="1" ht="19.5" hidden="1" customHeight="1" x14ac:dyDescent="0.4">
      <c r="A212" s="125">
        <f>'MACHINE INFO'!F211</f>
        <v>0</v>
      </c>
      <c r="B212" s="108">
        <f>'MACHINE INFO'!H211</f>
        <v>0</v>
      </c>
      <c r="C212" s="350"/>
      <c r="D212" s="350"/>
      <c r="E212" s="350"/>
      <c r="F212" s="351"/>
      <c r="G212" s="22" t="str">
        <f t="shared" si="32"/>
        <v/>
      </c>
      <c r="H212" s="351"/>
      <c r="I212" s="351"/>
      <c r="J212" s="351"/>
      <c r="K212" s="22">
        <f t="shared" si="29"/>
        <v>0</v>
      </c>
      <c r="L212" s="92" t="str">
        <f t="shared" si="30"/>
        <v>M/C Off?</v>
      </c>
      <c r="M212" s="115">
        <f>SUM('MACHINE INFO'!S211)</f>
        <v>0</v>
      </c>
      <c r="N212" s="113" t="str">
        <f t="shared" si="33"/>
        <v/>
      </c>
      <c r="O212" s="114" t="str">
        <f t="shared" si="31"/>
        <v>NO THEO %</v>
      </c>
      <c r="P212" s="152" t="str">
        <f t="shared" si="34"/>
        <v/>
      </c>
      <c r="Q212" s="369"/>
    </row>
    <row r="213" spans="1:23" s="18" customFormat="1" ht="19.5" hidden="1" customHeight="1" x14ac:dyDescent="0.4">
      <c r="A213" s="125">
        <f>'MACHINE INFO'!F212</f>
        <v>0</v>
      </c>
      <c r="B213" s="108">
        <f>'MACHINE INFO'!H212</f>
        <v>0</v>
      </c>
      <c r="C213" s="350"/>
      <c r="D213" s="350"/>
      <c r="E213" s="350"/>
      <c r="F213" s="351"/>
      <c r="G213" s="22" t="str">
        <f t="shared" si="32"/>
        <v/>
      </c>
      <c r="H213" s="351"/>
      <c r="I213" s="351"/>
      <c r="J213" s="351"/>
      <c r="K213" s="22">
        <f t="shared" ref="K213:K276" si="35">SUM(H213:J213)</f>
        <v>0</v>
      </c>
      <c r="L213" s="92" t="str">
        <f t="shared" ref="L213:L276" si="36">IF(AND(C213=0,D213=0,E213=0,F213=0),"M/C Off?",SUM(G213-K213))</f>
        <v>M/C Off?</v>
      </c>
      <c r="M213" s="115">
        <f>SUM('MACHINE INFO'!S212)</f>
        <v>0</v>
      </c>
      <c r="N213" s="113" t="str">
        <f t="shared" si="33"/>
        <v/>
      </c>
      <c r="O213" s="114" t="str">
        <f t="shared" ref="O213:O276" si="37">IF(M213=0,"NO THEO %",IF(N213="","",SUM(M213-N213)))</f>
        <v>NO THEO %</v>
      </c>
      <c r="P213" s="152" t="str">
        <f t="shared" si="34"/>
        <v/>
      </c>
      <c r="Q213" s="367"/>
    </row>
    <row r="214" spans="1:23" s="18" customFormat="1" ht="19.5" hidden="1" customHeight="1" x14ac:dyDescent="0.4">
      <c r="A214" s="125">
        <f>'MACHINE INFO'!F213</f>
        <v>0</v>
      </c>
      <c r="B214" s="108">
        <f>'MACHINE INFO'!H213</f>
        <v>0</v>
      </c>
      <c r="C214" s="350"/>
      <c r="D214" s="350"/>
      <c r="E214" s="350"/>
      <c r="F214" s="351"/>
      <c r="G214" s="22" t="str">
        <f t="shared" si="32"/>
        <v/>
      </c>
      <c r="H214" s="351"/>
      <c r="I214" s="351"/>
      <c r="J214" s="351"/>
      <c r="K214" s="22">
        <f t="shared" si="35"/>
        <v>0</v>
      </c>
      <c r="L214" s="92" t="str">
        <f t="shared" si="36"/>
        <v>M/C Off?</v>
      </c>
      <c r="M214" s="115">
        <f>SUM('MACHINE INFO'!S213)</f>
        <v>0</v>
      </c>
      <c r="N214" s="113" t="str">
        <f t="shared" si="33"/>
        <v/>
      </c>
      <c r="O214" s="114" t="str">
        <f t="shared" si="37"/>
        <v>NO THEO %</v>
      </c>
      <c r="P214" s="152" t="str">
        <f t="shared" si="34"/>
        <v/>
      </c>
      <c r="Q214" s="369"/>
    </row>
    <row r="215" spans="1:23" s="18" customFormat="1" ht="19.5" hidden="1" customHeight="1" x14ac:dyDescent="0.4">
      <c r="A215" s="125">
        <f>'MACHINE INFO'!F214</f>
        <v>0</v>
      </c>
      <c r="B215" s="108">
        <f>'MACHINE INFO'!H214</f>
        <v>0</v>
      </c>
      <c r="C215" s="350"/>
      <c r="D215" s="350"/>
      <c r="E215" s="350"/>
      <c r="F215" s="351"/>
      <c r="G215" s="22" t="str">
        <f t="shared" si="32"/>
        <v/>
      </c>
      <c r="H215" s="351"/>
      <c r="I215" s="351"/>
      <c r="J215" s="351"/>
      <c r="K215" s="22">
        <f t="shared" si="35"/>
        <v>0</v>
      </c>
      <c r="L215" s="92" t="str">
        <f t="shared" si="36"/>
        <v>M/C Off?</v>
      </c>
      <c r="M215" s="115">
        <f>SUM('MACHINE INFO'!S214)</f>
        <v>0</v>
      </c>
      <c r="N215" s="113" t="str">
        <f t="shared" si="33"/>
        <v/>
      </c>
      <c r="O215" s="114" t="str">
        <f t="shared" si="37"/>
        <v>NO THEO %</v>
      </c>
      <c r="P215" s="152" t="str">
        <f t="shared" si="34"/>
        <v/>
      </c>
      <c r="Q215" s="367"/>
    </row>
    <row r="216" spans="1:23" s="18" customFormat="1" ht="19.5" hidden="1" customHeight="1" x14ac:dyDescent="0.4">
      <c r="A216" s="125">
        <f>'MACHINE INFO'!F215</f>
        <v>0</v>
      </c>
      <c r="B216" s="108">
        <f>'MACHINE INFO'!H215</f>
        <v>0</v>
      </c>
      <c r="C216" s="350"/>
      <c r="D216" s="350"/>
      <c r="E216" s="350"/>
      <c r="F216" s="351"/>
      <c r="G216" s="22" t="str">
        <f t="shared" si="32"/>
        <v/>
      </c>
      <c r="H216" s="351"/>
      <c r="I216" s="351"/>
      <c r="J216" s="351"/>
      <c r="K216" s="22">
        <f t="shared" si="35"/>
        <v>0</v>
      </c>
      <c r="L216" s="92" t="str">
        <f t="shared" si="36"/>
        <v>M/C Off?</v>
      </c>
      <c r="M216" s="115">
        <f>SUM('MACHINE INFO'!S215)</f>
        <v>0</v>
      </c>
      <c r="N216" s="113" t="str">
        <f t="shared" si="33"/>
        <v/>
      </c>
      <c r="O216" s="114" t="str">
        <f t="shared" si="37"/>
        <v>NO THEO %</v>
      </c>
      <c r="P216" s="152" t="str">
        <f t="shared" si="34"/>
        <v/>
      </c>
      <c r="Q216" s="367"/>
      <c r="R216" s="24"/>
      <c r="S216" s="24"/>
      <c r="T216" s="24"/>
      <c r="U216" s="24"/>
      <c r="V216" s="24"/>
      <c r="W216" s="24"/>
    </row>
    <row r="217" spans="1:23" s="18" customFormat="1" ht="19.5" hidden="1" customHeight="1" x14ac:dyDescent="0.4">
      <c r="A217" s="125">
        <f>'MACHINE INFO'!F216</f>
        <v>0</v>
      </c>
      <c r="B217" s="108">
        <f>'MACHINE INFO'!H216</f>
        <v>0</v>
      </c>
      <c r="C217" s="350"/>
      <c r="D217" s="350"/>
      <c r="E217" s="350"/>
      <c r="F217" s="351"/>
      <c r="G217" s="22" t="str">
        <f t="shared" si="32"/>
        <v/>
      </c>
      <c r="H217" s="351"/>
      <c r="I217" s="351"/>
      <c r="J217" s="351"/>
      <c r="K217" s="22">
        <f t="shared" si="35"/>
        <v>0</v>
      </c>
      <c r="L217" s="92" t="str">
        <f t="shared" si="36"/>
        <v>M/C Off?</v>
      </c>
      <c r="M217" s="115">
        <f>SUM('MACHINE INFO'!S216)</f>
        <v>0</v>
      </c>
      <c r="N217" s="113" t="str">
        <f t="shared" si="33"/>
        <v/>
      </c>
      <c r="O217" s="114" t="str">
        <f t="shared" si="37"/>
        <v>NO THEO %</v>
      </c>
      <c r="P217" s="152" t="str">
        <f t="shared" si="34"/>
        <v/>
      </c>
      <c r="Q217" s="367"/>
      <c r="R217" s="2"/>
      <c r="S217" s="2"/>
      <c r="T217" s="2"/>
      <c r="U217" s="2"/>
      <c r="V217" s="2"/>
      <c r="W217" s="2"/>
    </row>
    <row r="218" spans="1:23" s="18" customFormat="1" ht="19.5" hidden="1" customHeight="1" x14ac:dyDescent="0.4">
      <c r="A218" s="125">
        <f>'MACHINE INFO'!F217</f>
        <v>0</v>
      </c>
      <c r="B218" s="108">
        <f>'MACHINE INFO'!H217</f>
        <v>0</v>
      </c>
      <c r="C218" s="350"/>
      <c r="D218" s="350"/>
      <c r="E218" s="350"/>
      <c r="F218" s="351"/>
      <c r="G218" s="22" t="str">
        <f t="shared" si="32"/>
        <v/>
      </c>
      <c r="H218" s="351"/>
      <c r="I218" s="351"/>
      <c r="J218" s="351"/>
      <c r="K218" s="22">
        <f t="shared" si="35"/>
        <v>0</v>
      </c>
      <c r="L218" s="92" t="str">
        <f t="shared" si="36"/>
        <v>M/C Off?</v>
      </c>
      <c r="M218" s="115">
        <f>SUM('MACHINE INFO'!S217)</f>
        <v>0</v>
      </c>
      <c r="N218" s="113" t="str">
        <f t="shared" si="33"/>
        <v/>
      </c>
      <c r="O218" s="114" t="str">
        <f t="shared" si="37"/>
        <v>NO THEO %</v>
      </c>
      <c r="P218" s="152" t="str">
        <f t="shared" si="34"/>
        <v/>
      </c>
      <c r="Q218" s="367"/>
      <c r="R218" s="24"/>
      <c r="S218" s="24"/>
      <c r="T218" s="24"/>
      <c r="U218" s="24"/>
      <c r="V218" s="24"/>
      <c r="W218" s="24"/>
    </row>
    <row r="219" spans="1:23" s="18" customFormat="1" ht="19.5" hidden="1" customHeight="1" x14ac:dyDescent="0.4">
      <c r="A219" s="125">
        <f>'MACHINE INFO'!F218</f>
        <v>0</v>
      </c>
      <c r="B219" s="108">
        <f>'MACHINE INFO'!H218</f>
        <v>0</v>
      </c>
      <c r="C219" s="350"/>
      <c r="D219" s="350"/>
      <c r="E219" s="350"/>
      <c r="F219" s="351"/>
      <c r="G219" s="22" t="str">
        <f t="shared" si="32"/>
        <v/>
      </c>
      <c r="H219" s="351"/>
      <c r="I219" s="351"/>
      <c r="J219" s="351"/>
      <c r="K219" s="22">
        <f t="shared" si="35"/>
        <v>0</v>
      </c>
      <c r="L219" s="92" t="str">
        <f t="shared" si="36"/>
        <v>M/C Off?</v>
      </c>
      <c r="M219" s="115">
        <f>SUM('MACHINE INFO'!S218)</f>
        <v>0</v>
      </c>
      <c r="N219" s="113" t="str">
        <f t="shared" si="33"/>
        <v/>
      </c>
      <c r="O219" s="114" t="str">
        <f t="shared" si="37"/>
        <v>NO THEO %</v>
      </c>
      <c r="P219" s="152" t="str">
        <f t="shared" si="34"/>
        <v/>
      </c>
      <c r="Q219" s="367"/>
      <c r="R219" s="2"/>
      <c r="S219" s="2"/>
      <c r="T219" s="2"/>
      <c r="U219" s="2"/>
      <c r="V219" s="2"/>
      <c r="W219" s="2"/>
    </row>
    <row r="220" spans="1:23" s="18" customFormat="1" ht="19.5" hidden="1" customHeight="1" x14ac:dyDescent="0.4">
      <c r="A220" s="125">
        <f>'MACHINE INFO'!F219</f>
        <v>0</v>
      </c>
      <c r="B220" s="108">
        <f>'MACHINE INFO'!H219</f>
        <v>0</v>
      </c>
      <c r="C220" s="350"/>
      <c r="D220" s="350"/>
      <c r="E220" s="350"/>
      <c r="F220" s="351"/>
      <c r="G220" s="22" t="str">
        <f t="shared" si="32"/>
        <v/>
      </c>
      <c r="H220" s="351"/>
      <c r="I220" s="351"/>
      <c r="J220" s="351"/>
      <c r="K220" s="22">
        <f t="shared" si="35"/>
        <v>0</v>
      </c>
      <c r="L220" s="92" t="str">
        <f t="shared" si="36"/>
        <v>M/C Off?</v>
      </c>
      <c r="M220" s="115">
        <f>SUM('MACHINE INFO'!S219)</f>
        <v>0</v>
      </c>
      <c r="N220" s="113" t="str">
        <f t="shared" si="33"/>
        <v/>
      </c>
      <c r="O220" s="114" t="str">
        <f t="shared" si="37"/>
        <v>NO THEO %</v>
      </c>
      <c r="P220" s="152" t="str">
        <f t="shared" si="34"/>
        <v/>
      </c>
      <c r="Q220" s="367"/>
      <c r="R220" s="2"/>
      <c r="S220" s="2"/>
      <c r="T220" s="2"/>
      <c r="U220" s="2"/>
      <c r="V220" s="2"/>
      <c r="W220" s="2"/>
    </row>
    <row r="221" spans="1:23" s="18" customFormat="1" ht="19.5" hidden="1" customHeight="1" x14ac:dyDescent="0.4">
      <c r="A221" s="125">
        <f>'MACHINE INFO'!F220</f>
        <v>0</v>
      </c>
      <c r="B221" s="108">
        <f>'MACHINE INFO'!H220</f>
        <v>0</v>
      </c>
      <c r="C221" s="350"/>
      <c r="D221" s="350"/>
      <c r="E221" s="350"/>
      <c r="F221" s="351"/>
      <c r="G221" s="22" t="str">
        <f t="shared" si="32"/>
        <v/>
      </c>
      <c r="H221" s="351"/>
      <c r="I221" s="351"/>
      <c r="J221" s="351"/>
      <c r="K221" s="22">
        <f t="shared" si="35"/>
        <v>0</v>
      </c>
      <c r="L221" s="92" t="str">
        <f t="shared" si="36"/>
        <v>M/C Off?</v>
      </c>
      <c r="M221" s="115">
        <f>SUM('MACHINE INFO'!S220)</f>
        <v>0</v>
      </c>
      <c r="N221" s="113" t="str">
        <f t="shared" si="33"/>
        <v/>
      </c>
      <c r="O221" s="114" t="str">
        <f t="shared" si="37"/>
        <v>NO THEO %</v>
      </c>
      <c r="P221" s="152" t="str">
        <f t="shared" si="34"/>
        <v/>
      </c>
      <c r="Q221" s="367"/>
      <c r="R221" s="2"/>
      <c r="S221" s="2"/>
      <c r="T221" s="2"/>
      <c r="U221" s="2"/>
      <c r="V221" s="2"/>
      <c r="W221" s="2"/>
    </row>
    <row r="222" spans="1:23" s="18" customFormat="1" ht="19.5" hidden="1" customHeight="1" x14ac:dyDescent="0.4">
      <c r="A222" s="125">
        <f>'MACHINE INFO'!F221</f>
        <v>0</v>
      </c>
      <c r="B222" s="108">
        <f>'MACHINE INFO'!H221</f>
        <v>0</v>
      </c>
      <c r="C222" s="350"/>
      <c r="D222" s="350"/>
      <c r="E222" s="350"/>
      <c r="F222" s="351"/>
      <c r="G222" s="22" t="str">
        <f t="shared" si="32"/>
        <v/>
      </c>
      <c r="H222" s="351"/>
      <c r="I222" s="351"/>
      <c r="J222" s="351"/>
      <c r="K222" s="22">
        <f t="shared" si="35"/>
        <v>0</v>
      </c>
      <c r="L222" s="92" t="str">
        <f t="shared" si="36"/>
        <v>M/C Off?</v>
      </c>
      <c r="M222" s="115">
        <f>SUM('MACHINE INFO'!S221)</f>
        <v>0</v>
      </c>
      <c r="N222" s="113" t="str">
        <f t="shared" si="33"/>
        <v/>
      </c>
      <c r="O222" s="114" t="str">
        <f t="shared" si="37"/>
        <v>NO THEO %</v>
      </c>
      <c r="P222" s="152" t="str">
        <f t="shared" si="34"/>
        <v/>
      </c>
      <c r="Q222" s="367"/>
      <c r="R222" s="2"/>
      <c r="S222" s="2"/>
      <c r="T222" s="2"/>
      <c r="U222" s="2"/>
      <c r="V222" s="2"/>
      <c r="W222" s="2"/>
    </row>
    <row r="223" spans="1:23" s="18" customFormat="1" ht="19.5" hidden="1" customHeight="1" x14ac:dyDescent="0.4">
      <c r="A223" s="125">
        <f>'MACHINE INFO'!F222</f>
        <v>0</v>
      </c>
      <c r="B223" s="108">
        <f>'MACHINE INFO'!H222</f>
        <v>0</v>
      </c>
      <c r="C223" s="350"/>
      <c r="D223" s="350"/>
      <c r="E223" s="350"/>
      <c r="F223" s="351"/>
      <c r="G223" s="22" t="str">
        <f t="shared" si="32"/>
        <v/>
      </c>
      <c r="H223" s="351"/>
      <c r="I223" s="351"/>
      <c r="J223" s="351"/>
      <c r="K223" s="22">
        <f t="shared" si="35"/>
        <v>0</v>
      </c>
      <c r="L223" s="92" t="str">
        <f t="shared" si="36"/>
        <v>M/C Off?</v>
      </c>
      <c r="M223" s="115">
        <f>SUM('MACHINE INFO'!S222)</f>
        <v>0</v>
      </c>
      <c r="N223" s="113" t="str">
        <f t="shared" si="33"/>
        <v/>
      </c>
      <c r="O223" s="114" t="str">
        <f t="shared" si="37"/>
        <v>NO THEO %</v>
      </c>
      <c r="P223" s="152" t="str">
        <f t="shared" si="34"/>
        <v/>
      </c>
      <c r="Q223" s="367"/>
      <c r="R223" s="2"/>
      <c r="S223" s="2"/>
      <c r="T223" s="2"/>
      <c r="U223" s="2"/>
      <c r="V223" s="2"/>
      <c r="W223" s="2"/>
    </row>
    <row r="224" spans="1:23" s="18" customFormat="1" ht="19.5" hidden="1" customHeight="1" x14ac:dyDescent="0.4">
      <c r="A224" s="125">
        <f>'MACHINE INFO'!F223</f>
        <v>0</v>
      </c>
      <c r="B224" s="108">
        <f>'MACHINE INFO'!H223</f>
        <v>0</v>
      </c>
      <c r="C224" s="350"/>
      <c r="D224" s="350"/>
      <c r="E224" s="350"/>
      <c r="F224" s="351"/>
      <c r="G224" s="22" t="str">
        <f t="shared" si="32"/>
        <v/>
      </c>
      <c r="H224" s="351"/>
      <c r="I224" s="351"/>
      <c r="J224" s="351"/>
      <c r="K224" s="22">
        <f t="shared" si="35"/>
        <v>0</v>
      </c>
      <c r="L224" s="92" t="str">
        <f t="shared" si="36"/>
        <v>M/C Off?</v>
      </c>
      <c r="M224" s="115">
        <f>SUM('MACHINE INFO'!S223)</f>
        <v>0</v>
      </c>
      <c r="N224" s="113" t="str">
        <f t="shared" si="33"/>
        <v/>
      </c>
      <c r="O224" s="114" t="str">
        <f t="shared" si="37"/>
        <v>NO THEO %</v>
      </c>
      <c r="P224" s="152" t="str">
        <f t="shared" si="34"/>
        <v/>
      </c>
      <c r="Q224" s="367"/>
      <c r="R224" s="2"/>
      <c r="S224" s="2"/>
      <c r="T224" s="2"/>
      <c r="U224" s="2"/>
      <c r="V224" s="2"/>
      <c r="W224" s="2"/>
    </row>
    <row r="225" spans="1:24" s="18" customFormat="1" ht="19.5" hidden="1" customHeight="1" x14ac:dyDescent="0.4">
      <c r="A225" s="125">
        <f>'MACHINE INFO'!F224</f>
        <v>0</v>
      </c>
      <c r="B225" s="108">
        <f>'MACHINE INFO'!H224</f>
        <v>0</v>
      </c>
      <c r="C225" s="350"/>
      <c r="D225" s="350"/>
      <c r="E225" s="350"/>
      <c r="F225" s="351"/>
      <c r="G225" s="22" t="str">
        <f t="shared" si="32"/>
        <v/>
      </c>
      <c r="H225" s="351"/>
      <c r="I225" s="351"/>
      <c r="J225" s="351"/>
      <c r="K225" s="22">
        <f t="shared" si="35"/>
        <v>0</v>
      </c>
      <c r="L225" s="92" t="str">
        <f t="shared" si="36"/>
        <v>M/C Off?</v>
      </c>
      <c r="M225" s="115">
        <f>SUM('MACHINE INFO'!S224)</f>
        <v>0</v>
      </c>
      <c r="N225" s="113" t="str">
        <f t="shared" si="33"/>
        <v/>
      </c>
      <c r="O225" s="114" t="str">
        <f t="shared" si="37"/>
        <v>NO THEO %</v>
      </c>
      <c r="P225" s="152" t="str">
        <f t="shared" si="34"/>
        <v/>
      </c>
      <c r="Q225" s="367"/>
      <c r="R225" s="2"/>
      <c r="S225" s="2"/>
      <c r="T225" s="2"/>
      <c r="U225" s="2"/>
      <c r="V225" s="2"/>
      <c r="W225" s="2"/>
      <c r="X225" s="24"/>
    </row>
    <row r="226" spans="1:24" s="18" customFormat="1" ht="19.5" hidden="1" customHeight="1" x14ac:dyDescent="0.4">
      <c r="A226" s="125">
        <f>'MACHINE INFO'!F225</f>
        <v>0</v>
      </c>
      <c r="B226" s="108">
        <f>'MACHINE INFO'!H225</f>
        <v>0</v>
      </c>
      <c r="C226" s="350"/>
      <c r="D226" s="350"/>
      <c r="E226" s="350"/>
      <c r="F226" s="351"/>
      <c r="G226" s="22" t="str">
        <f t="shared" si="32"/>
        <v/>
      </c>
      <c r="H226" s="351"/>
      <c r="I226" s="351"/>
      <c r="J226" s="351"/>
      <c r="K226" s="22">
        <f t="shared" si="35"/>
        <v>0</v>
      </c>
      <c r="L226" s="92" t="str">
        <f t="shared" si="36"/>
        <v>M/C Off?</v>
      </c>
      <c r="M226" s="115">
        <f>SUM('MACHINE INFO'!S225)</f>
        <v>0</v>
      </c>
      <c r="N226" s="113" t="str">
        <f t="shared" si="33"/>
        <v/>
      </c>
      <c r="O226" s="114" t="str">
        <f t="shared" si="37"/>
        <v>NO THEO %</v>
      </c>
      <c r="P226" s="152" t="str">
        <f t="shared" si="34"/>
        <v/>
      </c>
      <c r="Q226" s="367"/>
      <c r="R226" s="2"/>
      <c r="S226" s="2"/>
      <c r="T226" s="2"/>
      <c r="U226" s="2"/>
      <c r="V226" s="2"/>
      <c r="W226" s="2"/>
      <c r="X226" s="2"/>
    </row>
    <row r="227" spans="1:24" s="18" customFormat="1" ht="19.5" hidden="1" customHeight="1" x14ac:dyDescent="0.4">
      <c r="A227" s="125">
        <f>'MACHINE INFO'!F226</f>
        <v>0</v>
      </c>
      <c r="B227" s="108">
        <f>'MACHINE INFO'!H226</f>
        <v>0</v>
      </c>
      <c r="C227" s="350"/>
      <c r="D227" s="350"/>
      <c r="E227" s="350"/>
      <c r="F227" s="351"/>
      <c r="G227" s="22" t="str">
        <f t="shared" si="32"/>
        <v/>
      </c>
      <c r="H227" s="351"/>
      <c r="I227" s="351"/>
      <c r="J227" s="351"/>
      <c r="K227" s="22">
        <f t="shared" si="35"/>
        <v>0</v>
      </c>
      <c r="L227" s="92" t="str">
        <f t="shared" si="36"/>
        <v>M/C Off?</v>
      </c>
      <c r="M227" s="115">
        <f>SUM('MACHINE INFO'!S226)</f>
        <v>0</v>
      </c>
      <c r="N227" s="113" t="str">
        <f t="shared" si="33"/>
        <v/>
      </c>
      <c r="O227" s="114" t="str">
        <f t="shared" si="37"/>
        <v>NO THEO %</v>
      </c>
      <c r="P227" s="152" t="str">
        <f t="shared" si="34"/>
        <v/>
      </c>
      <c r="Q227" s="367"/>
      <c r="R227" s="2"/>
      <c r="S227" s="2"/>
      <c r="T227" s="2"/>
      <c r="U227" s="2"/>
      <c r="V227" s="2"/>
      <c r="W227" s="2"/>
      <c r="X227" s="24"/>
    </row>
    <row r="228" spans="1:24" s="18" customFormat="1" ht="19.5" hidden="1" customHeight="1" x14ac:dyDescent="0.4">
      <c r="A228" s="125">
        <f>'MACHINE INFO'!F227</f>
        <v>0</v>
      </c>
      <c r="B228" s="108">
        <f>'MACHINE INFO'!H227</f>
        <v>0</v>
      </c>
      <c r="C228" s="350"/>
      <c r="D228" s="350"/>
      <c r="E228" s="350"/>
      <c r="F228" s="351"/>
      <c r="G228" s="22" t="str">
        <f t="shared" si="32"/>
        <v/>
      </c>
      <c r="H228" s="351"/>
      <c r="I228" s="351"/>
      <c r="J228" s="351"/>
      <c r="K228" s="22">
        <f t="shared" si="35"/>
        <v>0</v>
      </c>
      <c r="L228" s="92" t="str">
        <f t="shared" si="36"/>
        <v>M/C Off?</v>
      </c>
      <c r="M228" s="115">
        <f>SUM('MACHINE INFO'!S227)</f>
        <v>0</v>
      </c>
      <c r="N228" s="113" t="str">
        <f t="shared" si="33"/>
        <v/>
      </c>
      <c r="O228" s="114" t="str">
        <f t="shared" si="37"/>
        <v>NO THEO %</v>
      </c>
      <c r="P228" s="152" t="str">
        <f t="shared" si="34"/>
        <v/>
      </c>
      <c r="Q228" s="367"/>
      <c r="R228" s="2"/>
      <c r="S228" s="2"/>
      <c r="T228" s="2"/>
      <c r="U228" s="2"/>
      <c r="V228" s="2"/>
      <c r="W228" s="2"/>
      <c r="X228" s="2"/>
    </row>
    <row r="229" spans="1:24" s="18" customFormat="1" ht="19.5" hidden="1" customHeight="1" x14ac:dyDescent="0.4">
      <c r="A229" s="125">
        <f>'MACHINE INFO'!F228</f>
        <v>0</v>
      </c>
      <c r="B229" s="108">
        <f>'MACHINE INFO'!H228</f>
        <v>0</v>
      </c>
      <c r="C229" s="350"/>
      <c r="D229" s="350"/>
      <c r="E229" s="350"/>
      <c r="F229" s="351"/>
      <c r="G229" s="22" t="str">
        <f t="shared" si="32"/>
        <v/>
      </c>
      <c r="H229" s="351"/>
      <c r="I229" s="351"/>
      <c r="J229" s="351"/>
      <c r="K229" s="22">
        <f t="shared" si="35"/>
        <v>0</v>
      </c>
      <c r="L229" s="92" t="str">
        <f t="shared" si="36"/>
        <v>M/C Off?</v>
      </c>
      <c r="M229" s="115">
        <f>SUM('MACHINE INFO'!S228)</f>
        <v>0</v>
      </c>
      <c r="N229" s="113" t="str">
        <f t="shared" si="33"/>
        <v/>
      </c>
      <c r="O229" s="114" t="str">
        <f t="shared" si="37"/>
        <v>NO THEO %</v>
      </c>
      <c r="P229" s="152" t="str">
        <f t="shared" si="34"/>
        <v/>
      </c>
      <c r="Q229" s="367"/>
      <c r="R229" s="2"/>
      <c r="S229" s="2"/>
      <c r="T229" s="2"/>
      <c r="U229" s="2"/>
      <c r="V229" s="2"/>
      <c r="W229" s="2"/>
      <c r="X229" s="2"/>
    </row>
    <row r="230" spans="1:24" s="18" customFormat="1" ht="19.5" hidden="1" customHeight="1" x14ac:dyDescent="0.4">
      <c r="A230" s="125">
        <f>'MACHINE INFO'!F229</f>
        <v>0</v>
      </c>
      <c r="B230" s="108">
        <f>'MACHINE INFO'!H229</f>
        <v>0</v>
      </c>
      <c r="C230" s="350"/>
      <c r="D230" s="350"/>
      <c r="E230" s="350"/>
      <c r="F230" s="351"/>
      <c r="G230" s="22" t="str">
        <f t="shared" si="32"/>
        <v/>
      </c>
      <c r="H230" s="351"/>
      <c r="I230" s="351"/>
      <c r="J230" s="351"/>
      <c r="K230" s="22">
        <f t="shared" si="35"/>
        <v>0</v>
      </c>
      <c r="L230" s="92" t="str">
        <f t="shared" si="36"/>
        <v>M/C Off?</v>
      </c>
      <c r="M230" s="115">
        <f>SUM('MACHINE INFO'!S229)</f>
        <v>0</v>
      </c>
      <c r="N230" s="113" t="str">
        <f t="shared" si="33"/>
        <v/>
      </c>
      <c r="O230" s="114" t="str">
        <f t="shared" si="37"/>
        <v>NO THEO %</v>
      </c>
      <c r="P230" s="152" t="str">
        <f t="shared" si="34"/>
        <v/>
      </c>
      <c r="Q230" s="367"/>
      <c r="R230" s="2"/>
      <c r="S230" s="2"/>
      <c r="T230" s="2"/>
      <c r="U230" s="2"/>
      <c r="V230" s="2"/>
      <c r="W230" s="2"/>
      <c r="X230" s="2"/>
    </row>
    <row r="231" spans="1:24" s="24" customFormat="1" ht="19.5" hidden="1" customHeight="1" x14ac:dyDescent="0.4">
      <c r="A231" s="125">
        <f>'MACHINE INFO'!F230</f>
        <v>0</v>
      </c>
      <c r="B231" s="108">
        <f>'MACHINE INFO'!H230</f>
        <v>0</v>
      </c>
      <c r="C231" s="350"/>
      <c r="D231" s="350"/>
      <c r="E231" s="350"/>
      <c r="F231" s="351"/>
      <c r="G231" s="22" t="str">
        <f t="shared" si="32"/>
        <v/>
      </c>
      <c r="H231" s="351"/>
      <c r="I231" s="351"/>
      <c r="J231" s="351"/>
      <c r="K231" s="22">
        <f t="shared" si="35"/>
        <v>0</v>
      </c>
      <c r="L231" s="92" t="str">
        <f t="shared" si="36"/>
        <v>M/C Off?</v>
      </c>
      <c r="M231" s="115">
        <f>SUM('MACHINE INFO'!S230)</f>
        <v>0</v>
      </c>
      <c r="N231" s="113" t="str">
        <f t="shared" si="33"/>
        <v/>
      </c>
      <c r="O231" s="114" t="str">
        <f t="shared" si="37"/>
        <v>NO THEO %</v>
      </c>
      <c r="P231" s="152" t="str">
        <f t="shared" si="34"/>
        <v/>
      </c>
      <c r="Q231" s="367"/>
      <c r="R231" s="2"/>
      <c r="S231" s="2"/>
      <c r="T231" s="2"/>
      <c r="U231" s="2"/>
      <c r="V231" s="2"/>
      <c r="W231" s="2"/>
      <c r="X231" s="2"/>
    </row>
    <row r="232" spans="1:24" ht="19.5" hidden="1" customHeight="1" x14ac:dyDescent="0.4">
      <c r="A232" s="125">
        <f>'MACHINE INFO'!F231</f>
        <v>0</v>
      </c>
      <c r="B232" s="108">
        <f>'MACHINE INFO'!H231</f>
        <v>0</v>
      </c>
      <c r="C232" s="350"/>
      <c r="D232" s="350"/>
      <c r="E232" s="350"/>
      <c r="F232" s="351"/>
      <c r="G232" s="22" t="str">
        <f t="shared" si="32"/>
        <v/>
      </c>
      <c r="H232" s="351"/>
      <c r="I232" s="351"/>
      <c r="J232" s="351"/>
      <c r="K232" s="22">
        <f t="shared" si="35"/>
        <v>0</v>
      </c>
      <c r="L232" s="92" t="str">
        <f t="shared" si="36"/>
        <v>M/C Off?</v>
      </c>
      <c r="M232" s="115">
        <f>SUM('MACHINE INFO'!S231)</f>
        <v>0</v>
      </c>
      <c r="N232" s="113" t="str">
        <f t="shared" si="33"/>
        <v/>
      </c>
      <c r="O232" s="114" t="str">
        <f t="shared" si="37"/>
        <v>NO THEO %</v>
      </c>
      <c r="P232" s="152" t="str">
        <f t="shared" si="34"/>
        <v/>
      </c>
    </row>
    <row r="233" spans="1:24" s="24" customFormat="1" ht="19.5" hidden="1" customHeight="1" x14ac:dyDescent="0.4">
      <c r="A233" s="125">
        <f>'MACHINE INFO'!F232</f>
        <v>0</v>
      </c>
      <c r="B233" s="108">
        <f>'MACHINE INFO'!H232</f>
        <v>0</v>
      </c>
      <c r="C233" s="350"/>
      <c r="D233" s="350"/>
      <c r="E233" s="350"/>
      <c r="F233" s="351"/>
      <c r="G233" s="22" t="str">
        <f t="shared" si="32"/>
        <v/>
      </c>
      <c r="H233" s="351"/>
      <c r="I233" s="351"/>
      <c r="J233" s="351"/>
      <c r="K233" s="22">
        <f t="shared" si="35"/>
        <v>0</v>
      </c>
      <c r="L233" s="92" t="str">
        <f t="shared" si="36"/>
        <v>M/C Off?</v>
      </c>
      <c r="M233" s="115">
        <f>SUM('MACHINE INFO'!S232)</f>
        <v>0</v>
      </c>
      <c r="N233" s="113" t="str">
        <f t="shared" si="33"/>
        <v/>
      </c>
      <c r="O233" s="114" t="str">
        <f t="shared" si="37"/>
        <v>NO THEO %</v>
      </c>
      <c r="P233" s="152" t="str">
        <f t="shared" si="34"/>
        <v/>
      </c>
      <c r="Q233" s="367"/>
      <c r="R233" s="2"/>
      <c r="S233" s="2"/>
      <c r="T233" s="2"/>
      <c r="U233" s="2"/>
      <c r="V233" s="2"/>
      <c r="W233" s="2"/>
      <c r="X233" s="2"/>
    </row>
    <row r="234" spans="1:24" ht="19.5" hidden="1" customHeight="1" x14ac:dyDescent="0.4">
      <c r="A234" s="125">
        <f>'MACHINE INFO'!F233</f>
        <v>0</v>
      </c>
      <c r="B234" s="108">
        <f>'MACHINE INFO'!H233</f>
        <v>0</v>
      </c>
      <c r="C234" s="350"/>
      <c r="D234" s="350"/>
      <c r="E234" s="350"/>
      <c r="F234" s="351"/>
      <c r="G234" s="22" t="str">
        <f t="shared" si="32"/>
        <v/>
      </c>
      <c r="H234" s="351"/>
      <c r="I234" s="351"/>
      <c r="J234" s="351"/>
      <c r="K234" s="22">
        <f t="shared" si="35"/>
        <v>0</v>
      </c>
      <c r="L234" s="92" t="str">
        <f t="shared" si="36"/>
        <v>M/C Off?</v>
      </c>
      <c r="M234" s="115">
        <f>SUM('MACHINE INFO'!S233)</f>
        <v>0</v>
      </c>
      <c r="N234" s="113" t="str">
        <f t="shared" si="33"/>
        <v/>
      </c>
      <c r="O234" s="114" t="str">
        <f t="shared" si="37"/>
        <v>NO THEO %</v>
      </c>
      <c r="P234" s="152" t="str">
        <f t="shared" si="34"/>
        <v/>
      </c>
    </row>
    <row r="235" spans="1:24" ht="19.5" hidden="1" customHeight="1" x14ac:dyDescent="0.4">
      <c r="A235" s="125">
        <f>'MACHINE INFO'!F234</f>
        <v>0</v>
      </c>
      <c r="B235" s="108">
        <f>'MACHINE INFO'!H234</f>
        <v>0</v>
      </c>
      <c r="C235" s="350"/>
      <c r="D235" s="350"/>
      <c r="E235" s="350"/>
      <c r="F235" s="351"/>
      <c r="G235" s="22" t="str">
        <f t="shared" si="32"/>
        <v/>
      </c>
      <c r="H235" s="351"/>
      <c r="I235" s="351"/>
      <c r="J235" s="351"/>
      <c r="K235" s="22">
        <f t="shared" si="35"/>
        <v>0</v>
      </c>
      <c r="L235" s="92" t="str">
        <f t="shared" si="36"/>
        <v>M/C Off?</v>
      </c>
      <c r="M235" s="115">
        <f>SUM('MACHINE INFO'!S234)</f>
        <v>0</v>
      </c>
      <c r="N235" s="113" t="str">
        <f t="shared" si="33"/>
        <v/>
      </c>
      <c r="O235" s="114" t="str">
        <f t="shared" si="37"/>
        <v>NO THEO %</v>
      </c>
      <c r="P235" s="152" t="str">
        <f t="shared" si="34"/>
        <v/>
      </c>
    </row>
    <row r="236" spans="1:24" ht="19.5" hidden="1" customHeight="1" x14ac:dyDescent="0.4">
      <c r="A236" s="125">
        <f>'MACHINE INFO'!F235</f>
        <v>0</v>
      </c>
      <c r="B236" s="108">
        <f>'MACHINE INFO'!H235</f>
        <v>0</v>
      </c>
      <c r="C236" s="350"/>
      <c r="D236" s="350"/>
      <c r="E236" s="350"/>
      <c r="F236" s="351"/>
      <c r="G236" s="22" t="str">
        <f t="shared" si="32"/>
        <v/>
      </c>
      <c r="H236" s="351"/>
      <c r="I236" s="351"/>
      <c r="J236" s="351"/>
      <c r="K236" s="22">
        <f t="shared" si="35"/>
        <v>0</v>
      </c>
      <c r="L236" s="92" t="str">
        <f t="shared" si="36"/>
        <v>M/C Off?</v>
      </c>
      <c r="M236" s="115">
        <f>SUM('MACHINE INFO'!S235)</f>
        <v>0</v>
      </c>
      <c r="N236" s="113" t="str">
        <f t="shared" si="33"/>
        <v/>
      </c>
      <c r="O236" s="114" t="str">
        <f t="shared" si="37"/>
        <v>NO THEO %</v>
      </c>
      <c r="P236" s="152" t="str">
        <f t="shared" si="34"/>
        <v/>
      </c>
    </row>
    <row r="237" spans="1:24" ht="19.5" hidden="1" customHeight="1" x14ac:dyDescent="0.4">
      <c r="A237" s="125">
        <f>'MACHINE INFO'!F236</f>
        <v>0</v>
      </c>
      <c r="B237" s="108">
        <f>'MACHINE INFO'!H236</f>
        <v>0</v>
      </c>
      <c r="C237" s="350"/>
      <c r="D237" s="350"/>
      <c r="E237" s="350"/>
      <c r="F237" s="351"/>
      <c r="G237" s="22" t="str">
        <f t="shared" si="32"/>
        <v/>
      </c>
      <c r="H237" s="351"/>
      <c r="I237" s="351"/>
      <c r="J237" s="351"/>
      <c r="K237" s="22">
        <f t="shared" si="35"/>
        <v>0</v>
      </c>
      <c r="L237" s="92" t="str">
        <f t="shared" si="36"/>
        <v>M/C Off?</v>
      </c>
      <c r="M237" s="115">
        <f>SUM('MACHINE INFO'!S236)</f>
        <v>0</v>
      </c>
      <c r="N237" s="113" t="str">
        <f t="shared" si="33"/>
        <v/>
      </c>
      <c r="O237" s="114" t="str">
        <f t="shared" si="37"/>
        <v>NO THEO %</v>
      </c>
      <c r="P237" s="152" t="str">
        <f t="shared" si="34"/>
        <v/>
      </c>
    </row>
    <row r="238" spans="1:24" ht="19.5" hidden="1" customHeight="1" x14ac:dyDescent="0.4">
      <c r="A238" s="125">
        <f>'MACHINE INFO'!F237</f>
        <v>0</v>
      </c>
      <c r="B238" s="108">
        <f>'MACHINE INFO'!H237</f>
        <v>0</v>
      </c>
      <c r="C238" s="350"/>
      <c r="D238" s="350"/>
      <c r="E238" s="350"/>
      <c r="F238" s="351"/>
      <c r="G238" s="22" t="str">
        <f t="shared" si="32"/>
        <v/>
      </c>
      <c r="H238" s="351"/>
      <c r="I238" s="351"/>
      <c r="J238" s="351"/>
      <c r="K238" s="22">
        <f t="shared" si="35"/>
        <v>0</v>
      </c>
      <c r="L238" s="92" t="str">
        <f t="shared" si="36"/>
        <v>M/C Off?</v>
      </c>
      <c r="M238" s="115">
        <f>SUM('MACHINE INFO'!S237)</f>
        <v>0</v>
      </c>
      <c r="N238" s="113" t="str">
        <f t="shared" si="33"/>
        <v/>
      </c>
      <c r="O238" s="114" t="str">
        <f t="shared" si="37"/>
        <v>NO THEO %</v>
      </c>
      <c r="P238" s="152" t="str">
        <f t="shared" si="34"/>
        <v/>
      </c>
    </row>
    <row r="239" spans="1:24" ht="19.5" hidden="1" customHeight="1" x14ac:dyDescent="0.4">
      <c r="A239" s="125">
        <f>'MACHINE INFO'!F238</f>
        <v>0</v>
      </c>
      <c r="B239" s="108">
        <f>'MACHINE INFO'!H238</f>
        <v>0</v>
      </c>
      <c r="C239" s="350"/>
      <c r="D239" s="350"/>
      <c r="E239" s="350"/>
      <c r="F239" s="351"/>
      <c r="G239" s="22" t="str">
        <f t="shared" si="32"/>
        <v/>
      </c>
      <c r="H239" s="351"/>
      <c r="I239" s="351"/>
      <c r="J239" s="351"/>
      <c r="K239" s="22">
        <f t="shared" si="35"/>
        <v>0</v>
      </c>
      <c r="L239" s="92" t="str">
        <f t="shared" si="36"/>
        <v>M/C Off?</v>
      </c>
      <c r="M239" s="115">
        <f>SUM('MACHINE INFO'!S238)</f>
        <v>0</v>
      </c>
      <c r="N239" s="113" t="str">
        <f t="shared" si="33"/>
        <v/>
      </c>
      <c r="O239" s="114" t="str">
        <f t="shared" si="37"/>
        <v>NO THEO %</v>
      </c>
      <c r="P239" s="152" t="str">
        <f t="shared" si="34"/>
        <v/>
      </c>
    </row>
    <row r="240" spans="1:24" ht="19.5" hidden="1" customHeight="1" x14ac:dyDescent="0.4">
      <c r="A240" s="125">
        <f>'MACHINE INFO'!F239</f>
        <v>0</v>
      </c>
      <c r="B240" s="108">
        <f>'MACHINE INFO'!H239</f>
        <v>0</v>
      </c>
      <c r="C240" s="350"/>
      <c r="D240" s="350"/>
      <c r="E240" s="350"/>
      <c r="F240" s="351"/>
      <c r="G240" s="22" t="str">
        <f t="shared" si="32"/>
        <v/>
      </c>
      <c r="H240" s="351"/>
      <c r="I240" s="351"/>
      <c r="J240" s="351"/>
      <c r="K240" s="22">
        <f t="shared" si="35"/>
        <v>0</v>
      </c>
      <c r="L240" s="92" t="str">
        <f t="shared" si="36"/>
        <v>M/C Off?</v>
      </c>
      <c r="M240" s="115">
        <f>SUM('MACHINE INFO'!S239)</f>
        <v>0</v>
      </c>
      <c r="N240" s="113" t="str">
        <f t="shared" si="33"/>
        <v/>
      </c>
      <c r="O240" s="114" t="str">
        <f t="shared" si="37"/>
        <v>NO THEO %</v>
      </c>
      <c r="P240" s="152" t="str">
        <f t="shared" si="34"/>
        <v/>
      </c>
    </row>
    <row r="241" spans="1:16" ht="19.5" hidden="1" customHeight="1" x14ac:dyDescent="0.4">
      <c r="A241" s="125">
        <f>'MACHINE INFO'!F240</f>
        <v>0</v>
      </c>
      <c r="B241" s="108">
        <f>'MACHINE INFO'!H240</f>
        <v>0</v>
      </c>
      <c r="C241" s="350"/>
      <c r="D241" s="350"/>
      <c r="E241" s="350"/>
      <c r="F241" s="351"/>
      <c r="G241" s="22" t="str">
        <f t="shared" si="32"/>
        <v/>
      </c>
      <c r="H241" s="351"/>
      <c r="I241" s="351"/>
      <c r="J241" s="351"/>
      <c r="K241" s="22">
        <f t="shared" si="35"/>
        <v>0</v>
      </c>
      <c r="L241" s="92" t="str">
        <f t="shared" si="36"/>
        <v>M/C Off?</v>
      </c>
      <c r="M241" s="115">
        <f>SUM('MACHINE INFO'!S240)</f>
        <v>0</v>
      </c>
      <c r="N241" s="113" t="str">
        <f t="shared" si="33"/>
        <v/>
      </c>
      <c r="O241" s="114" t="str">
        <f t="shared" si="37"/>
        <v>NO THEO %</v>
      </c>
      <c r="P241" s="152" t="str">
        <f t="shared" si="34"/>
        <v/>
      </c>
    </row>
    <row r="242" spans="1:16" ht="19.5" hidden="1" customHeight="1" x14ac:dyDescent="0.4">
      <c r="A242" s="125">
        <f>'MACHINE INFO'!F241</f>
        <v>0</v>
      </c>
      <c r="B242" s="108">
        <f>'MACHINE INFO'!H241</f>
        <v>0</v>
      </c>
      <c r="C242" s="350"/>
      <c r="D242" s="350"/>
      <c r="E242" s="350"/>
      <c r="F242" s="351"/>
      <c r="G242" s="22" t="str">
        <f t="shared" si="32"/>
        <v/>
      </c>
      <c r="H242" s="351"/>
      <c r="I242" s="351"/>
      <c r="J242" s="351"/>
      <c r="K242" s="22">
        <f t="shared" si="35"/>
        <v>0</v>
      </c>
      <c r="L242" s="92" t="str">
        <f t="shared" si="36"/>
        <v>M/C Off?</v>
      </c>
      <c r="M242" s="115">
        <f>SUM('MACHINE INFO'!S241)</f>
        <v>0</v>
      </c>
      <c r="N242" s="113" t="str">
        <f t="shared" si="33"/>
        <v/>
      </c>
      <c r="O242" s="114" t="str">
        <f t="shared" si="37"/>
        <v>NO THEO %</v>
      </c>
      <c r="P242" s="152" t="str">
        <f t="shared" si="34"/>
        <v/>
      </c>
    </row>
    <row r="243" spans="1:16" ht="19.5" hidden="1" customHeight="1" x14ac:dyDescent="0.4">
      <c r="A243" s="125">
        <f>'MACHINE INFO'!F242</f>
        <v>0</v>
      </c>
      <c r="B243" s="108">
        <f>'MACHINE INFO'!H242</f>
        <v>0</v>
      </c>
      <c r="C243" s="350"/>
      <c r="D243" s="350"/>
      <c r="E243" s="350"/>
      <c r="F243" s="351"/>
      <c r="G243" s="22" t="str">
        <f t="shared" si="32"/>
        <v/>
      </c>
      <c r="H243" s="351"/>
      <c r="I243" s="351"/>
      <c r="J243" s="351"/>
      <c r="K243" s="22">
        <f t="shared" si="35"/>
        <v>0</v>
      </c>
      <c r="L243" s="92" t="str">
        <f t="shared" si="36"/>
        <v>M/C Off?</v>
      </c>
      <c r="M243" s="115">
        <f>SUM('MACHINE INFO'!S242)</f>
        <v>0</v>
      </c>
      <c r="N243" s="113" t="str">
        <f t="shared" si="33"/>
        <v/>
      </c>
      <c r="O243" s="114" t="str">
        <f t="shared" si="37"/>
        <v>NO THEO %</v>
      </c>
      <c r="P243" s="152" t="str">
        <f t="shared" si="34"/>
        <v/>
      </c>
    </row>
    <row r="244" spans="1:16" ht="19.5" hidden="1" customHeight="1" x14ac:dyDescent="0.4">
      <c r="A244" s="125">
        <f>'MACHINE INFO'!F243</f>
        <v>0</v>
      </c>
      <c r="B244" s="108">
        <f>'MACHINE INFO'!H243</f>
        <v>0</v>
      </c>
      <c r="C244" s="350"/>
      <c r="D244" s="350"/>
      <c r="E244" s="350"/>
      <c r="F244" s="351"/>
      <c r="G244" s="22" t="str">
        <f t="shared" si="32"/>
        <v/>
      </c>
      <c r="H244" s="351"/>
      <c r="I244" s="351"/>
      <c r="J244" s="351"/>
      <c r="K244" s="22">
        <f t="shared" si="35"/>
        <v>0</v>
      </c>
      <c r="L244" s="92" t="str">
        <f t="shared" si="36"/>
        <v>M/C Off?</v>
      </c>
      <c r="M244" s="115">
        <f>SUM('MACHINE INFO'!S243)</f>
        <v>0</v>
      </c>
      <c r="N244" s="113" t="str">
        <f t="shared" si="33"/>
        <v/>
      </c>
      <c r="O244" s="114" t="str">
        <f t="shared" si="37"/>
        <v>NO THEO %</v>
      </c>
      <c r="P244" s="152" t="str">
        <f t="shared" si="34"/>
        <v/>
      </c>
    </row>
    <row r="245" spans="1:16" ht="19.5" hidden="1" customHeight="1" x14ac:dyDescent="0.4">
      <c r="A245" s="125">
        <f>'MACHINE INFO'!F244</f>
        <v>0</v>
      </c>
      <c r="B245" s="108">
        <f>'MACHINE INFO'!H244</f>
        <v>0</v>
      </c>
      <c r="C245" s="350"/>
      <c r="D245" s="350"/>
      <c r="E245" s="350"/>
      <c r="F245" s="351"/>
      <c r="G245" s="22" t="str">
        <f t="shared" si="32"/>
        <v/>
      </c>
      <c r="H245" s="351"/>
      <c r="I245" s="351"/>
      <c r="J245" s="351"/>
      <c r="K245" s="22">
        <f t="shared" si="35"/>
        <v>0</v>
      </c>
      <c r="L245" s="92" t="str">
        <f t="shared" si="36"/>
        <v>M/C Off?</v>
      </c>
      <c r="M245" s="115">
        <f>SUM('MACHINE INFO'!S244)</f>
        <v>0</v>
      </c>
      <c r="N245" s="113" t="str">
        <f t="shared" si="33"/>
        <v/>
      </c>
      <c r="O245" s="114" t="str">
        <f t="shared" si="37"/>
        <v>NO THEO %</v>
      </c>
      <c r="P245" s="152" t="str">
        <f t="shared" si="34"/>
        <v/>
      </c>
    </row>
    <row r="246" spans="1:16" ht="19.5" hidden="1" customHeight="1" x14ac:dyDescent="0.4">
      <c r="A246" s="125">
        <f>'MACHINE INFO'!F245</f>
        <v>0</v>
      </c>
      <c r="B246" s="108">
        <f>'MACHINE INFO'!H245</f>
        <v>0</v>
      </c>
      <c r="C246" s="350"/>
      <c r="D246" s="350"/>
      <c r="E246" s="350"/>
      <c r="F246" s="351"/>
      <c r="G246" s="22" t="str">
        <f t="shared" si="32"/>
        <v/>
      </c>
      <c r="H246" s="351"/>
      <c r="I246" s="351"/>
      <c r="J246" s="351"/>
      <c r="K246" s="22">
        <f t="shared" si="35"/>
        <v>0</v>
      </c>
      <c r="L246" s="92" t="str">
        <f t="shared" si="36"/>
        <v>M/C Off?</v>
      </c>
      <c r="M246" s="115">
        <f>SUM('MACHINE INFO'!S245)</f>
        <v>0</v>
      </c>
      <c r="N246" s="113" t="str">
        <f t="shared" si="33"/>
        <v/>
      </c>
      <c r="O246" s="114" t="str">
        <f t="shared" si="37"/>
        <v>NO THEO %</v>
      </c>
      <c r="P246" s="152" t="str">
        <f t="shared" si="34"/>
        <v/>
      </c>
    </row>
    <row r="247" spans="1:16" ht="19.5" hidden="1" customHeight="1" x14ac:dyDescent="0.4">
      <c r="A247" s="125">
        <f>'MACHINE INFO'!F246</f>
        <v>0</v>
      </c>
      <c r="B247" s="108">
        <f>'MACHINE INFO'!H246</f>
        <v>0</v>
      </c>
      <c r="C247" s="350"/>
      <c r="D247" s="350"/>
      <c r="E247" s="350"/>
      <c r="F247" s="351"/>
      <c r="G247" s="22" t="str">
        <f t="shared" si="32"/>
        <v/>
      </c>
      <c r="H247" s="351"/>
      <c r="I247" s="351"/>
      <c r="J247" s="351"/>
      <c r="K247" s="22">
        <f t="shared" si="35"/>
        <v>0</v>
      </c>
      <c r="L247" s="92" t="str">
        <f t="shared" si="36"/>
        <v>M/C Off?</v>
      </c>
      <c r="M247" s="115">
        <f>SUM('MACHINE INFO'!S246)</f>
        <v>0</v>
      </c>
      <c r="N247" s="113" t="str">
        <f t="shared" si="33"/>
        <v/>
      </c>
      <c r="O247" s="114" t="str">
        <f t="shared" si="37"/>
        <v>NO THEO %</v>
      </c>
      <c r="P247" s="152" t="str">
        <f t="shared" si="34"/>
        <v/>
      </c>
    </row>
    <row r="248" spans="1:16" ht="19.5" hidden="1" customHeight="1" x14ac:dyDescent="0.4">
      <c r="A248" s="125">
        <f>'MACHINE INFO'!F247</f>
        <v>0</v>
      </c>
      <c r="B248" s="108">
        <f>'MACHINE INFO'!H247</f>
        <v>0</v>
      </c>
      <c r="C248" s="350"/>
      <c r="D248" s="350"/>
      <c r="E248" s="350"/>
      <c r="F248" s="351"/>
      <c r="G248" s="22" t="str">
        <f t="shared" si="32"/>
        <v/>
      </c>
      <c r="H248" s="351"/>
      <c r="I248" s="351"/>
      <c r="J248" s="351"/>
      <c r="K248" s="22">
        <f t="shared" si="35"/>
        <v>0</v>
      </c>
      <c r="L248" s="92" t="str">
        <f t="shared" si="36"/>
        <v>M/C Off?</v>
      </c>
      <c r="M248" s="115">
        <f>SUM('MACHINE INFO'!S247)</f>
        <v>0</v>
      </c>
      <c r="N248" s="113" t="str">
        <f t="shared" si="33"/>
        <v/>
      </c>
      <c r="O248" s="114" t="str">
        <f t="shared" si="37"/>
        <v>NO THEO %</v>
      </c>
      <c r="P248" s="152" t="str">
        <f t="shared" si="34"/>
        <v/>
      </c>
    </row>
    <row r="249" spans="1:16" ht="19.5" hidden="1" customHeight="1" x14ac:dyDescent="0.4">
      <c r="A249" s="125">
        <f>'MACHINE INFO'!F248</f>
        <v>0</v>
      </c>
      <c r="B249" s="108">
        <f>'MACHINE INFO'!H248</f>
        <v>0</v>
      </c>
      <c r="C249" s="350"/>
      <c r="D249" s="350"/>
      <c r="E249" s="350"/>
      <c r="F249" s="351"/>
      <c r="G249" s="22" t="str">
        <f t="shared" si="32"/>
        <v/>
      </c>
      <c r="H249" s="351"/>
      <c r="I249" s="351"/>
      <c r="J249" s="351"/>
      <c r="K249" s="22">
        <f t="shared" si="35"/>
        <v>0</v>
      </c>
      <c r="L249" s="92" t="str">
        <f t="shared" si="36"/>
        <v>M/C Off?</v>
      </c>
      <c r="M249" s="115">
        <f>SUM('MACHINE INFO'!S248)</f>
        <v>0</v>
      </c>
      <c r="N249" s="113" t="str">
        <f t="shared" si="33"/>
        <v/>
      </c>
      <c r="O249" s="114" t="str">
        <f t="shared" si="37"/>
        <v>NO THEO %</v>
      </c>
      <c r="P249" s="152" t="str">
        <f t="shared" si="34"/>
        <v/>
      </c>
    </row>
    <row r="250" spans="1:16" ht="19.5" hidden="1" customHeight="1" x14ac:dyDescent="0.4">
      <c r="A250" s="125">
        <f>'MACHINE INFO'!F249</f>
        <v>0</v>
      </c>
      <c r="B250" s="108">
        <f>'MACHINE INFO'!H249</f>
        <v>0</v>
      </c>
      <c r="C250" s="350"/>
      <c r="D250" s="350"/>
      <c r="E250" s="350"/>
      <c r="F250" s="351"/>
      <c r="G250" s="22" t="str">
        <f t="shared" si="32"/>
        <v/>
      </c>
      <c r="H250" s="351"/>
      <c r="I250" s="351"/>
      <c r="J250" s="351"/>
      <c r="K250" s="22">
        <f t="shared" si="35"/>
        <v>0</v>
      </c>
      <c r="L250" s="92" t="str">
        <f t="shared" si="36"/>
        <v>M/C Off?</v>
      </c>
      <c r="M250" s="115">
        <f>SUM('MACHINE INFO'!S249)</f>
        <v>0</v>
      </c>
      <c r="N250" s="113" t="str">
        <f t="shared" si="33"/>
        <v/>
      </c>
      <c r="O250" s="114" t="str">
        <f t="shared" si="37"/>
        <v>NO THEO %</v>
      </c>
      <c r="P250" s="152" t="str">
        <f t="shared" si="34"/>
        <v/>
      </c>
    </row>
    <row r="251" spans="1:16" ht="19.5" hidden="1" customHeight="1" x14ac:dyDescent="0.4">
      <c r="A251" s="125">
        <f>'MACHINE INFO'!F250</f>
        <v>0</v>
      </c>
      <c r="B251" s="108">
        <f>'MACHINE INFO'!H250</f>
        <v>0</v>
      </c>
      <c r="C251" s="350"/>
      <c r="D251" s="350"/>
      <c r="E251" s="350"/>
      <c r="F251" s="351"/>
      <c r="G251" s="22" t="str">
        <f t="shared" si="32"/>
        <v/>
      </c>
      <c r="H251" s="351"/>
      <c r="I251" s="351"/>
      <c r="J251" s="351"/>
      <c r="K251" s="22">
        <f t="shared" si="35"/>
        <v>0</v>
      </c>
      <c r="L251" s="92" t="str">
        <f t="shared" si="36"/>
        <v>M/C Off?</v>
      </c>
      <c r="M251" s="115">
        <f>SUM('MACHINE INFO'!S250)</f>
        <v>0</v>
      </c>
      <c r="N251" s="113" t="str">
        <f t="shared" si="33"/>
        <v/>
      </c>
      <c r="O251" s="114" t="str">
        <f t="shared" si="37"/>
        <v>NO THEO %</v>
      </c>
      <c r="P251" s="152" t="str">
        <f t="shared" si="34"/>
        <v/>
      </c>
    </row>
    <row r="252" spans="1:16" ht="19.5" hidden="1" customHeight="1" x14ac:dyDescent="0.4">
      <c r="A252" s="125">
        <f>'MACHINE INFO'!F251</f>
        <v>0</v>
      </c>
      <c r="B252" s="108">
        <f>'MACHINE INFO'!H251</f>
        <v>0</v>
      </c>
      <c r="C252" s="350"/>
      <c r="D252" s="350"/>
      <c r="E252" s="350"/>
      <c r="F252" s="351"/>
      <c r="G252" s="22" t="str">
        <f t="shared" si="32"/>
        <v/>
      </c>
      <c r="H252" s="351"/>
      <c r="I252" s="351"/>
      <c r="J252" s="351"/>
      <c r="K252" s="22">
        <f t="shared" si="35"/>
        <v>0</v>
      </c>
      <c r="L252" s="92" t="str">
        <f t="shared" si="36"/>
        <v>M/C Off?</v>
      </c>
      <c r="M252" s="115">
        <f>SUM('MACHINE INFO'!S251)</f>
        <v>0</v>
      </c>
      <c r="N252" s="113" t="str">
        <f t="shared" si="33"/>
        <v/>
      </c>
      <c r="O252" s="114" t="str">
        <f t="shared" si="37"/>
        <v>NO THEO %</v>
      </c>
      <c r="P252" s="152" t="str">
        <f t="shared" si="34"/>
        <v/>
      </c>
    </row>
    <row r="253" spans="1:16" ht="19.5" hidden="1" customHeight="1" x14ac:dyDescent="0.4">
      <c r="A253" s="125">
        <f>'MACHINE INFO'!F252</f>
        <v>0</v>
      </c>
      <c r="B253" s="108">
        <f>'MACHINE INFO'!H252</f>
        <v>0</v>
      </c>
      <c r="C253" s="350"/>
      <c r="D253" s="350"/>
      <c r="E253" s="350"/>
      <c r="F253" s="351"/>
      <c r="G253" s="22" t="str">
        <f t="shared" si="32"/>
        <v/>
      </c>
      <c r="H253" s="351"/>
      <c r="I253" s="351"/>
      <c r="J253" s="351"/>
      <c r="K253" s="22">
        <f t="shared" si="35"/>
        <v>0</v>
      </c>
      <c r="L253" s="92" t="str">
        <f t="shared" si="36"/>
        <v>M/C Off?</v>
      </c>
      <c r="M253" s="115">
        <f>SUM('MACHINE INFO'!S252)</f>
        <v>0</v>
      </c>
      <c r="N253" s="113" t="str">
        <f t="shared" si="33"/>
        <v/>
      </c>
      <c r="O253" s="114" t="str">
        <f t="shared" si="37"/>
        <v>NO THEO %</v>
      </c>
      <c r="P253" s="152" t="str">
        <f t="shared" si="34"/>
        <v/>
      </c>
    </row>
    <row r="254" spans="1:16" ht="19.5" hidden="1" customHeight="1" x14ac:dyDescent="0.4">
      <c r="A254" s="125">
        <f>'MACHINE INFO'!F253</f>
        <v>0</v>
      </c>
      <c r="B254" s="108">
        <f>'MACHINE INFO'!H253</f>
        <v>0</v>
      </c>
      <c r="C254" s="350"/>
      <c r="D254" s="350"/>
      <c r="E254" s="350"/>
      <c r="F254" s="351"/>
      <c r="G254" s="22" t="str">
        <f t="shared" si="32"/>
        <v/>
      </c>
      <c r="H254" s="351"/>
      <c r="I254" s="351"/>
      <c r="J254" s="351"/>
      <c r="K254" s="22">
        <f t="shared" si="35"/>
        <v>0</v>
      </c>
      <c r="L254" s="92" t="str">
        <f t="shared" si="36"/>
        <v>M/C Off?</v>
      </c>
      <c r="M254" s="115">
        <f>SUM('MACHINE INFO'!S253)</f>
        <v>0</v>
      </c>
      <c r="N254" s="113" t="str">
        <f t="shared" si="33"/>
        <v/>
      </c>
      <c r="O254" s="114" t="str">
        <f t="shared" si="37"/>
        <v>NO THEO %</v>
      </c>
      <c r="P254" s="152" t="str">
        <f t="shared" si="34"/>
        <v/>
      </c>
    </row>
    <row r="255" spans="1:16" ht="19.5" hidden="1" customHeight="1" x14ac:dyDescent="0.4">
      <c r="A255" s="125">
        <f>'MACHINE INFO'!F254</f>
        <v>0</v>
      </c>
      <c r="B255" s="108">
        <f>'MACHINE INFO'!H254</f>
        <v>0</v>
      </c>
      <c r="C255" s="350"/>
      <c r="D255" s="350"/>
      <c r="E255" s="350"/>
      <c r="F255" s="351"/>
      <c r="G255" s="22" t="str">
        <f t="shared" si="32"/>
        <v/>
      </c>
      <c r="H255" s="351"/>
      <c r="I255" s="351"/>
      <c r="J255" s="351"/>
      <c r="K255" s="22">
        <f t="shared" si="35"/>
        <v>0</v>
      </c>
      <c r="L255" s="92" t="str">
        <f t="shared" si="36"/>
        <v>M/C Off?</v>
      </c>
      <c r="M255" s="115">
        <f>SUM('MACHINE INFO'!S254)</f>
        <v>0</v>
      </c>
      <c r="N255" s="113" t="str">
        <f t="shared" si="33"/>
        <v/>
      </c>
      <c r="O255" s="114" t="str">
        <f t="shared" si="37"/>
        <v>NO THEO %</v>
      </c>
      <c r="P255" s="152" t="str">
        <f t="shared" si="34"/>
        <v/>
      </c>
    </row>
    <row r="256" spans="1:16" ht="19.5" hidden="1" customHeight="1" x14ac:dyDescent="0.4">
      <c r="A256" s="125">
        <f>'MACHINE INFO'!F255</f>
        <v>0</v>
      </c>
      <c r="B256" s="108">
        <f>'MACHINE INFO'!H255</f>
        <v>0</v>
      </c>
      <c r="C256" s="350"/>
      <c r="D256" s="350"/>
      <c r="E256" s="350"/>
      <c r="F256" s="351"/>
      <c r="G256" s="22" t="str">
        <f t="shared" si="32"/>
        <v/>
      </c>
      <c r="H256" s="351"/>
      <c r="I256" s="351"/>
      <c r="J256" s="351"/>
      <c r="K256" s="22">
        <f t="shared" si="35"/>
        <v>0</v>
      </c>
      <c r="L256" s="92" t="str">
        <f t="shared" si="36"/>
        <v>M/C Off?</v>
      </c>
      <c r="M256" s="115">
        <f>SUM('MACHINE INFO'!S255)</f>
        <v>0</v>
      </c>
      <c r="N256" s="113" t="str">
        <f t="shared" si="33"/>
        <v/>
      </c>
      <c r="O256" s="114" t="str">
        <f t="shared" si="37"/>
        <v>NO THEO %</v>
      </c>
      <c r="P256" s="152" t="str">
        <f t="shared" si="34"/>
        <v/>
      </c>
    </row>
    <row r="257" spans="1:16" ht="19.5" hidden="1" customHeight="1" x14ac:dyDescent="0.4">
      <c r="A257" s="125">
        <f>'MACHINE INFO'!F256</f>
        <v>0</v>
      </c>
      <c r="B257" s="108">
        <f>'MACHINE INFO'!H256</f>
        <v>0</v>
      </c>
      <c r="C257" s="350"/>
      <c r="D257" s="350"/>
      <c r="E257" s="350"/>
      <c r="F257" s="351"/>
      <c r="G257" s="22" t="str">
        <f t="shared" si="32"/>
        <v/>
      </c>
      <c r="H257" s="351"/>
      <c r="I257" s="351"/>
      <c r="J257" s="351"/>
      <c r="K257" s="22">
        <f t="shared" si="35"/>
        <v>0</v>
      </c>
      <c r="L257" s="92" t="str">
        <f t="shared" si="36"/>
        <v>M/C Off?</v>
      </c>
      <c r="M257" s="115">
        <f>SUM('MACHINE INFO'!S256)</f>
        <v>0</v>
      </c>
      <c r="N257" s="113" t="str">
        <f t="shared" si="33"/>
        <v/>
      </c>
      <c r="O257" s="114" t="str">
        <f t="shared" si="37"/>
        <v>NO THEO %</v>
      </c>
      <c r="P257" s="152" t="str">
        <f t="shared" si="34"/>
        <v/>
      </c>
    </row>
    <row r="258" spans="1:16" ht="19.5" hidden="1" customHeight="1" x14ac:dyDescent="0.4">
      <c r="A258" s="125">
        <f>'MACHINE INFO'!F257</f>
        <v>0</v>
      </c>
      <c r="B258" s="108">
        <f>'MACHINE INFO'!H257</f>
        <v>0</v>
      </c>
      <c r="C258" s="350"/>
      <c r="D258" s="350"/>
      <c r="E258" s="350"/>
      <c r="F258" s="351"/>
      <c r="G258" s="22" t="str">
        <f t="shared" si="32"/>
        <v/>
      </c>
      <c r="H258" s="351"/>
      <c r="I258" s="351"/>
      <c r="J258" s="351"/>
      <c r="K258" s="22">
        <f t="shared" si="35"/>
        <v>0</v>
      </c>
      <c r="L258" s="92" t="str">
        <f t="shared" si="36"/>
        <v>M/C Off?</v>
      </c>
      <c r="M258" s="115">
        <f>SUM('MACHINE INFO'!S257)</f>
        <v>0</v>
      </c>
      <c r="N258" s="113" t="str">
        <f t="shared" si="33"/>
        <v/>
      </c>
      <c r="O258" s="114" t="str">
        <f t="shared" si="37"/>
        <v>NO THEO %</v>
      </c>
      <c r="P258" s="152" t="str">
        <f t="shared" si="34"/>
        <v/>
      </c>
    </row>
    <row r="259" spans="1:16" ht="19.5" hidden="1" customHeight="1" x14ac:dyDescent="0.4">
      <c r="A259" s="125">
        <f>'MACHINE INFO'!F258</f>
        <v>0</v>
      </c>
      <c r="B259" s="108">
        <f>'MACHINE INFO'!H258</f>
        <v>0</v>
      </c>
      <c r="C259" s="350"/>
      <c r="D259" s="350"/>
      <c r="E259" s="350"/>
      <c r="F259" s="351"/>
      <c r="G259" s="22" t="str">
        <f t="shared" si="32"/>
        <v/>
      </c>
      <c r="H259" s="351"/>
      <c r="I259" s="351"/>
      <c r="J259" s="351"/>
      <c r="K259" s="22">
        <f t="shared" si="35"/>
        <v>0</v>
      </c>
      <c r="L259" s="92" t="str">
        <f t="shared" si="36"/>
        <v>M/C Off?</v>
      </c>
      <c r="M259" s="115">
        <f>SUM('MACHINE INFO'!S258)</f>
        <v>0</v>
      </c>
      <c r="N259" s="113" t="str">
        <f t="shared" si="33"/>
        <v/>
      </c>
      <c r="O259" s="114" t="str">
        <f t="shared" si="37"/>
        <v>NO THEO %</v>
      </c>
      <c r="P259" s="152" t="str">
        <f t="shared" si="34"/>
        <v/>
      </c>
    </row>
    <row r="260" spans="1:16" ht="19.5" hidden="1" customHeight="1" x14ac:dyDescent="0.4">
      <c r="A260" s="125">
        <f>'MACHINE INFO'!F259</f>
        <v>0</v>
      </c>
      <c r="B260" s="108">
        <f>'MACHINE INFO'!H259</f>
        <v>0</v>
      </c>
      <c r="C260" s="350"/>
      <c r="D260" s="350"/>
      <c r="E260" s="350"/>
      <c r="F260" s="351"/>
      <c r="G260" s="22" t="str">
        <f t="shared" si="32"/>
        <v/>
      </c>
      <c r="H260" s="351"/>
      <c r="I260" s="351"/>
      <c r="J260" s="351"/>
      <c r="K260" s="22">
        <f t="shared" si="35"/>
        <v>0</v>
      </c>
      <c r="L260" s="92" t="str">
        <f t="shared" si="36"/>
        <v>M/C Off?</v>
      </c>
      <c r="M260" s="115">
        <f>SUM('MACHINE INFO'!S259)</f>
        <v>0</v>
      </c>
      <c r="N260" s="113" t="str">
        <f t="shared" si="33"/>
        <v/>
      </c>
      <c r="O260" s="114" t="str">
        <f t="shared" si="37"/>
        <v>NO THEO %</v>
      </c>
      <c r="P260" s="152" t="str">
        <f t="shared" si="34"/>
        <v/>
      </c>
    </row>
    <row r="261" spans="1:16" ht="19.5" hidden="1" customHeight="1" x14ac:dyDescent="0.4">
      <c r="A261" s="125">
        <f>'MACHINE INFO'!F260</f>
        <v>0</v>
      </c>
      <c r="B261" s="108">
        <f>'MACHINE INFO'!H260</f>
        <v>0</v>
      </c>
      <c r="C261" s="350"/>
      <c r="D261" s="350"/>
      <c r="E261" s="350"/>
      <c r="F261" s="351"/>
      <c r="G261" s="22" t="str">
        <f t="shared" si="32"/>
        <v/>
      </c>
      <c r="H261" s="351"/>
      <c r="I261" s="351"/>
      <c r="J261" s="351"/>
      <c r="K261" s="22">
        <f t="shared" si="35"/>
        <v>0</v>
      </c>
      <c r="L261" s="92" t="str">
        <f t="shared" si="36"/>
        <v>M/C Off?</v>
      </c>
      <c r="M261" s="115">
        <f>SUM('MACHINE INFO'!S260)</f>
        <v>0</v>
      </c>
      <c r="N261" s="113" t="str">
        <f t="shared" si="33"/>
        <v/>
      </c>
      <c r="O261" s="114" t="str">
        <f t="shared" si="37"/>
        <v>NO THEO %</v>
      </c>
      <c r="P261" s="152" t="str">
        <f t="shared" si="34"/>
        <v/>
      </c>
    </row>
    <row r="262" spans="1:16" ht="19.5" hidden="1" customHeight="1" x14ac:dyDescent="0.4">
      <c r="A262" s="125">
        <f>'MACHINE INFO'!F261</f>
        <v>0</v>
      </c>
      <c r="B262" s="108">
        <f>'MACHINE INFO'!H261</f>
        <v>0</v>
      </c>
      <c r="C262" s="350"/>
      <c r="D262" s="350"/>
      <c r="E262" s="350"/>
      <c r="F262" s="351"/>
      <c r="G262" s="22" t="str">
        <f t="shared" ref="G262:G298" si="38">IF(AND(D262="",E262="",F262=""),"",SUM(D262:F262))</f>
        <v/>
      </c>
      <c r="H262" s="351"/>
      <c r="I262" s="351"/>
      <c r="J262" s="351"/>
      <c r="K262" s="22">
        <f t="shared" si="35"/>
        <v>0</v>
      </c>
      <c r="L262" s="92" t="str">
        <f t="shared" si="36"/>
        <v>M/C Off?</v>
      </c>
      <c r="M262" s="115">
        <f>SUM('MACHINE INFO'!S261)</f>
        <v>0</v>
      </c>
      <c r="N262" s="113" t="str">
        <f t="shared" si="33"/>
        <v/>
      </c>
      <c r="O262" s="114" t="str">
        <f t="shared" si="37"/>
        <v>NO THEO %</v>
      </c>
      <c r="P262" s="152" t="str">
        <f t="shared" si="34"/>
        <v/>
      </c>
    </row>
    <row r="263" spans="1:16" ht="19.5" hidden="1" customHeight="1" x14ac:dyDescent="0.4">
      <c r="A263" s="125">
        <f>'MACHINE INFO'!F262</f>
        <v>0</v>
      </c>
      <c r="B263" s="108">
        <f>'MACHINE INFO'!H262</f>
        <v>0</v>
      </c>
      <c r="C263" s="350"/>
      <c r="D263" s="350"/>
      <c r="E263" s="350"/>
      <c r="F263" s="351"/>
      <c r="G263" s="22" t="str">
        <f t="shared" si="38"/>
        <v/>
      </c>
      <c r="H263" s="351"/>
      <c r="I263" s="351"/>
      <c r="J263" s="351"/>
      <c r="K263" s="22">
        <f t="shared" si="35"/>
        <v>0</v>
      </c>
      <c r="L263" s="92" t="str">
        <f t="shared" si="36"/>
        <v>M/C Off?</v>
      </c>
      <c r="M263" s="115">
        <f>SUM('MACHINE INFO'!S262)</f>
        <v>0</v>
      </c>
      <c r="N263" s="113" t="str">
        <f t="shared" si="33"/>
        <v/>
      </c>
      <c r="O263" s="114" t="str">
        <f t="shared" si="37"/>
        <v>NO THEO %</v>
      </c>
      <c r="P263" s="152" t="str">
        <f t="shared" si="34"/>
        <v/>
      </c>
    </row>
    <row r="264" spans="1:16" ht="19.5" hidden="1" customHeight="1" x14ac:dyDescent="0.4">
      <c r="A264" s="125">
        <f>'MACHINE INFO'!F263</f>
        <v>0</v>
      </c>
      <c r="B264" s="108">
        <f>'MACHINE INFO'!H263</f>
        <v>0</v>
      </c>
      <c r="C264" s="350"/>
      <c r="D264" s="350"/>
      <c r="E264" s="350"/>
      <c r="F264" s="351"/>
      <c r="G264" s="22" t="str">
        <f t="shared" si="38"/>
        <v/>
      </c>
      <c r="H264" s="351"/>
      <c r="I264" s="351"/>
      <c r="J264" s="351"/>
      <c r="K264" s="22">
        <f t="shared" si="35"/>
        <v>0</v>
      </c>
      <c r="L264" s="92" t="str">
        <f t="shared" si="36"/>
        <v>M/C Off?</v>
      </c>
      <c r="M264" s="115">
        <f>SUM('MACHINE INFO'!S263)</f>
        <v>0</v>
      </c>
      <c r="N264" s="113" t="str">
        <f t="shared" si="33"/>
        <v/>
      </c>
      <c r="O264" s="114" t="str">
        <f t="shared" si="37"/>
        <v>NO THEO %</v>
      </c>
      <c r="P264" s="152" t="str">
        <f t="shared" si="34"/>
        <v/>
      </c>
    </row>
    <row r="265" spans="1:16" ht="19.5" hidden="1" customHeight="1" x14ac:dyDescent="0.4">
      <c r="A265" s="125">
        <f>'MACHINE INFO'!F264</f>
        <v>0</v>
      </c>
      <c r="B265" s="108">
        <f>'MACHINE INFO'!H264</f>
        <v>0</v>
      </c>
      <c r="C265" s="350"/>
      <c r="D265" s="350"/>
      <c r="E265" s="350"/>
      <c r="F265" s="351"/>
      <c r="G265" s="22" t="str">
        <f t="shared" si="38"/>
        <v/>
      </c>
      <c r="H265" s="351"/>
      <c r="I265" s="351"/>
      <c r="J265" s="351"/>
      <c r="K265" s="22">
        <f t="shared" si="35"/>
        <v>0</v>
      </c>
      <c r="L265" s="92" t="str">
        <f t="shared" si="36"/>
        <v>M/C Off?</v>
      </c>
      <c r="M265" s="115">
        <f>SUM('MACHINE INFO'!S264)</f>
        <v>0</v>
      </c>
      <c r="N265" s="113" t="str">
        <f t="shared" si="33"/>
        <v/>
      </c>
      <c r="O265" s="114" t="str">
        <f t="shared" si="37"/>
        <v>NO THEO %</v>
      </c>
      <c r="P265" s="152" t="str">
        <f t="shared" si="34"/>
        <v/>
      </c>
    </row>
    <row r="266" spans="1:16" ht="19.5" hidden="1" customHeight="1" x14ac:dyDescent="0.4">
      <c r="A266" s="125">
        <f>'MACHINE INFO'!F265</f>
        <v>0</v>
      </c>
      <c r="B266" s="108">
        <f>'MACHINE INFO'!H265</f>
        <v>0</v>
      </c>
      <c r="C266" s="350"/>
      <c r="D266" s="350"/>
      <c r="E266" s="350"/>
      <c r="F266" s="351"/>
      <c r="G266" s="22" t="str">
        <f t="shared" si="38"/>
        <v/>
      </c>
      <c r="H266" s="351"/>
      <c r="I266" s="351"/>
      <c r="J266" s="351"/>
      <c r="K266" s="22">
        <f t="shared" si="35"/>
        <v>0</v>
      </c>
      <c r="L266" s="92" t="str">
        <f t="shared" si="36"/>
        <v>M/C Off?</v>
      </c>
      <c r="M266" s="115">
        <f>SUM('MACHINE INFO'!S265)</f>
        <v>0</v>
      </c>
      <c r="N266" s="113" t="str">
        <f t="shared" si="33"/>
        <v/>
      </c>
      <c r="O266" s="114" t="str">
        <f t="shared" si="37"/>
        <v>NO THEO %</v>
      </c>
      <c r="P266" s="152" t="str">
        <f t="shared" si="34"/>
        <v/>
      </c>
    </row>
    <row r="267" spans="1:16" ht="19.5" hidden="1" customHeight="1" x14ac:dyDescent="0.4">
      <c r="A267" s="125">
        <f>'MACHINE INFO'!F266</f>
        <v>0</v>
      </c>
      <c r="B267" s="108">
        <f>'MACHINE INFO'!H266</f>
        <v>0</v>
      </c>
      <c r="C267" s="350"/>
      <c r="D267" s="350"/>
      <c r="E267" s="350"/>
      <c r="F267" s="351"/>
      <c r="G267" s="22" t="str">
        <f t="shared" si="38"/>
        <v/>
      </c>
      <c r="H267" s="351"/>
      <c r="I267" s="351"/>
      <c r="J267" s="351"/>
      <c r="K267" s="22">
        <f t="shared" si="35"/>
        <v>0</v>
      </c>
      <c r="L267" s="92" t="str">
        <f t="shared" si="36"/>
        <v>M/C Off?</v>
      </c>
      <c r="M267" s="115">
        <f>SUM('MACHINE INFO'!S266)</f>
        <v>0</v>
      </c>
      <c r="N267" s="113" t="str">
        <f t="shared" ref="N267:N303" si="39">IF(L267="M/C Off?","",IF(G267="","",IF(AND(H267="",I267="",J267=""),"",SUM((C267-L267)/C267))))</f>
        <v/>
      </c>
      <c r="O267" s="114" t="str">
        <f t="shared" si="37"/>
        <v>NO THEO %</v>
      </c>
      <c r="P267" s="152" t="str">
        <f t="shared" ref="P267:P303" si="40">IF(C267="","",IF(G267&gt;C267,"DROP BUT NO COIN IN?",IF(C267=0,"ZERO COIN IN?",IF(AND(C267&gt;0,G267&gt;0),"OK",IF(AND(C267&gt;0,G267=0),"No Drop?",)))))</f>
        <v/>
      </c>
    </row>
    <row r="268" spans="1:16" ht="19.5" hidden="1" customHeight="1" x14ac:dyDescent="0.4">
      <c r="A268" s="125">
        <f>'MACHINE INFO'!F267</f>
        <v>0</v>
      </c>
      <c r="B268" s="108">
        <f>'MACHINE INFO'!H267</f>
        <v>0</v>
      </c>
      <c r="C268" s="350"/>
      <c r="D268" s="350"/>
      <c r="E268" s="350"/>
      <c r="F268" s="351"/>
      <c r="G268" s="22" t="str">
        <f t="shared" si="38"/>
        <v/>
      </c>
      <c r="H268" s="351"/>
      <c r="I268" s="351"/>
      <c r="J268" s="351"/>
      <c r="K268" s="22">
        <f t="shared" si="35"/>
        <v>0</v>
      </c>
      <c r="L268" s="92" t="str">
        <f t="shared" si="36"/>
        <v>M/C Off?</v>
      </c>
      <c r="M268" s="115">
        <f>SUM('MACHINE INFO'!S267)</f>
        <v>0</v>
      </c>
      <c r="N268" s="113" t="str">
        <f t="shared" si="39"/>
        <v/>
      </c>
      <c r="O268" s="114" t="str">
        <f t="shared" si="37"/>
        <v>NO THEO %</v>
      </c>
      <c r="P268" s="152" t="str">
        <f t="shared" si="40"/>
        <v/>
      </c>
    </row>
    <row r="269" spans="1:16" ht="19.5" hidden="1" customHeight="1" x14ac:dyDescent="0.4">
      <c r="A269" s="125">
        <f>'MACHINE INFO'!F268</f>
        <v>0</v>
      </c>
      <c r="B269" s="108">
        <f>'MACHINE INFO'!H268</f>
        <v>0</v>
      </c>
      <c r="C269" s="350"/>
      <c r="D269" s="350"/>
      <c r="E269" s="350"/>
      <c r="F269" s="351"/>
      <c r="G269" s="22" t="str">
        <f t="shared" si="38"/>
        <v/>
      </c>
      <c r="H269" s="351"/>
      <c r="I269" s="351"/>
      <c r="J269" s="351"/>
      <c r="K269" s="22">
        <f t="shared" si="35"/>
        <v>0</v>
      </c>
      <c r="L269" s="92" t="str">
        <f t="shared" si="36"/>
        <v>M/C Off?</v>
      </c>
      <c r="M269" s="115">
        <f>SUM('MACHINE INFO'!S268)</f>
        <v>0</v>
      </c>
      <c r="N269" s="113" t="str">
        <f t="shared" si="39"/>
        <v/>
      </c>
      <c r="O269" s="114" t="str">
        <f t="shared" si="37"/>
        <v>NO THEO %</v>
      </c>
      <c r="P269" s="152" t="str">
        <f t="shared" si="40"/>
        <v/>
      </c>
    </row>
    <row r="270" spans="1:16" ht="19.5" hidden="1" customHeight="1" x14ac:dyDescent="0.4">
      <c r="A270" s="125">
        <f>'MACHINE INFO'!F269</f>
        <v>0</v>
      </c>
      <c r="B270" s="108">
        <f>'MACHINE INFO'!H269</f>
        <v>0</v>
      </c>
      <c r="C270" s="350"/>
      <c r="D270" s="350"/>
      <c r="E270" s="350"/>
      <c r="F270" s="351"/>
      <c r="G270" s="22" t="str">
        <f t="shared" si="38"/>
        <v/>
      </c>
      <c r="H270" s="351"/>
      <c r="I270" s="351"/>
      <c r="J270" s="351"/>
      <c r="K270" s="22">
        <f t="shared" si="35"/>
        <v>0</v>
      </c>
      <c r="L270" s="92" t="str">
        <f t="shared" si="36"/>
        <v>M/C Off?</v>
      </c>
      <c r="M270" s="115">
        <f>SUM('MACHINE INFO'!S269)</f>
        <v>0</v>
      </c>
      <c r="N270" s="113" t="str">
        <f t="shared" si="39"/>
        <v/>
      </c>
      <c r="O270" s="114" t="str">
        <f t="shared" si="37"/>
        <v>NO THEO %</v>
      </c>
      <c r="P270" s="152" t="str">
        <f t="shared" si="40"/>
        <v/>
      </c>
    </row>
    <row r="271" spans="1:16" ht="19.5" hidden="1" customHeight="1" x14ac:dyDescent="0.4">
      <c r="A271" s="125">
        <f>'MACHINE INFO'!F270</f>
        <v>0</v>
      </c>
      <c r="B271" s="108">
        <f>'MACHINE INFO'!H270</f>
        <v>0</v>
      </c>
      <c r="C271" s="350"/>
      <c r="D271" s="350"/>
      <c r="E271" s="350"/>
      <c r="F271" s="351"/>
      <c r="G271" s="22" t="str">
        <f t="shared" si="38"/>
        <v/>
      </c>
      <c r="H271" s="351"/>
      <c r="I271" s="351"/>
      <c r="J271" s="351"/>
      <c r="K271" s="22">
        <f t="shared" si="35"/>
        <v>0</v>
      </c>
      <c r="L271" s="92" t="str">
        <f t="shared" si="36"/>
        <v>M/C Off?</v>
      </c>
      <c r="M271" s="115">
        <f>SUM('MACHINE INFO'!S270)</f>
        <v>0</v>
      </c>
      <c r="N271" s="113" t="str">
        <f t="shared" si="39"/>
        <v/>
      </c>
      <c r="O271" s="114" t="str">
        <f t="shared" si="37"/>
        <v>NO THEO %</v>
      </c>
      <c r="P271" s="152" t="str">
        <f t="shared" si="40"/>
        <v/>
      </c>
    </row>
    <row r="272" spans="1:16" ht="19.5" hidden="1" customHeight="1" x14ac:dyDescent="0.4">
      <c r="A272" s="125">
        <f>'MACHINE INFO'!F271</f>
        <v>0</v>
      </c>
      <c r="B272" s="108">
        <f>'MACHINE INFO'!H271</f>
        <v>0</v>
      </c>
      <c r="C272" s="350"/>
      <c r="D272" s="350"/>
      <c r="E272" s="350"/>
      <c r="F272" s="351"/>
      <c r="G272" s="22" t="str">
        <f t="shared" si="38"/>
        <v/>
      </c>
      <c r="H272" s="351"/>
      <c r="I272" s="351"/>
      <c r="J272" s="351"/>
      <c r="K272" s="22">
        <f t="shared" si="35"/>
        <v>0</v>
      </c>
      <c r="L272" s="92" t="str">
        <f t="shared" si="36"/>
        <v>M/C Off?</v>
      </c>
      <c r="M272" s="115">
        <f>SUM('MACHINE INFO'!S271)</f>
        <v>0</v>
      </c>
      <c r="N272" s="113" t="str">
        <f t="shared" si="39"/>
        <v/>
      </c>
      <c r="O272" s="114" t="str">
        <f t="shared" si="37"/>
        <v>NO THEO %</v>
      </c>
      <c r="P272" s="152" t="str">
        <f t="shared" si="40"/>
        <v/>
      </c>
    </row>
    <row r="273" spans="1:16" ht="19.5" hidden="1" customHeight="1" x14ac:dyDescent="0.4">
      <c r="A273" s="125">
        <f>'MACHINE INFO'!F272</f>
        <v>0</v>
      </c>
      <c r="B273" s="108">
        <f>'MACHINE INFO'!H272</f>
        <v>0</v>
      </c>
      <c r="C273" s="350"/>
      <c r="D273" s="350"/>
      <c r="E273" s="350"/>
      <c r="F273" s="351"/>
      <c r="G273" s="22" t="str">
        <f t="shared" si="38"/>
        <v/>
      </c>
      <c r="H273" s="351"/>
      <c r="I273" s="351"/>
      <c r="J273" s="351"/>
      <c r="K273" s="22">
        <f t="shared" si="35"/>
        <v>0</v>
      </c>
      <c r="L273" s="92" t="str">
        <f t="shared" si="36"/>
        <v>M/C Off?</v>
      </c>
      <c r="M273" s="115">
        <f>SUM('MACHINE INFO'!S272)</f>
        <v>0</v>
      </c>
      <c r="N273" s="113" t="str">
        <f t="shared" si="39"/>
        <v/>
      </c>
      <c r="O273" s="114" t="str">
        <f t="shared" si="37"/>
        <v>NO THEO %</v>
      </c>
      <c r="P273" s="152" t="str">
        <f t="shared" si="40"/>
        <v/>
      </c>
    </row>
    <row r="274" spans="1:16" ht="19.5" hidden="1" customHeight="1" x14ac:dyDescent="0.4">
      <c r="A274" s="125">
        <f>'MACHINE INFO'!F273</f>
        <v>0</v>
      </c>
      <c r="B274" s="108">
        <f>'MACHINE INFO'!H273</f>
        <v>0</v>
      </c>
      <c r="C274" s="350"/>
      <c r="D274" s="350"/>
      <c r="E274" s="350"/>
      <c r="F274" s="351"/>
      <c r="G274" s="22" t="str">
        <f t="shared" si="38"/>
        <v/>
      </c>
      <c r="H274" s="351"/>
      <c r="I274" s="351"/>
      <c r="J274" s="351"/>
      <c r="K274" s="22">
        <f t="shared" si="35"/>
        <v>0</v>
      </c>
      <c r="L274" s="92" t="str">
        <f t="shared" si="36"/>
        <v>M/C Off?</v>
      </c>
      <c r="M274" s="115">
        <f>SUM('MACHINE INFO'!S273)</f>
        <v>0</v>
      </c>
      <c r="N274" s="113" t="str">
        <f t="shared" si="39"/>
        <v/>
      </c>
      <c r="O274" s="114" t="str">
        <f t="shared" si="37"/>
        <v>NO THEO %</v>
      </c>
      <c r="P274" s="152" t="str">
        <f t="shared" si="40"/>
        <v/>
      </c>
    </row>
    <row r="275" spans="1:16" ht="19.5" hidden="1" customHeight="1" x14ac:dyDescent="0.4">
      <c r="A275" s="125">
        <f>'MACHINE INFO'!F274</f>
        <v>0</v>
      </c>
      <c r="B275" s="108">
        <f>'MACHINE INFO'!H274</f>
        <v>0</v>
      </c>
      <c r="C275" s="350"/>
      <c r="D275" s="350"/>
      <c r="E275" s="350"/>
      <c r="F275" s="351"/>
      <c r="G275" s="22" t="str">
        <f t="shared" si="38"/>
        <v/>
      </c>
      <c r="H275" s="351"/>
      <c r="I275" s="351"/>
      <c r="J275" s="351"/>
      <c r="K275" s="22">
        <f t="shared" si="35"/>
        <v>0</v>
      </c>
      <c r="L275" s="92" t="str">
        <f t="shared" si="36"/>
        <v>M/C Off?</v>
      </c>
      <c r="M275" s="115">
        <f>SUM('MACHINE INFO'!S274)</f>
        <v>0</v>
      </c>
      <c r="N275" s="113" t="str">
        <f t="shared" si="39"/>
        <v/>
      </c>
      <c r="O275" s="114" t="str">
        <f t="shared" si="37"/>
        <v>NO THEO %</v>
      </c>
      <c r="P275" s="152" t="str">
        <f t="shared" si="40"/>
        <v/>
      </c>
    </row>
    <row r="276" spans="1:16" ht="19.5" hidden="1" customHeight="1" x14ac:dyDescent="0.4">
      <c r="A276" s="125">
        <f>'MACHINE INFO'!F275</f>
        <v>0</v>
      </c>
      <c r="B276" s="108">
        <f>'MACHINE INFO'!H275</f>
        <v>0</v>
      </c>
      <c r="C276" s="350"/>
      <c r="D276" s="350"/>
      <c r="E276" s="350"/>
      <c r="F276" s="351"/>
      <c r="G276" s="22" t="str">
        <f t="shared" si="38"/>
        <v/>
      </c>
      <c r="H276" s="351"/>
      <c r="I276" s="351"/>
      <c r="J276" s="351"/>
      <c r="K276" s="22">
        <f t="shared" si="35"/>
        <v>0</v>
      </c>
      <c r="L276" s="92" t="str">
        <f t="shared" si="36"/>
        <v>M/C Off?</v>
      </c>
      <c r="M276" s="115">
        <f>SUM('MACHINE INFO'!S275)</f>
        <v>0</v>
      </c>
      <c r="N276" s="113" t="str">
        <f t="shared" si="39"/>
        <v/>
      </c>
      <c r="O276" s="114" t="str">
        <f t="shared" si="37"/>
        <v>NO THEO %</v>
      </c>
      <c r="P276" s="152" t="str">
        <f t="shared" si="40"/>
        <v/>
      </c>
    </row>
    <row r="277" spans="1:16" ht="20.25" hidden="1" customHeight="1" x14ac:dyDescent="0.4">
      <c r="A277" s="125">
        <f>'MACHINE INFO'!F276</f>
        <v>0</v>
      </c>
      <c r="B277" s="108">
        <f>'MACHINE INFO'!H276</f>
        <v>0</v>
      </c>
      <c r="C277" s="350"/>
      <c r="D277" s="350"/>
      <c r="E277" s="350"/>
      <c r="F277" s="351"/>
      <c r="G277" s="22" t="str">
        <f t="shared" si="38"/>
        <v/>
      </c>
      <c r="H277" s="351"/>
      <c r="I277" s="351"/>
      <c r="J277" s="351"/>
      <c r="K277" s="22">
        <f t="shared" ref="K277:K300" si="41">SUM(H277:J277)</f>
        <v>0</v>
      </c>
      <c r="L277" s="92" t="str">
        <f t="shared" ref="L277:L300" si="42">IF(AND(C277=0,D277=0,E277=0,F277=0),"M/C Off?",SUM(G277-K277))</f>
        <v>M/C Off?</v>
      </c>
      <c r="M277" s="115">
        <f>SUM('MACHINE INFO'!S276)</f>
        <v>0</v>
      </c>
      <c r="N277" s="113" t="str">
        <f t="shared" si="39"/>
        <v/>
      </c>
      <c r="O277" s="114" t="str">
        <f t="shared" ref="O277:O300" si="43">IF(M277=0,"NO THEO %",IF(N277="","",SUM(M277-N277)))</f>
        <v>NO THEO %</v>
      </c>
      <c r="P277" s="152" t="str">
        <f t="shared" si="40"/>
        <v/>
      </c>
    </row>
    <row r="278" spans="1:16" ht="19.5" hidden="1" customHeight="1" x14ac:dyDescent="0.4">
      <c r="A278" s="125">
        <f>'MACHINE INFO'!F277</f>
        <v>0</v>
      </c>
      <c r="B278" s="108">
        <f>'MACHINE INFO'!H277</f>
        <v>0</v>
      </c>
      <c r="C278" s="350"/>
      <c r="D278" s="350"/>
      <c r="E278" s="350"/>
      <c r="F278" s="351"/>
      <c r="G278" s="22" t="str">
        <f t="shared" si="38"/>
        <v/>
      </c>
      <c r="H278" s="351"/>
      <c r="I278" s="351"/>
      <c r="J278" s="351"/>
      <c r="K278" s="22">
        <f t="shared" si="41"/>
        <v>0</v>
      </c>
      <c r="L278" s="92" t="str">
        <f t="shared" si="42"/>
        <v>M/C Off?</v>
      </c>
      <c r="M278" s="115">
        <f>SUM('MACHINE INFO'!S277)</f>
        <v>0</v>
      </c>
      <c r="N278" s="113" t="str">
        <f t="shared" si="39"/>
        <v/>
      </c>
      <c r="O278" s="114" t="str">
        <f t="shared" si="43"/>
        <v>NO THEO %</v>
      </c>
      <c r="P278" s="152" t="str">
        <f t="shared" si="40"/>
        <v/>
      </c>
    </row>
    <row r="279" spans="1:16" ht="19.5" hidden="1" customHeight="1" x14ac:dyDescent="0.4">
      <c r="A279" s="125">
        <f>'MACHINE INFO'!F278</f>
        <v>0</v>
      </c>
      <c r="B279" s="108">
        <f>'MACHINE INFO'!H278</f>
        <v>0</v>
      </c>
      <c r="C279" s="350"/>
      <c r="D279" s="350"/>
      <c r="E279" s="350"/>
      <c r="F279" s="351"/>
      <c r="G279" s="22" t="str">
        <f t="shared" si="38"/>
        <v/>
      </c>
      <c r="H279" s="351"/>
      <c r="I279" s="351"/>
      <c r="J279" s="351"/>
      <c r="K279" s="22">
        <f t="shared" si="41"/>
        <v>0</v>
      </c>
      <c r="L279" s="92" t="str">
        <f t="shared" si="42"/>
        <v>M/C Off?</v>
      </c>
      <c r="M279" s="115">
        <f>SUM('MACHINE INFO'!S278)</f>
        <v>0</v>
      </c>
      <c r="N279" s="113" t="str">
        <f t="shared" si="39"/>
        <v/>
      </c>
      <c r="O279" s="114" t="str">
        <f t="shared" si="43"/>
        <v>NO THEO %</v>
      </c>
      <c r="P279" s="152" t="str">
        <f t="shared" si="40"/>
        <v/>
      </c>
    </row>
    <row r="280" spans="1:16" ht="19.5" hidden="1" customHeight="1" x14ac:dyDescent="0.4">
      <c r="A280" s="125">
        <f>'MACHINE INFO'!F279</f>
        <v>0</v>
      </c>
      <c r="B280" s="108">
        <f>'MACHINE INFO'!H279</f>
        <v>0</v>
      </c>
      <c r="C280" s="350"/>
      <c r="D280" s="350"/>
      <c r="E280" s="350"/>
      <c r="F280" s="351"/>
      <c r="G280" s="22" t="str">
        <f t="shared" si="38"/>
        <v/>
      </c>
      <c r="H280" s="351"/>
      <c r="I280" s="351"/>
      <c r="J280" s="351"/>
      <c r="K280" s="22">
        <f t="shared" si="41"/>
        <v>0</v>
      </c>
      <c r="L280" s="92" t="str">
        <f t="shared" si="42"/>
        <v>M/C Off?</v>
      </c>
      <c r="M280" s="115">
        <f>SUM('MACHINE INFO'!S279)</f>
        <v>0</v>
      </c>
      <c r="N280" s="113" t="str">
        <f t="shared" si="39"/>
        <v/>
      </c>
      <c r="O280" s="114" t="str">
        <f t="shared" si="43"/>
        <v>NO THEO %</v>
      </c>
      <c r="P280" s="152" t="str">
        <f t="shared" si="40"/>
        <v/>
      </c>
    </row>
    <row r="281" spans="1:16" ht="19.5" hidden="1" customHeight="1" x14ac:dyDescent="0.4">
      <c r="A281" s="125">
        <f>'MACHINE INFO'!F280</f>
        <v>0</v>
      </c>
      <c r="B281" s="108">
        <f>'MACHINE INFO'!H280</f>
        <v>0</v>
      </c>
      <c r="C281" s="350"/>
      <c r="D281" s="350"/>
      <c r="E281" s="350"/>
      <c r="F281" s="351"/>
      <c r="G281" s="22" t="str">
        <f t="shared" si="38"/>
        <v/>
      </c>
      <c r="H281" s="351"/>
      <c r="I281" s="351"/>
      <c r="J281" s="351"/>
      <c r="K281" s="22">
        <f t="shared" si="41"/>
        <v>0</v>
      </c>
      <c r="L281" s="92" t="str">
        <f t="shared" si="42"/>
        <v>M/C Off?</v>
      </c>
      <c r="M281" s="115">
        <f>SUM('MACHINE INFO'!S280)</f>
        <v>0</v>
      </c>
      <c r="N281" s="113" t="str">
        <f t="shared" si="39"/>
        <v/>
      </c>
      <c r="O281" s="114" t="str">
        <f t="shared" si="43"/>
        <v>NO THEO %</v>
      </c>
      <c r="P281" s="152" t="str">
        <f t="shared" si="40"/>
        <v/>
      </c>
    </row>
    <row r="282" spans="1:16" ht="19.5" hidden="1" customHeight="1" x14ac:dyDescent="0.4">
      <c r="A282" s="125">
        <f>'MACHINE INFO'!F281</f>
        <v>0</v>
      </c>
      <c r="B282" s="108">
        <f>'MACHINE INFO'!H281</f>
        <v>0</v>
      </c>
      <c r="C282" s="350"/>
      <c r="D282" s="350"/>
      <c r="E282" s="350"/>
      <c r="F282" s="351"/>
      <c r="G282" s="22" t="str">
        <f t="shared" si="38"/>
        <v/>
      </c>
      <c r="H282" s="351"/>
      <c r="I282" s="351"/>
      <c r="J282" s="351"/>
      <c r="K282" s="22">
        <f t="shared" si="41"/>
        <v>0</v>
      </c>
      <c r="L282" s="92" t="str">
        <f t="shared" si="42"/>
        <v>M/C Off?</v>
      </c>
      <c r="M282" s="115">
        <f>SUM('MACHINE INFO'!S281)</f>
        <v>0</v>
      </c>
      <c r="N282" s="113" t="str">
        <f t="shared" si="39"/>
        <v/>
      </c>
      <c r="O282" s="114" t="str">
        <f t="shared" si="43"/>
        <v>NO THEO %</v>
      </c>
      <c r="P282" s="152" t="str">
        <f t="shared" si="40"/>
        <v/>
      </c>
    </row>
    <row r="283" spans="1:16" ht="19.5" hidden="1" customHeight="1" x14ac:dyDescent="0.4">
      <c r="A283" s="125">
        <f>'MACHINE INFO'!F282</f>
        <v>0</v>
      </c>
      <c r="B283" s="108">
        <f>'MACHINE INFO'!H282</f>
        <v>0</v>
      </c>
      <c r="C283" s="350"/>
      <c r="D283" s="350"/>
      <c r="E283" s="350"/>
      <c r="F283" s="351"/>
      <c r="G283" s="22" t="str">
        <f t="shared" si="38"/>
        <v/>
      </c>
      <c r="H283" s="351"/>
      <c r="I283" s="351"/>
      <c r="J283" s="351"/>
      <c r="K283" s="22">
        <f t="shared" si="41"/>
        <v>0</v>
      </c>
      <c r="L283" s="92" t="str">
        <f t="shared" si="42"/>
        <v>M/C Off?</v>
      </c>
      <c r="M283" s="115">
        <f>SUM('MACHINE INFO'!S282)</f>
        <v>0</v>
      </c>
      <c r="N283" s="113" t="str">
        <f t="shared" si="39"/>
        <v/>
      </c>
      <c r="O283" s="114" t="str">
        <f t="shared" si="43"/>
        <v>NO THEO %</v>
      </c>
      <c r="P283" s="152" t="str">
        <f t="shared" si="40"/>
        <v/>
      </c>
    </row>
    <row r="284" spans="1:16" ht="19.5" hidden="1" customHeight="1" x14ac:dyDescent="0.4">
      <c r="A284" s="125">
        <f>'MACHINE INFO'!F283</f>
        <v>0</v>
      </c>
      <c r="B284" s="108">
        <f>'MACHINE INFO'!H283</f>
        <v>0</v>
      </c>
      <c r="C284" s="350"/>
      <c r="D284" s="350"/>
      <c r="E284" s="350"/>
      <c r="F284" s="351"/>
      <c r="G284" s="22" t="str">
        <f t="shared" si="38"/>
        <v/>
      </c>
      <c r="H284" s="351"/>
      <c r="I284" s="351"/>
      <c r="J284" s="351"/>
      <c r="K284" s="22">
        <f t="shared" si="41"/>
        <v>0</v>
      </c>
      <c r="L284" s="92" t="str">
        <f t="shared" si="42"/>
        <v>M/C Off?</v>
      </c>
      <c r="M284" s="115">
        <f>SUM('MACHINE INFO'!S283)</f>
        <v>0</v>
      </c>
      <c r="N284" s="113" t="str">
        <f t="shared" si="39"/>
        <v/>
      </c>
      <c r="O284" s="114" t="str">
        <f t="shared" si="43"/>
        <v>NO THEO %</v>
      </c>
      <c r="P284" s="152" t="str">
        <f t="shared" si="40"/>
        <v/>
      </c>
    </row>
    <row r="285" spans="1:16" ht="19.5" hidden="1" customHeight="1" x14ac:dyDescent="0.4">
      <c r="A285" s="125">
        <f>'MACHINE INFO'!F284</f>
        <v>0</v>
      </c>
      <c r="B285" s="108">
        <f>'MACHINE INFO'!H284</f>
        <v>0</v>
      </c>
      <c r="C285" s="350"/>
      <c r="D285" s="350"/>
      <c r="E285" s="350"/>
      <c r="F285" s="351"/>
      <c r="G285" s="22" t="str">
        <f t="shared" si="38"/>
        <v/>
      </c>
      <c r="H285" s="351"/>
      <c r="I285" s="351"/>
      <c r="J285" s="351"/>
      <c r="K285" s="22">
        <f t="shared" si="41"/>
        <v>0</v>
      </c>
      <c r="L285" s="92" t="str">
        <f t="shared" si="42"/>
        <v>M/C Off?</v>
      </c>
      <c r="M285" s="115">
        <f>SUM('MACHINE INFO'!S284)</f>
        <v>0</v>
      </c>
      <c r="N285" s="113" t="str">
        <f t="shared" si="39"/>
        <v/>
      </c>
      <c r="O285" s="114" t="str">
        <f t="shared" si="43"/>
        <v>NO THEO %</v>
      </c>
      <c r="P285" s="152" t="str">
        <f t="shared" si="40"/>
        <v/>
      </c>
    </row>
    <row r="286" spans="1:16" ht="19.5" hidden="1" customHeight="1" x14ac:dyDescent="0.4">
      <c r="A286" s="125">
        <f>'MACHINE INFO'!F285</f>
        <v>0</v>
      </c>
      <c r="B286" s="108">
        <f>'MACHINE INFO'!H285</f>
        <v>0</v>
      </c>
      <c r="C286" s="350"/>
      <c r="D286" s="350"/>
      <c r="E286" s="350"/>
      <c r="F286" s="351"/>
      <c r="G286" s="22" t="str">
        <f t="shared" si="38"/>
        <v/>
      </c>
      <c r="H286" s="351"/>
      <c r="I286" s="351"/>
      <c r="J286" s="351"/>
      <c r="K286" s="22">
        <f t="shared" si="41"/>
        <v>0</v>
      </c>
      <c r="L286" s="92" t="str">
        <f t="shared" si="42"/>
        <v>M/C Off?</v>
      </c>
      <c r="M286" s="115">
        <f>SUM('MACHINE INFO'!S285)</f>
        <v>0</v>
      </c>
      <c r="N286" s="113" t="str">
        <f t="shared" si="39"/>
        <v/>
      </c>
      <c r="O286" s="114" t="str">
        <f t="shared" si="43"/>
        <v>NO THEO %</v>
      </c>
      <c r="P286" s="152" t="str">
        <f t="shared" si="40"/>
        <v/>
      </c>
    </row>
    <row r="287" spans="1:16" ht="19.5" hidden="1" customHeight="1" x14ac:dyDescent="0.4">
      <c r="A287" s="125">
        <f>'MACHINE INFO'!F286</f>
        <v>0</v>
      </c>
      <c r="B287" s="108">
        <f>'MACHINE INFO'!H286</f>
        <v>0</v>
      </c>
      <c r="C287" s="350"/>
      <c r="D287" s="350"/>
      <c r="E287" s="350"/>
      <c r="F287" s="351"/>
      <c r="G287" s="22" t="str">
        <f t="shared" si="38"/>
        <v/>
      </c>
      <c r="H287" s="351"/>
      <c r="I287" s="351"/>
      <c r="J287" s="351"/>
      <c r="K287" s="22">
        <f t="shared" si="41"/>
        <v>0</v>
      </c>
      <c r="L287" s="92" t="str">
        <f t="shared" si="42"/>
        <v>M/C Off?</v>
      </c>
      <c r="M287" s="115">
        <f>SUM('MACHINE INFO'!S286)</f>
        <v>0</v>
      </c>
      <c r="N287" s="113" t="str">
        <f t="shared" si="39"/>
        <v/>
      </c>
      <c r="O287" s="114" t="str">
        <f t="shared" si="43"/>
        <v>NO THEO %</v>
      </c>
      <c r="P287" s="152" t="str">
        <f t="shared" si="40"/>
        <v/>
      </c>
    </row>
    <row r="288" spans="1:16" ht="19.5" hidden="1" customHeight="1" x14ac:dyDescent="0.4">
      <c r="A288" s="125">
        <f>'MACHINE INFO'!F287</f>
        <v>0</v>
      </c>
      <c r="B288" s="108">
        <f>'MACHINE INFO'!H287</f>
        <v>0</v>
      </c>
      <c r="C288" s="350"/>
      <c r="D288" s="350"/>
      <c r="E288" s="350"/>
      <c r="F288" s="351"/>
      <c r="G288" s="22" t="str">
        <f t="shared" si="38"/>
        <v/>
      </c>
      <c r="H288" s="351"/>
      <c r="I288" s="351"/>
      <c r="J288" s="351"/>
      <c r="K288" s="22">
        <f t="shared" si="41"/>
        <v>0</v>
      </c>
      <c r="L288" s="92" t="str">
        <f t="shared" si="42"/>
        <v>M/C Off?</v>
      </c>
      <c r="M288" s="115">
        <f>SUM('MACHINE INFO'!S287)</f>
        <v>0</v>
      </c>
      <c r="N288" s="113" t="str">
        <f t="shared" si="39"/>
        <v/>
      </c>
      <c r="O288" s="114" t="str">
        <f t="shared" si="43"/>
        <v>NO THEO %</v>
      </c>
      <c r="P288" s="152" t="str">
        <f t="shared" si="40"/>
        <v/>
      </c>
    </row>
    <row r="289" spans="1:16" ht="19.5" hidden="1" customHeight="1" x14ac:dyDescent="0.4">
      <c r="A289" s="125">
        <f>'MACHINE INFO'!F288</f>
        <v>0</v>
      </c>
      <c r="B289" s="108">
        <f>'MACHINE INFO'!H288</f>
        <v>0</v>
      </c>
      <c r="C289" s="350"/>
      <c r="D289" s="350"/>
      <c r="E289" s="350"/>
      <c r="F289" s="351"/>
      <c r="G289" s="22" t="str">
        <f t="shared" si="38"/>
        <v/>
      </c>
      <c r="H289" s="351"/>
      <c r="I289" s="351"/>
      <c r="J289" s="351"/>
      <c r="K289" s="22">
        <f t="shared" si="41"/>
        <v>0</v>
      </c>
      <c r="L289" s="92" t="str">
        <f t="shared" si="42"/>
        <v>M/C Off?</v>
      </c>
      <c r="M289" s="115">
        <f>SUM('MACHINE INFO'!S288)</f>
        <v>0</v>
      </c>
      <c r="N289" s="113" t="str">
        <f t="shared" si="39"/>
        <v/>
      </c>
      <c r="O289" s="114" t="str">
        <f t="shared" si="43"/>
        <v>NO THEO %</v>
      </c>
      <c r="P289" s="152" t="str">
        <f t="shared" si="40"/>
        <v/>
      </c>
    </row>
    <row r="290" spans="1:16" ht="19.5" hidden="1" customHeight="1" x14ac:dyDescent="0.4">
      <c r="A290" s="125">
        <f>'MACHINE INFO'!F289</f>
        <v>0</v>
      </c>
      <c r="B290" s="108">
        <f>'MACHINE INFO'!H289</f>
        <v>0</v>
      </c>
      <c r="C290" s="350"/>
      <c r="D290" s="350"/>
      <c r="E290" s="350"/>
      <c r="F290" s="351"/>
      <c r="G290" s="22" t="str">
        <f t="shared" si="38"/>
        <v/>
      </c>
      <c r="H290" s="351"/>
      <c r="I290" s="351"/>
      <c r="J290" s="351"/>
      <c r="K290" s="22">
        <f t="shared" si="41"/>
        <v>0</v>
      </c>
      <c r="L290" s="92" t="str">
        <f t="shared" si="42"/>
        <v>M/C Off?</v>
      </c>
      <c r="M290" s="115">
        <f>SUM('MACHINE INFO'!S289)</f>
        <v>0</v>
      </c>
      <c r="N290" s="113" t="str">
        <f t="shared" si="39"/>
        <v/>
      </c>
      <c r="O290" s="114" t="str">
        <f t="shared" si="43"/>
        <v>NO THEO %</v>
      </c>
      <c r="P290" s="152" t="str">
        <f t="shared" si="40"/>
        <v/>
      </c>
    </row>
    <row r="291" spans="1:16" ht="19.5" hidden="1" customHeight="1" x14ac:dyDescent="0.4">
      <c r="A291" s="125">
        <f>'MACHINE INFO'!F290</f>
        <v>0</v>
      </c>
      <c r="B291" s="108">
        <f>'MACHINE INFO'!H290</f>
        <v>0</v>
      </c>
      <c r="C291" s="350"/>
      <c r="D291" s="350"/>
      <c r="E291" s="350"/>
      <c r="F291" s="351"/>
      <c r="G291" s="22" t="str">
        <f t="shared" si="38"/>
        <v/>
      </c>
      <c r="H291" s="351"/>
      <c r="I291" s="351"/>
      <c r="J291" s="351"/>
      <c r="K291" s="22">
        <f t="shared" si="41"/>
        <v>0</v>
      </c>
      <c r="L291" s="92" t="str">
        <f t="shared" si="42"/>
        <v>M/C Off?</v>
      </c>
      <c r="M291" s="115">
        <f>SUM('MACHINE INFO'!S290)</f>
        <v>0</v>
      </c>
      <c r="N291" s="113" t="str">
        <f t="shared" si="39"/>
        <v/>
      </c>
      <c r="O291" s="114" t="str">
        <f t="shared" si="43"/>
        <v>NO THEO %</v>
      </c>
      <c r="P291" s="152" t="str">
        <f t="shared" si="40"/>
        <v/>
      </c>
    </row>
    <row r="292" spans="1:16" ht="19.5" hidden="1" customHeight="1" x14ac:dyDescent="0.4">
      <c r="A292" s="125">
        <f>'MACHINE INFO'!F291</f>
        <v>0</v>
      </c>
      <c r="B292" s="108">
        <f>'MACHINE INFO'!H291</f>
        <v>0</v>
      </c>
      <c r="C292" s="350"/>
      <c r="D292" s="350"/>
      <c r="E292" s="350"/>
      <c r="F292" s="351"/>
      <c r="G292" s="22" t="str">
        <f t="shared" si="38"/>
        <v/>
      </c>
      <c r="H292" s="351"/>
      <c r="I292" s="351"/>
      <c r="J292" s="351"/>
      <c r="K292" s="22">
        <f t="shared" si="41"/>
        <v>0</v>
      </c>
      <c r="L292" s="92" t="str">
        <f t="shared" si="42"/>
        <v>M/C Off?</v>
      </c>
      <c r="M292" s="115">
        <f>SUM('MACHINE INFO'!S291)</f>
        <v>0</v>
      </c>
      <c r="N292" s="113" t="str">
        <f t="shared" si="39"/>
        <v/>
      </c>
      <c r="O292" s="114" t="str">
        <f t="shared" si="43"/>
        <v>NO THEO %</v>
      </c>
      <c r="P292" s="152" t="str">
        <f t="shared" si="40"/>
        <v/>
      </c>
    </row>
    <row r="293" spans="1:16" ht="19.5" hidden="1" customHeight="1" x14ac:dyDescent="0.4">
      <c r="A293" s="125">
        <f>'MACHINE INFO'!F292</f>
        <v>0</v>
      </c>
      <c r="B293" s="108">
        <f>'MACHINE INFO'!H292</f>
        <v>0</v>
      </c>
      <c r="C293" s="350"/>
      <c r="D293" s="350"/>
      <c r="E293" s="350"/>
      <c r="F293" s="351"/>
      <c r="G293" s="22" t="str">
        <f t="shared" si="38"/>
        <v/>
      </c>
      <c r="H293" s="351"/>
      <c r="I293" s="351"/>
      <c r="J293" s="351"/>
      <c r="K293" s="22">
        <f t="shared" si="41"/>
        <v>0</v>
      </c>
      <c r="L293" s="92" t="str">
        <f t="shared" si="42"/>
        <v>M/C Off?</v>
      </c>
      <c r="M293" s="115">
        <f>SUM('MACHINE INFO'!S292)</f>
        <v>0</v>
      </c>
      <c r="N293" s="113" t="str">
        <f t="shared" si="39"/>
        <v/>
      </c>
      <c r="O293" s="114" t="str">
        <f t="shared" si="43"/>
        <v>NO THEO %</v>
      </c>
      <c r="P293" s="152" t="str">
        <f t="shared" si="40"/>
        <v/>
      </c>
    </row>
    <row r="294" spans="1:16" ht="19.5" hidden="1" customHeight="1" x14ac:dyDescent="0.4">
      <c r="A294" s="125">
        <f>'MACHINE INFO'!F293</f>
        <v>0</v>
      </c>
      <c r="B294" s="108">
        <f>'MACHINE INFO'!H293</f>
        <v>0</v>
      </c>
      <c r="C294" s="350"/>
      <c r="D294" s="350"/>
      <c r="E294" s="350"/>
      <c r="F294" s="351"/>
      <c r="G294" s="22" t="str">
        <f t="shared" si="38"/>
        <v/>
      </c>
      <c r="H294" s="351"/>
      <c r="I294" s="351"/>
      <c r="J294" s="351"/>
      <c r="K294" s="22">
        <f t="shared" si="41"/>
        <v>0</v>
      </c>
      <c r="L294" s="92" t="str">
        <f t="shared" si="42"/>
        <v>M/C Off?</v>
      </c>
      <c r="M294" s="115">
        <f>SUM('MACHINE INFO'!S293)</f>
        <v>0</v>
      </c>
      <c r="N294" s="113" t="str">
        <f t="shared" si="39"/>
        <v/>
      </c>
      <c r="O294" s="114" t="str">
        <f t="shared" si="43"/>
        <v>NO THEO %</v>
      </c>
      <c r="P294" s="152" t="str">
        <f t="shared" si="40"/>
        <v/>
      </c>
    </row>
    <row r="295" spans="1:16" ht="19.5" hidden="1" customHeight="1" x14ac:dyDescent="0.4">
      <c r="A295" s="125">
        <f>'MACHINE INFO'!F294</f>
        <v>0</v>
      </c>
      <c r="B295" s="108">
        <f>'MACHINE INFO'!H294</f>
        <v>0</v>
      </c>
      <c r="C295" s="350"/>
      <c r="D295" s="350"/>
      <c r="E295" s="350"/>
      <c r="F295" s="351"/>
      <c r="G295" s="22" t="str">
        <f t="shared" si="38"/>
        <v/>
      </c>
      <c r="H295" s="351"/>
      <c r="I295" s="351"/>
      <c r="J295" s="351"/>
      <c r="K295" s="22">
        <f t="shared" si="41"/>
        <v>0</v>
      </c>
      <c r="L295" s="92" t="str">
        <f t="shared" si="42"/>
        <v>M/C Off?</v>
      </c>
      <c r="M295" s="115">
        <f>SUM('MACHINE INFO'!S294)</f>
        <v>0</v>
      </c>
      <c r="N295" s="113" t="str">
        <f t="shared" si="39"/>
        <v/>
      </c>
      <c r="O295" s="114" t="str">
        <f t="shared" si="43"/>
        <v>NO THEO %</v>
      </c>
      <c r="P295" s="152" t="str">
        <f t="shared" si="40"/>
        <v/>
      </c>
    </row>
    <row r="296" spans="1:16" ht="19.5" hidden="1" customHeight="1" x14ac:dyDescent="0.4">
      <c r="A296" s="125">
        <f>'MACHINE INFO'!F295</f>
        <v>0</v>
      </c>
      <c r="B296" s="108">
        <f>'MACHINE INFO'!H295</f>
        <v>0</v>
      </c>
      <c r="C296" s="350"/>
      <c r="D296" s="350"/>
      <c r="E296" s="350"/>
      <c r="F296" s="351"/>
      <c r="G296" s="22" t="str">
        <f t="shared" si="38"/>
        <v/>
      </c>
      <c r="H296" s="351"/>
      <c r="I296" s="351"/>
      <c r="J296" s="351"/>
      <c r="K296" s="22">
        <f t="shared" si="41"/>
        <v>0</v>
      </c>
      <c r="L296" s="92" t="str">
        <f t="shared" si="42"/>
        <v>M/C Off?</v>
      </c>
      <c r="M296" s="115">
        <f>SUM('MACHINE INFO'!S295)</f>
        <v>0</v>
      </c>
      <c r="N296" s="113" t="str">
        <f t="shared" si="39"/>
        <v/>
      </c>
      <c r="O296" s="114" t="str">
        <f t="shared" si="43"/>
        <v>NO THEO %</v>
      </c>
      <c r="P296" s="152" t="str">
        <f t="shared" si="40"/>
        <v/>
      </c>
    </row>
    <row r="297" spans="1:16" ht="19.5" hidden="1" customHeight="1" x14ac:dyDescent="0.4">
      <c r="A297" s="125">
        <f>'MACHINE INFO'!F296</f>
        <v>0</v>
      </c>
      <c r="B297" s="108">
        <f>'MACHINE INFO'!H296</f>
        <v>0</v>
      </c>
      <c r="C297" s="350"/>
      <c r="D297" s="350"/>
      <c r="E297" s="350"/>
      <c r="F297" s="351"/>
      <c r="G297" s="22" t="str">
        <f t="shared" si="38"/>
        <v/>
      </c>
      <c r="H297" s="351"/>
      <c r="I297" s="351"/>
      <c r="J297" s="351"/>
      <c r="K297" s="22">
        <f t="shared" si="41"/>
        <v>0</v>
      </c>
      <c r="L297" s="92" t="str">
        <f t="shared" si="42"/>
        <v>M/C Off?</v>
      </c>
      <c r="M297" s="115">
        <f>SUM('MACHINE INFO'!S296)</f>
        <v>0</v>
      </c>
      <c r="N297" s="113" t="str">
        <f t="shared" si="39"/>
        <v/>
      </c>
      <c r="O297" s="114" t="str">
        <f t="shared" si="43"/>
        <v>NO THEO %</v>
      </c>
      <c r="P297" s="152" t="str">
        <f t="shared" si="40"/>
        <v/>
      </c>
    </row>
    <row r="298" spans="1:16" ht="19.5" hidden="1" customHeight="1" x14ac:dyDescent="0.4">
      <c r="A298" s="125">
        <f>'MACHINE INFO'!F297</f>
        <v>0</v>
      </c>
      <c r="B298" s="108">
        <f>'MACHINE INFO'!H297</f>
        <v>0</v>
      </c>
      <c r="C298" s="350"/>
      <c r="D298" s="350"/>
      <c r="E298" s="350"/>
      <c r="F298" s="351"/>
      <c r="G298" s="22" t="str">
        <f t="shared" si="38"/>
        <v/>
      </c>
      <c r="H298" s="351"/>
      <c r="I298" s="351"/>
      <c r="J298" s="351"/>
      <c r="K298" s="22">
        <f t="shared" si="41"/>
        <v>0</v>
      </c>
      <c r="L298" s="92" t="str">
        <f t="shared" si="42"/>
        <v>M/C Off?</v>
      </c>
      <c r="M298" s="115">
        <f>SUM('MACHINE INFO'!S297)</f>
        <v>0</v>
      </c>
      <c r="N298" s="113" t="str">
        <f t="shared" si="39"/>
        <v/>
      </c>
      <c r="O298" s="114" t="str">
        <f t="shared" si="43"/>
        <v>NO THEO %</v>
      </c>
      <c r="P298" s="152" t="str">
        <f t="shared" si="40"/>
        <v/>
      </c>
    </row>
    <row r="299" spans="1:16" ht="19.5" hidden="1" customHeight="1" x14ac:dyDescent="0.4">
      <c r="A299" s="125">
        <f>'MACHINE INFO'!F298</f>
        <v>0</v>
      </c>
      <c r="B299" s="108">
        <f>'MACHINE INFO'!H298</f>
        <v>0</v>
      </c>
      <c r="C299" s="350"/>
      <c r="D299" s="350"/>
      <c r="E299" s="350"/>
      <c r="F299" s="351"/>
      <c r="G299" s="22" t="str">
        <f>IF(AND(D299="",E299="",F299=""),"",SUM(D299:F299))</f>
        <v/>
      </c>
      <c r="H299" s="351"/>
      <c r="I299" s="351"/>
      <c r="J299" s="351"/>
      <c r="K299" s="22">
        <f t="shared" si="41"/>
        <v>0</v>
      </c>
      <c r="L299" s="92" t="str">
        <f t="shared" si="42"/>
        <v>M/C Off?</v>
      </c>
      <c r="M299" s="115">
        <f>SUM('MACHINE INFO'!S298)</f>
        <v>0</v>
      </c>
      <c r="N299" s="113" t="str">
        <f t="shared" si="39"/>
        <v/>
      </c>
      <c r="O299" s="114" t="str">
        <f t="shared" si="43"/>
        <v>NO THEO %</v>
      </c>
      <c r="P299" s="152" t="str">
        <f t="shared" si="40"/>
        <v/>
      </c>
    </row>
    <row r="300" spans="1:16" ht="19.5" hidden="1" customHeight="1" x14ac:dyDescent="0.4">
      <c r="A300" s="125">
        <f>'MACHINE INFO'!F299</f>
        <v>0</v>
      </c>
      <c r="B300" s="108">
        <f>'MACHINE INFO'!H299</f>
        <v>0</v>
      </c>
      <c r="C300" s="350"/>
      <c r="D300" s="350"/>
      <c r="E300" s="350"/>
      <c r="F300" s="351"/>
      <c r="G300" s="22" t="str">
        <f>IF(AND(D300="",E300="",F300=""),"",SUM(D300:F300))</f>
        <v/>
      </c>
      <c r="H300" s="351"/>
      <c r="I300" s="351"/>
      <c r="J300" s="351"/>
      <c r="K300" s="22">
        <f t="shared" si="41"/>
        <v>0</v>
      </c>
      <c r="L300" s="92" t="str">
        <f t="shared" si="42"/>
        <v>M/C Off?</v>
      </c>
      <c r="M300" s="115">
        <f>SUM('MACHINE INFO'!S299)</f>
        <v>0</v>
      </c>
      <c r="N300" s="113" t="str">
        <f t="shared" si="39"/>
        <v/>
      </c>
      <c r="O300" s="114" t="str">
        <f t="shared" si="43"/>
        <v>NO THEO %</v>
      </c>
      <c r="P300" s="152" t="str">
        <f t="shared" si="40"/>
        <v/>
      </c>
    </row>
    <row r="301" spans="1:16" ht="19.5" hidden="1" customHeight="1" x14ac:dyDescent="0.4">
      <c r="A301" s="125">
        <f>'MACHINE INFO'!F300</f>
        <v>0</v>
      </c>
      <c r="B301" s="108">
        <f>'MACHINE INFO'!H300</f>
        <v>0</v>
      </c>
      <c r="C301" s="350"/>
      <c r="D301" s="350"/>
      <c r="E301" s="350"/>
      <c r="F301" s="351"/>
      <c r="G301" s="22" t="str">
        <f>IF(AND(D301="",E301="",F301=""),"",SUM(D301:F301))</f>
        <v/>
      </c>
      <c r="H301" s="351"/>
      <c r="I301" s="351"/>
      <c r="J301" s="351"/>
      <c r="K301" s="22">
        <f>SUM(H301:J301)</f>
        <v>0</v>
      </c>
      <c r="L301" s="92" t="str">
        <f>IF(AND(C301=0,D301=0,E301=0,F301=0),"M/C Off?",SUM(G301-K301))</f>
        <v>M/C Off?</v>
      </c>
      <c r="M301" s="115">
        <f>SUM('MACHINE INFO'!S300)</f>
        <v>0</v>
      </c>
      <c r="N301" s="113" t="str">
        <f t="shared" si="39"/>
        <v/>
      </c>
      <c r="O301" s="114" t="str">
        <f>IF(M301=0,"NO THEO %",IF(N301="","",SUM(M301-N301)))</f>
        <v>NO THEO %</v>
      </c>
      <c r="P301" s="152" t="str">
        <f t="shared" si="40"/>
        <v/>
      </c>
    </row>
    <row r="302" spans="1:16" ht="19.5" hidden="1" customHeight="1" x14ac:dyDescent="0.4">
      <c r="A302" s="125">
        <f>'MACHINE INFO'!F301</f>
        <v>0</v>
      </c>
      <c r="B302" s="108">
        <f>'MACHINE INFO'!H301</f>
        <v>0</v>
      </c>
      <c r="C302" s="350"/>
      <c r="D302" s="350"/>
      <c r="E302" s="350"/>
      <c r="F302" s="351"/>
      <c r="G302" s="22" t="str">
        <f>IF(AND(D302="",E302="",F302=""),"",SUM(D302:F302))</f>
        <v/>
      </c>
      <c r="H302" s="351"/>
      <c r="I302" s="351"/>
      <c r="J302" s="351"/>
      <c r="K302" s="22">
        <f>SUM(H302:J302)</f>
        <v>0</v>
      </c>
      <c r="L302" s="92" t="str">
        <f>IF(AND(C302=0,D302=0,E302=0,F302=0),"M/C Off?",SUM(G302-K302))</f>
        <v>M/C Off?</v>
      </c>
      <c r="M302" s="115">
        <f>SUM('MACHINE INFO'!S301)</f>
        <v>0</v>
      </c>
      <c r="N302" s="113" t="str">
        <f t="shared" si="39"/>
        <v/>
      </c>
      <c r="O302" s="114" t="str">
        <f>IF(M302=0,"NO THEO %",IF(N302="","",SUM(M302-N302)))</f>
        <v>NO THEO %</v>
      </c>
      <c r="P302" s="152" t="str">
        <f t="shared" si="40"/>
        <v/>
      </c>
    </row>
    <row r="303" spans="1:16" ht="19.5" hidden="1" customHeight="1" thickBot="1" x14ac:dyDescent="0.45">
      <c r="A303" s="125">
        <f>'MACHINE INFO'!F302</f>
        <v>0</v>
      </c>
      <c r="B303" s="108">
        <f>'MACHINE INFO'!H302</f>
        <v>0</v>
      </c>
      <c r="C303" s="352"/>
      <c r="D303" s="352"/>
      <c r="E303" s="352"/>
      <c r="F303" s="353"/>
      <c r="G303" s="264">
        <f>SUM(D303:F303)</f>
        <v>0</v>
      </c>
      <c r="H303" s="353"/>
      <c r="I303" s="353"/>
      <c r="J303" s="353"/>
      <c r="K303" s="264">
        <f>SUM(H303:J303)</f>
        <v>0</v>
      </c>
      <c r="L303" s="265" t="str">
        <f>IF(AND(C303=0,D303=0,E303=0,F303=0),"M/C Off?",SUM(G303-K303))</f>
        <v>M/C Off?</v>
      </c>
      <c r="M303" s="115">
        <f>SUM('MACHINE INFO'!S302)</f>
        <v>0</v>
      </c>
      <c r="N303" s="113" t="str">
        <f t="shared" si="39"/>
        <v/>
      </c>
      <c r="O303" s="266" t="str">
        <f>IF(M303=0,"NO THEO %",IF(N303="","",SUM(M303-N303)))</f>
        <v>NO THEO %</v>
      </c>
      <c r="P303" s="152" t="str">
        <f t="shared" si="40"/>
        <v/>
      </c>
    </row>
    <row r="304" spans="1:16" ht="19.5" customHeight="1" x14ac:dyDescent="0.4">
      <c r="A304" s="26"/>
      <c r="B304" s="27"/>
      <c r="C304" s="93"/>
      <c r="D304" s="93"/>
      <c r="E304" s="27"/>
      <c r="F304" s="27"/>
      <c r="G304" s="27"/>
      <c r="H304" s="27"/>
      <c r="I304" s="27"/>
      <c r="J304" s="27"/>
      <c r="K304" s="27"/>
      <c r="L304" s="28"/>
      <c r="M304" s="29"/>
      <c r="N304" s="30"/>
      <c r="O304" s="31"/>
      <c r="P304" s="94"/>
    </row>
    <row r="305" spans="1:16" ht="19.5" customHeight="1" x14ac:dyDescent="0.4">
      <c r="A305" s="33"/>
      <c r="B305" s="34"/>
      <c r="C305" s="37" t="s">
        <v>752</v>
      </c>
      <c r="D305" s="33" t="s">
        <v>729</v>
      </c>
      <c r="E305" s="33" t="s">
        <v>729</v>
      </c>
      <c r="F305" s="33" t="s">
        <v>729</v>
      </c>
      <c r="G305" s="37" t="s">
        <v>752</v>
      </c>
      <c r="H305" s="33" t="s">
        <v>729</v>
      </c>
      <c r="I305" s="33" t="s">
        <v>729</v>
      </c>
      <c r="J305" s="33" t="s">
        <v>729</v>
      </c>
      <c r="K305" s="37" t="s">
        <v>752</v>
      </c>
      <c r="L305" s="37" t="s">
        <v>752</v>
      </c>
      <c r="M305" s="33" t="s">
        <v>744</v>
      </c>
      <c r="N305" s="33" t="s">
        <v>743</v>
      </c>
      <c r="O305" s="36" t="s">
        <v>745</v>
      </c>
      <c r="P305" s="18"/>
    </row>
    <row r="306" spans="1:16" ht="19.5" customHeight="1" x14ac:dyDescent="0.4">
      <c r="A306" s="33"/>
      <c r="B306" s="34"/>
      <c r="C306" s="37" t="s">
        <v>734</v>
      </c>
      <c r="D306" s="36" t="s">
        <v>807</v>
      </c>
      <c r="E306" s="36" t="s">
        <v>808</v>
      </c>
      <c r="F306" s="36" t="s">
        <v>809</v>
      </c>
      <c r="G306" s="37" t="s">
        <v>735</v>
      </c>
      <c r="H306" s="36" t="s">
        <v>739</v>
      </c>
      <c r="I306" s="36" t="s">
        <v>740</v>
      </c>
      <c r="J306" s="36" t="s">
        <v>806</v>
      </c>
      <c r="K306" s="37" t="s">
        <v>810</v>
      </c>
      <c r="L306" s="36" t="s">
        <v>736</v>
      </c>
      <c r="M306" s="36" t="s">
        <v>741</v>
      </c>
      <c r="N306" s="36" t="s">
        <v>741</v>
      </c>
      <c r="O306" s="36" t="s">
        <v>738</v>
      </c>
      <c r="P306" s="18"/>
    </row>
    <row r="307" spans="1:16" ht="19.5" customHeight="1" thickBot="1" x14ac:dyDescent="0.45">
      <c r="A307" s="14"/>
      <c r="B307" s="14"/>
      <c r="C307" s="40"/>
      <c r="D307" s="40"/>
      <c r="E307" s="40"/>
      <c r="F307" s="40"/>
      <c r="G307" s="40"/>
      <c r="H307" s="40"/>
      <c r="I307" s="40"/>
      <c r="J307" s="40"/>
      <c r="K307" s="40"/>
      <c r="L307" s="37"/>
      <c r="M307" s="41"/>
      <c r="N307" s="14"/>
      <c r="O307" s="18"/>
      <c r="P307" s="18"/>
    </row>
    <row r="308" spans="1:16" ht="19.5" customHeight="1" thickTop="1" thickBot="1" x14ac:dyDescent="0.4">
      <c r="A308" s="42"/>
      <c r="B308" s="42"/>
      <c r="C308" s="109" t="e">
        <f>AVERAGE(C11:C303)</f>
        <v>#DIV/0!</v>
      </c>
      <c r="D308" s="109">
        <f>SUM(D11:D303)</f>
        <v>0</v>
      </c>
      <c r="E308" s="109">
        <f>SUM(E11:E303)</f>
        <v>0</v>
      </c>
      <c r="F308" s="109">
        <f>SUM(F11:F303)</f>
        <v>0</v>
      </c>
      <c r="G308" s="109">
        <f>AVERAGE(G11:G303)</f>
        <v>0</v>
      </c>
      <c r="H308" s="109">
        <f>SUM(H11:H303)</f>
        <v>0</v>
      </c>
      <c r="I308" s="109">
        <f>SUM(I11:I303)</f>
        <v>0</v>
      </c>
      <c r="J308" s="109">
        <f>SUM(J11:J303)</f>
        <v>0</v>
      </c>
      <c r="K308" s="109">
        <f>AVERAGE(K11:K303)</f>
        <v>0</v>
      </c>
      <c r="L308" s="109" t="e">
        <f>AVERAGE(L11:L303)</f>
        <v>#DIV/0!</v>
      </c>
      <c r="M308" s="112">
        <f>AVERAGE(M11:M303)</f>
        <v>0.42735460750853255</v>
      </c>
      <c r="N308" s="112" t="e">
        <f>AVERAGE(N11:N303)</f>
        <v>#DIV/0!</v>
      </c>
      <c r="O308" s="112" t="e">
        <f>AVERAGE(O11:O303)</f>
        <v>#DIV/0!</v>
      </c>
      <c r="P308" s="24"/>
    </row>
    <row r="309" spans="1:16" ht="19.5" customHeight="1" thickTop="1" x14ac:dyDescent="0.35"/>
    <row r="310" spans="1:16" ht="19.5" customHeight="1" thickBot="1" x14ac:dyDescent="0.4">
      <c r="A310" s="42"/>
      <c r="B310" s="42"/>
      <c r="C310" s="42"/>
      <c r="D310" s="42"/>
      <c r="E310" s="95"/>
      <c r="F310" s="96"/>
      <c r="G310" s="96"/>
      <c r="H310" s="96"/>
      <c r="I310" s="96"/>
      <c r="J310" s="96"/>
      <c r="K310" s="96"/>
      <c r="L310" s="96"/>
      <c r="M310" s="97"/>
      <c r="N310" s="98"/>
      <c r="O310" s="98"/>
      <c r="P310" s="24"/>
    </row>
    <row r="311" spans="1:16" ht="15" thickTop="1" thickBot="1" x14ac:dyDescent="0.45">
      <c r="E311" s="99" t="s">
        <v>824</v>
      </c>
      <c r="F311" s="110">
        <f>SUM(C11:C303)</f>
        <v>0</v>
      </c>
      <c r="G311" s="148"/>
      <c r="H311" s="99" t="s">
        <v>761</v>
      </c>
      <c r="I311" s="110">
        <f>SUM(L11:L303)</f>
        <v>0</v>
      </c>
      <c r="J311" s="100"/>
      <c r="M311" s="758"/>
      <c r="N311" s="758"/>
      <c r="O311" s="758"/>
      <c r="P311" s="101"/>
    </row>
    <row r="312" spans="1:16" ht="20.25" customHeight="1" thickTop="1" thickBot="1" x14ac:dyDescent="0.45">
      <c r="E312" s="102" t="s">
        <v>825</v>
      </c>
      <c r="F312" s="116"/>
      <c r="G312" s="148"/>
      <c r="H312" s="102" t="s">
        <v>785</v>
      </c>
      <c r="I312" s="116"/>
      <c r="J312" s="100"/>
      <c r="M312" s="758"/>
      <c r="N312" s="758"/>
      <c r="O312" s="758"/>
      <c r="P312" s="101"/>
    </row>
    <row r="313" spans="1:16" ht="20.25" customHeight="1" thickTop="1" thickBot="1" x14ac:dyDescent="0.4">
      <c r="E313" s="103" t="s">
        <v>764</v>
      </c>
      <c r="F313" s="110">
        <f>SUM(F311-F312)</f>
        <v>0</v>
      </c>
      <c r="G313" s="148"/>
      <c r="H313" s="103" t="s">
        <v>762</v>
      </c>
      <c r="I313" s="111">
        <f>SUM(I312-I311)</f>
        <v>0</v>
      </c>
      <c r="J313" s="100"/>
    </row>
    <row r="314" spans="1:16" ht="15" thickTop="1" thickBot="1" x14ac:dyDescent="0.4">
      <c r="G314" s="148"/>
      <c r="H314" s="104" t="s">
        <v>763</v>
      </c>
      <c r="I314" s="117"/>
      <c r="J314" s="100"/>
    </row>
    <row r="315" spans="1:16" ht="20.25" customHeight="1" thickTop="1" thickBot="1" x14ac:dyDescent="0.45">
      <c r="G315" s="148"/>
      <c r="H315" s="103" t="s">
        <v>764</v>
      </c>
      <c r="I315" s="110">
        <f>SUM(I312-I314)</f>
        <v>0</v>
      </c>
      <c r="J315" s="100"/>
      <c r="M315" s="106"/>
      <c r="N315" s="107"/>
    </row>
    <row r="316" spans="1:16" ht="14.65" thickTop="1" x14ac:dyDescent="0.4">
      <c r="E316" s="95"/>
      <c r="F316" s="105"/>
      <c r="G316" s="105"/>
      <c r="J316" s="100"/>
      <c r="M316" s="107"/>
      <c r="N316" s="107"/>
    </row>
    <row r="317" spans="1:16" ht="13.5" customHeight="1" x14ac:dyDescent="0.4">
      <c r="E317" s="759" t="s">
        <v>765</v>
      </c>
      <c r="F317" s="759"/>
      <c r="G317" s="759"/>
      <c r="H317" s="759"/>
      <c r="I317" s="759"/>
      <c r="J317" s="156"/>
      <c r="K317" s="156"/>
      <c r="L317" s="156"/>
      <c r="M317" s="156"/>
    </row>
    <row r="318" spans="1:16" ht="20.25" customHeight="1" x14ac:dyDescent="0.4">
      <c r="E318" s="759"/>
      <c r="F318" s="759"/>
      <c r="G318" s="759"/>
      <c r="H318" s="759"/>
      <c r="I318" s="759"/>
      <c r="J318" s="156"/>
      <c r="K318" s="156"/>
      <c r="L318" s="156"/>
      <c r="M318" s="156"/>
    </row>
    <row r="319" spans="1:16" ht="20.25" customHeight="1" x14ac:dyDescent="0.4">
      <c r="F319" s="88"/>
      <c r="G319" s="88"/>
      <c r="H319" s="136"/>
      <c r="I319" s="136"/>
      <c r="J319" s="136"/>
      <c r="K319" s="136"/>
      <c r="L319" s="136"/>
    </row>
    <row r="320" spans="1:16" ht="20.25" customHeight="1" x14ac:dyDescent="0.4">
      <c r="F320" s="127"/>
      <c r="G320" s="127"/>
      <c r="H320" s="128"/>
      <c r="I320" s="128"/>
      <c r="J320" s="128"/>
      <c r="K320" s="128"/>
      <c r="L320" s="128"/>
    </row>
    <row r="321" spans="5:12" ht="20.25" customHeight="1" x14ac:dyDescent="0.35">
      <c r="E321" s="137"/>
      <c r="F321" s="137" t="s">
        <v>793</v>
      </c>
      <c r="G321" s="145"/>
      <c r="H321" s="136"/>
      <c r="I321" s="136"/>
      <c r="J321" s="136"/>
      <c r="K321" s="136"/>
      <c r="L321" s="136"/>
    </row>
    <row r="322" spans="5:12" ht="20.25" customHeight="1" x14ac:dyDescent="0.35">
      <c r="E322" s="138" t="s">
        <v>794</v>
      </c>
      <c r="F322" s="138" t="s">
        <v>795</v>
      </c>
      <c r="G322" s="145"/>
    </row>
    <row r="323" spans="5:12" ht="20.25" customHeight="1" x14ac:dyDescent="0.4">
      <c r="E323" s="139">
        <v>5</v>
      </c>
      <c r="F323" s="140">
        <f>SUMIF(B$11:B303,E323,C$11:C303)</f>
        <v>0</v>
      </c>
      <c r="G323" s="149"/>
    </row>
    <row r="324" spans="5:12" ht="20.25" customHeight="1" x14ac:dyDescent="0.4">
      <c r="E324" s="139">
        <v>1</v>
      </c>
      <c r="F324" s="140">
        <f>SUMIF(B$11:B303,E324,C$11:C303)</f>
        <v>0</v>
      </c>
      <c r="G324" s="149"/>
    </row>
    <row r="325" spans="5:12" ht="20.25" customHeight="1" x14ac:dyDescent="0.4">
      <c r="E325" s="139">
        <v>0.5</v>
      </c>
      <c r="F325" s="140">
        <f>SUMIF(B$11:B303,E325,C$11:C303)</f>
        <v>0</v>
      </c>
      <c r="G325" s="149"/>
    </row>
    <row r="326" spans="5:12" ht="15.4" x14ac:dyDescent="0.4">
      <c r="E326" s="139">
        <v>0.25</v>
      </c>
      <c r="F326" s="140">
        <f>SUMIF(B$11:B303,E326,C$11:C303)</f>
        <v>0</v>
      </c>
      <c r="G326" s="149"/>
    </row>
    <row r="327" spans="5:12" ht="15.4" x14ac:dyDescent="0.4">
      <c r="E327" s="139">
        <v>0.1</v>
      </c>
      <c r="F327" s="140">
        <f>SUMIF(B$11:B303,E327,C$11:C303)</f>
        <v>0</v>
      </c>
      <c r="G327" s="149"/>
    </row>
    <row r="328" spans="5:12" ht="18" customHeight="1" x14ac:dyDescent="0.4">
      <c r="E328" s="139">
        <v>0.05</v>
      </c>
      <c r="F328" s="140">
        <f>SUMIF(B$11:B303,E328,C$11:C303)</f>
        <v>0</v>
      </c>
      <c r="G328" s="149"/>
    </row>
    <row r="329" spans="5:12" ht="18" customHeight="1" x14ac:dyDescent="0.4">
      <c r="E329" s="139">
        <v>0.02</v>
      </c>
      <c r="F329" s="140">
        <f>SUMIF(B$11:B303,E329,C$11:C303)</f>
        <v>0</v>
      </c>
      <c r="G329" s="149"/>
    </row>
    <row r="330" spans="5:12" ht="18" customHeight="1" x14ac:dyDescent="0.4">
      <c r="E330" s="139">
        <v>0.01</v>
      </c>
      <c r="F330" s="140">
        <f>SUMIF(B$11:B303,E330,C$11:C303)</f>
        <v>0</v>
      </c>
      <c r="G330" s="149"/>
    </row>
    <row r="331" spans="5:12" ht="18" customHeight="1" x14ac:dyDescent="0.35">
      <c r="F331" s="140">
        <f>SUM(F323:F330)</f>
        <v>0</v>
      </c>
      <c r="G331" s="149"/>
    </row>
    <row r="332" spans="5:12" ht="18" customHeight="1" x14ac:dyDescent="0.35"/>
    <row r="333" spans="5:12" ht="18" customHeight="1" x14ac:dyDescent="0.35">
      <c r="F333" s="157">
        <f>SUM(COUNTIF($B$11:$B303,E323),COUNTIF($B$11:$B303,#REF!))</f>
        <v>0</v>
      </c>
      <c r="G333" s="141"/>
    </row>
    <row r="334" spans="5:12" ht="18" customHeight="1" x14ac:dyDescent="0.35">
      <c r="F334" s="157">
        <f>SUM(COUNTIF($B$11:$B303,E324),COUNTIF($B$11:$B303,#REF!))</f>
        <v>8</v>
      </c>
      <c r="G334" s="141"/>
    </row>
    <row r="335" spans="5:12" ht="18" customHeight="1" x14ac:dyDescent="0.35">
      <c r="F335" s="157">
        <f>SUM(COUNTIF($B$11:$B303,E325),COUNTIF($B$11:$B303,#REF!))</f>
        <v>0</v>
      </c>
      <c r="G335" s="141"/>
    </row>
    <row r="336" spans="5:12" ht="18" customHeight="1" x14ac:dyDescent="0.35">
      <c r="F336" s="157">
        <f>SUM(COUNTIF($B$11:$B303,E326),COUNTIF($B$11:$B303,#REF!))</f>
        <v>9</v>
      </c>
      <c r="G336" s="141"/>
    </row>
    <row r="337" spans="2:10" ht="18" customHeight="1" x14ac:dyDescent="0.35">
      <c r="F337" s="157">
        <f>SUM(COUNTIF($B$11:$B303,E327),COUNTIF($B$11:$B303,#REF!))</f>
        <v>4</v>
      </c>
      <c r="G337" s="141"/>
    </row>
    <row r="338" spans="2:10" ht="18" customHeight="1" x14ac:dyDescent="0.35">
      <c r="F338" s="157">
        <f>SUM(COUNTIF($B$11:$B303,E328),COUNTIF($B$11:$B303,#REF!))</f>
        <v>3</v>
      </c>
      <c r="G338" s="141"/>
    </row>
    <row r="339" spans="2:10" x14ac:dyDescent="0.35">
      <c r="F339" s="157">
        <f>SUM(COUNTIF($B$11:$B303,E329),COUNTIF($B$11:$B303,#REF!))</f>
        <v>0</v>
      </c>
      <c r="G339" s="141"/>
    </row>
    <row r="340" spans="2:10" hidden="1" x14ac:dyDescent="0.35">
      <c r="F340" s="157">
        <f>SUM(COUNTIF($B$11:$B303,E330),COUNTIF($B$11:$B303,#REF!))</f>
        <v>119</v>
      </c>
      <c r="G340" s="141"/>
    </row>
    <row r="341" spans="2:10" ht="15.4" hidden="1" x14ac:dyDescent="0.4">
      <c r="B341" s="56" t="s">
        <v>832</v>
      </c>
    </row>
    <row r="342" spans="2:10" ht="13.5" hidden="1" thickTop="1" x14ac:dyDescent="0.35">
      <c r="B342" s="748"/>
      <c r="C342" s="749"/>
      <c r="D342" s="749"/>
      <c r="E342" s="749"/>
      <c r="F342" s="749"/>
      <c r="G342" s="749"/>
      <c r="H342" s="749"/>
      <c r="I342" s="749"/>
      <c r="J342" s="750"/>
    </row>
    <row r="343" spans="2:10" hidden="1" x14ac:dyDescent="0.35">
      <c r="B343" s="751"/>
      <c r="C343" s="752"/>
      <c r="D343" s="752"/>
      <c r="E343" s="752"/>
      <c r="F343" s="752"/>
      <c r="G343" s="752"/>
      <c r="H343" s="752"/>
      <c r="I343" s="752"/>
      <c r="J343" s="753"/>
    </row>
    <row r="344" spans="2:10" hidden="1" x14ac:dyDescent="0.35">
      <c r="B344" s="751"/>
      <c r="C344" s="752"/>
      <c r="D344" s="752"/>
      <c r="E344" s="752"/>
      <c r="F344" s="752"/>
      <c r="G344" s="752"/>
      <c r="H344" s="752"/>
      <c r="I344" s="752"/>
      <c r="J344" s="753"/>
    </row>
    <row r="345" spans="2:10" hidden="1" x14ac:dyDescent="0.35">
      <c r="B345" s="751"/>
      <c r="C345" s="752"/>
      <c r="D345" s="752"/>
      <c r="E345" s="752"/>
      <c r="F345" s="752"/>
      <c r="G345" s="752"/>
      <c r="H345" s="752"/>
      <c r="I345" s="752"/>
      <c r="J345" s="753"/>
    </row>
    <row r="346" spans="2:10" hidden="1" x14ac:dyDescent="0.35">
      <c r="B346" s="751"/>
      <c r="C346" s="752"/>
      <c r="D346" s="752"/>
      <c r="E346" s="752"/>
      <c r="F346" s="752"/>
      <c r="G346" s="752"/>
      <c r="H346" s="752"/>
      <c r="I346" s="752"/>
      <c r="J346" s="753"/>
    </row>
    <row r="347" spans="2:10" hidden="1" x14ac:dyDescent="0.35">
      <c r="B347" s="751"/>
      <c r="C347" s="752"/>
      <c r="D347" s="752"/>
      <c r="E347" s="752"/>
      <c r="F347" s="752"/>
      <c r="G347" s="752"/>
      <c r="H347" s="752"/>
      <c r="I347" s="752"/>
      <c r="J347" s="753"/>
    </row>
    <row r="348" spans="2:10" x14ac:dyDescent="0.35">
      <c r="B348" s="751"/>
      <c r="C348" s="752"/>
      <c r="D348" s="752"/>
      <c r="E348" s="752"/>
      <c r="F348" s="752"/>
      <c r="G348" s="752"/>
      <c r="H348" s="752"/>
      <c r="I348" s="752"/>
      <c r="J348" s="753"/>
    </row>
    <row r="349" spans="2:10" x14ac:dyDescent="0.35">
      <c r="B349" s="751"/>
      <c r="C349" s="752"/>
      <c r="D349" s="752"/>
      <c r="E349" s="752"/>
      <c r="F349" s="752"/>
      <c r="G349" s="752"/>
      <c r="H349" s="752"/>
      <c r="I349" s="752"/>
      <c r="J349" s="753"/>
    </row>
    <row r="350" spans="2:10" x14ac:dyDescent="0.35">
      <c r="B350" s="751"/>
      <c r="C350" s="752"/>
      <c r="D350" s="752"/>
      <c r="E350" s="752"/>
      <c r="F350" s="752"/>
      <c r="G350" s="752"/>
      <c r="H350" s="752"/>
      <c r="I350" s="752"/>
      <c r="J350" s="753"/>
    </row>
    <row r="351" spans="2:10" x14ac:dyDescent="0.35">
      <c r="B351" s="751"/>
      <c r="C351" s="752"/>
      <c r="D351" s="752"/>
      <c r="E351" s="752"/>
      <c r="F351" s="752"/>
      <c r="G351" s="752"/>
      <c r="H351" s="752"/>
      <c r="I351" s="752"/>
      <c r="J351" s="753"/>
    </row>
    <row r="352" spans="2:10" x14ac:dyDescent="0.35">
      <c r="B352" s="751"/>
      <c r="C352" s="752"/>
      <c r="D352" s="752"/>
      <c r="E352" s="752"/>
      <c r="F352" s="752"/>
      <c r="G352" s="752"/>
      <c r="H352" s="752"/>
      <c r="I352" s="752"/>
      <c r="J352" s="753"/>
    </row>
    <row r="353" spans="2:10" ht="13.5" thickBot="1" x14ac:dyDescent="0.4">
      <c r="B353" s="754"/>
      <c r="C353" s="755"/>
      <c r="D353" s="755"/>
      <c r="E353" s="755"/>
      <c r="F353" s="755"/>
      <c r="G353" s="755"/>
      <c r="H353" s="755"/>
      <c r="I353" s="755"/>
      <c r="J353" s="756"/>
    </row>
    <row r="354" spans="2:10" ht="13.5" thickTop="1" x14ac:dyDescent="0.35"/>
    <row r="355" spans="2:10" ht="15.75" thickBot="1" x14ac:dyDescent="0.45">
      <c r="B355" s="56" t="s">
        <v>833</v>
      </c>
    </row>
    <row r="356" spans="2:10" ht="13.5" thickTop="1" x14ac:dyDescent="0.35">
      <c r="B356" s="748"/>
      <c r="C356" s="749"/>
      <c r="D356" s="749"/>
      <c r="E356" s="749"/>
      <c r="F356" s="749"/>
      <c r="G356" s="749"/>
      <c r="H356" s="749"/>
      <c r="I356" s="749"/>
      <c r="J356" s="750"/>
    </row>
    <row r="357" spans="2:10" x14ac:dyDescent="0.35">
      <c r="B357" s="751"/>
      <c r="C357" s="752"/>
      <c r="D357" s="752"/>
      <c r="E357" s="752"/>
      <c r="F357" s="752"/>
      <c r="G357" s="752"/>
      <c r="H357" s="752"/>
      <c r="I357" s="752"/>
      <c r="J357" s="753"/>
    </row>
    <row r="358" spans="2:10" x14ac:dyDescent="0.35">
      <c r="B358" s="751"/>
      <c r="C358" s="752"/>
      <c r="D358" s="752"/>
      <c r="E358" s="752"/>
      <c r="F358" s="752"/>
      <c r="G358" s="752"/>
      <c r="H358" s="752"/>
      <c r="I358" s="752"/>
      <c r="J358" s="753"/>
    </row>
    <row r="359" spans="2:10" x14ac:dyDescent="0.35">
      <c r="B359" s="751"/>
      <c r="C359" s="752"/>
      <c r="D359" s="752"/>
      <c r="E359" s="752"/>
      <c r="F359" s="752"/>
      <c r="G359" s="752"/>
      <c r="H359" s="752"/>
      <c r="I359" s="752"/>
      <c r="J359" s="753"/>
    </row>
    <row r="360" spans="2:10" x14ac:dyDescent="0.35">
      <c r="B360" s="751"/>
      <c r="C360" s="752"/>
      <c r="D360" s="752"/>
      <c r="E360" s="752"/>
      <c r="F360" s="752"/>
      <c r="G360" s="752"/>
      <c r="H360" s="752"/>
      <c r="I360" s="752"/>
      <c r="J360" s="753"/>
    </row>
    <row r="361" spans="2:10" x14ac:dyDescent="0.35">
      <c r="B361" s="751"/>
      <c r="C361" s="752"/>
      <c r="D361" s="752"/>
      <c r="E361" s="752"/>
      <c r="F361" s="752"/>
      <c r="G361" s="752"/>
      <c r="H361" s="752"/>
      <c r="I361" s="752"/>
      <c r="J361" s="753"/>
    </row>
    <row r="362" spans="2:10" x14ac:dyDescent="0.35">
      <c r="B362" s="751"/>
      <c r="C362" s="752"/>
      <c r="D362" s="752"/>
      <c r="E362" s="752"/>
      <c r="F362" s="752"/>
      <c r="G362" s="752"/>
      <c r="H362" s="752"/>
      <c r="I362" s="752"/>
      <c r="J362" s="753"/>
    </row>
    <row r="363" spans="2:10" x14ac:dyDescent="0.35">
      <c r="B363" s="751"/>
      <c r="C363" s="752"/>
      <c r="D363" s="752"/>
      <c r="E363" s="752"/>
      <c r="F363" s="752"/>
      <c r="G363" s="752"/>
      <c r="H363" s="752"/>
      <c r="I363" s="752"/>
      <c r="J363" s="753"/>
    </row>
    <row r="364" spans="2:10" x14ac:dyDescent="0.35">
      <c r="B364" s="751"/>
      <c r="C364" s="752"/>
      <c r="D364" s="752"/>
      <c r="E364" s="752"/>
      <c r="F364" s="752"/>
      <c r="G364" s="752"/>
      <c r="H364" s="752"/>
      <c r="I364" s="752"/>
      <c r="J364" s="753"/>
    </row>
    <row r="365" spans="2:10" x14ac:dyDescent="0.35">
      <c r="B365" s="751"/>
      <c r="C365" s="752"/>
      <c r="D365" s="752"/>
      <c r="E365" s="752"/>
      <c r="F365" s="752"/>
      <c r="G365" s="752"/>
      <c r="H365" s="752"/>
      <c r="I365" s="752"/>
      <c r="J365" s="753"/>
    </row>
    <row r="366" spans="2:10" x14ac:dyDescent="0.35">
      <c r="B366" s="751"/>
      <c r="C366" s="752"/>
      <c r="D366" s="752"/>
      <c r="E366" s="752"/>
      <c r="F366" s="752"/>
      <c r="G366" s="752"/>
      <c r="H366" s="752"/>
      <c r="I366" s="752"/>
      <c r="J366" s="753"/>
    </row>
    <row r="367" spans="2:10" x14ac:dyDescent="0.35">
      <c r="B367" s="751"/>
      <c r="C367" s="752"/>
      <c r="D367" s="752"/>
      <c r="E367" s="752"/>
      <c r="F367" s="752"/>
      <c r="G367" s="752"/>
      <c r="H367" s="752"/>
      <c r="I367" s="752"/>
      <c r="J367" s="753"/>
    </row>
    <row r="368" spans="2:10" x14ac:dyDescent="0.35">
      <c r="B368" s="751"/>
      <c r="C368" s="752"/>
      <c r="D368" s="752"/>
      <c r="E368" s="752"/>
      <c r="F368" s="752"/>
      <c r="G368" s="752"/>
      <c r="H368" s="752"/>
      <c r="I368" s="752"/>
      <c r="J368" s="753"/>
    </row>
    <row r="369" spans="2:10" x14ac:dyDescent="0.35">
      <c r="B369" s="751"/>
      <c r="C369" s="752"/>
      <c r="D369" s="752"/>
      <c r="E369" s="752"/>
      <c r="F369" s="752"/>
      <c r="G369" s="752"/>
      <c r="H369" s="752"/>
      <c r="I369" s="752"/>
      <c r="J369" s="753"/>
    </row>
    <row r="370" spans="2:10" x14ac:dyDescent="0.35">
      <c r="B370" s="751"/>
      <c r="C370" s="752"/>
      <c r="D370" s="752"/>
      <c r="E370" s="752"/>
      <c r="F370" s="752"/>
      <c r="G370" s="752"/>
      <c r="H370" s="752"/>
      <c r="I370" s="752"/>
      <c r="J370" s="753"/>
    </row>
    <row r="371" spans="2:10" x14ac:dyDescent="0.35">
      <c r="B371" s="751"/>
      <c r="C371" s="752"/>
      <c r="D371" s="752"/>
      <c r="E371" s="752"/>
      <c r="F371" s="752"/>
      <c r="G371" s="752"/>
      <c r="H371" s="752"/>
      <c r="I371" s="752"/>
      <c r="J371" s="753"/>
    </row>
    <row r="372" spans="2:10" x14ac:dyDescent="0.35">
      <c r="B372" s="751"/>
      <c r="C372" s="752"/>
      <c r="D372" s="752"/>
      <c r="E372" s="752"/>
      <c r="F372" s="752"/>
      <c r="G372" s="752"/>
      <c r="H372" s="752"/>
      <c r="I372" s="752"/>
      <c r="J372" s="753"/>
    </row>
    <row r="373" spans="2:10" ht="13.5" thickBot="1" x14ac:dyDescent="0.4">
      <c r="B373" s="754"/>
      <c r="C373" s="755"/>
      <c r="D373" s="755"/>
      <c r="E373" s="755"/>
      <c r="F373" s="755"/>
      <c r="G373" s="755"/>
      <c r="H373" s="755"/>
      <c r="I373" s="755"/>
      <c r="J373" s="756"/>
    </row>
    <row r="374" spans="2:10" ht="13.5" thickTop="1" x14ac:dyDescent="0.35"/>
  </sheetData>
  <sheetProtection password="C93F" sheet="1"/>
  <mergeCells count="17">
    <mergeCell ref="R41:W56"/>
    <mergeCell ref="W9:W10"/>
    <mergeCell ref="S3:V4"/>
    <mergeCell ref="B342:J353"/>
    <mergeCell ref="B356:J373"/>
    <mergeCell ref="D3:F3"/>
    <mergeCell ref="M311:O311"/>
    <mergeCell ref="M312:O312"/>
    <mergeCell ref="C7:I7"/>
    <mergeCell ref="E317:I318"/>
    <mergeCell ref="S5:V5"/>
    <mergeCell ref="R9:R10"/>
    <mergeCell ref="A9:A10"/>
    <mergeCell ref="S9:S10"/>
    <mergeCell ref="T9:T10"/>
    <mergeCell ref="U9:U10"/>
    <mergeCell ref="V9:V10"/>
  </mergeCells>
  <phoneticPr fontId="0" type="noConversion"/>
  <conditionalFormatting sqref="F323:F330">
    <cfRule type="expression" dxfId="117" priority="20" stopIfTrue="1">
      <formula>F333=0</formula>
    </cfRule>
  </conditionalFormatting>
  <conditionalFormatting sqref="R28">
    <cfRule type="expression" dxfId="116" priority="46" stopIfTrue="1">
      <formula>#REF!=0</formula>
    </cfRule>
  </conditionalFormatting>
  <conditionalFormatting sqref="S28:T28 V28">
    <cfRule type="expression" dxfId="115" priority="47" stopIfTrue="1">
      <formula>(#REF!=0)</formula>
    </cfRule>
  </conditionalFormatting>
  <conditionalFormatting sqref="U28">
    <cfRule type="expression" dxfId="114" priority="49" stopIfTrue="1">
      <formula>(#REF!=0)</formula>
    </cfRule>
    <cfRule type="expression" dxfId="113" priority="50" stopIfTrue="1">
      <formula>U28="NO DROP"</formula>
    </cfRule>
  </conditionalFormatting>
  <conditionalFormatting sqref="W28">
    <cfRule type="expression" dxfId="112" priority="51" stopIfTrue="1">
      <formula>(#REF!=0)</formula>
    </cfRule>
    <cfRule type="expression" dxfId="111" priority="52" stopIfTrue="1">
      <formula>W28="NO DROP"</formula>
    </cfRule>
  </conditionalFormatting>
  <conditionalFormatting sqref="F4:G6">
    <cfRule type="cellIs" dxfId="110" priority="39" stopIfTrue="1" operator="greaterThan">
      <formula>0</formula>
    </cfRule>
  </conditionalFormatting>
  <conditionalFormatting sqref="K11:K302">
    <cfRule type="cellIs" dxfId="109" priority="40" stopIfTrue="1" operator="equal">
      <formula>0</formula>
    </cfRule>
  </conditionalFormatting>
  <conditionalFormatting sqref="K303">
    <cfRule type="cellIs" dxfId="108" priority="41" stopIfTrue="1" operator="equal">
      <formula>0</formula>
    </cfRule>
  </conditionalFormatting>
  <conditionalFormatting sqref="L11:L303">
    <cfRule type="cellIs" dxfId="107" priority="42" stopIfTrue="1" operator="equal">
      <formula>"M/C Off?"</formula>
    </cfRule>
  </conditionalFormatting>
  <conditionalFormatting sqref="P11:P303">
    <cfRule type="cellIs" dxfId="106" priority="43" stopIfTrue="1" operator="equal">
      <formula>"No Drop?"</formula>
    </cfRule>
    <cfRule type="cellIs" dxfId="105" priority="44" stopIfTrue="1" operator="equal">
      <formula>"Drop But No Coin In?"</formula>
    </cfRule>
    <cfRule type="cellIs" dxfId="104" priority="45" stopIfTrue="1" operator="equal">
      <formula>"Zero Coin In?"</formula>
    </cfRule>
  </conditionalFormatting>
  <conditionalFormatting sqref="R11:R21">
    <cfRule type="expression" dxfId="103" priority="21" stopIfTrue="1">
      <formula>$Q11=0</formula>
    </cfRule>
  </conditionalFormatting>
  <conditionalFormatting sqref="S11:T20 V11:V21">
    <cfRule type="expression" dxfId="102" priority="22" stopIfTrue="1">
      <formula>($Q11=0)</formula>
    </cfRule>
  </conditionalFormatting>
  <conditionalFormatting sqref="U11:U23">
    <cfRule type="expression" dxfId="101" priority="23" stopIfTrue="1">
      <formula>($Q11=0)</formula>
    </cfRule>
    <cfRule type="expression" dxfId="100" priority="24" stopIfTrue="1">
      <formula>U11="NO DROP"</formula>
    </cfRule>
  </conditionalFormatting>
  <conditionalFormatting sqref="W11:W23">
    <cfRule type="expression" dxfId="99" priority="25" stopIfTrue="1">
      <formula>($Q11=0)</formula>
    </cfRule>
    <cfRule type="expression" dxfId="98" priority="26" stopIfTrue="1">
      <formula>W11="NO DROP"</formula>
    </cfRule>
  </conditionalFormatting>
  <conditionalFormatting sqref="R22:R24 R26">
    <cfRule type="expression" dxfId="97" priority="68" stopIfTrue="1">
      <formula>$Q21=0</formula>
    </cfRule>
  </conditionalFormatting>
  <conditionalFormatting sqref="V22:V24 V26">
    <cfRule type="expression" dxfId="96" priority="70" stopIfTrue="1">
      <formula>($Q21=0)</formula>
    </cfRule>
  </conditionalFormatting>
  <conditionalFormatting sqref="U26">
    <cfRule type="expression" dxfId="95" priority="73" stopIfTrue="1">
      <formula>($Q25=0)</formula>
    </cfRule>
    <cfRule type="expression" dxfId="94" priority="74" stopIfTrue="1">
      <formula>U26="NO DROP"</formula>
    </cfRule>
  </conditionalFormatting>
  <conditionalFormatting sqref="W26">
    <cfRule type="expression" dxfId="93" priority="77" stopIfTrue="1">
      <formula>($Q25=0)</formula>
    </cfRule>
    <cfRule type="expression" dxfId="92" priority="78" stopIfTrue="1">
      <formula>W26="NO DROP"</formula>
    </cfRule>
  </conditionalFormatting>
  <conditionalFormatting sqref="R25">
    <cfRule type="expression" dxfId="91" priority="15" stopIfTrue="1">
      <formula>$Q24=0</formula>
    </cfRule>
  </conditionalFormatting>
  <conditionalFormatting sqref="S25:T25">
    <cfRule type="expression" dxfId="90" priority="14" stopIfTrue="1">
      <formula>($Q24=0)</formula>
    </cfRule>
  </conditionalFormatting>
  <conditionalFormatting sqref="S21:T21">
    <cfRule type="expression" dxfId="89" priority="13" stopIfTrue="1">
      <formula>($Q21=0)</formula>
    </cfRule>
  </conditionalFormatting>
  <conditionalFormatting sqref="V25">
    <cfRule type="expression" dxfId="88" priority="8" stopIfTrue="1">
      <formula>($Q24=0)</formula>
    </cfRule>
  </conditionalFormatting>
  <conditionalFormatting sqref="U25">
    <cfRule type="expression" dxfId="87" priority="9" stopIfTrue="1">
      <formula>($Q24=0)</formula>
    </cfRule>
    <cfRule type="expression" dxfId="86" priority="10" stopIfTrue="1">
      <formula>U25="NO DROP"</formula>
    </cfRule>
  </conditionalFormatting>
  <conditionalFormatting sqref="W25">
    <cfRule type="expression" dxfId="85" priority="11" stopIfTrue="1">
      <formula>($Q24=0)</formula>
    </cfRule>
    <cfRule type="expression" dxfId="84" priority="12" stopIfTrue="1">
      <formula>W25="NO DROP"</formula>
    </cfRule>
  </conditionalFormatting>
  <conditionalFormatting sqref="S22:T22">
    <cfRule type="expression" dxfId="83" priority="7" stopIfTrue="1">
      <formula>($Q22=0)</formula>
    </cfRule>
  </conditionalFormatting>
  <conditionalFormatting sqref="S23:T23">
    <cfRule type="expression" dxfId="82" priority="6" stopIfTrue="1">
      <formula>($Q23=0)</formula>
    </cfRule>
  </conditionalFormatting>
  <conditionalFormatting sqref="W24">
    <cfRule type="expression" dxfId="81" priority="3" stopIfTrue="1">
      <formula>(#REF!=0)</formula>
    </cfRule>
    <cfRule type="expression" dxfId="80" priority="4" stopIfTrue="1">
      <formula>W24="NO DROP"</formula>
    </cfRule>
  </conditionalFormatting>
  <conditionalFormatting sqref="U24">
    <cfRule type="expression" dxfId="79" priority="1" stopIfTrue="1">
      <formula>($Q23=0)</formula>
    </cfRule>
    <cfRule type="expression" dxfId="78" priority="2" stopIfTrue="1">
      <formula>U24="NO DROP"</formula>
    </cfRule>
  </conditionalFormatting>
  <printOptions horizontalCentered="1"/>
  <pageMargins left="0.75" right="0.75" top="1" bottom="1" header="0.5" footer="0.5"/>
  <pageSetup paperSize="5" scale="43" fitToHeight="4" orientation="landscape" horizontalDpi="300" verticalDpi="300" r:id="rId1"/>
  <headerFooter alignWithMargins="0"/>
  <rowBreaks count="3" manualBreakCount="3">
    <brk id="36" max="16383" man="1"/>
    <brk id="76" max="16383" man="1"/>
    <brk id="112" max="16383"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23D2D-DE11-457B-9D6A-23BC75C51F45}">
  <sheetPr codeName="Sheet5">
    <pageSetUpPr fitToPage="1"/>
  </sheetPr>
  <dimension ref="A1:AQ415"/>
  <sheetViews>
    <sheetView showGridLines="0" zoomScale="70" zoomScaleNormal="70" workbookViewId="0"/>
  </sheetViews>
  <sheetFormatPr defaultColWidth="9.19921875" defaultRowHeight="13.15" x14ac:dyDescent="0.35"/>
  <cols>
    <col min="1" max="1" width="14.46484375" style="2" customWidth="1"/>
    <col min="2" max="2" width="13" style="2" customWidth="1"/>
    <col min="3" max="3" width="12.19921875" style="2" bestFit="1" customWidth="1"/>
    <col min="4" max="4" width="10.53125" style="2" customWidth="1"/>
    <col min="5" max="5" width="13.53125" style="2" customWidth="1"/>
    <col min="6" max="6" width="13.19921875" style="2" customWidth="1"/>
    <col min="7" max="7" width="30.46484375" style="2" bestFit="1" customWidth="1"/>
    <col min="8" max="8" width="59.46484375" style="2" bestFit="1" customWidth="1"/>
    <col min="9" max="9" width="21.19921875" style="2" bestFit="1" customWidth="1"/>
    <col min="10" max="10" width="16.53125" style="2" customWidth="1"/>
    <col min="11" max="11" width="27.46484375" style="2" customWidth="1"/>
    <col min="12" max="12" width="16.53125" style="2" customWidth="1"/>
    <col min="13" max="13" width="15.796875" style="2" bestFit="1" customWidth="1"/>
    <col min="14" max="14" width="13.19921875" style="2" bestFit="1" customWidth="1"/>
    <col min="15" max="15" width="15.796875" style="2" bestFit="1" customWidth="1"/>
    <col min="16" max="16" width="14.46484375" style="2" bestFit="1" customWidth="1"/>
    <col min="17" max="18" width="18.46484375" style="2" bestFit="1" customWidth="1"/>
    <col min="19" max="19" width="15.796875" style="2" customWidth="1"/>
    <col min="20" max="20" width="12.46484375" style="2" bestFit="1" customWidth="1"/>
    <col min="21" max="21" width="13.796875" style="2" bestFit="1" customWidth="1"/>
    <col min="22" max="22" width="16" style="2" bestFit="1" customWidth="1"/>
    <col min="23" max="23" width="15.46484375" style="2" bestFit="1" customWidth="1"/>
    <col min="24" max="24" width="16.796875" style="2" bestFit="1" customWidth="1"/>
    <col min="25" max="25" width="12.46484375" style="2" bestFit="1" customWidth="1"/>
    <col min="26" max="26" width="13.19921875" style="2" bestFit="1" customWidth="1"/>
    <col min="27" max="27" width="14.796875" style="2" bestFit="1" customWidth="1"/>
    <col min="28" max="28" width="12.19921875" style="2" bestFit="1" customWidth="1"/>
    <col min="29" max="29" width="15.19921875" style="2" customWidth="1"/>
    <col min="30" max="37" width="16.53125" style="2" customWidth="1"/>
    <col min="38" max="38" width="14.53125" style="2" bestFit="1" customWidth="1"/>
    <col min="39" max="39" width="12.19921875" style="2" customWidth="1"/>
    <col min="40" max="16384" width="9.19921875" style="2"/>
  </cols>
  <sheetData>
    <row r="1" spans="1:39" ht="15.4" x14ac:dyDescent="0.4">
      <c r="C1" s="3"/>
      <c r="D1" s="3"/>
      <c r="E1" s="3"/>
      <c r="F1" s="3"/>
      <c r="G1" s="3"/>
      <c r="H1" s="3"/>
      <c r="I1" s="3"/>
      <c r="J1" s="3"/>
      <c r="K1" s="3"/>
      <c r="L1" s="3"/>
      <c r="M1" s="3"/>
      <c r="N1" s="3"/>
      <c r="O1" s="3"/>
      <c r="P1" s="3"/>
      <c r="Q1" s="3"/>
      <c r="R1" s="3"/>
      <c r="S1" s="3"/>
      <c r="T1" s="3"/>
      <c r="U1" s="3"/>
      <c r="V1" s="3"/>
      <c r="W1" s="3"/>
      <c r="X1" s="3"/>
      <c r="Y1" s="3"/>
      <c r="Z1" s="3"/>
    </row>
    <row r="2" spans="1:39" ht="28.5" customHeight="1" x14ac:dyDescent="0.7">
      <c r="A2" s="245" t="s">
        <v>837</v>
      </c>
      <c r="B2" s="388">
        <v>45626</v>
      </c>
      <c r="D2" s="5"/>
      <c r="F2" s="770" t="str">
        <f>HOME!G4</f>
        <v>KONINGSDAM</v>
      </c>
      <c r="G2" s="771"/>
      <c r="H2" s="771"/>
      <c r="I2" s="771"/>
      <c r="J2" s="6"/>
      <c r="K2" s="6"/>
      <c r="L2" s="6"/>
      <c r="M2" s="6"/>
      <c r="N2" s="6"/>
      <c r="O2" s="6"/>
      <c r="P2" s="6"/>
      <c r="Q2" s="6"/>
      <c r="R2" s="6"/>
      <c r="S2" s="6"/>
      <c r="T2" s="6"/>
      <c r="U2" s="6"/>
      <c r="V2" s="6"/>
      <c r="W2" s="7"/>
      <c r="X2" s="7"/>
      <c r="Y2" s="3"/>
      <c r="Z2" s="3"/>
    </row>
    <row r="3" spans="1:39" ht="26.25" customHeight="1" x14ac:dyDescent="0.6">
      <c r="A3" s="246" t="s">
        <v>838</v>
      </c>
      <c r="B3" s="387">
        <f>B6</f>
        <v>45954</v>
      </c>
      <c r="F3" s="605" t="s">
        <v>1872</v>
      </c>
      <c r="G3" s="610"/>
      <c r="H3" s="243"/>
      <c r="I3" s="243"/>
      <c r="J3" s="7"/>
      <c r="K3" s="7"/>
      <c r="L3" s="7"/>
      <c r="M3" s="7"/>
      <c r="N3" s="7"/>
      <c r="O3" s="7"/>
      <c r="P3" s="7"/>
      <c r="Q3" s="7"/>
      <c r="R3" s="7"/>
      <c r="S3" s="7"/>
      <c r="T3" s="7"/>
      <c r="U3" s="7"/>
      <c r="V3" s="7"/>
      <c r="W3" s="7"/>
      <c r="X3" s="7"/>
      <c r="Y3" s="3"/>
      <c r="Z3" s="3"/>
      <c r="AE3" s="767" t="str">
        <f>HOME!G4</f>
        <v>KONINGSDAM</v>
      </c>
      <c r="AF3" s="768"/>
      <c r="AG3" s="768"/>
      <c r="AH3" s="768"/>
      <c r="AI3" s="768"/>
    </row>
    <row r="4" spans="1:39" ht="19.5" customHeight="1" x14ac:dyDescent="0.45">
      <c r="C4" s="247"/>
      <c r="G4" s="3"/>
      <c r="H4" s="3"/>
      <c r="I4" s="3"/>
      <c r="J4" s="3"/>
      <c r="K4" s="3"/>
      <c r="L4" s="3"/>
      <c r="M4" s="8"/>
      <c r="N4" s="9"/>
      <c r="O4" s="3"/>
      <c r="P4" s="3"/>
      <c r="Q4" s="3"/>
      <c r="R4" s="3"/>
      <c r="S4" s="3"/>
      <c r="T4" s="8"/>
      <c r="U4" s="10"/>
      <c r="V4" s="10"/>
      <c r="W4" s="3"/>
      <c r="X4" s="3"/>
      <c r="Y4" s="3"/>
      <c r="Z4" s="3"/>
      <c r="AE4" s="768"/>
      <c r="AF4" s="768"/>
      <c r="AG4" s="768"/>
      <c r="AH4" s="768"/>
      <c r="AI4" s="768"/>
    </row>
    <row r="5" spans="1:39" ht="19.5" customHeight="1" x14ac:dyDescent="0.5">
      <c r="A5" s="245" t="s">
        <v>750</v>
      </c>
      <c r="B5" s="388">
        <v>42702</v>
      </c>
      <c r="D5" s="244"/>
      <c r="G5" s="3"/>
      <c r="H5" s="3"/>
      <c r="I5" s="3"/>
      <c r="J5" s="3"/>
      <c r="K5" s="3"/>
      <c r="L5" s="3"/>
      <c r="M5" s="11"/>
      <c r="N5" s="9"/>
      <c r="O5" s="12"/>
      <c r="P5" s="12"/>
      <c r="Q5" s="12"/>
      <c r="R5" s="12"/>
      <c r="S5" s="12"/>
      <c r="T5" s="11"/>
      <c r="U5" s="9"/>
      <c r="V5" s="9"/>
      <c r="W5" s="3"/>
      <c r="X5" s="3"/>
      <c r="Y5" s="13"/>
      <c r="Z5" s="3"/>
      <c r="AE5" s="769" t="s">
        <v>839</v>
      </c>
      <c r="AF5" s="769"/>
      <c r="AG5" s="769"/>
      <c r="AH5" s="769"/>
      <c r="AI5" s="769"/>
    </row>
    <row r="6" spans="1:39" ht="19.5" customHeight="1" x14ac:dyDescent="0.4">
      <c r="A6" s="246" t="s">
        <v>751</v>
      </c>
      <c r="B6" s="389">
        <v>45954</v>
      </c>
      <c r="D6" s="244"/>
      <c r="E6" s="16" t="s">
        <v>786</v>
      </c>
      <c r="G6" s="3"/>
      <c r="H6" s="3"/>
      <c r="I6" s="3"/>
      <c r="J6" s="3"/>
      <c r="K6" s="3"/>
      <c r="L6" s="3"/>
      <c r="M6" s="3"/>
      <c r="N6" s="15"/>
      <c r="O6" s="3"/>
      <c r="P6" s="3"/>
      <c r="Q6" s="3"/>
      <c r="R6" s="3"/>
      <c r="S6" s="3"/>
      <c r="T6" s="3"/>
      <c r="U6" s="3"/>
      <c r="V6" s="3"/>
      <c r="W6" s="3"/>
      <c r="X6" s="3"/>
      <c r="Y6" s="3"/>
      <c r="Z6" s="3"/>
    </row>
    <row r="7" spans="1:39" ht="15.4" x14ac:dyDescent="0.4">
      <c r="A7" s="16"/>
      <c r="B7" s="16"/>
      <c r="C7" s="3"/>
      <c r="D7" s="3"/>
      <c r="E7" s="3"/>
      <c r="F7" s="3"/>
      <c r="G7" s="3"/>
      <c r="H7" s="3"/>
      <c r="I7" s="3"/>
      <c r="J7" s="3"/>
      <c r="K7" s="3"/>
      <c r="L7" s="3"/>
      <c r="M7" s="3"/>
      <c r="N7" s="17"/>
      <c r="O7" s="3"/>
      <c r="P7" s="3"/>
      <c r="Q7" s="3"/>
      <c r="R7" s="3"/>
      <c r="S7" s="3"/>
      <c r="T7" s="3"/>
      <c r="U7" s="3"/>
      <c r="V7" s="3"/>
      <c r="W7" s="3"/>
      <c r="X7" s="3"/>
      <c r="Y7" s="3"/>
      <c r="Z7" s="3"/>
    </row>
    <row r="8" spans="1:39" ht="15.75" thickBot="1" x14ac:dyDescent="0.45">
      <c r="A8" s="16"/>
      <c r="B8" s="16"/>
      <c r="C8" s="3"/>
      <c r="D8" s="3"/>
      <c r="E8" s="3"/>
      <c r="F8" s="3"/>
      <c r="G8" s="3"/>
      <c r="H8" s="3"/>
      <c r="I8" s="3"/>
      <c r="J8" s="3"/>
      <c r="K8" s="3"/>
      <c r="L8" s="3"/>
      <c r="M8" s="3"/>
      <c r="N8" s="17"/>
      <c r="O8" s="3"/>
      <c r="P8" s="3"/>
      <c r="Q8" s="3"/>
      <c r="R8" s="3"/>
      <c r="S8" s="3"/>
      <c r="T8" s="3"/>
      <c r="U8" s="3"/>
      <c r="V8" s="3"/>
      <c r="W8" s="3"/>
      <c r="X8" s="3"/>
      <c r="Y8" s="3"/>
      <c r="Z8" s="3"/>
    </row>
    <row r="9" spans="1:39" s="88" customFormat="1" ht="39.75" customHeight="1" thickTop="1" x14ac:dyDescent="0.4">
      <c r="A9" s="285" t="s">
        <v>941</v>
      </c>
      <c r="B9" s="601" t="s">
        <v>1607</v>
      </c>
      <c r="C9" s="286" t="s">
        <v>1608</v>
      </c>
      <c r="D9" s="286" t="s">
        <v>800</v>
      </c>
      <c r="E9" s="286" t="s">
        <v>816</v>
      </c>
      <c r="F9" s="286" t="s">
        <v>927</v>
      </c>
      <c r="G9" s="286" t="s">
        <v>733</v>
      </c>
      <c r="H9" s="286" t="s">
        <v>732</v>
      </c>
      <c r="I9" s="286" t="s">
        <v>928</v>
      </c>
      <c r="J9" s="286" t="s">
        <v>929</v>
      </c>
      <c r="K9" s="286" t="s">
        <v>938</v>
      </c>
      <c r="L9" s="286" t="s">
        <v>603</v>
      </c>
      <c r="M9" s="286" t="s">
        <v>1059</v>
      </c>
      <c r="N9" s="286" t="s">
        <v>1060</v>
      </c>
      <c r="O9" s="286" t="s">
        <v>714</v>
      </c>
      <c r="P9" s="286" t="s">
        <v>942</v>
      </c>
      <c r="Q9" s="286" t="s">
        <v>943</v>
      </c>
      <c r="R9" s="286" t="s">
        <v>944</v>
      </c>
      <c r="S9" s="286" t="s">
        <v>1068</v>
      </c>
      <c r="T9" s="286" t="s">
        <v>1067</v>
      </c>
      <c r="U9" s="286" t="s">
        <v>739</v>
      </c>
      <c r="V9" s="286" t="s">
        <v>740</v>
      </c>
      <c r="W9" s="286" t="s">
        <v>945</v>
      </c>
      <c r="X9" s="286" t="s">
        <v>1066</v>
      </c>
      <c r="Y9" s="286" t="s">
        <v>1065</v>
      </c>
      <c r="Z9" s="286" t="s">
        <v>1063</v>
      </c>
      <c r="AA9" s="286" t="s">
        <v>1064</v>
      </c>
      <c r="AB9" s="287" t="s">
        <v>946</v>
      </c>
      <c r="AD9" s="288" t="s">
        <v>613</v>
      </c>
      <c r="AE9" s="289" t="s">
        <v>1069</v>
      </c>
      <c r="AF9" s="289" t="s">
        <v>714</v>
      </c>
      <c r="AG9" s="289" t="s">
        <v>723</v>
      </c>
      <c r="AH9" s="289" t="s">
        <v>947</v>
      </c>
      <c r="AI9" s="289" t="s">
        <v>725</v>
      </c>
      <c r="AJ9" s="289" t="s">
        <v>1061</v>
      </c>
      <c r="AK9" s="289" t="s">
        <v>1062</v>
      </c>
      <c r="AL9" s="289" t="s">
        <v>726</v>
      </c>
      <c r="AM9" s="294" t="s">
        <v>612</v>
      </c>
    </row>
    <row r="10" spans="1:39" s="18" customFormat="1" ht="20.25" customHeight="1" x14ac:dyDescent="0.4">
      <c r="A10" s="291">
        <f>IF($F$3="YTD TOTALS",IF('MACHINE INFO'!B10-B$2&gt;0,'MACHINE INFO'!B10,B$2),'MACHINE INFO'!B10)</f>
        <v>45626</v>
      </c>
      <c r="B10" s="19">
        <f>'MACHINE INFO'!D10</f>
        <v>1</v>
      </c>
      <c r="C10" s="19">
        <f>'MACHINE INFO'!E10</f>
        <v>1</v>
      </c>
      <c r="D10" s="19">
        <f>'MACHINE INFO'!F10</f>
        <v>1391</v>
      </c>
      <c r="E10" s="19" t="str">
        <f>'MACHINE INFO'!G10</f>
        <v>0167867444</v>
      </c>
      <c r="F10" s="20" t="str">
        <f>'MACHINE INFO'!H10</f>
        <v>$0.10</v>
      </c>
      <c r="G10" s="19" t="str">
        <f>'MACHINE INFO'!I10</f>
        <v>IGT</v>
      </c>
      <c r="H10" s="19" t="str">
        <f>'MACHINE INFO'!O10</f>
        <v xml:space="preserve">SUPER STAR POKER </v>
      </c>
      <c r="I10" s="19" t="str">
        <f>'MACHINE INFO'!P10</f>
        <v>PK1H1-50CR</v>
      </c>
      <c r="J10" s="19" t="str">
        <f>'MACHINE INFO'!Q10</f>
        <v>VIDEO POKER</v>
      </c>
      <c r="K10" s="19" t="e">
        <f>'MACHINE INFO'!#REF!</f>
        <v>#REF!</v>
      </c>
      <c r="L10" s="299">
        <f>'MACHINE INFO'!U10</f>
        <v>44682</v>
      </c>
      <c r="M10" s="21">
        <f>IF(D10=0,"",(IF($F$3="YTD TOTALS",SUM(Blank2:TEMPLATE!C11),SUM(Blank:TEMPLATE!C11))))</f>
        <v>0</v>
      </c>
      <c r="N10" s="21" t="str">
        <f>IF(E10=0,"",(IF(B$6="","NO DATE",IF(B$5="","NO DATE",IF(M10=0,"",SUM(M10/(B$6-A10+1)))))))</f>
        <v/>
      </c>
      <c r="O10" s="21">
        <f>IF(E10=0,"",(IF($F$3="YTD TOTALS",SUM(Blank2:TEMPLATE!G11),SUM(Blank:TEMPLATE!G11))))</f>
        <v>0</v>
      </c>
      <c r="P10" s="21" t="str">
        <f>IF(E10=0,"",(IF(B$6="","NO DATE",IF(B$5="","NO DATE",IF(O10=0,"",SUM(O10/(B$6-A10+1)))))))</f>
        <v/>
      </c>
      <c r="Q10" s="21">
        <f>IF(E10=0,"",(IF($F$3="YTD TOTALS",SUM(SUM(Blank2:TEMPLATE!D11),SUM(Blank2:TEMPLATE!E11)),SUM(SUM(Blank:TEMPLATE!D11),SUM(Blank:TEMPLATE!E11)))))</f>
        <v>0</v>
      </c>
      <c r="R10" s="21" t="str">
        <f>IF(E10=0,"",(IF(B$6="","NO DATE",IF(B$5="","NO DATE",IF(Q10=0,"",SUM(Q10/(B$6-A10+1)))))))</f>
        <v/>
      </c>
      <c r="S10" s="21">
        <f>IF(E10=0,"",(IF($F$3="YTD TOTALS",SUM(Blank2:TEMPLATE!F11),SUM(Blank:TEMPLATE!F11))))</f>
        <v>0</v>
      </c>
      <c r="T10" s="21" t="str">
        <f>IF(E10=0,"",(IF(B$6="","NO DATE",IF(B$5="","NO DATE",IF(S10=0,"",SUM(S10/(B$6-A10+1)))))))</f>
        <v/>
      </c>
      <c r="U10" s="21">
        <f>IF(E10=0,"",(IF($F$3="YTD TOTALS",SUM(Blank2:TEMPLATE!H11),SUM(Blank:TEMPLATE!H11))))</f>
        <v>0</v>
      </c>
      <c r="V10" s="21">
        <f>IF(E10=0,"",(IF($F$3="YTD TOTALS",SUM(Blank2:TEMPLATE!I11),SUM(Blank:TEMPLATE!I11))))</f>
        <v>0</v>
      </c>
      <c r="W10" s="21">
        <f>IF(E10=0,"",(IF($F$3="YTD TOTALS",SUM(Blank2:TEMPLATE!J11),SUM(Blank:TEMPLATE!J11))))</f>
        <v>0</v>
      </c>
      <c r="X10" s="21">
        <f>IF(E10=0,"",(IF($F$3="YTD TOTALS",(SUM(Blank2:TEMPLATE!L11)-('MACHINE INFO'!R10*(B$6-A10+1))),SUM(Blank:Blank2!L11)+(SUM(Blank2:TEMPLATE!L11)-('MACHINE INFO'!R10*(B$6-A10+1))))))</f>
        <v>-2303</v>
      </c>
      <c r="Y10" s="22">
        <f>IF(E10=0,"",(IF(B$5=0,"NO DATE",IF(B$6=0,"NO DATE",IF(X10="NO DROP","",SUM(X10/(B$6-A10+1)))))))</f>
        <v>-7</v>
      </c>
      <c r="Z10" s="126">
        <f>IF(E10=0,"",(SUM('MACHINE INFO'!S10)))</f>
        <v>0.9597</v>
      </c>
      <c r="AA10" s="143" t="str">
        <f>IF(E10=0,"",(IF(X10="NO DROP","",IF(M10=0,"",IF(M10=0,"",SUM(M10-X10)/M10)))))</f>
        <v/>
      </c>
      <c r="AB10" s="142" t="str">
        <f>IF(Z10=0,"NO THEOR %",IF(AA10="","",SUM(Z10-AA10)))</f>
        <v/>
      </c>
      <c r="AD10" s="220">
        <f>IF($G$3="YTD TOTALS",IF('TABLE INFO'!B11-B$2&gt;0,'TABLE INFO'!B11,B$2),'TABLE INFO'!B11)</f>
        <v>42995</v>
      </c>
      <c r="AE10" s="221" t="str">
        <f>'TABLE INFO'!C11</f>
        <v>TC-01</v>
      </c>
      <c r="AF10" s="221" t="str">
        <f>IF(SUM(Blank:TEMPLATE!S11)=0,"NO DROP",IF($G$3="YTD TOTALS",SUM(Blank2:TEMPLATE!S11),SUM(Blank:TEMPLATE!S11)))</f>
        <v>NO DROP</v>
      </c>
      <c r="AG10" s="222" t="str">
        <f t="shared" ref="AG10:AG23" si="0">IF(B$6="","NO DATE",IF(AF10="NO DROP","NO DROP",SUM(AF10/(B$6-AD10+1))))</f>
        <v>NO DROP</v>
      </c>
      <c r="AH10" s="221" t="str">
        <f>IF(SUM(Blank:TEMPLATE!T11)=0,"NO DROP",IF($G$3="YTD TOTALS",SUM(Blank2:TEMPLATE!T11),SUM(Blank:TEMPLATE!T11)))</f>
        <v>NO DROP</v>
      </c>
      <c r="AI10" s="222" t="str">
        <f t="shared" ref="AI10:AI23" si="1">IF(B$6="","NO DATE",IF(AH10="NO DROP","NO DROP",SUM(AH10/(B$6-AD10+1))))</f>
        <v>NO DROP</v>
      </c>
      <c r="AJ10" s="223" t="str">
        <f t="shared" ref="AJ10:AJ15" si="2">IF(AF10="NO DROP","NO DROP",AH10/AF10)</f>
        <v>NO DROP</v>
      </c>
      <c r="AK10" s="217">
        <f>'TABLE INFO'!D11</f>
        <v>0.31</v>
      </c>
      <c r="AL10" s="223" t="str">
        <f t="shared" ref="AL10:AL15" si="3">IF(AF10="NO DROP","NO DROP",SUM(AJ10-AK10))</f>
        <v>NO DROP</v>
      </c>
      <c r="AM10" s="224" t="str">
        <f>'TABLE INFO'!E11</f>
        <v>TC</v>
      </c>
    </row>
    <row r="11" spans="1:39" s="18" customFormat="1" ht="20.25" customHeight="1" x14ac:dyDescent="0.4">
      <c r="A11" s="291">
        <f>IF($F$3="YTD TOTALS",IF('MACHINE INFO'!B11-B$2&gt;0,'MACHINE INFO'!B11,B$2),'MACHINE INFO'!B11)</f>
        <v>45626</v>
      </c>
      <c r="B11" s="19">
        <f>'MACHINE INFO'!D11</f>
        <v>1</v>
      </c>
      <c r="C11" s="19">
        <f>'MACHINE INFO'!E11</f>
        <v>2</v>
      </c>
      <c r="D11" s="19">
        <f>'MACHINE INFO'!F11</f>
        <v>1392</v>
      </c>
      <c r="E11" s="19" t="str">
        <f>'MACHINE INFO'!G11</f>
        <v>0167870337</v>
      </c>
      <c r="F11" s="20" t="str">
        <f>'MACHINE INFO'!H11</f>
        <v>$0.10</v>
      </c>
      <c r="G11" s="19" t="str">
        <f>'MACHINE INFO'!I11</f>
        <v>IGT</v>
      </c>
      <c r="H11" s="19" t="str">
        <f>'MACHINE INFO'!O11</f>
        <v xml:space="preserve">SUPER STAR POKER </v>
      </c>
      <c r="I11" s="19" t="str">
        <f>'MACHINE INFO'!P11</f>
        <v>PK1H1-50CR</v>
      </c>
      <c r="J11" s="19" t="str">
        <f>'MACHINE INFO'!Q11</f>
        <v>VIDEO POKER</v>
      </c>
      <c r="K11" s="19" t="e">
        <f>'MACHINE INFO'!#REF!</f>
        <v>#REF!</v>
      </c>
      <c r="L11" s="299">
        <f>'MACHINE INFO'!U11</f>
        <v>44683</v>
      </c>
      <c r="M11" s="21">
        <f>IF(D11=0,"",(IF($F$3="YTD TOTALS",SUM(Blank2:TEMPLATE!C12),SUM(Blank:TEMPLATE!C12))))</f>
        <v>0</v>
      </c>
      <c r="N11" s="21" t="str">
        <f t="shared" ref="N11:N74" si="4">IF(E11=0,"",(IF(B$6="","NO DATE",IF(B$5="","NO DATE",IF(M11=0,"",SUM(M11/(B$6-A11+1)))))))</f>
        <v/>
      </c>
      <c r="O11" s="21">
        <f>IF(E11=0,"",(IF($F$3="YTD TOTALS",SUM(Blank2:TEMPLATE!G12),SUM(Blank:TEMPLATE!G12))))</f>
        <v>0</v>
      </c>
      <c r="P11" s="21" t="str">
        <f t="shared" ref="P11:P74" si="5">IF(E11=0,"",(IF(B$6="","NO DATE",IF(B$5="","NO DATE",IF(O11=0,"",SUM(O11/(B$6-A11+1)))))))</f>
        <v/>
      </c>
      <c r="Q11" s="21">
        <f>IF(E11=0,"",(IF($F$3="YTD TOTALS",SUM(SUM(Blank2:TEMPLATE!D12),SUM(Blank2:TEMPLATE!E12)),SUM(SUM(Blank:TEMPLATE!D12),SUM(Blank:TEMPLATE!E12)))))</f>
        <v>0</v>
      </c>
      <c r="R11" s="21" t="str">
        <f t="shared" ref="R11:R74" si="6">IF(E11=0,"",(IF(B$6="","NO DATE",IF(B$5="","NO DATE",IF(Q11=0,"",SUM(Q11/(B$6-A11+1)))))))</f>
        <v/>
      </c>
      <c r="S11" s="21">
        <f>IF(E11=0,"",(IF($F$3="YTD TOTALS",SUM(Blank2:TEMPLATE!F12),SUM(Blank:TEMPLATE!F12))))</f>
        <v>0</v>
      </c>
      <c r="T11" s="21" t="str">
        <f t="shared" ref="T11:T74" si="7">IF(E11=0,"",(IF(B$6="","NO DATE",IF(B$5="","NO DATE",IF(S11=0,"",SUM(S11/(B$6-A11+1)))))))</f>
        <v/>
      </c>
      <c r="U11" s="21">
        <f>IF(E11=0,"",(IF($F$3="YTD TOTALS",SUM(Blank2:TEMPLATE!H12),SUM(Blank:TEMPLATE!H12))))</f>
        <v>0</v>
      </c>
      <c r="V11" s="21">
        <f>IF(E11=0,"",(IF($F$3="YTD TOTALS",SUM(Blank2:TEMPLATE!I12),SUM(Blank:TEMPLATE!I12))))</f>
        <v>0</v>
      </c>
      <c r="W11" s="21">
        <f>IF(E11=0,"",(IF($F$3="YTD TOTALS",SUM(Blank2:TEMPLATE!J12),SUM(Blank:TEMPLATE!J12))))</f>
        <v>0</v>
      </c>
      <c r="X11" s="21">
        <f>IF(E11=0,"",(IF($F$3="YTD TOTALS",(SUM(Blank2:TEMPLATE!L12)-('MACHINE INFO'!R11*(B$6-A11+1))),SUM(Blank:Blank2!L12)+(SUM(Blank2:TEMPLATE!L12)-('MACHINE INFO'!R11*(B$6-A11+1))))))</f>
        <v>-2303</v>
      </c>
      <c r="Y11" s="22">
        <f t="shared" ref="Y11:Y74" si="8">IF(E11=0,"",(IF(B$5=0,"NO DATE",IF(B$6=0,"NO DATE",IF(X11="NO DROP","",SUM(X11/(B$6-A11+1)))))))</f>
        <v>-7</v>
      </c>
      <c r="Z11" s="126">
        <f>IF(E11=0,"",(SUM('MACHINE INFO'!S11)))</f>
        <v>0.9597</v>
      </c>
      <c r="AA11" s="143" t="str">
        <f t="shared" ref="AA11:AA74" si="9">IF(E11=0,"",(IF(X11="NO DROP","",IF(M11=0,"",IF(M11=0,"",SUM(M11-X11)/M11)))))</f>
        <v/>
      </c>
      <c r="AB11" s="142" t="str">
        <f t="shared" ref="AB11:AB74" si="10">IF(Z11=0,"NO THEOR %",IF(AA11="","",SUM(Z11-AA11)))</f>
        <v/>
      </c>
      <c r="AD11" s="220">
        <f>IF($G$3="YTD TOTALS",IF('TABLE INFO'!B12-B$2&gt;0,'TABLE INFO'!B12,B$2),'TABLE INFO'!B12)</f>
        <v>45413</v>
      </c>
      <c r="AE11" s="221" t="str">
        <f>'TABLE INFO'!C12</f>
        <v>HH-02</v>
      </c>
      <c r="AF11" s="221" t="str">
        <f>IF(SUM(Blank:TEMPLATE!S12)=0,"NO DROP",IF($G$3="YTD TOTALS",SUM(Blank2:TEMPLATE!S12),SUM(Blank:TEMPLATE!S12)))</f>
        <v>NO DROP</v>
      </c>
      <c r="AG11" s="222" t="str">
        <f t="shared" si="0"/>
        <v>NO DROP</v>
      </c>
      <c r="AH11" s="221" t="str">
        <f>IF(SUM(Blank:TEMPLATE!T12)=0,"NO DROP",IF($G$3="YTD TOTALS",SUM(Blank2:TEMPLATE!T12),SUM(Blank:TEMPLATE!T12)))</f>
        <v>NO DROP</v>
      </c>
      <c r="AI11" s="222" t="str">
        <f t="shared" si="1"/>
        <v>NO DROP</v>
      </c>
      <c r="AJ11" s="223" t="str">
        <f t="shared" si="2"/>
        <v>NO DROP</v>
      </c>
      <c r="AK11" s="217">
        <f>'TABLE INFO'!D12</f>
        <v>0.28000000000000003</v>
      </c>
      <c r="AL11" s="223" t="str">
        <f t="shared" si="3"/>
        <v>NO DROP</v>
      </c>
      <c r="AM11" s="224" t="str">
        <f>'TABLE INFO'!E12</f>
        <v>DI</v>
      </c>
    </row>
    <row r="12" spans="1:39" s="18" customFormat="1" ht="20.25" customHeight="1" x14ac:dyDescent="0.4">
      <c r="A12" s="291">
        <f>IF($F$3="YTD TOTALS",IF('MACHINE INFO'!B12-B$2&gt;0,'MACHINE INFO'!B12,B$2),'MACHINE INFO'!B12)</f>
        <v>45626</v>
      </c>
      <c r="B12" s="19">
        <f>'MACHINE INFO'!D12</f>
        <v>1</v>
      </c>
      <c r="C12" s="19">
        <f>'MACHINE INFO'!E12</f>
        <v>3</v>
      </c>
      <c r="D12" s="19">
        <f>'MACHINE INFO'!F12</f>
        <v>1393</v>
      </c>
      <c r="E12" s="19" t="str">
        <f>'MACHINE INFO'!G12</f>
        <v>0167880392</v>
      </c>
      <c r="F12" s="20" t="str">
        <f>'MACHINE INFO'!H12</f>
        <v>$0.10</v>
      </c>
      <c r="G12" s="19" t="str">
        <f>'MACHINE INFO'!I12</f>
        <v>IGT</v>
      </c>
      <c r="H12" s="19" t="str">
        <f>'MACHINE INFO'!O12</f>
        <v xml:space="preserve">SUPER STAR POKER </v>
      </c>
      <c r="I12" s="19" t="str">
        <f>'MACHINE INFO'!P12</f>
        <v>PK1H1-50CR</v>
      </c>
      <c r="J12" s="19" t="str">
        <f>'MACHINE INFO'!Q12</f>
        <v>VIDEO POKER</v>
      </c>
      <c r="K12" s="19" t="e">
        <f>'MACHINE INFO'!#REF!</f>
        <v>#REF!</v>
      </c>
      <c r="L12" s="299">
        <f>'MACHINE INFO'!U12</f>
        <v>44684</v>
      </c>
      <c r="M12" s="21">
        <f>IF(D12=0,"",(IF($F$3="YTD TOTALS",SUM(Blank2:TEMPLATE!C13),SUM(Blank:TEMPLATE!C13))))</f>
        <v>0</v>
      </c>
      <c r="N12" s="21" t="str">
        <f t="shared" si="4"/>
        <v/>
      </c>
      <c r="O12" s="21">
        <f>IF(E12=0,"",(IF($F$3="YTD TOTALS",SUM(Blank2:TEMPLATE!G13),SUM(Blank:TEMPLATE!G13))))</f>
        <v>0</v>
      </c>
      <c r="P12" s="21" t="str">
        <f t="shared" si="5"/>
        <v/>
      </c>
      <c r="Q12" s="21">
        <f>IF(E12=0,"",(IF($F$3="YTD TOTALS",SUM(SUM(Blank2:TEMPLATE!D13),SUM(Blank2:TEMPLATE!E13)),SUM(SUM(Blank:TEMPLATE!D13),SUM(Blank:TEMPLATE!E13)))))</f>
        <v>0</v>
      </c>
      <c r="R12" s="21" t="str">
        <f t="shared" si="6"/>
        <v/>
      </c>
      <c r="S12" s="21">
        <f>IF(E12=0,"",(IF($F$3="YTD TOTALS",SUM(Blank2:TEMPLATE!F13),SUM(Blank:TEMPLATE!F13))))</f>
        <v>0</v>
      </c>
      <c r="T12" s="21" t="str">
        <f t="shared" si="7"/>
        <v/>
      </c>
      <c r="U12" s="21">
        <f>IF(E12=0,"",(IF($F$3="YTD TOTALS",SUM(Blank2:TEMPLATE!H13),SUM(Blank:TEMPLATE!H13))))</f>
        <v>0</v>
      </c>
      <c r="V12" s="21">
        <f>IF(E12=0,"",(IF($F$3="YTD TOTALS",SUM(Blank2:TEMPLATE!I13),SUM(Blank:TEMPLATE!I13))))</f>
        <v>0</v>
      </c>
      <c r="W12" s="21">
        <f>IF(E12=0,"",(IF($F$3="YTD TOTALS",SUM(Blank2:TEMPLATE!J13),SUM(Blank:TEMPLATE!J13))))</f>
        <v>0</v>
      </c>
      <c r="X12" s="21">
        <f>IF(E12=0,"",(IF($F$3="YTD TOTALS",(SUM(Blank2:TEMPLATE!L13)-('MACHINE INFO'!R12*(B$6-A12+1))),SUM(Blank:Blank2!L13)+(SUM(Blank2:TEMPLATE!L13)-('MACHINE INFO'!R12*(B$6-A12+1))))))</f>
        <v>-2303</v>
      </c>
      <c r="Y12" s="22">
        <f t="shared" si="8"/>
        <v>-7</v>
      </c>
      <c r="Z12" s="126">
        <f>IF(E12=0,"",(SUM('MACHINE INFO'!S12)))</f>
        <v>0.9597</v>
      </c>
      <c r="AA12" s="143" t="str">
        <f t="shared" si="9"/>
        <v/>
      </c>
      <c r="AB12" s="142" t="str">
        <f t="shared" si="10"/>
        <v/>
      </c>
      <c r="AD12" s="220">
        <f>IF($G$3="YTD TOTALS",IF('TABLE INFO'!B13-B$2&gt;0,'TABLE INFO'!B13,B$2),'TABLE INFO'!B13)</f>
        <v>42464</v>
      </c>
      <c r="AE12" s="221" t="str">
        <f>'TABLE INFO'!C13</f>
        <v>FN-01</v>
      </c>
      <c r="AF12" s="221" t="str">
        <f>IF(SUM(Blank:TEMPLATE!S13)=0,"NO DROP",IF($G$3="YTD TOTALS",SUM(Blank2:TEMPLATE!S13),SUM(Blank:TEMPLATE!S13)))</f>
        <v>NO DROP</v>
      </c>
      <c r="AG12" s="222" t="str">
        <f t="shared" si="0"/>
        <v>NO DROP</v>
      </c>
      <c r="AH12" s="507" t="str">
        <f>IF(SUM(Blank:TEMPLATE!T13)=0,"NO DROP",IF($G$3="YTD TOTALS",SUM(Blank2:TEMPLATE!T13),SUM(Blank:TEMPLATE!T13)))</f>
        <v>NO DROP</v>
      </c>
      <c r="AI12" s="222" t="str">
        <f t="shared" si="1"/>
        <v>NO DROP</v>
      </c>
      <c r="AJ12" s="223" t="str">
        <f t="shared" si="2"/>
        <v>NO DROP</v>
      </c>
      <c r="AK12" s="217">
        <f>'TABLE INFO'!D13</f>
        <v>0.31</v>
      </c>
      <c r="AL12" s="223" t="str">
        <f t="shared" si="3"/>
        <v>NO DROP</v>
      </c>
      <c r="AM12" s="224" t="str">
        <f>'TABLE INFO'!E13</f>
        <v>FN</v>
      </c>
    </row>
    <row r="13" spans="1:39" s="18" customFormat="1" ht="20.25" customHeight="1" x14ac:dyDescent="0.4">
      <c r="A13" s="291">
        <f>IF($F$3="YTD TOTALS",IF('MACHINE INFO'!B13-B$2&gt;0,'MACHINE INFO'!B13,B$2),'MACHINE INFO'!B13)</f>
        <v>45626</v>
      </c>
      <c r="B13" s="19">
        <f>'MACHINE INFO'!D13</f>
        <v>1</v>
      </c>
      <c r="C13" s="19">
        <f>'MACHINE INFO'!E13</f>
        <v>4</v>
      </c>
      <c r="D13" s="19">
        <f>'MACHINE INFO'!F13</f>
        <v>1394</v>
      </c>
      <c r="E13" s="19" t="str">
        <f>'MACHINE INFO'!G13</f>
        <v>0167893389</v>
      </c>
      <c r="F13" s="20" t="str">
        <f>'MACHINE INFO'!H13</f>
        <v>$0.10</v>
      </c>
      <c r="G13" s="19" t="str">
        <f>'MACHINE INFO'!I13</f>
        <v>IGT</v>
      </c>
      <c r="H13" s="19" t="str">
        <f>'MACHINE INFO'!O13</f>
        <v xml:space="preserve">SUPER STAR POKER </v>
      </c>
      <c r="I13" s="19" t="str">
        <f>'MACHINE INFO'!P13</f>
        <v>PK1H1-50CR</v>
      </c>
      <c r="J13" s="19" t="str">
        <f>'MACHINE INFO'!Q13</f>
        <v>VIDEO POKER</v>
      </c>
      <c r="K13" s="19" t="e">
        <f>'MACHINE INFO'!#REF!</f>
        <v>#REF!</v>
      </c>
      <c r="L13" s="299">
        <f>'MACHINE INFO'!U13</f>
        <v>44685</v>
      </c>
      <c r="M13" s="21">
        <f>IF(D13=0,"",(IF($F$3="YTD TOTALS",SUM(Blank2:TEMPLATE!C14),SUM(Blank:TEMPLATE!C14))))</f>
        <v>0</v>
      </c>
      <c r="N13" s="21" t="str">
        <f t="shared" si="4"/>
        <v/>
      </c>
      <c r="O13" s="21">
        <f>IF(E13=0,"",(IF($F$3="YTD TOTALS",SUM(Blank2:TEMPLATE!G14),SUM(Blank:TEMPLATE!G14))))</f>
        <v>0</v>
      </c>
      <c r="P13" s="21" t="str">
        <f t="shared" si="5"/>
        <v/>
      </c>
      <c r="Q13" s="21">
        <f>IF(E13=0,"",(IF($F$3="YTD TOTALS",SUM(SUM(Blank2:TEMPLATE!D14),SUM(Blank2:TEMPLATE!E14)),SUM(SUM(Blank:TEMPLATE!D14),SUM(Blank:TEMPLATE!E14)))))</f>
        <v>0</v>
      </c>
      <c r="R13" s="21" t="str">
        <f t="shared" si="6"/>
        <v/>
      </c>
      <c r="S13" s="21">
        <f>IF(E13=0,"",(IF($F$3="YTD TOTALS",SUM(Blank2:TEMPLATE!F14),SUM(Blank:TEMPLATE!F14))))</f>
        <v>0</v>
      </c>
      <c r="T13" s="21" t="str">
        <f t="shared" si="7"/>
        <v/>
      </c>
      <c r="U13" s="21">
        <f>IF(E13=0,"",(IF($F$3="YTD TOTALS",SUM(Blank2:TEMPLATE!H14),SUM(Blank:TEMPLATE!H14))))</f>
        <v>0</v>
      </c>
      <c r="V13" s="21">
        <f>IF(E13=0,"",(IF($F$3="YTD TOTALS",SUM(Blank2:TEMPLATE!I14),SUM(Blank:TEMPLATE!I14))))</f>
        <v>0</v>
      </c>
      <c r="W13" s="21">
        <f>IF(E13=0,"",(IF($F$3="YTD TOTALS",SUM(Blank2:TEMPLATE!J14),SUM(Blank:TEMPLATE!J14))))</f>
        <v>0</v>
      </c>
      <c r="X13" s="21">
        <f>IF(E13=0,"",(IF($F$3="YTD TOTALS",(SUM(Blank2:TEMPLATE!L14)-('MACHINE INFO'!R13*(B$6-A13+1))),SUM(Blank:Blank2!L14)+(SUM(Blank2:TEMPLATE!L14)-('MACHINE INFO'!R13*(B$6-A13+1))))))</f>
        <v>-2303</v>
      </c>
      <c r="Y13" s="22">
        <f t="shared" si="8"/>
        <v>-7</v>
      </c>
      <c r="Z13" s="126">
        <f>IF(E13=0,"",(SUM('MACHINE INFO'!S13)))</f>
        <v>0.9597</v>
      </c>
      <c r="AA13" s="143" t="str">
        <f t="shared" si="9"/>
        <v/>
      </c>
      <c r="AB13" s="142" t="str">
        <f t="shared" si="10"/>
        <v/>
      </c>
      <c r="AD13" s="220">
        <f>IF($G$3="YTD TOTALS",IF('TABLE INFO'!B14-B$2&gt;0,'TABLE INFO'!B14,B$2),'TABLE INFO'!B14)</f>
        <v>42464</v>
      </c>
      <c r="AE13" s="221" t="str">
        <f>'TABLE INFO'!C14</f>
        <v>RW-01</v>
      </c>
      <c r="AF13" s="221" t="str">
        <f>IF(SUM(Blank:TEMPLATE!S14)=0,"NO DROP",IF($G$3="YTD TOTALS",SUM(Blank2:TEMPLATE!S14),SUM(Blank:TEMPLATE!S14)))</f>
        <v>NO DROP</v>
      </c>
      <c r="AG13" s="222" t="str">
        <f t="shared" si="0"/>
        <v>NO DROP</v>
      </c>
      <c r="AH13" s="221" t="str">
        <f>IF(SUM(Blank:TEMPLATE!T14)=0,"NO DROP",IF($G$3="YTD TOTALS",SUM(Blank2:TEMPLATE!T14),SUM(Blank:TEMPLATE!T14)))</f>
        <v>NO DROP</v>
      </c>
      <c r="AI13" s="222" t="str">
        <f t="shared" si="1"/>
        <v>NO DROP</v>
      </c>
      <c r="AJ13" s="223" t="str">
        <f t="shared" si="2"/>
        <v>NO DROP</v>
      </c>
      <c r="AK13" s="217">
        <f>'TABLE INFO'!D14</f>
        <v>0.24</v>
      </c>
      <c r="AL13" s="223" t="str">
        <f t="shared" si="3"/>
        <v>NO DROP</v>
      </c>
      <c r="AM13" s="224" t="str">
        <f>'TABLE INFO'!E14</f>
        <v>RW</v>
      </c>
    </row>
    <row r="14" spans="1:39" s="18" customFormat="1" ht="20.25" customHeight="1" x14ac:dyDescent="0.4">
      <c r="A14" s="291">
        <f>IF($F$3="YTD TOTALS",IF('MACHINE INFO'!B14-B$2&gt;0,'MACHINE INFO'!B14,B$2),'MACHINE INFO'!B14)</f>
        <v>45626</v>
      </c>
      <c r="B14" s="19">
        <f>'MACHINE INFO'!D14</f>
        <v>1</v>
      </c>
      <c r="C14" s="19">
        <f>'MACHINE INFO'!E14</f>
        <v>5</v>
      </c>
      <c r="D14" s="19">
        <f>'MACHINE INFO'!F14</f>
        <v>1385</v>
      </c>
      <c r="E14" s="19" t="str">
        <f>'MACHINE INFO'!G14</f>
        <v>0167902131</v>
      </c>
      <c r="F14" s="20" t="str">
        <f>'MACHINE INFO'!H14</f>
        <v>$0.25</v>
      </c>
      <c r="G14" s="19" t="str">
        <f>'MACHINE INFO'!I14</f>
        <v>IGT</v>
      </c>
      <c r="H14" s="19" t="str">
        <f>'MACHINE INFO'!O14</f>
        <v>GAMEKING</v>
      </c>
      <c r="I14" s="19" t="str">
        <f>'MACHINE INFO'!P14</f>
        <v>PK1H1-10CR</v>
      </c>
      <c r="J14" s="19" t="str">
        <f>'MACHINE INFO'!Q14</f>
        <v>VIDEO POKER</v>
      </c>
      <c r="K14" s="19" t="e">
        <f>'MACHINE INFO'!#REF!</f>
        <v>#REF!</v>
      </c>
      <c r="L14" s="299">
        <f>'MACHINE INFO'!U14</f>
        <v>42278</v>
      </c>
      <c r="M14" s="21">
        <f>IF(D14=0,"",(IF($F$3="YTD TOTALS",SUM(Blank2:TEMPLATE!C15),SUM(Blank:TEMPLATE!C15))))</f>
        <v>0</v>
      </c>
      <c r="N14" s="21" t="str">
        <f t="shared" si="4"/>
        <v/>
      </c>
      <c r="O14" s="21">
        <f>IF(E14=0,"",(IF($F$3="YTD TOTALS",SUM(Blank2:TEMPLATE!G15),SUM(Blank:TEMPLATE!G15))))</f>
        <v>0</v>
      </c>
      <c r="P14" s="21" t="str">
        <f t="shared" si="5"/>
        <v/>
      </c>
      <c r="Q14" s="21">
        <f>IF(E14=0,"",(IF($F$3="YTD TOTALS",SUM(SUM(Blank2:TEMPLATE!D15),SUM(Blank2:TEMPLATE!E15)),SUM(SUM(Blank:TEMPLATE!D15),SUM(Blank:TEMPLATE!E15)))))</f>
        <v>0</v>
      </c>
      <c r="R14" s="21" t="str">
        <f t="shared" si="6"/>
        <v/>
      </c>
      <c r="S14" s="21">
        <f>IF(E14=0,"",(IF($F$3="YTD TOTALS",SUM(Blank2:TEMPLATE!F15),SUM(Blank:TEMPLATE!F15))))</f>
        <v>0</v>
      </c>
      <c r="T14" s="21" t="str">
        <f t="shared" si="7"/>
        <v/>
      </c>
      <c r="U14" s="21">
        <f>IF(E14=0,"",(IF($F$3="YTD TOTALS",SUM(Blank2:TEMPLATE!H15),SUM(Blank:TEMPLATE!H15))))</f>
        <v>0</v>
      </c>
      <c r="V14" s="21">
        <f>IF(E14=0,"",(IF($F$3="YTD TOTALS",SUM(Blank2:TEMPLATE!I15),SUM(Blank:TEMPLATE!I15))))</f>
        <v>0</v>
      </c>
      <c r="W14" s="21">
        <f>IF(E14=0,"",(IF($F$3="YTD TOTALS",SUM(Blank2:TEMPLATE!J15),SUM(Blank:TEMPLATE!J15))))</f>
        <v>0</v>
      </c>
      <c r="X14" s="21">
        <f>IF(E14=0,"",(IF($F$3="YTD TOTALS",(SUM(Blank2:TEMPLATE!L15)-('MACHINE INFO'!R14*(B$6-A14+1))),SUM(Blank:Blank2!L15)+(SUM(Blank2:TEMPLATE!L15)-('MACHINE INFO'!R14*(B$6-A14+1))))))</f>
        <v>0</v>
      </c>
      <c r="Y14" s="22">
        <f t="shared" si="8"/>
        <v>0</v>
      </c>
      <c r="Z14" s="126">
        <f>IF(E14=0,"",(SUM('MACHINE INFO'!S14)))</f>
        <v>0.94869999999999999</v>
      </c>
      <c r="AA14" s="143" t="str">
        <f t="shared" si="9"/>
        <v/>
      </c>
      <c r="AB14" s="142" t="str">
        <f t="shared" si="10"/>
        <v/>
      </c>
      <c r="AD14" s="220">
        <f>IF($G$3="YTD TOTALS",IF('TABLE INFO'!B15-B$2&gt;0,'TABLE INFO'!B15,B$2),'TABLE INFO'!B15)</f>
        <v>42464</v>
      </c>
      <c r="AE14" s="221" t="str">
        <f>'TABLE INFO'!C15</f>
        <v>BJ-04</v>
      </c>
      <c r="AF14" s="221" t="str">
        <f>IF(SUM(Blank:TEMPLATE!S15)=0,"NO DROP",IF($G$3="YTD TOTALS",SUM(Blank2:TEMPLATE!S15),SUM(Blank:TEMPLATE!S15)))</f>
        <v>NO DROP</v>
      </c>
      <c r="AG14" s="222" t="str">
        <f t="shared" si="0"/>
        <v>NO DROP</v>
      </c>
      <c r="AH14" s="221" t="str">
        <f>IF(SUM(Blank:TEMPLATE!T15)=0,"NO DROP",IF($G$3="YTD TOTALS",SUM(Blank2:TEMPLATE!T15),SUM(Blank:TEMPLATE!T15)))</f>
        <v>NO DROP</v>
      </c>
      <c r="AI14" s="222" t="str">
        <f t="shared" si="1"/>
        <v>NO DROP</v>
      </c>
      <c r="AJ14" s="223" t="str">
        <f t="shared" si="2"/>
        <v>NO DROP</v>
      </c>
      <c r="AK14" s="217">
        <f>'TABLE INFO'!D15</f>
        <v>0.20499999999999999</v>
      </c>
      <c r="AL14" s="223" t="str">
        <f t="shared" si="3"/>
        <v>NO DROP</v>
      </c>
      <c r="AM14" s="224" t="str">
        <f>'TABLE INFO'!E15</f>
        <v>BJ</v>
      </c>
    </row>
    <row r="15" spans="1:39" s="18" customFormat="1" ht="20.25" customHeight="1" x14ac:dyDescent="0.4">
      <c r="A15" s="291">
        <f>IF($F$3="YTD TOTALS",IF('MACHINE INFO'!B15-B$2&gt;0,'MACHINE INFO'!B15,B$2),'MACHINE INFO'!B15)</f>
        <v>45626</v>
      </c>
      <c r="B15" s="19">
        <f>'MACHINE INFO'!D15</f>
        <v>1</v>
      </c>
      <c r="C15" s="19">
        <f>'MACHINE INFO'!E15</f>
        <v>6</v>
      </c>
      <c r="D15" s="19">
        <f>'MACHINE INFO'!F15</f>
        <v>1386</v>
      </c>
      <c r="E15" s="19" t="str">
        <f>'MACHINE INFO'!G15</f>
        <v>0167915542</v>
      </c>
      <c r="F15" s="20" t="str">
        <f>'MACHINE INFO'!H15</f>
        <v>$0.25</v>
      </c>
      <c r="G15" s="19" t="str">
        <f>'MACHINE INFO'!I15</f>
        <v>IGT</v>
      </c>
      <c r="H15" s="19" t="str">
        <f>'MACHINE INFO'!O15</f>
        <v>GAMEKING</v>
      </c>
      <c r="I15" s="19" t="str">
        <f>'MACHINE INFO'!P15</f>
        <v>PK1H1-10CR</v>
      </c>
      <c r="J15" s="19" t="str">
        <f>'MACHINE INFO'!Q15</f>
        <v>VIDEO POKER</v>
      </c>
      <c r="K15" s="19" t="e">
        <f>'MACHINE INFO'!#REF!</f>
        <v>#REF!</v>
      </c>
      <c r="L15" s="299">
        <f>'MACHINE INFO'!U15</f>
        <v>42279</v>
      </c>
      <c r="M15" s="21">
        <f>IF(D15=0,"",(IF($F$3="YTD TOTALS",SUM(Blank2:TEMPLATE!C16),SUM(Blank:TEMPLATE!C16))))</f>
        <v>0</v>
      </c>
      <c r="N15" s="21" t="str">
        <f t="shared" si="4"/>
        <v/>
      </c>
      <c r="O15" s="21">
        <f>IF(E15=0,"",(IF($F$3="YTD TOTALS",SUM(Blank2:TEMPLATE!G16),SUM(Blank:TEMPLATE!G16))))</f>
        <v>0</v>
      </c>
      <c r="P15" s="21" t="str">
        <f t="shared" si="5"/>
        <v/>
      </c>
      <c r="Q15" s="21">
        <f>IF(E15=0,"",(IF($F$3="YTD TOTALS",SUM(SUM(Blank2:TEMPLATE!D16),SUM(Blank2:TEMPLATE!E16)),SUM(SUM(Blank:TEMPLATE!D16),SUM(Blank:TEMPLATE!E16)))))</f>
        <v>0</v>
      </c>
      <c r="R15" s="21" t="str">
        <f t="shared" si="6"/>
        <v/>
      </c>
      <c r="S15" s="21">
        <f>IF(E15=0,"",(IF($F$3="YTD TOTALS",SUM(Blank2:TEMPLATE!F16),SUM(Blank:TEMPLATE!F16))))</f>
        <v>0</v>
      </c>
      <c r="T15" s="21" t="str">
        <f t="shared" si="7"/>
        <v/>
      </c>
      <c r="U15" s="21">
        <f>IF(E15=0,"",(IF($F$3="YTD TOTALS",SUM(Blank2:TEMPLATE!H16),SUM(Blank:TEMPLATE!H16))))</f>
        <v>0</v>
      </c>
      <c r="V15" s="21">
        <f>IF(E15=0,"",(IF($F$3="YTD TOTALS",SUM(Blank2:TEMPLATE!I16),SUM(Blank:TEMPLATE!I16))))</f>
        <v>0</v>
      </c>
      <c r="W15" s="21">
        <f>IF(E15=0,"",(IF($F$3="YTD TOTALS",SUM(Blank2:TEMPLATE!J16),SUM(Blank:TEMPLATE!J16))))</f>
        <v>0</v>
      </c>
      <c r="X15" s="21">
        <f>IF(E15=0,"",(IF($F$3="YTD TOTALS",(SUM(Blank2:TEMPLATE!L16)-('MACHINE INFO'!R15*(B$6-A15+1))),SUM(Blank:Blank2!L16)+(SUM(Blank2:TEMPLATE!L16)-('MACHINE INFO'!R15*(B$6-A15+1))))))</f>
        <v>0</v>
      </c>
      <c r="Y15" s="22">
        <f t="shared" si="8"/>
        <v>0</v>
      </c>
      <c r="Z15" s="126">
        <f>IF(E15=0,"",(SUM('MACHINE INFO'!S15)))</f>
        <v>0.94869999999999999</v>
      </c>
      <c r="AA15" s="143" t="str">
        <f t="shared" si="9"/>
        <v/>
      </c>
      <c r="AB15" s="142" t="str">
        <f t="shared" si="10"/>
        <v/>
      </c>
      <c r="AD15" s="220">
        <f>IF($G$3="YTD TOTALS",IF('TABLE INFO'!B16-B$2&gt;0,'TABLE INFO'!B16,B$2),'TABLE INFO'!B16)</f>
        <v>42464</v>
      </c>
      <c r="AE15" s="221" t="str">
        <f>'TABLE INFO'!C16</f>
        <v>BJ-01</v>
      </c>
      <c r="AF15" s="221" t="str">
        <f>IF(SUM(Blank:TEMPLATE!S16)=0,"NO DROP",IF($G$3="YTD TOTALS",SUM(Blank2:TEMPLATE!S16),SUM(Blank:TEMPLATE!S16)))</f>
        <v>NO DROP</v>
      </c>
      <c r="AG15" s="222" t="str">
        <f t="shared" si="0"/>
        <v>NO DROP</v>
      </c>
      <c r="AH15" s="221" t="str">
        <f>IF(SUM(Blank:TEMPLATE!T16)=0,"NO DROP",IF($G$3="YTD TOTALS",SUM(Blank2:TEMPLATE!T16),SUM(Blank:TEMPLATE!T16)))</f>
        <v>NO DROP</v>
      </c>
      <c r="AI15" s="222" t="str">
        <f t="shared" si="1"/>
        <v>NO DROP</v>
      </c>
      <c r="AJ15" s="223" t="str">
        <f t="shared" si="2"/>
        <v>NO DROP</v>
      </c>
      <c r="AK15" s="217">
        <f>'TABLE INFO'!D16</f>
        <v>0.20499999999999999</v>
      </c>
      <c r="AL15" s="223" t="str">
        <f t="shared" si="3"/>
        <v>NO DROP</v>
      </c>
      <c r="AM15" s="224" t="str">
        <f>'TABLE INFO'!E16</f>
        <v>BJ</v>
      </c>
    </row>
    <row r="16" spans="1:39" s="18" customFormat="1" ht="20.25" customHeight="1" x14ac:dyDescent="0.4">
      <c r="A16" s="291">
        <f>IF($F$3="YTD TOTALS",IF('MACHINE INFO'!B16-B$2&gt;0,'MACHINE INFO'!B16,B$2),'MACHINE INFO'!B16)</f>
        <v>45626</v>
      </c>
      <c r="B16" s="19">
        <f>'MACHINE INFO'!D16</f>
        <v>1</v>
      </c>
      <c r="C16" s="19">
        <f>'MACHINE INFO'!E16</f>
        <v>7</v>
      </c>
      <c r="D16" s="19">
        <f>'MACHINE INFO'!F16</f>
        <v>1387</v>
      </c>
      <c r="E16" s="19" t="str">
        <f>'MACHINE INFO'!G16</f>
        <v>0167924848</v>
      </c>
      <c r="F16" s="20" t="str">
        <f>'MACHINE INFO'!H16</f>
        <v>$0.25</v>
      </c>
      <c r="G16" s="19" t="str">
        <f>'MACHINE INFO'!I16</f>
        <v>IGT</v>
      </c>
      <c r="H16" s="19" t="str">
        <f>'MACHINE INFO'!O16</f>
        <v>GAMEKING</v>
      </c>
      <c r="I16" s="19" t="str">
        <f>'MACHINE INFO'!P16</f>
        <v>PK1H1-10CR</v>
      </c>
      <c r="J16" s="19" t="str">
        <f>'MACHINE INFO'!Q16</f>
        <v>VIDEO POKER</v>
      </c>
      <c r="K16" s="19" t="e">
        <f>'MACHINE INFO'!#REF!</f>
        <v>#REF!</v>
      </c>
      <c r="L16" s="299">
        <f>'MACHINE INFO'!U16</f>
        <v>42280</v>
      </c>
      <c r="M16" s="21">
        <f>IF(D16=0,"",(IF($F$3="YTD TOTALS",SUM(Blank2:TEMPLATE!C17),SUM(Blank:TEMPLATE!C17))))</f>
        <v>0</v>
      </c>
      <c r="N16" s="21" t="str">
        <f t="shared" si="4"/>
        <v/>
      </c>
      <c r="O16" s="21">
        <f>IF(E16=0,"",(IF($F$3="YTD TOTALS",SUM(Blank2:TEMPLATE!G17),SUM(Blank:TEMPLATE!G17))))</f>
        <v>0</v>
      </c>
      <c r="P16" s="21" t="str">
        <f t="shared" si="5"/>
        <v/>
      </c>
      <c r="Q16" s="21">
        <f>IF(E16=0,"",(IF($F$3="YTD TOTALS",SUM(SUM(Blank2:TEMPLATE!D17),SUM(Blank2:TEMPLATE!E17)),SUM(SUM(Blank:TEMPLATE!D17),SUM(Blank:TEMPLATE!E17)))))</f>
        <v>0</v>
      </c>
      <c r="R16" s="21" t="str">
        <f t="shared" si="6"/>
        <v/>
      </c>
      <c r="S16" s="21">
        <f>IF(E16=0,"",(IF($F$3="YTD TOTALS",SUM(Blank2:TEMPLATE!F17),SUM(Blank:TEMPLATE!F17))))</f>
        <v>0</v>
      </c>
      <c r="T16" s="21" t="str">
        <f t="shared" si="7"/>
        <v/>
      </c>
      <c r="U16" s="21">
        <f>IF(E16=0,"",(IF($F$3="YTD TOTALS",SUM(Blank2:TEMPLATE!H17),SUM(Blank:TEMPLATE!H17))))</f>
        <v>0</v>
      </c>
      <c r="V16" s="21">
        <f>IF(E16=0,"",(IF($F$3="YTD TOTALS",SUM(Blank2:TEMPLATE!I17),SUM(Blank:TEMPLATE!I17))))</f>
        <v>0</v>
      </c>
      <c r="W16" s="21">
        <f>IF(E16=0,"",(IF($F$3="YTD TOTALS",SUM(Blank2:TEMPLATE!J17),SUM(Blank:TEMPLATE!J17))))</f>
        <v>0</v>
      </c>
      <c r="X16" s="21">
        <f>IF(E16=0,"",(IF($F$3="YTD TOTALS",(SUM(Blank2:TEMPLATE!L17)-('MACHINE INFO'!R16*(B$6-A16+1))),SUM(Blank:Blank2!L17)+(SUM(Blank2:TEMPLATE!L17)-('MACHINE INFO'!R16*(B$6-A16+1))))))</f>
        <v>0</v>
      </c>
      <c r="Y16" s="22">
        <f t="shared" si="8"/>
        <v>0</v>
      </c>
      <c r="Z16" s="126">
        <f>IF(E16=0,"",(SUM('MACHINE INFO'!S16)))</f>
        <v>0.94869999999999999</v>
      </c>
      <c r="AA16" s="143" t="str">
        <f t="shared" si="9"/>
        <v/>
      </c>
      <c r="AB16" s="142" t="str">
        <f t="shared" si="10"/>
        <v/>
      </c>
      <c r="AD16" s="220">
        <f>IF($G$3="YTD TOTALS",IF('TABLE INFO'!B17-B$2&gt;0,'TABLE INFO'!B17,B$2),'TABLE INFO'!B17)</f>
        <v>42464</v>
      </c>
      <c r="AE16" s="221" t="str">
        <f>'TABLE INFO'!C17</f>
        <v>BJ-02</v>
      </c>
      <c r="AF16" s="221" t="str">
        <f>IF(SUM(Blank:TEMPLATE!S17)=0,"NO DROP",IF($G$3="YTD TOTALS",SUM(Blank2:TEMPLATE!S17),SUM(Blank:TEMPLATE!S17)))</f>
        <v>NO DROP</v>
      </c>
      <c r="AG16" s="222" t="str">
        <f t="shared" si="0"/>
        <v>NO DROP</v>
      </c>
      <c r="AH16" s="507" t="str">
        <f>IF(SUM(Blank:TEMPLATE!T17)=0,"NO DROP",IF($G$3="YTD TOTALS",SUM(Blank2:TEMPLATE!T17),SUM(Blank:TEMPLATE!T17)))</f>
        <v>NO DROP</v>
      </c>
      <c r="AI16" s="222" t="str">
        <f t="shared" si="1"/>
        <v>NO DROP</v>
      </c>
      <c r="AJ16" s="223" t="str">
        <f t="shared" ref="AJ16:AJ23" si="11">IF(AF16="NO DROP","NO DROP",AH16/AF16)</f>
        <v>NO DROP</v>
      </c>
      <c r="AK16" s="217">
        <f>'TABLE INFO'!D17</f>
        <v>0.20499999999999999</v>
      </c>
      <c r="AL16" s="223" t="str">
        <f t="shared" ref="AL16:AL23" si="12">IF(AF16="NO DROP","NO DROP",SUM(AJ16-AK16))</f>
        <v>NO DROP</v>
      </c>
      <c r="AM16" s="224" t="str">
        <f>'TABLE INFO'!E17</f>
        <v>BJ</v>
      </c>
    </row>
    <row r="17" spans="1:39" s="18" customFormat="1" ht="20.25" customHeight="1" x14ac:dyDescent="0.4">
      <c r="A17" s="291">
        <f>IF($F$3="YTD TOTALS",IF('MACHINE INFO'!B17-B$2&gt;0,'MACHINE INFO'!B17,B$2),'MACHINE INFO'!B17)</f>
        <v>45626</v>
      </c>
      <c r="B17" s="19">
        <f>'MACHINE INFO'!D17</f>
        <v>1</v>
      </c>
      <c r="C17" s="19">
        <f>'MACHINE INFO'!E17</f>
        <v>8</v>
      </c>
      <c r="D17" s="19">
        <f>'MACHINE INFO'!F17</f>
        <v>1388</v>
      </c>
      <c r="E17" s="19" t="str">
        <f>'MACHINE INFO'!G17</f>
        <v>0167932725</v>
      </c>
      <c r="F17" s="20" t="str">
        <f>'MACHINE INFO'!H17</f>
        <v>$0.25</v>
      </c>
      <c r="G17" s="19" t="str">
        <f>'MACHINE INFO'!I17</f>
        <v>IGT</v>
      </c>
      <c r="H17" s="19" t="str">
        <f>'MACHINE INFO'!O17</f>
        <v>GAMEKING</v>
      </c>
      <c r="I17" s="19" t="str">
        <f>'MACHINE INFO'!P17</f>
        <v>PK1H1-10CR</v>
      </c>
      <c r="J17" s="19" t="str">
        <f>'MACHINE INFO'!Q17</f>
        <v>VIDEO POKER</v>
      </c>
      <c r="K17" s="19" t="e">
        <f>'MACHINE INFO'!#REF!</f>
        <v>#REF!</v>
      </c>
      <c r="L17" s="299">
        <f>'MACHINE INFO'!U17</f>
        <v>42281</v>
      </c>
      <c r="M17" s="21">
        <f>IF(D17=0,"",(IF($F$3="YTD TOTALS",SUM(Blank2:TEMPLATE!C18),SUM(Blank:TEMPLATE!C18))))</f>
        <v>0</v>
      </c>
      <c r="N17" s="21" t="str">
        <f t="shared" si="4"/>
        <v/>
      </c>
      <c r="O17" s="21">
        <f>IF(E17=0,"",(IF($F$3="YTD TOTALS",SUM(Blank2:TEMPLATE!G18),SUM(Blank:TEMPLATE!G18))))</f>
        <v>0</v>
      </c>
      <c r="P17" s="21" t="str">
        <f t="shared" si="5"/>
        <v/>
      </c>
      <c r="Q17" s="21">
        <f>IF(E17=0,"",(IF($F$3="YTD TOTALS",SUM(SUM(Blank2:TEMPLATE!D18),SUM(Blank2:TEMPLATE!E18)),SUM(SUM(Blank:TEMPLATE!D18),SUM(Blank:TEMPLATE!E18)))))</f>
        <v>0</v>
      </c>
      <c r="R17" s="21" t="str">
        <f t="shared" si="6"/>
        <v/>
      </c>
      <c r="S17" s="21">
        <f>IF(E17=0,"",(IF($F$3="YTD TOTALS",SUM(Blank2:TEMPLATE!F18),SUM(Blank:TEMPLATE!F18))))</f>
        <v>0</v>
      </c>
      <c r="T17" s="21" t="str">
        <f t="shared" si="7"/>
        <v/>
      </c>
      <c r="U17" s="21">
        <f>IF(E17=0,"",(IF($F$3="YTD TOTALS",SUM(Blank2:TEMPLATE!H18),SUM(Blank:TEMPLATE!H18))))</f>
        <v>0</v>
      </c>
      <c r="V17" s="21">
        <f>IF(E17=0,"",(IF($F$3="YTD TOTALS",SUM(Blank2:TEMPLATE!I18),SUM(Blank:TEMPLATE!I18))))</f>
        <v>0</v>
      </c>
      <c r="W17" s="21">
        <f>IF(E17=0,"",(IF($F$3="YTD TOTALS",SUM(Blank2:TEMPLATE!J18),SUM(Blank:TEMPLATE!J18))))</f>
        <v>0</v>
      </c>
      <c r="X17" s="21">
        <f>IF(E17=0,"",(IF($F$3="YTD TOTALS",(SUM(Blank2:TEMPLATE!L18)-('MACHINE INFO'!R17*(B$6-A17+1))),SUM(Blank:Blank2!L18)+(SUM(Blank2:TEMPLATE!L18)-('MACHINE INFO'!R17*(B$6-A17+1))))))</f>
        <v>0</v>
      </c>
      <c r="Y17" s="22">
        <f t="shared" si="8"/>
        <v>0</v>
      </c>
      <c r="Z17" s="126">
        <f>IF(E17=0,"",(SUM('MACHINE INFO'!S17)))</f>
        <v>0.94869999999999999</v>
      </c>
      <c r="AA17" s="143" t="str">
        <f t="shared" si="9"/>
        <v/>
      </c>
      <c r="AB17" s="142" t="str">
        <f t="shared" si="10"/>
        <v/>
      </c>
      <c r="AD17" s="220">
        <f>IF($G$3="YTD TOTALS",IF('TABLE INFO'!B18-B$2&gt;0,'TABLE INFO'!B18,B$2),'TABLE INFO'!B18)</f>
        <v>42464</v>
      </c>
      <c r="AE17" s="221" t="str">
        <f>'TABLE INFO'!C18</f>
        <v>BJ-03</v>
      </c>
      <c r="AF17" s="221" t="str">
        <f>IF(SUM(Blank:TEMPLATE!S18)=0,"NO DROP",IF($G$3="YTD TOTALS",SUM(Blank2:TEMPLATE!S18),SUM(Blank:TEMPLATE!S18)))</f>
        <v>NO DROP</v>
      </c>
      <c r="AG17" s="222" t="str">
        <f t="shared" si="0"/>
        <v>NO DROP</v>
      </c>
      <c r="AH17" s="221" t="str">
        <f>IF(SUM(Blank:TEMPLATE!T18)=0,"NO DROP",IF($G$3="YTD TOTALS",SUM(Blank2:TEMPLATE!T18),SUM(Blank:TEMPLATE!T18)))</f>
        <v>NO DROP</v>
      </c>
      <c r="AI17" s="222" t="str">
        <f t="shared" si="1"/>
        <v>NO DROP</v>
      </c>
      <c r="AJ17" s="223" t="str">
        <f t="shared" si="11"/>
        <v>NO DROP</v>
      </c>
      <c r="AK17" s="217">
        <f>'TABLE INFO'!D18</f>
        <v>0.20499999999999999</v>
      </c>
      <c r="AL17" s="223" t="str">
        <f t="shared" si="12"/>
        <v>NO DROP</v>
      </c>
      <c r="AM17" s="224" t="str">
        <f>'TABLE INFO'!E18</f>
        <v>BJ</v>
      </c>
    </row>
    <row r="18" spans="1:39" s="18" customFormat="1" ht="20.25" customHeight="1" x14ac:dyDescent="0.4">
      <c r="A18" s="291">
        <f>IF($F$3="YTD TOTALS",IF('MACHINE INFO'!B18-B$2&gt;0,'MACHINE INFO'!B18,B$2),'MACHINE INFO'!B18)</f>
        <v>45626</v>
      </c>
      <c r="B18" s="19">
        <f>'MACHINE INFO'!D18</f>
        <v>2</v>
      </c>
      <c r="C18" s="19">
        <f>'MACHINE INFO'!E18</f>
        <v>1</v>
      </c>
      <c r="D18" s="19">
        <f>'MACHINE INFO'!F18</f>
        <v>1370</v>
      </c>
      <c r="E18" s="19" t="str">
        <f>'MACHINE INFO'!G18</f>
        <v>0342379600</v>
      </c>
      <c r="F18" s="20" t="str">
        <f>'MACHINE INFO'!H18</f>
        <v>$0.01</v>
      </c>
      <c r="G18" s="19" t="str">
        <f>'MACHINE INFO'!I18</f>
        <v>LIGHT AND WONDER</v>
      </c>
      <c r="H18" s="19" t="str">
        <f>'MACHINE INFO'!O18</f>
        <v>HUFF N' MORE PUFF</v>
      </c>
      <c r="I18" s="19" t="str">
        <f>'MACHINE INFO'!P18</f>
        <v xml:space="preserve">5R243W75-750CR </v>
      </c>
      <c r="J18" s="19" t="str">
        <f>'MACHINE INFO'!Q18</f>
        <v>VIDEO MACHINE</v>
      </c>
      <c r="K18" s="19" t="e">
        <f>'MACHINE INFO'!#REF!</f>
        <v>#REF!</v>
      </c>
      <c r="L18" s="299">
        <f>'MACHINE INFO'!U18</f>
        <v>45292</v>
      </c>
      <c r="M18" s="21">
        <f>IF(D18=0,"",(IF($F$3="YTD TOTALS",SUM(Blank2:TEMPLATE!C19),SUM(Blank:TEMPLATE!C19))))</f>
        <v>0</v>
      </c>
      <c r="N18" s="21" t="str">
        <f t="shared" si="4"/>
        <v/>
      </c>
      <c r="O18" s="21">
        <f>IF(E18=0,"",(IF($F$3="YTD TOTALS",SUM(Blank2:TEMPLATE!G19),SUM(Blank:TEMPLATE!G19))))</f>
        <v>0</v>
      </c>
      <c r="P18" s="21" t="str">
        <f t="shared" si="5"/>
        <v/>
      </c>
      <c r="Q18" s="21">
        <f>IF(E18=0,"",(IF($F$3="YTD TOTALS",SUM(SUM(Blank2:TEMPLATE!D19),SUM(Blank2:TEMPLATE!E19)),SUM(SUM(Blank:TEMPLATE!D19),SUM(Blank:TEMPLATE!E19)))))</f>
        <v>0</v>
      </c>
      <c r="R18" s="21" t="str">
        <f t="shared" si="6"/>
        <v/>
      </c>
      <c r="S18" s="21">
        <f>IF(E18=0,"",(IF($F$3="YTD TOTALS",SUM(Blank2:TEMPLATE!F19),SUM(Blank:TEMPLATE!F19))))</f>
        <v>0</v>
      </c>
      <c r="T18" s="21" t="str">
        <f t="shared" si="7"/>
        <v/>
      </c>
      <c r="U18" s="21">
        <f>IF(E18=0,"",(IF($F$3="YTD TOTALS",SUM(Blank2:TEMPLATE!H19),SUM(Blank:TEMPLATE!H19))))</f>
        <v>0</v>
      </c>
      <c r="V18" s="21">
        <f>IF(E18=0,"",(IF($F$3="YTD TOTALS",SUM(Blank2:TEMPLATE!I19),SUM(Blank:TEMPLATE!I19))))</f>
        <v>0</v>
      </c>
      <c r="W18" s="21">
        <f>IF(E18=0,"",(IF($F$3="YTD TOTALS",SUM(Blank2:TEMPLATE!J19),SUM(Blank:TEMPLATE!J19))))</f>
        <v>0</v>
      </c>
      <c r="X18" s="21">
        <f>IF(E18=0,"",(IF($F$3="YTD TOTALS",(SUM(Blank2:TEMPLATE!L19)-('MACHINE INFO'!R18*(B$6-A18+1))),SUM(Blank:Blank2!L19)+(SUM(Blank2:TEMPLATE!L19)-('MACHINE INFO'!R18*(B$6-A18+1))))))</f>
        <v>0</v>
      </c>
      <c r="Y18" s="22">
        <f t="shared" si="8"/>
        <v>0</v>
      </c>
      <c r="Z18" s="126">
        <f>IF(E18=0,"",(SUM('MACHINE INFO'!S18)))</f>
        <v>0.88355000000000006</v>
      </c>
      <c r="AA18" s="143" t="str">
        <f t="shared" si="9"/>
        <v/>
      </c>
      <c r="AB18" s="142" t="str">
        <f t="shared" si="10"/>
        <v/>
      </c>
      <c r="AD18" s="220">
        <f>IF($G$3="YTD TOTALS",IF('TABLE INFO'!B19-B$2&gt;0,'TABLE INFO'!B19,B$2),'TABLE INFO'!B19)</f>
        <v>42464</v>
      </c>
      <c r="AE18" s="221" t="str">
        <f>'TABLE INFO'!C19</f>
        <v>DI-01</v>
      </c>
      <c r="AF18" s="221" t="str">
        <f>IF(SUM(Blank:TEMPLATE!S19)=0,"NO DROP",IF($G$3="YTD TOTALS",SUM(Blank2:TEMPLATE!S19),SUM(Blank:TEMPLATE!S19)))</f>
        <v>NO DROP</v>
      </c>
      <c r="AG18" s="222" t="str">
        <f t="shared" si="0"/>
        <v>NO DROP</v>
      </c>
      <c r="AH18" s="221" t="str">
        <f>IF(SUM(Blank:TEMPLATE!T19)=0,"NO DROP",IF($G$3="YTD TOTALS",SUM(Blank2:TEMPLATE!T19),SUM(Blank:TEMPLATE!T19)))</f>
        <v>NO DROP</v>
      </c>
      <c r="AI18" s="222" t="str">
        <f t="shared" si="1"/>
        <v>NO DROP</v>
      </c>
      <c r="AJ18" s="223" t="str">
        <f t="shared" si="11"/>
        <v>NO DROP</v>
      </c>
      <c r="AK18" s="217">
        <f>'TABLE INFO'!D19</f>
        <v>0.19</v>
      </c>
      <c r="AL18" s="223" t="str">
        <f t="shared" si="12"/>
        <v>NO DROP</v>
      </c>
      <c r="AM18" s="224" t="str">
        <f>'TABLE INFO'!E19</f>
        <v>BJ</v>
      </c>
    </row>
    <row r="19" spans="1:39" s="18" customFormat="1" ht="20.25" customHeight="1" x14ac:dyDescent="0.4">
      <c r="A19" s="291">
        <f>IF($F$3="YTD TOTALS",IF('MACHINE INFO'!B19-B$2&gt;0,'MACHINE INFO'!B19,B$2),'MACHINE INFO'!B19)</f>
        <v>45626</v>
      </c>
      <c r="B19" s="19">
        <f>'MACHINE INFO'!D19</f>
        <v>2</v>
      </c>
      <c r="C19" s="19">
        <f>'MACHINE INFO'!E19</f>
        <v>2</v>
      </c>
      <c r="D19" s="19">
        <f>'MACHINE INFO'!F19</f>
        <v>1371</v>
      </c>
      <c r="E19" s="19" t="str">
        <f>'MACHINE INFO'!G19</f>
        <v>0342389422</v>
      </c>
      <c r="F19" s="20" t="str">
        <f>'MACHINE INFO'!H19</f>
        <v>$0.01</v>
      </c>
      <c r="G19" s="19" t="str">
        <f>'MACHINE INFO'!I19</f>
        <v>LIGHT AND WONDER</v>
      </c>
      <c r="H19" s="19" t="str">
        <f>'MACHINE INFO'!O19</f>
        <v>HUFF N' MORE PUFF</v>
      </c>
      <c r="I19" s="19" t="str">
        <f>'MACHINE INFO'!P19</f>
        <v xml:space="preserve">5R243W75-750CR </v>
      </c>
      <c r="J19" s="19" t="str">
        <f>'MACHINE INFO'!Q19</f>
        <v>VIDEO MACHINE</v>
      </c>
      <c r="K19" s="19" t="e">
        <f>'MACHINE INFO'!#REF!</f>
        <v>#REF!</v>
      </c>
      <c r="L19" s="299">
        <f>'MACHINE INFO'!U19</f>
        <v>45292</v>
      </c>
      <c r="M19" s="21">
        <f>IF(D19=0,"",(IF($F$3="YTD TOTALS",SUM(Blank2:TEMPLATE!C20),SUM(Blank:TEMPLATE!C20))))</f>
        <v>0</v>
      </c>
      <c r="N19" s="21" t="str">
        <f t="shared" si="4"/>
        <v/>
      </c>
      <c r="O19" s="21">
        <f>IF(E19=0,"",(IF($F$3="YTD TOTALS",SUM(Blank2:TEMPLATE!G20),SUM(Blank:TEMPLATE!G20))))</f>
        <v>0</v>
      </c>
      <c r="P19" s="21" t="str">
        <f t="shared" si="5"/>
        <v/>
      </c>
      <c r="Q19" s="21">
        <f>IF(E19=0,"",(IF($F$3="YTD TOTALS",SUM(SUM(Blank2:TEMPLATE!D20),SUM(Blank2:TEMPLATE!E20)),SUM(SUM(Blank:TEMPLATE!D20),SUM(Blank:TEMPLATE!E20)))))</f>
        <v>0</v>
      </c>
      <c r="R19" s="21" t="str">
        <f t="shared" si="6"/>
        <v/>
      </c>
      <c r="S19" s="21">
        <f>IF(E19=0,"",(IF($F$3="YTD TOTALS",SUM(Blank2:TEMPLATE!F20),SUM(Blank:TEMPLATE!F20))))</f>
        <v>0</v>
      </c>
      <c r="T19" s="21" t="str">
        <f t="shared" si="7"/>
        <v/>
      </c>
      <c r="U19" s="21">
        <f>IF(E19=0,"",(IF($F$3="YTD TOTALS",SUM(Blank2:TEMPLATE!H20),SUM(Blank:TEMPLATE!H20))))</f>
        <v>0</v>
      </c>
      <c r="V19" s="21">
        <f>IF(E19=0,"",(IF($F$3="YTD TOTALS",SUM(Blank2:TEMPLATE!I20),SUM(Blank:TEMPLATE!I20))))</f>
        <v>0</v>
      </c>
      <c r="W19" s="21">
        <f>IF(E19=0,"",(IF($F$3="YTD TOTALS",SUM(Blank2:TEMPLATE!J20),SUM(Blank:TEMPLATE!J20))))</f>
        <v>0</v>
      </c>
      <c r="X19" s="21">
        <f>IF(E19=0,"",(IF($F$3="YTD TOTALS",(SUM(Blank2:TEMPLATE!L20)-('MACHINE INFO'!R19*(B$6-A19+1))),SUM(Blank:Blank2!L20)+(SUM(Blank2:TEMPLATE!L20)-('MACHINE INFO'!R19*(B$6-A19+1))))))</f>
        <v>0</v>
      </c>
      <c r="Y19" s="22">
        <f t="shared" si="8"/>
        <v>0</v>
      </c>
      <c r="Z19" s="126">
        <f>IF(E19=0,"",(SUM('MACHINE INFO'!S19)))</f>
        <v>0.88355000000000006</v>
      </c>
      <c r="AA19" s="143" t="str">
        <f t="shared" si="9"/>
        <v/>
      </c>
      <c r="AB19" s="142" t="str">
        <f t="shared" si="10"/>
        <v/>
      </c>
      <c r="AD19" s="220">
        <f>IF($G$3="YTD TOTALS",IF('TABLE INFO'!B20-B$2&gt;0,'TABLE INFO'!B20,B$2),'TABLE INFO'!B20)</f>
        <v>42464</v>
      </c>
      <c r="AE19" s="221" t="str">
        <f>'TABLE INFO'!C20</f>
        <v>HH-01</v>
      </c>
      <c r="AF19" s="221" t="str">
        <f>IF(SUM(Blank:TEMPLATE!S20)=0,"NO DROP",IF($G$3="YTD TOTALS",SUM(Blank2:TEMPLATE!S20),SUM(Blank:TEMPLATE!S20)))</f>
        <v>NO DROP</v>
      </c>
      <c r="AG19" s="222" t="str">
        <f t="shared" si="0"/>
        <v>NO DROP</v>
      </c>
      <c r="AH19" s="221" t="str">
        <f>IF(SUM(Blank:TEMPLATE!T20)=0,"NO DROP",IF($G$3="YTD TOTALS",SUM(Blank2:TEMPLATE!T20),SUM(Blank:TEMPLATE!T20)))</f>
        <v>NO DROP</v>
      </c>
      <c r="AI19" s="222" t="str">
        <f t="shared" si="1"/>
        <v>NO DROP</v>
      </c>
      <c r="AJ19" s="223" t="str">
        <f t="shared" si="11"/>
        <v>NO DROP</v>
      </c>
      <c r="AK19" s="217">
        <f>'TABLE INFO'!D20</f>
        <v>0.28000000000000003</v>
      </c>
      <c r="AL19" s="223" t="str">
        <f t="shared" si="12"/>
        <v>NO DROP</v>
      </c>
      <c r="AM19" s="224" t="str">
        <f>'TABLE INFO'!E20</f>
        <v>DI</v>
      </c>
    </row>
    <row r="20" spans="1:39" s="18" customFormat="1" ht="20.25" customHeight="1" x14ac:dyDescent="0.4">
      <c r="A20" s="291">
        <f>IF($F$3="YTD TOTALS",IF('MACHINE INFO'!B20-B$2&gt;0,'MACHINE INFO'!B20,B$2),'MACHINE INFO'!B20)</f>
        <v>45626</v>
      </c>
      <c r="B20" s="19">
        <f>'MACHINE INFO'!D20</f>
        <v>2</v>
      </c>
      <c r="C20" s="19">
        <f>'MACHINE INFO'!E20</f>
        <v>3</v>
      </c>
      <c r="D20" s="19">
        <f>'MACHINE INFO'!F20</f>
        <v>1372</v>
      </c>
      <c r="E20" s="19" t="str">
        <f>'MACHINE INFO'!G20</f>
        <v>0342365717</v>
      </c>
      <c r="F20" s="20" t="str">
        <f>'MACHINE INFO'!H20</f>
        <v>$0.01</v>
      </c>
      <c r="G20" s="19" t="str">
        <f>'MACHINE INFO'!I20</f>
        <v>LIGHT AND WONDER</v>
      </c>
      <c r="H20" s="19" t="str">
        <f>'MACHINE INFO'!O20</f>
        <v>HUFF N' MORE PUFF</v>
      </c>
      <c r="I20" s="19" t="str">
        <f>'MACHINE INFO'!P20</f>
        <v xml:space="preserve">5R243W75-750CR </v>
      </c>
      <c r="J20" s="19" t="str">
        <f>'MACHINE INFO'!Q20</f>
        <v>VIDEO MACHINE</v>
      </c>
      <c r="K20" s="19" t="e">
        <f>'MACHINE INFO'!#REF!</f>
        <v>#REF!</v>
      </c>
      <c r="L20" s="299">
        <f>'MACHINE INFO'!U20</f>
        <v>45292</v>
      </c>
      <c r="M20" s="21">
        <f>IF(D20=0,"",(IF($F$3="YTD TOTALS",SUM(Blank2:TEMPLATE!C21),SUM(Blank:TEMPLATE!C21))))</f>
        <v>0</v>
      </c>
      <c r="N20" s="21" t="str">
        <f t="shared" si="4"/>
        <v/>
      </c>
      <c r="O20" s="21">
        <f>IF(E20=0,"",(IF($F$3="YTD TOTALS",SUM(Blank2:TEMPLATE!G21),SUM(Blank:TEMPLATE!G21))))</f>
        <v>0</v>
      </c>
      <c r="P20" s="21" t="str">
        <f t="shared" si="5"/>
        <v/>
      </c>
      <c r="Q20" s="21">
        <f>IF(E20=0,"",(IF($F$3="YTD TOTALS",SUM(SUM(Blank2:TEMPLATE!D21),SUM(Blank2:TEMPLATE!E21)),SUM(SUM(Blank:TEMPLATE!D21),SUM(Blank:TEMPLATE!E21)))))</f>
        <v>0</v>
      </c>
      <c r="R20" s="21" t="str">
        <f t="shared" si="6"/>
        <v/>
      </c>
      <c r="S20" s="21">
        <f>IF(E20=0,"",(IF($F$3="YTD TOTALS",SUM(Blank2:TEMPLATE!F21),SUM(Blank:TEMPLATE!F21))))</f>
        <v>0</v>
      </c>
      <c r="T20" s="21" t="str">
        <f t="shared" si="7"/>
        <v/>
      </c>
      <c r="U20" s="21">
        <f>IF(E20=0,"",(IF($F$3="YTD TOTALS",SUM(Blank2:TEMPLATE!H21),SUM(Blank:TEMPLATE!H21))))</f>
        <v>0</v>
      </c>
      <c r="V20" s="21">
        <f>IF(E20=0,"",(IF($F$3="YTD TOTALS",SUM(Blank2:TEMPLATE!I21),SUM(Blank:TEMPLATE!I21))))</f>
        <v>0</v>
      </c>
      <c r="W20" s="21">
        <f>IF(E20=0,"",(IF($F$3="YTD TOTALS",SUM(Blank2:TEMPLATE!J21),SUM(Blank:TEMPLATE!J21))))</f>
        <v>0</v>
      </c>
      <c r="X20" s="21">
        <f>IF(E20=0,"",(IF($F$3="YTD TOTALS",(SUM(Blank2:TEMPLATE!L21)-('MACHINE INFO'!R20*(B$6-A20+1))),SUM(Blank:Blank2!L21)+(SUM(Blank2:TEMPLATE!L21)-('MACHINE INFO'!R20*(B$6-A20+1))))))</f>
        <v>0</v>
      </c>
      <c r="Y20" s="22">
        <f t="shared" si="8"/>
        <v>0</v>
      </c>
      <c r="Z20" s="126">
        <f>IF(E20=0,"",(SUM('MACHINE INFO'!S20)))</f>
        <v>0.88355000000000006</v>
      </c>
      <c r="AA20" s="143" t="str">
        <f t="shared" si="9"/>
        <v/>
      </c>
      <c r="AB20" s="142" t="str">
        <f t="shared" si="10"/>
        <v/>
      </c>
      <c r="AD20" s="220">
        <f>IF($G$3="YTD TOTALS",IF('TABLE INFO'!B21-B$2&gt;0,'TABLE INFO'!B21,B$2),'TABLE INFO'!B21)</f>
        <v>0</v>
      </c>
      <c r="AE20" s="221">
        <f>'TABLE INFO'!C21</f>
        <v>0</v>
      </c>
      <c r="AF20" s="221" t="str">
        <f>IF(SUM(Blank:TEMPLATE!S21)=0,"NO DROP",IF($G$3="YTD TOTALS",SUM(Blank2:TEMPLATE!S21),SUM(Blank:TEMPLATE!S21)))</f>
        <v>NO DROP</v>
      </c>
      <c r="AG20" s="222" t="str">
        <f t="shared" si="0"/>
        <v>NO DROP</v>
      </c>
      <c r="AH20" s="221" t="str">
        <f>IF(SUM(Blank:TEMPLATE!T21)=0,"NO DROP",IF($G$3="YTD TOTALS",SUM(Blank2:TEMPLATE!T21),SUM(Blank:TEMPLATE!T21)))</f>
        <v>NO DROP</v>
      </c>
      <c r="AI20" s="222" t="str">
        <f t="shared" si="1"/>
        <v>NO DROP</v>
      </c>
      <c r="AJ20" s="223" t="str">
        <f t="shared" si="11"/>
        <v>NO DROP</v>
      </c>
      <c r="AK20" s="217">
        <f>'TABLE INFO'!D21</f>
        <v>0</v>
      </c>
      <c r="AL20" s="223" t="str">
        <f t="shared" si="12"/>
        <v>NO DROP</v>
      </c>
      <c r="AM20" s="224">
        <f>'TABLE INFO'!E21</f>
        <v>0</v>
      </c>
    </row>
    <row r="21" spans="1:39" s="18" customFormat="1" ht="20.25" customHeight="1" x14ac:dyDescent="0.4">
      <c r="A21" s="291">
        <f>IF($F$3="YTD TOTALS",IF('MACHINE INFO'!B21-B$2&gt;0,'MACHINE INFO'!B21,B$2),'MACHINE INFO'!B21)</f>
        <v>45626</v>
      </c>
      <c r="B21" s="19">
        <f>'MACHINE INFO'!D21</f>
        <v>3</v>
      </c>
      <c r="C21" s="19">
        <f>'MACHINE INFO'!E21</f>
        <v>1</v>
      </c>
      <c r="D21" s="19">
        <f>'MACHINE INFO'!F21</f>
        <v>1425</v>
      </c>
      <c r="E21" s="19" t="str">
        <f>'MACHINE INFO'!G21</f>
        <v>0356650458</v>
      </c>
      <c r="F21" s="20" t="str">
        <f>'MACHINE INFO'!H21</f>
        <v>$0.01</v>
      </c>
      <c r="G21" s="19" t="str">
        <f>'MACHINE INFO'!I21</f>
        <v>LIGHT AND WONDER</v>
      </c>
      <c r="H21" s="19" t="str">
        <f>'MACHINE INFO'!O21</f>
        <v xml:space="preserve">QUICK HIT LINK FIRE </v>
      </c>
      <c r="I21" s="19" t="str">
        <f>'MACHINE INFO'!P21</f>
        <v>5R30L40-600CR</v>
      </c>
      <c r="J21" s="19" t="str">
        <f>'MACHINE INFO'!Q21</f>
        <v>VIDEO MACHINE</v>
      </c>
      <c r="K21" s="19" t="e">
        <f>'MACHINE INFO'!#REF!</f>
        <v>#REF!</v>
      </c>
      <c r="L21" s="299">
        <f>'MACHINE INFO'!U21</f>
        <v>45536</v>
      </c>
      <c r="M21" s="21">
        <f>IF(D21=0,"",(IF($F$3="YTD TOTALS",SUM(Blank2:TEMPLATE!C22),SUM(Blank:TEMPLATE!C22))))</f>
        <v>0</v>
      </c>
      <c r="N21" s="21" t="str">
        <f t="shared" si="4"/>
        <v/>
      </c>
      <c r="O21" s="21">
        <f>IF(E21=0,"",(IF($F$3="YTD TOTALS",SUM(Blank2:TEMPLATE!G22),SUM(Blank:TEMPLATE!G22))))</f>
        <v>0</v>
      </c>
      <c r="P21" s="21" t="str">
        <f t="shared" si="5"/>
        <v/>
      </c>
      <c r="Q21" s="21">
        <f>IF(E21=0,"",(IF($F$3="YTD TOTALS",SUM(SUM(Blank2:TEMPLATE!D22),SUM(Blank2:TEMPLATE!E22)),SUM(SUM(Blank:TEMPLATE!D22),SUM(Blank:TEMPLATE!E22)))))</f>
        <v>0</v>
      </c>
      <c r="R21" s="21" t="str">
        <f t="shared" si="6"/>
        <v/>
      </c>
      <c r="S21" s="21">
        <f>IF(E21=0,"",(IF($F$3="YTD TOTALS",SUM(Blank2:TEMPLATE!F22),SUM(Blank:TEMPLATE!F22))))</f>
        <v>0</v>
      </c>
      <c r="T21" s="21" t="str">
        <f t="shared" si="7"/>
        <v/>
      </c>
      <c r="U21" s="21">
        <f>IF(E21=0,"",(IF($F$3="YTD TOTALS",SUM(Blank2:TEMPLATE!H22),SUM(Blank:TEMPLATE!H22))))</f>
        <v>0</v>
      </c>
      <c r="V21" s="21">
        <f>IF(E21=0,"",(IF($F$3="YTD TOTALS",SUM(Blank2:TEMPLATE!I22),SUM(Blank:TEMPLATE!I22))))</f>
        <v>0</v>
      </c>
      <c r="W21" s="21">
        <f>IF(E21=0,"",(IF($F$3="YTD TOTALS",SUM(Blank2:TEMPLATE!J22),SUM(Blank:TEMPLATE!J22))))</f>
        <v>0</v>
      </c>
      <c r="X21" s="21">
        <f>IF(E21=0,"",(IF($F$3="YTD TOTALS",(SUM(Blank2:TEMPLATE!L22)-('MACHINE INFO'!R21*(B$6-A21+1))),SUM(Blank:Blank2!L22)+(SUM(Blank2:TEMPLATE!L22)-('MACHINE INFO'!R21*(B$6-A21+1))))))</f>
        <v>0</v>
      </c>
      <c r="Y21" s="22">
        <f t="shared" si="8"/>
        <v>0</v>
      </c>
      <c r="Z21" s="126">
        <f>IF(E21=0,"",(SUM('MACHINE INFO'!S21)))</f>
        <v>0.89100000000000001</v>
      </c>
      <c r="AA21" s="143" t="str">
        <f t="shared" si="9"/>
        <v/>
      </c>
      <c r="AB21" s="142" t="str">
        <f t="shared" si="10"/>
        <v/>
      </c>
      <c r="AD21" s="521">
        <f>IF($G$3="YTD TOTALS",IF('TABLE INFO'!B22-B$2&gt;0,'TABLE INFO'!B22,B$2),'TABLE INFO'!B22)</f>
        <v>0</v>
      </c>
      <c r="AE21" s="502">
        <f>'TABLE INFO'!C22</f>
        <v>0</v>
      </c>
      <c r="AF21" s="502" t="str">
        <f>IF(SUM(Blank:TEMPLATE!S22)=0,"NO DROP",IF($G$3="YTD TOTALS",SUM(Blank2:TEMPLATE!S22),SUM(Blank:TEMPLATE!S22)))</f>
        <v>NO DROP</v>
      </c>
      <c r="AG21" s="503" t="str">
        <f t="shared" si="0"/>
        <v>NO DROP</v>
      </c>
      <c r="AH21" s="502" t="str">
        <f>IF(SUM(Blank:TEMPLATE!T22)=0,"NO DROP",IF($G$3="YTD TOTALS",SUM(Blank2:TEMPLATE!T22),SUM(Blank:TEMPLATE!T22)))</f>
        <v>NO DROP</v>
      </c>
      <c r="AI21" s="503" t="str">
        <f t="shared" si="1"/>
        <v>NO DROP</v>
      </c>
      <c r="AJ21" s="504" t="str">
        <f t="shared" si="11"/>
        <v>NO DROP</v>
      </c>
      <c r="AK21" s="505">
        <f>'TABLE INFO'!D22</f>
        <v>0</v>
      </c>
      <c r="AL21" s="504" t="str">
        <f t="shared" si="12"/>
        <v>NO DROP</v>
      </c>
      <c r="AM21" s="522">
        <f>'TABLE INFO'!E22</f>
        <v>0</v>
      </c>
    </row>
    <row r="22" spans="1:39" s="18" customFormat="1" ht="20.25" customHeight="1" x14ac:dyDescent="0.4">
      <c r="A22" s="291">
        <f>IF($F$3="YTD TOTALS",IF('MACHINE INFO'!B22-B$2&gt;0,'MACHINE INFO'!B22,B$2),'MACHINE INFO'!B22)</f>
        <v>45626</v>
      </c>
      <c r="B22" s="19">
        <f>'MACHINE INFO'!D22</f>
        <v>3</v>
      </c>
      <c r="C22" s="19">
        <f>'MACHINE INFO'!E22</f>
        <v>2</v>
      </c>
      <c r="D22" s="19">
        <f>'MACHINE INFO'!F22</f>
        <v>1426</v>
      </c>
      <c r="E22" s="19" t="str">
        <f>'MACHINE INFO'!G22</f>
        <v>0356666020</v>
      </c>
      <c r="F22" s="20" t="str">
        <f>'MACHINE INFO'!H22</f>
        <v>$0.01</v>
      </c>
      <c r="G22" s="19" t="str">
        <f>'MACHINE INFO'!I22</f>
        <v>LIGHT AND WONDER</v>
      </c>
      <c r="H22" s="19" t="str">
        <f>'MACHINE INFO'!O22</f>
        <v>QUICK HIT LINK GEMS</v>
      </c>
      <c r="I22" s="19" t="str">
        <f>'MACHINE INFO'!P22</f>
        <v>5R30L75-600CR</v>
      </c>
      <c r="J22" s="19" t="str">
        <f>'MACHINE INFO'!Q22</f>
        <v>VIDEO MACHINE</v>
      </c>
      <c r="K22" s="19" t="e">
        <f>'MACHINE INFO'!#REF!</f>
        <v>#REF!</v>
      </c>
      <c r="L22" s="299">
        <f>'MACHINE INFO'!U22</f>
        <v>45537</v>
      </c>
      <c r="M22" s="21">
        <f>IF(D22=0,"",(IF($F$3="YTD TOTALS",SUM(Blank2:TEMPLATE!C23),SUM(Blank:TEMPLATE!C23))))</f>
        <v>0</v>
      </c>
      <c r="N22" s="21" t="str">
        <f t="shared" si="4"/>
        <v/>
      </c>
      <c r="O22" s="21">
        <f>IF(E22=0,"",(IF($F$3="YTD TOTALS",SUM(Blank2:TEMPLATE!G23),SUM(Blank:TEMPLATE!G23))))</f>
        <v>0</v>
      </c>
      <c r="P22" s="21" t="str">
        <f t="shared" si="5"/>
        <v/>
      </c>
      <c r="Q22" s="21">
        <f>IF(E22=0,"",(IF($F$3="YTD TOTALS",SUM(SUM(Blank2:TEMPLATE!D23),SUM(Blank2:TEMPLATE!E23)),SUM(SUM(Blank:TEMPLATE!D23),SUM(Blank:TEMPLATE!E23)))))</f>
        <v>0</v>
      </c>
      <c r="R22" s="21" t="str">
        <f t="shared" si="6"/>
        <v/>
      </c>
      <c r="S22" s="21">
        <f>IF(E22=0,"",(IF($F$3="YTD TOTALS",SUM(Blank2:TEMPLATE!F23),SUM(Blank:TEMPLATE!F23))))</f>
        <v>0</v>
      </c>
      <c r="T22" s="21" t="str">
        <f t="shared" si="7"/>
        <v/>
      </c>
      <c r="U22" s="21">
        <f>IF(E22=0,"",(IF($F$3="YTD TOTALS",SUM(Blank2:TEMPLATE!H23),SUM(Blank:TEMPLATE!H23))))</f>
        <v>0</v>
      </c>
      <c r="V22" s="21">
        <f>IF(E22=0,"",(IF($F$3="YTD TOTALS",SUM(Blank2:TEMPLATE!I23),SUM(Blank:TEMPLATE!I23))))</f>
        <v>0</v>
      </c>
      <c r="W22" s="21">
        <f>IF(E22=0,"",(IF($F$3="YTD TOTALS",SUM(Blank2:TEMPLATE!J23),SUM(Blank:TEMPLATE!J23))))</f>
        <v>0</v>
      </c>
      <c r="X22" s="21">
        <f>IF(E22=0,"",(IF($F$3="YTD TOTALS",(SUM(Blank2:TEMPLATE!L23)-('MACHINE INFO'!R22*(B$6-A22+1))),SUM(Blank:Blank2!L23)+(SUM(Blank2:TEMPLATE!L23)-('MACHINE INFO'!R22*(B$6-A22+1))))))</f>
        <v>0</v>
      </c>
      <c r="Y22" s="22">
        <f t="shared" si="8"/>
        <v>0</v>
      </c>
      <c r="Z22" s="126">
        <f>IF(E22=0,"",(SUM('MACHINE INFO'!S22)))</f>
        <v>0.89100000000000001</v>
      </c>
      <c r="AA22" s="143" t="str">
        <f t="shared" si="9"/>
        <v/>
      </c>
      <c r="AB22" s="142" t="str">
        <f t="shared" si="10"/>
        <v/>
      </c>
      <c r="AD22" s="521"/>
      <c r="AE22" s="502">
        <f>'TABLE INFO'!C23</f>
        <v>0</v>
      </c>
      <c r="AF22" s="502" t="str">
        <f>IF(SUM(Blank:TEMPLATE!S23)=0,"NO DROP",IF($G$3="YTD TOTALS",SUM(Blank2:TEMPLATE!S23),SUM(Blank:TEMPLATE!S23)))</f>
        <v>NO DROP</v>
      </c>
      <c r="AG22" s="503" t="str">
        <f t="shared" si="0"/>
        <v>NO DROP</v>
      </c>
      <c r="AH22" s="502" t="str">
        <f>IF(SUM(Blank:TEMPLATE!T23)=0,"NO DROP",IF($G$3="YTD TOTALS",SUM(Blank2:TEMPLATE!T23),SUM(Blank:TEMPLATE!T23)))</f>
        <v>NO DROP</v>
      </c>
      <c r="AI22" s="503" t="str">
        <f t="shared" si="1"/>
        <v>NO DROP</v>
      </c>
      <c r="AJ22" s="504" t="str">
        <f t="shared" si="11"/>
        <v>NO DROP</v>
      </c>
      <c r="AK22" s="505">
        <f>'TABLE INFO'!D23</f>
        <v>0</v>
      </c>
      <c r="AL22" s="504" t="str">
        <f t="shared" si="12"/>
        <v>NO DROP</v>
      </c>
      <c r="AM22" s="522">
        <f>'TABLE INFO'!E23</f>
        <v>0</v>
      </c>
    </row>
    <row r="23" spans="1:39" s="18" customFormat="1" ht="20.25" customHeight="1" thickBot="1" x14ac:dyDescent="0.45">
      <c r="A23" s="291">
        <f>IF($F$3="YTD TOTALS",IF('MACHINE INFO'!B23-B$2&gt;0,'MACHINE INFO'!B23,B$2),'MACHINE INFO'!B23)</f>
        <v>45626</v>
      </c>
      <c r="B23" s="19">
        <f>'MACHINE INFO'!D23</f>
        <v>3</v>
      </c>
      <c r="C23" s="19">
        <f>'MACHINE INFO'!E23</f>
        <v>3</v>
      </c>
      <c r="D23" s="19">
        <f>'MACHINE INFO'!F23</f>
        <v>1427</v>
      </c>
      <c r="E23" s="19" t="str">
        <f>'MACHINE INFO'!G23</f>
        <v>0356670785</v>
      </c>
      <c r="F23" s="20" t="str">
        <f>'MACHINE INFO'!H23</f>
        <v>$0.01</v>
      </c>
      <c r="G23" s="19" t="str">
        <f>'MACHINE INFO'!I23</f>
        <v>LIGHT AND WONDER</v>
      </c>
      <c r="H23" s="19" t="str">
        <f>'MACHINE INFO'!O23</f>
        <v xml:space="preserve">QUICK HIT LINK FIRE </v>
      </c>
      <c r="I23" s="19" t="str">
        <f>'MACHINE INFO'!P23</f>
        <v>5R30L40-600CR</v>
      </c>
      <c r="J23" s="19" t="str">
        <f>'MACHINE INFO'!Q23</f>
        <v>VIDEO MACHINE</v>
      </c>
      <c r="K23" s="19" t="e">
        <f>'MACHINE INFO'!#REF!</f>
        <v>#REF!</v>
      </c>
      <c r="L23" s="299">
        <f>'MACHINE INFO'!U23</f>
        <v>45538</v>
      </c>
      <c r="M23" s="21">
        <f>IF(D23=0,"",(IF($F$3="YTD TOTALS",SUM(Blank2:TEMPLATE!C24),SUM(Blank:TEMPLATE!C24))))</f>
        <v>0</v>
      </c>
      <c r="N23" s="21" t="str">
        <f t="shared" si="4"/>
        <v/>
      </c>
      <c r="O23" s="21">
        <f>IF(E23=0,"",(IF($F$3="YTD TOTALS",SUM(Blank2:TEMPLATE!G24),SUM(Blank:TEMPLATE!G24))))</f>
        <v>0</v>
      </c>
      <c r="P23" s="21" t="str">
        <f t="shared" si="5"/>
        <v/>
      </c>
      <c r="Q23" s="21">
        <f>IF(E23=0,"",(IF($F$3="YTD TOTALS",SUM(SUM(Blank2:TEMPLATE!D24),SUM(Blank2:TEMPLATE!E24)),SUM(SUM(Blank:TEMPLATE!D24),SUM(Blank:TEMPLATE!E24)))))</f>
        <v>0</v>
      </c>
      <c r="R23" s="21" t="str">
        <f t="shared" si="6"/>
        <v/>
      </c>
      <c r="S23" s="21">
        <f>IF(E23=0,"",(IF($F$3="YTD TOTALS",SUM(Blank2:TEMPLATE!F24),SUM(Blank:TEMPLATE!F24))))</f>
        <v>0</v>
      </c>
      <c r="T23" s="21" t="str">
        <f t="shared" si="7"/>
        <v/>
      </c>
      <c r="U23" s="21">
        <f>IF(E23=0,"",(IF($F$3="YTD TOTALS",SUM(Blank2:TEMPLATE!H24),SUM(Blank:TEMPLATE!H24))))</f>
        <v>0</v>
      </c>
      <c r="V23" s="21">
        <f>IF(E23=0,"",(IF($F$3="YTD TOTALS",SUM(Blank2:TEMPLATE!I24),SUM(Blank:TEMPLATE!I24))))</f>
        <v>0</v>
      </c>
      <c r="W23" s="21">
        <f>IF(E23=0,"",(IF($F$3="YTD TOTALS",SUM(Blank2:TEMPLATE!J24),SUM(Blank:TEMPLATE!J24))))</f>
        <v>0</v>
      </c>
      <c r="X23" s="21">
        <f>IF(E23=0,"",(IF($F$3="YTD TOTALS",(SUM(Blank2:TEMPLATE!L24)-('MACHINE INFO'!R23*(B$6-A23+1))),SUM(Blank:Blank2!L24)+(SUM(Blank2:TEMPLATE!L24)-('MACHINE INFO'!R23*(B$6-A23+1))))))</f>
        <v>0</v>
      </c>
      <c r="Y23" s="22">
        <f t="shared" si="8"/>
        <v>0</v>
      </c>
      <c r="Z23" s="126">
        <f>IF(E23=0,"",(SUM('MACHINE INFO'!S23)))</f>
        <v>0.89100000000000001</v>
      </c>
      <c r="AA23" s="143" t="str">
        <f t="shared" si="9"/>
        <v/>
      </c>
      <c r="AB23" s="142" t="str">
        <f t="shared" si="10"/>
        <v/>
      </c>
      <c r="AD23" s="225"/>
      <c r="AE23" s="226">
        <f>'TABLE INFO'!C24</f>
        <v>0</v>
      </c>
      <c r="AF23" s="226" t="str">
        <f>IF(SUM(Blank:TEMPLATE!S24)=0,"NO DROP",IF($G$3="YTD TOTALS",SUM(Blank2:TEMPLATE!S24),SUM(Blank:TEMPLATE!S24)))</f>
        <v>NO DROP</v>
      </c>
      <c r="AG23" s="227" t="str">
        <f t="shared" si="0"/>
        <v>NO DROP</v>
      </c>
      <c r="AH23" s="226" t="str">
        <f>IF(SUM(Blank:TEMPLATE!T24)=0,"NO DROP",IF($G$3="YTD TOTALS",SUM(Blank2:TEMPLATE!T24),SUM(Blank:TEMPLATE!T24)))</f>
        <v>NO DROP</v>
      </c>
      <c r="AI23" s="227" t="str">
        <f t="shared" si="1"/>
        <v>NO DROP</v>
      </c>
      <c r="AJ23" s="228" t="str">
        <f t="shared" si="11"/>
        <v>NO DROP</v>
      </c>
      <c r="AK23" s="241">
        <f>'TABLE INFO'!D24</f>
        <v>0</v>
      </c>
      <c r="AL23" s="228" t="str">
        <f t="shared" si="12"/>
        <v>NO DROP</v>
      </c>
      <c r="AM23" s="229">
        <f>'TABLE INFO'!E24</f>
        <v>0</v>
      </c>
    </row>
    <row r="24" spans="1:39" s="18" customFormat="1" ht="20.25" customHeight="1" thickTop="1" thickBot="1" x14ac:dyDescent="0.45">
      <c r="A24" s="291">
        <f>IF($F$3="YTD TOTALS",IF('MACHINE INFO'!B24-B$2&gt;0,'MACHINE INFO'!B24,B$2),'MACHINE INFO'!B24)</f>
        <v>45626</v>
      </c>
      <c r="B24" s="19">
        <f>'MACHINE INFO'!D24</f>
        <v>3</v>
      </c>
      <c r="C24" s="19">
        <f>'MACHINE INFO'!E24</f>
        <v>4</v>
      </c>
      <c r="D24" s="19">
        <f>'MACHINE INFO'!F24</f>
        <v>1428</v>
      </c>
      <c r="E24" s="19" t="str">
        <f>'MACHINE INFO'!G24</f>
        <v>0356682536</v>
      </c>
      <c r="F24" s="20" t="str">
        <f>'MACHINE INFO'!H24</f>
        <v>$0.01</v>
      </c>
      <c r="G24" s="19" t="str">
        <f>'MACHINE INFO'!I24</f>
        <v>LIGHT AND WONDER</v>
      </c>
      <c r="H24" s="19" t="str">
        <f>'MACHINE INFO'!O24</f>
        <v>HUFF N' EVEN MORE PUFF</v>
      </c>
      <c r="I24" s="19" t="str">
        <f>'MACHINE INFO'!P24</f>
        <v>5R243L50-800CR</v>
      </c>
      <c r="J24" s="19" t="str">
        <f>'MACHINE INFO'!Q24</f>
        <v>VIDEO MACHINE</v>
      </c>
      <c r="K24" s="19" t="e">
        <f>'MACHINE INFO'!#REF!</f>
        <v>#REF!</v>
      </c>
      <c r="L24" s="299">
        <f>'MACHINE INFO'!U24</f>
        <v>45539</v>
      </c>
      <c r="M24" s="21">
        <f>IF(D24=0,"",(IF($F$3="YTD TOTALS",SUM(Blank2:TEMPLATE!C25),SUM(Blank:TEMPLATE!C25))))</f>
        <v>0</v>
      </c>
      <c r="N24" s="21" t="str">
        <f t="shared" si="4"/>
        <v/>
      </c>
      <c r="O24" s="21">
        <f>IF(E24=0,"",(IF($F$3="YTD TOTALS",SUM(Blank2:TEMPLATE!G25),SUM(Blank:TEMPLATE!G25))))</f>
        <v>0</v>
      </c>
      <c r="P24" s="21" t="str">
        <f t="shared" si="5"/>
        <v/>
      </c>
      <c r="Q24" s="21">
        <f>IF(E24=0,"",(IF($F$3="YTD TOTALS",SUM(SUM(Blank2:TEMPLATE!D25),SUM(Blank2:TEMPLATE!E25)),SUM(SUM(Blank:TEMPLATE!D25),SUM(Blank:TEMPLATE!E25)))))</f>
        <v>0</v>
      </c>
      <c r="R24" s="21" t="str">
        <f t="shared" si="6"/>
        <v/>
      </c>
      <c r="S24" s="21">
        <f>IF(E24=0,"",(IF($F$3="YTD TOTALS",SUM(Blank2:TEMPLATE!F25),SUM(Blank:TEMPLATE!F25))))</f>
        <v>0</v>
      </c>
      <c r="T24" s="21" t="str">
        <f t="shared" si="7"/>
        <v/>
      </c>
      <c r="U24" s="21">
        <f>IF(E24=0,"",(IF($F$3="YTD TOTALS",SUM(Blank2:TEMPLATE!H25),SUM(Blank:TEMPLATE!H25))))</f>
        <v>0</v>
      </c>
      <c r="V24" s="21">
        <f>IF(E24=0,"",(IF($F$3="YTD TOTALS",SUM(Blank2:TEMPLATE!I25),SUM(Blank:TEMPLATE!I25))))</f>
        <v>0</v>
      </c>
      <c r="W24" s="21">
        <f>IF(E24=0,"",(IF($F$3="YTD TOTALS",SUM(Blank2:TEMPLATE!J25),SUM(Blank:TEMPLATE!J25))))</f>
        <v>0</v>
      </c>
      <c r="X24" s="21">
        <f>IF(E24=0,"",(IF($F$3="YTD TOTALS",(SUM(Blank2:TEMPLATE!L25)-('MACHINE INFO'!R24*(B$6-A24+1))),SUM(Blank:Blank2!L25)+(SUM(Blank2:TEMPLATE!L25)-('MACHINE INFO'!R24*(B$6-A24+1))))))</f>
        <v>0</v>
      </c>
      <c r="Y24" s="22">
        <f t="shared" si="8"/>
        <v>0</v>
      </c>
      <c r="Z24" s="126">
        <f>IF(E24=0,"",(SUM('MACHINE INFO'!S24)))</f>
        <v>0.88885000000000003</v>
      </c>
      <c r="AA24" s="143" t="str">
        <f t="shared" si="9"/>
        <v/>
      </c>
      <c r="AB24" s="142" t="str">
        <f t="shared" si="10"/>
        <v/>
      </c>
      <c r="AD24" s="237"/>
      <c r="AE24" s="23"/>
      <c r="AF24" s="514" t="s">
        <v>841</v>
      </c>
      <c r="AG24" s="514" t="s">
        <v>752</v>
      </c>
      <c r="AH24" s="514" t="s">
        <v>841</v>
      </c>
      <c r="AI24" s="514" t="s">
        <v>752</v>
      </c>
      <c r="AJ24" s="515" t="s">
        <v>722</v>
      </c>
      <c r="AK24" s="516" t="s">
        <v>704</v>
      </c>
      <c r="AL24" s="515" t="s">
        <v>752</v>
      </c>
    </row>
    <row r="25" spans="1:39" s="18" customFormat="1" ht="20.25" customHeight="1" thickTop="1" thickBot="1" x14ac:dyDescent="0.45">
      <c r="A25" s="291">
        <f>IF($F$3="YTD TOTALS",IF('MACHINE INFO'!B25-B$2&gt;0,'MACHINE INFO'!B25,B$2),'MACHINE INFO'!B25)</f>
        <v>45626</v>
      </c>
      <c r="B25" s="19">
        <f>'MACHINE INFO'!D25</f>
        <v>3</v>
      </c>
      <c r="C25" s="19">
        <f>'MACHINE INFO'!E25</f>
        <v>5</v>
      </c>
      <c r="D25" s="19">
        <f>'MACHINE INFO'!F25</f>
        <v>1429</v>
      </c>
      <c r="E25" s="19" t="str">
        <f>'MACHINE INFO'!G25</f>
        <v>0356698269</v>
      </c>
      <c r="F25" s="20" t="str">
        <f>'MACHINE INFO'!H25</f>
        <v>$0.01</v>
      </c>
      <c r="G25" s="19" t="str">
        <f>'MACHINE INFO'!I25</f>
        <v>LIGHT AND WONDER</v>
      </c>
      <c r="H25" s="19" t="str">
        <f>'MACHINE INFO'!O25</f>
        <v>HUFF N' EVEN MORE PUFF</v>
      </c>
      <c r="I25" s="19" t="str">
        <f>'MACHINE INFO'!P25</f>
        <v>5R243L50-800CR</v>
      </c>
      <c r="J25" s="19" t="str">
        <f>'MACHINE INFO'!Q25</f>
        <v>VIDEO MACHINE</v>
      </c>
      <c r="K25" s="19" t="e">
        <f>'MACHINE INFO'!#REF!</f>
        <v>#REF!</v>
      </c>
      <c r="L25" s="299">
        <f>'MACHINE INFO'!U25</f>
        <v>45540</v>
      </c>
      <c r="M25" s="21">
        <f>IF(D25=0,"",(IF($F$3="YTD TOTALS",SUM(Blank2:TEMPLATE!C26),SUM(Blank:TEMPLATE!C26))))</f>
        <v>0</v>
      </c>
      <c r="N25" s="21" t="str">
        <f t="shared" si="4"/>
        <v/>
      </c>
      <c r="O25" s="21">
        <f>IF(E25=0,"",(IF($F$3="YTD TOTALS",SUM(Blank2:TEMPLATE!G26),SUM(Blank:TEMPLATE!G26))))</f>
        <v>0</v>
      </c>
      <c r="P25" s="21" t="str">
        <f t="shared" si="5"/>
        <v/>
      </c>
      <c r="Q25" s="21">
        <f>IF(E25=0,"",(IF($F$3="YTD TOTALS",SUM(SUM(Blank2:TEMPLATE!D26),SUM(Blank2:TEMPLATE!E26)),SUM(SUM(Blank:TEMPLATE!D26),SUM(Blank:TEMPLATE!E26)))))</f>
        <v>0</v>
      </c>
      <c r="R25" s="21" t="str">
        <f t="shared" si="6"/>
        <v/>
      </c>
      <c r="S25" s="21">
        <f>IF(E25=0,"",(IF($F$3="YTD TOTALS",SUM(Blank2:TEMPLATE!F26),SUM(Blank:TEMPLATE!F26))))</f>
        <v>0</v>
      </c>
      <c r="T25" s="21" t="str">
        <f t="shared" si="7"/>
        <v/>
      </c>
      <c r="U25" s="21">
        <f>IF(E25=0,"",(IF($F$3="YTD TOTALS",SUM(Blank2:TEMPLATE!H26),SUM(Blank:TEMPLATE!H26))))</f>
        <v>0</v>
      </c>
      <c r="V25" s="21">
        <f>IF(E25=0,"",(IF($F$3="YTD TOTALS",SUM(Blank2:TEMPLATE!I26),SUM(Blank:TEMPLATE!I26))))</f>
        <v>0</v>
      </c>
      <c r="W25" s="21">
        <f>IF(E25=0,"",(IF($F$3="YTD TOTALS",SUM(Blank2:TEMPLATE!J26),SUM(Blank:TEMPLATE!J26))))</f>
        <v>0</v>
      </c>
      <c r="X25" s="21">
        <f>IF(E25=0,"",(IF($F$3="YTD TOTALS",(SUM(Blank2:TEMPLATE!L26)-('MACHINE INFO'!R25*(B$6-A25+1))),SUM(Blank:Blank2!L26)+(SUM(Blank2:TEMPLATE!L26)-('MACHINE INFO'!R25*(B$6-A25+1))))))</f>
        <v>0</v>
      </c>
      <c r="Y25" s="22">
        <f t="shared" si="8"/>
        <v>0</v>
      </c>
      <c r="Z25" s="126">
        <f>IF(E25=0,"",(SUM('MACHINE INFO'!S25)))</f>
        <v>0.88885000000000003</v>
      </c>
      <c r="AA25" s="143" t="str">
        <f t="shared" si="9"/>
        <v/>
      </c>
      <c r="AB25" s="142" t="str">
        <f t="shared" si="10"/>
        <v/>
      </c>
      <c r="AD25" s="237"/>
      <c r="AE25" s="23"/>
      <c r="AF25" s="514" t="s">
        <v>735</v>
      </c>
      <c r="AG25" s="514" t="s">
        <v>723</v>
      </c>
      <c r="AH25" s="514" t="s">
        <v>724</v>
      </c>
      <c r="AI25" s="514" t="s">
        <v>725</v>
      </c>
      <c r="AJ25" s="515" t="s">
        <v>706</v>
      </c>
      <c r="AK25" s="516" t="s">
        <v>706</v>
      </c>
      <c r="AL25" s="515" t="s">
        <v>726</v>
      </c>
    </row>
    <row r="26" spans="1:39" s="18" customFormat="1" ht="20.25" customHeight="1" thickTop="1" thickBot="1" x14ac:dyDescent="0.45">
      <c r="A26" s="291">
        <f>IF($F$3="YTD TOTALS",IF('MACHINE INFO'!B26-B$2&gt;0,'MACHINE INFO'!B26,B$2),'MACHINE INFO'!B26)</f>
        <v>45626</v>
      </c>
      <c r="B26" s="19">
        <f>'MACHINE INFO'!D26</f>
        <v>3</v>
      </c>
      <c r="C26" s="19">
        <f>'MACHINE INFO'!E26</f>
        <v>6</v>
      </c>
      <c r="D26" s="19">
        <f>'MACHINE INFO'!F26</f>
        <v>1430</v>
      </c>
      <c r="E26" s="19" t="str">
        <f>'MACHINE INFO'!G26</f>
        <v>0356702211</v>
      </c>
      <c r="F26" s="20" t="str">
        <f>'MACHINE INFO'!H26</f>
        <v>$0.01</v>
      </c>
      <c r="G26" s="19" t="str">
        <f>'MACHINE INFO'!I26</f>
        <v>LIGHT AND WONDER</v>
      </c>
      <c r="H26" s="19" t="str">
        <f>'MACHINE INFO'!O26</f>
        <v>HUFF N' EVEN MORE PUFF</v>
      </c>
      <c r="I26" s="19" t="str">
        <f>'MACHINE INFO'!P26</f>
        <v>5R243L50-800CR</v>
      </c>
      <c r="J26" s="19" t="str">
        <f>'MACHINE INFO'!Q26</f>
        <v>VIDEO MACHINE</v>
      </c>
      <c r="K26" s="19" t="e">
        <f>'MACHINE INFO'!#REF!</f>
        <v>#REF!</v>
      </c>
      <c r="L26" s="299">
        <f>'MACHINE INFO'!U26</f>
        <v>45541</v>
      </c>
      <c r="M26" s="21">
        <f>IF(D26=0,"",(IF($F$3="YTD TOTALS",SUM(Blank2:TEMPLATE!C27),SUM(Blank:TEMPLATE!C27))))</f>
        <v>0</v>
      </c>
      <c r="N26" s="21" t="str">
        <f t="shared" si="4"/>
        <v/>
      </c>
      <c r="O26" s="21">
        <f>IF(E26=0,"",(IF($F$3="YTD TOTALS",SUM(Blank2:TEMPLATE!G27),SUM(Blank:TEMPLATE!G27))))</f>
        <v>0</v>
      </c>
      <c r="P26" s="21" t="str">
        <f t="shared" si="5"/>
        <v/>
      </c>
      <c r="Q26" s="21">
        <f>IF(E26=0,"",(IF($F$3="YTD TOTALS",SUM(SUM(Blank2:TEMPLATE!D27),SUM(Blank2:TEMPLATE!E27)),SUM(SUM(Blank:TEMPLATE!D27),SUM(Blank:TEMPLATE!E27)))))</f>
        <v>0</v>
      </c>
      <c r="R26" s="21" t="str">
        <f t="shared" si="6"/>
        <v/>
      </c>
      <c r="S26" s="21">
        <f>IF(E26=0,"",(IF($F$3="YTD TOTALS",SUM(Blank2:TEMPLATE!F27),SUM(Blank:TEMPLATE!F27))))</f>
        <v>0</v>
      </c>
      <c r="T26" s="21" t="str">
        <f t="shared" si="7"/>
        <v/>
      </c>
      <c r="U26" s="21">
        <f>IF(E26=0,"",(IF($F$3="YTD TOTALS",SUM(Blank2:TEMPLATE!H27),SUM(Blank:TEMPLATE!H27))))</f>
        <v>0</v>
      </c>
      <c r="V26" s="21">
        <f>IF(E26=0,"",(IF($F$3="YTD TOTALS",SUM(Blank2:TEMPLATE!I27),SUM(Blank:TEMPLATE!I27))))</f>
        <v>0</v>
      </c>
      <c r="W26" s="21">
        <f>IF(E26=0,"",(IF($F$3="YTD TOTALS",SUM(Blank2:TEMPLATE!J27),SUM(Blank:TEMPLATE!J27))))</f>
        <v>0</v>
      </c>
      <c r="X26" s="21">
        <f>IF(E26=0,"",(IF($F$3="YTD TOTALS",(SUM(Blank2:TEMPLATE!L27)-('MACHINE INFO'!R26*(B$6-A26+1))),SUM(Blank:Blank2!L27)+(SUM(Blank2:TEMPLATE!L27)-('MACHINE INFO'!R26*(B$6-A26+1))))))</f>
        <v>0</v>
      </c>
      <c r="Y26" s="22">
        <f t="shared" si="8"/>
        <v>0</v>
      </c>
      <c r="Z26" s="126">
        <f>IF(E26=0,"",(SUM('MACHINE INFO'!S26)))</f>
        <v>0.88885000000000003</v>
      </c>
      <c r="AA26" s="143" t="str">
        <f t="shared" si="9"/>
        <v/>
      </c>
      <c r="AB26" s="142" t="str">
        <f t="shared" si="10"/>
        <v/>
      </c>
      <c r="AD26" s="237"/>
      <c r="AE26" s="23"/>
      <c r="AF26" s="508">
        <f>SUM(AF10:AF23)</f>
        <v>0</v>
      </c>
      <c r="AG26" s="508" t="e">
        <f>AVERAGE(AG10:AG23)</f>
        <v>#DIV/0!</v>
      </c>
      <c r="AH26" s="508">
        <f>SUM(AH10:AH23)</f>
        <v>0</v>
      </c>
      <c r="AI26" s="508" t="e">
        <f>AVERAGE(AI10:AI23)</f>
        <v>#DIV/0!</v>
      </c>
      <c r="AJ26" s="234" t="e">
        <f>AVERAGE(AJ10:AJ23)</f>
        <v>#DIV/0!</v>
      </c>
      <c r="AK26" s="239">
        <f>AVERAGE(AK10:AK23)</f>
        <v>0.17357142857142863</v>
      </c>
      <c r="AL26" s="234" t="e">
        <f>AVERAGE(AL10:AL23)</f>
        <v>#DIV/0!</v>
      </c>
    </row>
    <row r="27" spans="1:39" s="18" customFormat="1" ht="20.25" customHeight="1" thickTop="1" x14ac:dyDescent="0.4">
      <c r="A27" s="291">
        <f>IF($F$3="YTD TOTALS",IF('MACHINE INFO'!B27-B$2&gt;0,'MACHINE INFO'!B27,B$2),'MACHINE INFO'!B27)</f>
        <v>45626</v>
      </c>
      <c r="B27" s="19">
        <f>'MACHINE INFO'!D27</f>
        <v>4</v>
      </c>
      <c r="C27" s="19">
        <f>'MACHINE INFO'!E27</f>
        <v>1</v>
      </c>
      <c r="D27" s="19">
        <f>'MACHINE INFO'!F27</f>
        <v>1336</v>
      </c>
      <c r="E27" s="19" t="str">
        <f>'MACHINE INFO'!G27</f>
        <v>0240142442</v>
      </c>
      <c r="F27" s="20" t="str">
        <f>'MACHINE INFO'!H27</f>
        <v>$0.01</v>
      </c>
      <c r="G27" s="19" t="str">
        <f>'MACHINE INFO'!I27</f>
        <v>ARISTOCRAT</v>
      </c>
      <c r="H27" s="19" t="str">
        <f>'MACHINE INFO'!O27</f>
        <v>GOLDEN CENTURY - DRAGON LINK</v>
      </c>
      <c r="I27" s="19" t="str">
        <f>'MACHINE INFO'!P27</f>
        <v>5R50L50-500CR</v>
      </c>
      <c r="J27" s="19" t="str">
        <f>'MACHINE INFO'!Q27</f>
        <v>VIDEO MACHINE</v>
      </c>
      <c r="K27" s="19" t="e">
        <f>'MACHINE INFO'!#REF!</f>
        <v>#REF!</v>
      </c>
      <c r="L27" s="299">
        <f>'MACHINE INFO'!U27</f>
        <v>42278</v>
      </c>
      <c r="M27" s="21">
        <f>IF(D27=0,"",(IF($F$3="YTD TOTALS",SUM(Blank2:TEMPLATE!C28),SUM(Blank:TEMPLATE!C28))))</f>
        <v>0</v>
      </c>
      <c r="N27" s="21" t="str">
        <f t="shared" si="4"/>
        <v/>
      </c>
      <c r="O27" s="21">
        <f>IF(E27=0,"",(IF($F$3="YTD TOTALS",SUM(Blank2:TEMPLATE!G28),SUM(Blank:TEMPLATE!G28))))</f>
        <v>0</v>
      </c>
      <c r="P27" s="21" t="str">
        <f t="shared" si="5"/>
        <v/>
      </c>
      <c r="Q27" s="21">
        <f>IF(E27=0,"",(IF($F$3="YTD TOTALS",SUM(SUM(Blank2:TEMPLATE!D28),SUM(Blank2:TEMPLATE!E28)),SUM(SUM(Blank:TEMPLATE!D28),SUM(Blank:TEMPLATE!E28)))))</f>
        <v>0</v>
      </c>
      <c r="R27" s="21" t="str">
        <f t="shared" si="6"/>
        <v/>
      </c>
      <c r="S27" s="21">
        <f>IF(E27=0,"",(IF($F$3="YTD TOTALS",SUM(Blank2:TEMPLATE!F28),SUM(Blank:TEMPLATE!F28))))</f>
        <v>0</v>
      </c>
      <c r="T27" s="21" t="str">
        <f t="shared" si="7"/>
        <v/>
      </c>
      <c r="U27" s="21">
        <f>IF(E27=0,"",(IF($F$3="YTD TOTALS",SUM(Blank2:TEMPLATE!H28),SUM(Blank:TEMPLATE!H28))))</f>
        <v>0</v>
      </c>
      <c r="V27" s="21">
        <f>IF(E27=0,"",(IF($F$3="YTD TOTALS",SUM(Blank2:TEMPLATE!I28),SUM(Blank:TEMPLATE!I28))))</f>
        <v>0</v>
      </c>
      <c r="W27" s="21">
        <f>IF(E27=0,"",(IF($F$3="YTD TOTALS",SUM(Blank2:TEMPLATE!J28),SUM(Blank:TEMPLATE!J28))))</f>
        <v>0</v>
      </c>
      <c r="X27" s="21">
        <f>IF(E27=0,"",(IF($F$3="YTD TOTALS",(SUM(Blank2:TEMPLATE!L28)-('MACHINE INFO'!R27*(B$6-A27+1))),SUM(Blank:Blank2!L28)+(SUM(Blank2:TEMPLATE!L28)-('MACHINE INFO'!R27*(B$6-A27+1))))))</f>
        <v>0</v>
      </c>
      <c r="Y27" s="22">
        <f t="shared" si="8"/>
        <v>0</v>
      </c>
      <c r="Z27" s="126">
        <f>IF(E27=0,"",(SUM('MACHINE INFO'!S27)))</f>
        <v>0.88075000000000003</v>
      </c>
      <c r="AA27" s="143" t="str">
        <f t="shared" si="9"/>
        <v/>
      </c>
      <c r="AB27" s="142" t="str">
        <f t="shared" si="10"/>
        <v/>
      </c>
      <c r="AD27" s="237"/>
      <c r="AE27" s="23"/>
      <c r="AF27" s="23"/>
      <c r="AG27" s="23"/>
      <c r="AH27" s="23"/>
      <c r="AI27" s="23"/>
      <c r="AJ27" s="23"/>
      <c r="AK27" s="41"/>
      <c r="AL27" s="23"/>
    </row>
    <row r="28" spans="1:39" s="18" customFormat="1" ht="20.25" customHeight="1" x14ac:dyDescent="0.4">
      <c r="A28" s="291">
        <f>IF($F$3="YTD TOTALS",IF('MACHINE INFO'!B28-B$2&gt;0,'MACHINE INFO'!B28,B$2),'MACHINE INFO'!B28)</f>
        <v>45626</v>
      </c>
      <c r="B28" s="19">
        <f>'MACHINE INFO'!D28</f>
        <v>4</v>
      </c>
      <c r="C28" s="19">
        <f>'MACHINE INFO'!E28</f>
        <v>2</v>
      </c>
      <c r="D28" s="19">
        <f>'MACHINE INFO'!F28</f>
        <v>1337</v>
      </c>
      <c r="E28" s="19" t="str">
        <f>'MACHINE INFO'!G28</f>
        <v>0240132980</v>
      </c>
      <c r="F28" s="20" t="str">
        <f>'MACHINE INFO'!H28</f>
        <v>$0.01</v>
      </c>
      <c r="G28" s="19" t="str">
        <f>'MACHINE INFO'!I28</f>
        <v>ARISTOCRAT</v>
      </c>
      <c r="H28" s="19" t="str">
        <f>'MACHINE INFO'!O28</f>
        <v>HAPPY &amp; PROSPEROUS - DRAGON LINK</v>
      </c>
      <c r="I28" s="19" t="str">
        <f>'MACHINE INFO'!P28</f>
        <v>5R50L50-500CR</v>
      </c>
      <c r="J28" s="19" t="str">
        <f>'MACHINE INFO'!Q28</f>
        <v>VIDEO MACHINE</v>
      </c>
      <c r="K28" s="19" t="e">
        <f>'MACHINE INFO'!#REF!</f>
        <v>#REF!</v>
      </c>
      <c r="L28" s="299">
        <f>'MACHINE INFO'!U28</f>
        <v>42278</v>
      </c>
      <c r="M28" s="21">
        <f>IF(D28=0,"",(IF($F$3="YTD TOTALS",SUM(Blank2:TEMPLATE!C29),SUM(Blank:TEMPLATE!C29))))</f>
        <v>0</v>
      </c>
      <c r="N28" s="21" t="str">
        <f t="shared" si="4"/>
        <v/>
      </c>
      <c r="O28" s="21">
        <f>IF(E28=0,"",(IF($F$3="YTD TOTALS",SUM(Blank2:TEMPLATE!G29),SUM(Blank:TEMPLATE!G29))))</f>
        <v>0</v>
      </c>
      <c r="P28" s="21" t="str">
        <f t="shared" si="5"/>
        <v/>
      </c>
      <c r="Q28" s="21">
        <f>IF(E28=0,"",(IF($F$3="YTD TOTALS",SUM(SUM(Blank2:TEMPLATE!D29),SUM(Blank2:TEMPLATE!E29)),SUM(SUM(Blank:TEMPLATE!D29),SUM(Blank:TEMPLATE!E29)))))</f>
        <v>0</v>
      </c>
      <c r="R28" s="21" t="str">
        <f t="shared" si="6"/>
        <v/>
      </c>
      <c r="S28" s="21">
        <f>IF(E28=0,"",(IF($F$3="YTD TOTALS",SUM(Blank2:TEMPLATE!F29),SUM(Blank:TEMPLATE!F29))))</f>
        <v>0</v>
      </c>
      <c r="T28" s="21" t="str">
        <f t="shared" si="7"/>
        <v/>
      </c>
      <c r="U28" s="21">
        <f>IF(E28=0,"",(IF($F$3="YTD TOTALS",SUM(Blank2:TEMPLATE!H29),SUM(Blank:TEMPLATE!H29))))</f>
        <v>0</v>
      </c>
      <c r="V28" s="21">
        <f>IF(E28=0,"",(IF($F$3="YTD TOTALS",SUM(Blank2:TEMPLATE!I29),SUM(Blank:TEMPLATE!I29))))</f>
        <v>0</v>
      </c>
      <c r="W28" s="21">
        <f>IF(E28=0,"",(IF($F$3="YTD TOTALS",SUM(Blank2:TEMPLATE!J29),SUM(Blank:TEMPLATE!J29))))</f>
        <v>0</v>
      </c>
      <c r="X28" s="21">
        <f>IF(E28=0,"",(IF($F$3="YTD TOTALS",(SUM(Blank2:TEMPLATE!L29)-('MACHINE INFO'!R28*(B$6-A28+1))),SUM(Blank:Blank2!L29)+(SUM(Blank2:TEMPLATE!L29)-('MACHINE INFO'!R28*(B$6-A28+1))))))</f>
        <v>0</v>
      </c>
      <c r="Y28" s="22">
        <f t="shared" si="8"/>
        <v>0</v>
      </c>
      <c r="Z28" s="126">
        <f>IF(E28=0,"",(SUM('MACHINE INFO'!S28)))</f>
        <v>0.88075000000000003</v>
      </c>
      <c r="AA28" s="143" t="str">
        <f t="shared" si="9"/>
        <v/>
      </c>
      <c r="AB28" s="142" t="str">
        <f t="shared" si="10"/>
        <v/>
      </c>
      <c r="AD28" s="237"/>
      <c r="AE28" s="23"/>
      <c r="AF28" s="23"/>
      <c r="AG28" s="23"/>
      <c r="AH28" s="23"/>
      <c r="AI28" s="23"/>
      <c r="AJ28" s="23"/>
      <c r="AK28" s="41"/>
      <c r="AL28" s="23"/>
    </row>
    <row r="29" spans="1:39" s="18" customFormat="1" ht="20.25" customHeight="1" x14ac:dyDescent="0.4">
      <c r="A29" s="291">
        <f>IF($F$3="YTD TOTALS",IF('MACHINE INFO'!B29-B$2&gt;0,'MACHINE INFO'!B29,B$2),'MACHINE INFO'!B29)</f>
        <v>45626</v>
      </c>
      <c r="B29" s="19">
        <f>'MACHINE INFO'!D29</f>
        <v>4</v>
      </c>
      <c r="C29" s="19">
        <f>'MACHINE INFO'!E29</f>
        <v>3</v>
      </c>
      <c r="D29" s="19">
        <f>'MACHINE INFO'!F29</f>
        <v>1514</v>
      </c>
      <c r="E29" s="19" t="str">
        <f>'MACHINE INFO'!G29</f>
        <v>0240121489</v>
      </c>
      <c r="F29" s="20" t="str">
        <f>'MACHINE INFO'!H29</f>
        <v>$0.01</v>
      </c>
      <c r="G29" s="19" t="str">
        <f>'MACHINE INFO'!I29</f>
        <v>ARISTOCRAT</v>
      </c>
      <c r="H29" s="19" t="str">
        <f>'MACHINE INFO'!O29</f>
        <v>PANDA MAGIC - DRAGON LINK</v>
      </c>
      <c r="I29" s="19" t="str">
        <f>'MACHINE INFO'!P29</f>
        <v>5R50L50-500CR</v>
      </c>
      <c r="J29" s="19" t="str">
        <f>'MACHINE INFO'!Q29</f>
        <v>VIDEO MACHINE</v>
      </c>
      <c r="K29" s="19" t="e">
        <f>'MACHINE INFO'!#REF!</f>
        <v>#REF!</v>
      </c>
      <c r="L29" s="299">
        <f>'MACHINE INFO'!U29</f>
        <v>43435</v>
      </c>
      <c r="M29" s="21">
        <f>IF(D29=0,"",(IF($F$3="YTD TOTALS",SUM(Blank2:TEMPLATE!C30),SUM(Blank:TEMPLATE!C30))))</f>
        <v>0</v>
      </c>
      <c r="N29" s="21" t="str">
        <f t="shared" si="4"/>
        <v/>
      </c>
      <c r="O29" s="21">
        <f>IF(E29=0,"",(IF($F$3="YTD TOTALS",SUM(Blank2:TEMPLATE!G30),SUM(Blank:TEMPLATE!G30))))</f>
        <v>0</v>
      </c>
      <c r="P29" s="21" t="str">
        <f t="shared" si="5"/>
        <v/>
      </c>
      <c r="Q29" s="21">
        <f>IF(E29=0,"",(IF($F$3="YTD TOTALS",SUM(SUM(Blank2:TEMPLATE!D30),SUM(Blank2:TEMPLATE!E30)),SUM(SUM(Blank:TEMPLATE!D30),SUM(Blank:TEMPLATE!E30)))))</f>
        <v>0</v>
      </c>
      <c r="R29" s="21" t="str">
        <f t="shared" si="6"/>
        <v/>
      </c>
      <c r="S29" s="21">
        <f>IF(E29=0,"",(IF($F$3="YTD TOTALS",SUM(Blank2:TEMPLATE!F30),SUM(Blank:TEMPLATE!F30))))</f>
        <v>0</v>
      </c>
      <c r="T29" s="21" t="str">
        <f t="shared" si="7"/>
        <v/>
      </c>
      <c r="U29" s="21">
        <f>IF(E29=0,"",(IF($F$3="YTD TOTALS",SUM(Blank2:TEMPLATE!H30),SUM(Blank:TEMPLATE!H30))))</f>
        <v>0</v>
      </c>
      <c r="V29" s="21">
        <f>IF(E29=0,"",(IF($F$3="YTD TOTALS",SUM(Blank2:TEMPLATE!I30),SUM(Blank:TEMPLATE!I30))))</f>
        <v>0</v>
      </c>
      <c r="W29" s="21">
        <f>IF(E29=0,"",(IF($F$3="YTD TOTALS",SUM(Blank2:TEMPLATE!J30),SUM(Blank:TEMPLATE!J30))))</f>
        <v>0</v>
      </c>
      <c r="X29" s="21">
        <f>IF(E29=0,"",(IF($F$3="YTD TOTALS",(SUM(Blank2:TEMPLATE!L30)-('MACHINE INFO'!R29*(B$6-A29+1))),SUM(Blank:Blank2!L30)+(SUM(Blank2:TEMPLATE!L30)-('MACHINE INFO'!R29*(B$6-A29+1))))))</f>
        <v>0</v>
      </c>
      <c r="Y29" s="22">
        <f t="shared" si="8"/>
        <v>0</v>
      </c>
      <c r="Z29" s="126">
        <f>IF(E29=0,"",(SUM('MACHINE INFO'!S29)))</f>
        <v>0.88075000000000003</v>
      </c>
      <c r="AA29" s="143" t="str">
        <f t="shared" si="9"/>
        <v/>
      </c>
      <c r="AB29" s="142" t="str">
        <f t="shared" si="10"/>
        <v/>
      </c>
      <c r="AD29" s="238"/>
      <c r="AE29" s="2"/>
      <c r="AF29" s="23"/>
      <c r="AG29" s="235"/>
      <c r="AH29" s="248" t="s">
        <v>727</v>
      </c>
      <c r="AI29" s="235"/>
      <c r="AJ29" s="235"/>
      <c r="AK29" s="240"/>
      <c r="AL29" s="2"/>
    </row>
    <row r="30" spans="1:39" s="18" customFormat="1" ht="20.25" customHeight="1" x14ac:dyDescent="0.4">
      <c r="A30" s="291">
        <f>IF($F$3="YTD TOTALS",IF('MACHINE INFO'!B30-B$2&gt;0,'MACHINE INFO'!B30,B$2),'MACHINE INFO'!B30)</f>
        <v>45626</v>
      </c>
      <c r="B30" s="19">
        <f>'MACHINE INFO'!D30</f>
        <v>4</v>
      </c>
      <c r="C30" s="19">
        <f>'MACHINE INFO'!E30</f>
        <v>4</v>
      </c>
      <c r="D30" s="19">
        <f>'MACHINE INFO'!F30</f>
        <v>1313</v>
      </c>
      <c r="E30" s="19" t="str">
        <f>'MACHINE INFO'!G30</f>
        <v>0312723579</v>
      </c>
      <c r="F30" s="20" t="str">
        <f>'MACHINE INFO'!H30</f>
        <v>$0.01</v>
      </c>
      <c r="G30" s="19" t="str">
        <f>'MACHINE INFO'!I30</f>
        <v>ARISTOCRAT</v>
      </c>
      <c r="H30" s="19" t="str">
        <f>'MACHINE INFO'!O30</f>
        <v>BUFFALO GOLD COLLECTION</v>
      </c>
      <c r="I30" s="19" t="str">
        <f>'MACHINE INFO'!P30</f>
        <v>5R1024W60-600CR</v>
      </c>
      <c r="J30" s="19" t="str">
        <f>'MACHINE INFO'!Q30</f>
        <v>VIDEO MACHINE</v>
      </c>
      <c r="K30" s="19" t="e">
        <f>'MACHINE INFO'!#REF!</f>
        <v>#REF!</v>
      </c>
      <c r="L30" s="299">
        <f>'MACHINE INFO'!U30</f>
        <v>43436</v>
      </c>
      <c r="M30" s="21">
        <f>IF(D30=0,"",(IF($F$3="YTD TOTALS",SUM(Blank2:TEMPLATE!C31),SUM(Blank:TEMPLATE!C31))))</f>
        <v>0</v>
      </c>
      <c r="N30" s="21" t="str">
        <f t="shared" si="4"/>
        <v/>
      </c>
      <c r="O30" s="21">
        <f>IF(E30=0,"",(IF($F$3="YTD TOTALS",SUM(Blank2:TEMPLATE!G31),SUM(Blank:TEMPLATE!G31))))</f>
        <v>0</v>
      </c>
      <c r="P30" s="21" t="str">
        <f t="shared" si="5"/>
        <v/>
      </c>
      <c r="Q30" s="21">
        <f>IF(E30=0,"",(IF($F$3="YTD TOTALS",SUM(SUM(Blank2:TEMPLATE!D31),SUM(Blank2:TEMPLATE!E31)),SUM(SUM(Blank:TEMPLATE!D31),SUM(Blank:TEMPLATE!E31)))))</f>
        <v>0</v>
      </c>
      <c r="R30" s="21" t="str">
        <f t="shared" si="6"/>
        <v/>
      </c>
      <c r="S30" s="21">
        <f>IF(E30=0,"",(IF($F$3="YTD TOTALS",SUM(Blank2:TEMPLATE!F31),SUM(Blank:TEMPLATE!F31))))</f>
        <v>0</v>
      </c>
      <c r="T30" s="21" t="str">
        <f t="shared" si="7"/>
        <v/>
      </c>
      <c r="U30" s="21">
        <f>IF(E30=0,"",(IF($F$3="YTD TOTALS",SUM(Blank2:TEMPLATE!H31),SUM(Blank:TEMPLATE!H31))))</f>
        <v>0</v>
      </c>
      <c r="V30" s="21">
        <f>IF(E30=0,"",(IF($F$3="YTD TOTALS",SUM(Blank2:TEMPLATE!I31),SUM(Blank:TEMPLATE!I31))))</f>
        <v>0</v>
      </c>
      <c r="W30" s="21">
        <f>IF(E30=0,"",(IF($F$3="YTD TOTALS",SUM(Blank2:TEMPLATE!J31),SUM(Blank:TEMPLATE!J31))))</f>
        <v>0</v>
      </c>
      <c r="X30" s="21">
        <f>IF(E30=0,"",(IF($F$3="YTD TOTALS",(SUM(Blank2:TEMPLATE!L31)-('MACHINE INFO'!R30*(B$6-A30+1))),SUM(Blank:Blank2!L31)+(SUM(Blank2:TEMPLATE!L31)-('MACHINE INFO'!R30*(B$6-A30+1))))))</f>
        <v>0</v>
      </c>
      <c r="Y30" s="22">
        <f t="shared" si="8"/>
        <v>0</v>
      </c>
      <c r="Z30" s="126">
        <f>IF(E30=0,"",(SUM('MACHINE INFO'!S30)))</f>
        <v>0.8982</v>
      </c>
      <c r="AA30" s="143" t="str">
        <f t="shared" si="9"/>
        <v/>
      </c>
      <c r="AB30" s="142" t="str">
        <f t="shared" si="10"/>
        <v/>
      </c>
      <c r="AD30" s="238"/>
      <c r="AE30" s="2"/>
      <c r="AF30" s="235"/>
      <c r="AG30" s="235"/>
      <c r="AH30" s="235"/>
      <c r="AI30" s="235"/>
      <c r="AJ30" s="235"/>
      <c r="AK30" s="240"/>
      <c r="AL30" s="2"/>
    </row>
    <row r="31" spans="1:39" s="18" customFormat="1" ht="20.25" customHeight="1" thickBot="1" x14ac:dyDescent="0.45">
      <c r="A31" s="291">
        <f>IF($F$3="YTD TOTALS",IF('MACHINE INFO'!B31-B$2&gt;0,'MACHINE INFO'!B31,B$2),'MACHINE INFO'!B31)</f>
        <v>45626</v>
      </c>
      <c r="B31" s="19">
        <f>'MACHINE INFO'!D31</f>
        <v>5</v>
      </c>
      <c r="C31" s="19">
        <f>'MACHINE INFO'!E31</f>
        <v>1</v>
      </c>
      <c r="D31" s="19">
        <f>'MACHINE INFO'!F31</f>
        <v>1441</v>
      </c>
      <c r="E31" s="19" t="str">
        <f>'MACHINE INFO'!G31</f>
        <v>0312737310</v>
      </c>
      <c r="F31" s="20" t="str">
        <f>'MACHINE INFO'!H31</f>
        <v>$0.01</v>
      </c>
      <c r="G31" s="19" t="str">
        <f>'MACHINE INFO'!I31</f>
        <v>ARISTOCRAT</v>
      </c>
      <c r="H31" s="19" t="str">
        <f>'MACHINE INFO'!O31</f>
        <v xml:space="preserve">KISMET KAT - WHISKER WHEELS </v>
      </c>
      <c r="I31" s="19" t="str">
        <f>'MACHINE INFO'!P31</f>
        <v>5R243W80-800CR</v>
      </c>
      <c r="J31" s="19" t="str">
        <f>'MACHINE INFO'!Q31</f>
        <v>VIDEO MACHINE</v>
      </c>
      <c r="K31" s="19" t="e">
        <f>'MACHINE INFO'!#REF!</f>
        <v>#REF!</v>
      </c>
      <c r="L31" s="299">
        <f>'MACHINE INFO'!U31</f>
        <v>44986</v>
      </c>
      <c r="M31" s="21">
        <f>IF(D31=0,"",(IF($F$3="YTD TOTALS",SUM(Blank2:TEMPLATE!C32),SUM(Blank:TEMPLATE!C32))))</f>
        <v>0</v>
      </c>
      <c r="N31" s="21" t="str">
        <f t="shared" si="4"/>
        <v/>
      </c>
      <c r="O31" s="21">
        <f>IF(E31=0,"",(IF($F$3="YTD TOTALS",SUM(Blank2:TEMPLATE!G32),SUM(Blank:TEMPLATE!G32))))</f>
        <v>0</v>
      </c>
      <c r="P31" s="21" t="str">
        <f t="shared" si="5"/>
        <v/>
      </c>
      <c r="Q31" s="21">
        <f>IF(E31=0,"",(IF($F$3="YTD TOTALS",SUM(SUM(Blank2:TEMPLATE!D32),SUM(Blank2:TEMPLATE!E32)),SUM(SUM(Blank:TEMPLATE!D32),SUM(Blank:TEMPLATE!E32)))))</f>
        <v>0</v>
      </c>
      <c r="R31" s="21" t="str">
        <f t="shared" si="6"/>
        <v/>
      </c>
      <c r="S31" s="21">
        <f>IF(E31=0,"",(IF($F$3="YTD TOTALS",SUM(Blank2:TEMPLATE!F32),SUM(Blank:TEMPLATE!F32))))</f>
        <v>0</v>
      </c>
      <c r="T31" s="21" t="str">
        <f t="shared" si="7"/>
        <v/>
      </c>
      <c r="U31" s="21">
        <f>IF(E31=0,"",(IF($F$3="YTD TOTALS",SUM(Blank2:TEMPLATE!H32),SUM(Blank:TEMPLATE!H32))))</f>
        <v>0</v>
      </c>
      <c r="V31" s="21">
        <f>IF(E31=0,"",(IF($F$3="YTD TOTALS",SUM(Blank2:TEMPLATE!I32),SUM(Blank:TEMPLATE!I32))))</f>
        <v>0</v>
      </c>
      <c r="W31" s="21">
        <f>IF(E31=0,"",(IF($F$3="YTD TOTALS",SUM(Blank2:TEMPLATE!J32),SUM(Blank:TEMPLATE!J32))))</f>
        <v>0</v>
      </c>
      <c r="X31" s="21">
        <f>IF(E31=0,"",(IF($F$3="YTD TOTALS",(SUM(Blank2:TEMPLATE!L32)-('MACHINE INFO'!R31*(B$6-A31+1))),SUM(Blank:Blank2!L32)+(SUM(Blank2:TEMPLATE!L32)-('MACHINE INFO'!R31*(B$6-A31+1))))))</f>
        <v>0</v>
      </c>
      <c r="Y31" s="22">
        <f t="shared" si="8"/>
        <v>0</v>
      </c>
      <c r="Z31" s="126">
        <f>IF(E31=0,"",(SUM('MACHINE INFO'!S31)))</f>
        <v>0.86380000000000001</v>
      </c>
      <c r="AA31" s="143" t="str">
        <f t="shared" si="9"/>
        <v/>
      </c>
      <c r="AB31" s="142" t="str">
        <f t="shared" si="10"/>
        <v/>
      </c>
      <c r="AD31" s="238"/>
      <c r="AE31" s="2"/>
      <c r="AF31" s="236"/>
      <c r="AG31" s="236"/>
      <c r="AH31" s="236"/>
      <c r="AI31" s="236"/>
      <c r="AJ31" s="236"/>
      <c r="AK31" s="240"/>
      <c r="AL31" s="2"/>
    </row>
    <row r="32" spans="1:39" s="18" customFormat="1" ht="20.25" customHeight="1" thickTop="1" x14ac:dyDescent="0.4">
      <c r="A32" s="291">
        <f>IF($F$3="YTD TOTALS",IF('MACHINE INFO'!B32-B$2&gt;0,'MACHINE INFO'!B32,B$2),'MACHINE INFO'!B32)</f>
        <v>45626</v>
      </c>
      <c r="B32" s="19">
        <f>'MACHINE INFO'!D32</f>
        <v>5</v>
      </c>
      <c r="C32" s="19">
        <f>'MACHINE INFO'!E32</f>
        <v>2</v>
      </c>
      <c r="D32" s="19">
        <f>'MACHINE INFO'!F32</f>
        <v>1442</v>
      </c>
      <c r="E32" s="19" t="str">
        <f>'MACHINE INFO'!G32</f>
        <v>0312740448</v>
      </c>
      <c r="F32" s="20" t="str">
        <f>'MACHINE INFO'!H32</f>
        <v>$0.01</v>
      </c>
      <c r="G32" s="19" t="str">
        <f>'MACHINE INFO'!I32</f>
        <v>ARISTOCRAT</v>
      </c>
      <c r="H32" s="19" t="str">
        <f>'MACHINE INFO'!O32</f>
        <v xml:space="preserve">KISMET KAT - WHISKER WHEELS </v>
      </c>
      <c r="I32" s="19" t="str">
        <f>'MACHINE INFO'!P32</f>
        <v>5R243W80-800CR</v>
      </c>
      <c r="J32" s="19" t="str">
        <f>'MACHINE INFO'!Q32</f>
        <v>VIDEO MACHINE</v>
      </c>
      <c r="K32" s="19" t="e">
        <f>'MACHINE INFO'!#REF!</f>
        <v>#REF!</v>
      </c>
      <c r="L32" s="299">
        <f>'MACHINE INFO'!U32</f>
        <v>44986</v>
      </c>
      <c r="M32" s="21">
        <f>IF(D32=0,"",(IF($F$3="YTD TOTALS",SUM(Blank2:TEMPLATE!C33),SUM(Blank:TEMPLATE!C33))))</f>
        <v>0</v>
      </c>
      <c r="N32" s="21" t="str">
        <f t="shared" si="4"/>
        <v/>
      </c>
      <c r="O32" s="21">
        <f>IF(E32=0,"",(IF($F$3="YTD TOTALS",SUM(Blank2:TEMPLATE!G33),SUM(Blank:TEMPLATE!G33))))</f>
        <v>0</v>
      </c>
      <c r="P32" s="21" t="str">
        <f t="shared" si="5"/>
        <v/>
      </c>
      <c r="Q32" s="21">
        <f>IF(E32=0,"",(IF($F$3="YTD TOTALS",SUM(SUM(Blank2:TEMPLATE!D33),SUM(Blank2:TEMPLATE!E33)),SUM(SUM(Blank:TEMPLATE!D33),SUM(Blank:TEMPLATE!E33)))))</f>
        <v>0</v>
      </c>
      <c r="R32" s="21" t="str">
        <f t="shared" si="6"/>
        <v/>
      </c>
      <c r="S32" s="21">
        <f>IF(E32=0,"",(IF($F$3="YTD TOTALS",SUM(Blank2:TEMPLATE!F33),SUM(Blank:TEMPLATE!F33))))</f>
        <v>0</v>
      </c>
      <c r="T32" s="21" t="str">
        <f t="shared" si="7"/>
        <v/>
      </c>
      <c r="U32" s="21">
        <f>IF(E32=0,"",(IF($F$3="YTD TOTALS",SUM(Blank2:TEMPLATE!H33),SUM(Blank:TEMPLATE!H33))))</f>
        <v>0</v>
      </c>
      <c r="V32" s="21">
        <f>IF(E32=0,"",(IF($F$3="YTD TOTALS",SUM(Blank2:TEMPLATE!I33),SUM(Blank:TEMPLATE!I33))))</f>
        <v>0</v>
      </c>
      <c r="W32" s="21">
        <f>IF(E32=0,"",(IF($F$3="YTD TOTALS",SUM(Blank2:TEMPLATE!J33),SUM(Blank:TEMPLATE!J33))))</f>
        <v>0</v>
      </c>
      <c r="X32" s="21">
        <f>IF(E32=0,"",(IF($F$3="YTD TOTALS",(SUM(Blank2:TEMPLATE!L33)-('MACHINE INFO'!R32*(B$6-A32+1))),SUM(Blank:Blank2!L33)+(SUM(Blank2:TEMPLATE!L33)-('MACHINE INFO'!R32*(B$6-A32+1))))))</f>
        <v>0</v>
      </c>
      <c r="Y32" s="22">
        <f t="shared" si="8"/>
        <v>0</v>
      </c>
      <c r="Z32" s="126">
        <f>IF(E32=0,"",(SUM('MACHINE INFO'!S32)))</f>
        <v>0.86380000000000001</v>
      </c>
      <c r="AA32" s="143" t="str">
        <f t="shared" si="9"/>
        <v/>
      </c>
      <c r="AB32" s="142" t="str">
        <f t="shared" si="10"/>
        <v/>
      </c>
      <c r="AD32" s="288" t="s">
        <v>613</v>
      </c>
      <c r="AE32" s="289" t="s">
        <v>1069</v>
      </c>
      <c r="AF32" s="289" t="s">
        <v>714</v>
      </c>
      <c r="AG32" s="289" t="s">
        <v>723</v>
      </c>
      <c r="AH32" s="289" t="s">
        <v>947</v>
      </c>
      <c r="AI32" s="289" t="s">
        <v>725</v>
      </c>
      <c r="AJ32" s="289" t="s">
        <v>1061</v>
      </c>
      <c r="AK32" s="289" t="s">
        <v>1062</v>
      </c>
      <c r="AL32" s="326" t="s">
        <v>726</v>
      </c>
      <c r="AM32" s="294" t="s">
        <v>612</v>
      </c>
    </row>
    <row r="33" spans="1:43" s="18" customFormat="1" ht="20.25" customHeight="1" thickBot="1" x14ac:dyDescent="0.45">
      <c r="A33" s="291">
        <f>IF($F$3="YTD TOTALS",IF('MACHINE INFO'!B33-B$2&gt;0,'MACHINE INFO'!B33,B$2),'MACHINE INFO'!B33)</f>
        <v>45626</v>
      </c>
      <c r="B33" s="19">
        <f>'MACHINE INFO'!D33</f>
        <v>5</v>
      </c>
      <c r="C33" s="19">
        <f>'MACHINE INFO'!E33</f>
        <v>3</v>
      </c>
      <c r="D33" s="19">
        <f>'MACHINE INFO'!F33</f>
        <v>1443</v>
      </c>
      <c r="E33" s="19" t="str">
        <f>'MACHINE INFO'!G33</f>
        <v>0312759173</v>
      </c>
      <c r="F33" s="20" t="str">
        <f>'MACHINE INFO'!H33</f>
        <v>$0.01</v>
      </c>
      <c r="G33" s="19" t="str">
        <f>'MACHINE INFO'!I33</f>
        <v>ARISTOCRAT</v>
      </c>
      <c r="H33" s="19" t="str">
        <f>'MACHINE INFO'!O33</f>
        <v xml:space="preserve">KISMET KAT - WHISKER WHEELS </v>
      </c>
      <c r="I33" s="19" t="str">
        <f>'MACHINE INFO'!P33</f>
        <v>5R243W80-800CR</v>
      </c>
      <c r="J33" s="19" t="str">
        <f>'MACHINE INFO'!Q33</f>
        <v>VIDEO MACHINE</v>
      </c>
      <c r="K33" s="19" t="e">
        <f>'MACHINE INFO'!#REF!</f>
        <v>#REF!</v>
      </c>
      <c r="L33" s="299">
        <f>'MACHINE INFO'!U33</f>
        <v>44986</v>
      </c>
      <c r="M33" s="21">
        <f>IF(D33=0,"",(IF($F$3="YTD TOTALS",SUM(Blank2:TEMPLATE!C34),SUM(Blank:TEMPLATE!C34))))</f>
        <v>0</v>
      </c>
      <c r="N33" s="21" t="str">
        <f t="shared" si="4"/>
        <v/>
      </c>
      <c r="O33" s="21">
        <f>IF(E33=0,"",(IF($F$3="YTD TOTALS",SUM(Blank2:TEMPLATE!G34),SUM(Blank:TEMPLATE!G34))))</f>
        <v>0</v>
      </c>
      <c r="P33" s="21" t="str">
        <f t="shared" si="5"/>
        <v/>
      </c>
      <c r="Q33" s="21">
        <f>IF(E33=0,"",(IF($F$3="YTD TOTALS",SUM(SUM(Blank2:TEMPLATE!D34),SUM(Blank2:TEMPLATE!E34)),SUM(SUM(Blank:TEMPLATE!D34),SUM(Blank:TEMPLATE!E34)))))</f>
        <v>0</v>
      </c>
      <c r="R33" s="21" t="str">
        <f t="shared" si="6"/>
        <v/>
      </c>
      <c r="S33" s="21">
        <f>IF(E33=0,"",(IF($F$3="YTD TOTALS",SUM(Blank2:TEMPLATE!F34),SUM(Blank:TEMPLATE!F34))))</f>
        <v>0</v>
      </c>
      <c r="T33" s="21" t="str">
        <f t="shared" si="7"/>
        <v/>
      </c>
      <c r="U33" s="21">
        <f>IF(E33=0,"",(IF($F$3="YTD TOTALS",SUM(Blank2:TEMPLATE!H34),SUM(Blank:TEMPLATE!H34))))</f>
        <v>0</v>
      </c>
      <c r="V33" s="21">
        <f>IF(E33=0,"",(IF($F$3="YTD TOTALS",SUM(Blank2:TEMPLATE!I34),SUM(Blank:TEMPLATE!I34))))</f>
        <v>0</v>
      </c>
      <c r="W33" s="21">
        <f>IF(E33=0,"",(IF($F$3="YTD TOTALS",SUM(Blank2:TEMPLATE!J34),SUM(Blank:TEMPLATE!J34))))</f>
        <v>0</v>
      </c>
      <c r="X33" s="21">
        <f>IF(E33=0,"",(IF($F$3="YTD TOTALS",(SUM(Blank2:TEMPLATE!L34)-('MACHINE INFO'!R33*(B$6-A33+1))),SUM(Blank:Blank2!L34)+(SUM(Blank2:TEMPLATE!L34)-('MACHINE INFO'!R33*(B$6-A33+1))))))</f>
        <v>0</v>
      </c>
      <c r="Y33" s="22">
        <f t="shared" si="8"/>
        <v>0</v>
      </c>
      <c r="Z33" s="126">
        <f>IF(E33=0,"",(SUM('MACHINE INFO'!S33)))</f>
        <v>0.86380000000000001</v>
      </c>
      <c r="AA33" s="143" t="str">
        <f t="shared" si="9"/>
        <v/>
      </c>
      <c r="AB33" s="142" t="str">
        <f t="shared" si="10"/>
        <v/>
      </c>
      <c r="AD33" s="225">
        <f>IF($G$3="YTD TOTALS",IF('TABLE INFO'!B34-B$2&gt;0,'TABLE INFO'!B34,B$2),'TABLE INFO'!B34)</f>
        <v>0</v>
      </c>
      <c r="AE33" s="226">
        <f>'TABLE INFO'!I6</f>
        <v>0</v>
      </c>
      <c r="AF33" s="487" t="str">
        <f>IF(SUM(Blank:TEMPLATE!S26)=0,"NO DROP",IF($G$3="YTD TOTALS",SUM(Blank2:TEMPLATE!S26),SUM(Blank:TEMPLATE!S26)))</f>
        <v>NO DROP</v>
      </c>
      <c r="AG33" s="487" t="str">
        <f>IF(B$6="","NO DATE",IF(AF33="NO DROP","NO DROP",SUM(AF33/(B$6-AD33+1))))</f>
        <v>NO DROP</v>
      </c>
      <c r="AH33" s="487" t="str">
        <f>IF(SUM(Blank:TEMPLATE!T26)=0,"NO DROP",IF($G$3="YTD TOTALS",SUM(Blank2:TEMPLATE!T26),SUM(Blank:TEMPLATE!T26)))</f>
        <v>NO DROP</v>
      </c>
      <c r="AI33" s="487" t="str">
        <f>IF(B$6="","NO DATE",IF(AH33="NO DROP","NO DROP",SUM(AH33/(B$6-AD33+1))))</f>
        <v>NO DROP</v>
      </c>
      <c r="AJ33" s="228" t="str">
        <f>IF(AF33="NO DROP","NO DROP",AH33/AF33)</f>
        <v>NO DROP</v>
      </c>
      <c r="AK33" s="241">
        <f>'TABLE INFO'!D35</f>
        <v>0</v>
      </c>
      <c r="AL33" s="327" t="str">
        <f>IF(AF33="NO DROP","NO DROP",SUM(AJ33-AK33))</f>
        <v>NO DROP</v>
      </c>
      <c r="AM33" s="229">
        <f>'TABLE INFO'!K6</f>
        <v>0</v>
      </c>
    </row>
    <row r="34" spans="1:43" s="18" customFormat="1" ht="20.25" customHeight="1" thickTop="1" x14ac:dyDescent="0.4">
      <c r="A34" s="291">
        <f>IF($F$3="YTD TOTALS",IF('MACHINE INFO'!B34-B$2&gt;0,'MACHINE INFO'!B34,B$2),'MACHINE INFO'!B34)</f>
        <v>45626</v>
      </c>
      <c r="B34" s="19">
        <f>'MACHINE INFO'!D34</f>
        <v>5</v>
      </c>
      <c r="C34" s="19">
        <f>'MACHINE INFO'!E34</f>
        <v>4</v>
      </c>
      <c r="D34" s="19">
        <f>'MACHINE INFO'!F34</f>
        <v>1311</v>
      </c>
      <c r="E34" s="19" t="str">
        <f>'MACHINE INFO'!G34</f>
        <v>0312776249</v>
      </c>
      <c r="F34" s="20" t="str">
        <f>'MACHINE INFO'!H34</f>
        <v>$0.01</v>
      </c>
      <c r="G34" s="19" t="str">
        <f>'MACHINE INFO'!I34</f>
        <v>ARISTOCRAT</v>
      </c>
      <c r="H34" s="19" t="str">
        <f>'MACHINE INFO'!O34</f>
        <v>PIGGY BURST - COIN TRIO</v>
      </c>
      <c r="I34" s="19" t="str">
        <f>'MACHINE INFO'!P34</f>
        <v>5R60L60-600CR</v>
      </c>
      <c r="J34" s="19" t="str">
        <f>'MACHINE INFO'!Q34</f>
        <v>VIDEO MACHINE</v>
      </c>
      <c r="K34" s="19" t="e">
        <f>'MACHINE INFO'!#REF!</f>
        <v>#REF!</v>
      </c>
      <c r="L34" s="299">
        <f>'MACHINE INFO'!U34</f>
        <v>44986</v>
      </c>
      <c r="M34" s="21">
        <f>IF(D34=0,"",(IF($F$3="YTD TOTALS",SUM(Blank2:TEMPLATE!C35),SUM(Blank:TEMPLATE!C35))))</f>
        <v>0</v>
      </c>
      <c r="N34" s="21" t="str">
        <f t="shared" si="4"/>
        <v/>
      </c>
      <c r="O34" s="21">
        <f>IF(E34=0,"",(IF($F$3="YTD TOTALS",SUM(Blank2:TEMPLATE!G35),SUM(Blank:TEMPLATE!G35))))</f>
        <v>0</v>
      </c>
      <c r="P34" s="21" t="str">
        <f t="shared" si="5"/>
        <v/>
      </c>
      <c r="Q34" s="21">
        <f>IF(E34=0,"",(IF($F$3="YTD TOTALS",SUM(SUM(Blank2:TEMPLATE!D35),SUM(Blank2:TEMPLATE!E35)),SUM(SUM(Blank:TEMPLATE!D35),SUM(Blank:TEMPLATE!E35)))))</f>
        <v>0</v>
      </c>
      <c r="R34" s="21" t="str">
        <f t="shared" si="6"/>
        <v/>
      </c>
      <c r="S34" s="21">
        <f>IF(E34=0,"",(IF($F$3="YTD TOTALS",SUM(Blank2:TEMPLATE!F35),SUM(Blank:TEMPLATE!F35))))</f>
        <v>0</v>
      </c>
      <c r="T34" s="21" t="str">
        <f t="shared" si="7"/>
        <v/>
      </c>
      <c r="U34" s="21">
        <f>IF(E34=0,"",(IF($F$3="YTD TOTALS",SUM(Blank2:TEMPLATE!H35),SUM(Blank:TEMPLATE!H35))))</f>
        <v>0</v>
      </c>
      <c r="V34" s="21">
        <f>IF(E34=0,"",(IF($F$3="YTD TOTALS",SUM(Blank2:TEMPLATE!I35),SUM(Blank:TEMPLATE!I35))))</f>
        <v>0</v>
      </c>
      <c r="W34" s="21">
        <f>IF(E34=0,"",(IF($F$3="YTD TOTALS",SUM(Blank2:TEMPLATE!J35),SUM(Blank:TEMPLATE!J35))))</f>
        <v>0</v>
      </c>
      <c r="X34" s="21">
        <f>IF(E34=0,"",(IF($F$3="YTD TOTALS",(SUM(Blank2:TEMPLATE!L35)-('MACHINE INFO'!R34*(B$6-A34+1))),SUM(Blank:Blank2!L35)+(SUM(Blank2:TEMPLATE!L35)-('MACHINE INFO'!R34*(B$6-A34+1))))))</f>
        <v>0</v>
      </c>
      <c r="Y34" s="22">
        <f t="shared" si="8"/>
        <v>0</v>
      </c>
      <c r="Z34" s="126">
        <f>IF(E34=0,"",(SUM('MACHINE INFO'!S34)))</f>
        <v>0.90820000000000001</v>
      </c>
      <c r="AA34" s="143" t="str">
        <f t="shared" si="9"/>
        <v/>
      </c>
      <c r="AB34" s="142" t="str">
        <f t="shared" si="10"/>
        <v/>
      </c>
      <c r="AF34" s="230" t="s">
        <v>841</v>
      </c>
      <c r="AG34" s="230" t="s">
        <v>752</v>
      </c>
      <c r="AH34" s="230" t="s">
        <v>841</v>
      </c>
      <c r="AI34" s="230" t="s">
        <v>752</v>
      </c>
      <c r="AJ34" s="231" t="s">
        <v>722</v>
      </c>
      <c r="AK34" s="231" t="s">
        <v>704</v>
      </c>
      <c r="AL34" s="231" t="s">
        <v>752</v>
      </c>
    </row>
    <row r="35" spans="1:43" s="18" customFormat="1" ht="20.25" customHeight="1" thickBot="1" x14ac:dyDescent="0.45">
      <c r="A35" s="291">
        <f>IF($F$3="YTD TOTALS",IF('MACHINE INFO'!B35-B$2&gt;0,'MACHINE INFO'!B35,B$2),'MACHINE INFO'!B35)</f>
        <v>45626</v>
      </c>
      <c r="B35" s="19">
        <f>'MACHINE INFO'!D35</f>
        <v>5</v>
      </c>
      <c r="C35" s="19">
        <f>'MACHINE INFO'!E35</f>
        <v>5</v>
      </c>
      <c r="D35" s="19">
        <f>'MACHINE INFO'!F35</f>
        <v>1310</v>
      </c>
      <c r="E35" s="19" t="str">
        <f>'MACHINE INFO'!G35</f>
        <v>0312768396</v>
      </c>
      <c r="F35" s="20" t="str">
        <f>'MACHINE INFO'!H35</f>
        <v>$0.01</v>
      </c>
      <c r="G35" s="19" t="str">
        <f>'MACHINE INFO'!I35</f>
        <v>ARISTOCRAT</v>
      </c>
      <c r="H35" s="19" t="str">
        <f>'MACHINE INFO'!O35</f>
        <v>FORTUNE TRAILS - COIN TRIO</v>
      </c>
      <c r="I35" s="19" t="str">
        <f>'MACHINE INFO'!P35</f>
        <v>5R243W88-880CR</v>
      </c>
      <c r="J35" s="19" t="str">
        <f>'MACHINE INFO'!Q35</f>
        <v>VIDEO MACHINE</v>
      </c>
      <c r="K35" s="19" t="e">
        <f>'MACHINE INFO'!#REF!</f>
        <v>#REF!</v>
      </c>
      <c r="L35" s="299">
        <f>'MACHINE INFO'!U35</f>
        <v>44986</v>
      </c>
      <c r="M35" s="21">
        <f>IF(D35=0,"",(IF($F$3="YTD TOTALS",SUM(Blank2:TEMPLATE!C36),SUM(Blank:TEMPLATE!C36))))</f>
        <v>0</v>
      </c>
      <c r="N35" s="21" t="str">
        <f t="shared" si="4"/>
        <v/>
      </c>
      <c r="O35" s="21">
        <f>IF(E35=0,"",(IF($F$3="YTD TOTALS",SUM(Blank2:TEMPLATE!G36),SUM(Blank:TEMPLATE!G36))))</f>
        <v>0</v>
      </c>
      <c r="P35" s="21" t="str">
        <f t="shared" si="5"/>
        <v/>
      </c>
      <c r="Q35" s="21">
        <f>IF(E35=0,"",(IF($F$3="YTD TOTALS",SUM(SUM(Blank2:TEMPLATE!D36),SUM(Blank2:TEMPLATE!E36)),SUM(SUM(Blank:TEMPLATE!D36),SUM(Blank:TEMPLATE!E36)))))</f>
        <v>0</v>
      </c>
      <c r="R35" s="21" t="str">
        <f t="shared" si="6"/>
        <v/>
      </c>
      <c r="S35" s="21">
        <f>IF(E35=0,"",(IF($F$3="YTD TOTALS",SUM(Blank2:TEMPLATE!F36),SUM(Blank:TEMPLATE!F36))))</f>
        <v>0</v>
      </c>
      <c r="T35" s="21" t="str">
        <f t="shared" si="7"/>
        <v/>
      </c>
      <c r="U35" s="21">
        <f>IF(E35=0,"",(IF($F$3="YTD TOTALS",SUM(Blank2:TEMPLATE!H36),SUM(Blank:TEMPLATE!H36))))</f>
        <v>0</v>
      </c>
      <c r="V35" s="21">
        <f>IF(E35=0,"",(IF($F$3="YTD TOTALS",SUM(Blank2:TEMPLATE!I36),SUM(Blank:TEMPLATE!I36))))</f>
        <v>0</v>
      </c>
      <c r="W35" s="21">
        <f>IF(E35=0,"",(IF($F$3="YTD TOTALS",SUM(Blank2:TEMPLATE!J36),SUM(Blank:TEMPLATE!J36))))</f>
        <v>0</v>
      </c>
      <c r="X35" s="21">
        <f>IF(E35=0,"",(IF($F$3="YTD TOTALS",(SUM(Blank2:TEMPLATE!L36)-('MACHINE INFO'!R35*(B$6-A35+1))),SUM(Blank:Blank2!L36)+(SUM(Blank2:TEMPLATE!L36)-('MACHINE INFO'!R35*(B$6-A35+1))))))</f>
        <v>0</v>
      </c>
      <c r="Y35" s="22">
        <f t="shared" si="8"/>
        <v>0</v>
      </c>
      <c r="Z35" s="126">
        <f>IF(E35=0,"",(SUM('MACHINE INFO'!S35)))</f>
        <v>0.90820000000000001</v>
      </c>
      <c r="AA35" s="143" t="str">
        <f t="shared" si="9"/>
        <v/>
      </c>
      <c r="AB35" s="142" t="str">
        <f t="shared" si="10"/>
        <v/>
      </c>
      <c r="AF35" s="232" t="s">
        <v>735</v>
      </c>
      <c r="AG35" s="232" t="s">
        <v>723</v>
      </c>
      <c r="AH35" s="232" t="s">
        <v>724</v>
      </c>
      <c r="AI35" s="232" t="s">
        <v>725</v>
      </c>
      <c r="AJ35" s="233" t="s">
        <v>706</v>
      </c>
      <c r="AK35" s="233" t="s">
        <v>706</v>
      </c>
      <c r="AL35" s="233" t="s">
        <v>726</v>
      </c>
    </row>
    <row r="36" spans="1:43" s="18" customFormat="1" ht="20.25" customHeight="1" thickTop="1" thickBot="1" x14ac:dyDescent="0.45">
      <c r="A36" s="291">
        <f>IF($F$3="YTD TOTALS",IF('MACHINE INFO'!B36-B$2&gt;0,'MACHINE INFO'!B36,B$2),'MACHINE INFO'!B36)</f>
        <v>45626</v>
      </c>
      <c r="B36" s="19">
        <f>'MACHINE INFO'!D36</f>
        <v>5</v>
      </c>
      <c r="C36" s="19">
        <f>'MACHINE INFO'!E36</f>
        <v>6</v>
      </c>
      <c r="D36" s="19">
        <f>'MACHINE INFO'!F36</f>
        <v>1312</v>
      </c>
      <c r="E36" s="19" t="str">
        <f>'MACHINE INFO'!G36</f>
        <v>0312780103</v>
      </c>
      <c r="F36" s="20" t="str">
        <f>'MACHINE INFO'!H36</f>
        <v>$0.01</v>
      </c>
      <c r="G36" s="19" t="str">
        <f>'MACHINE INFO'!I36</f>
        <v>ARISTOCRAT</v>
      </c>
      <c r="H36" s="19" t="str">
        <f>'MACHINE INFO'!O36</f>
        <v>PIGGY BURST - COIN TRIO</v>
      </c>
      <c r="I36" s="19" t="str">
        <f>'MACHINE INFO'!P36</f>
        <v>5R60L60-600CR</v>
      </c>
      <c r="J36" s="19" t="str">
        <f>'MACHINE INFO'!Q36</f>
        <v>VIDEO MACHINE</v>
      </c>
      <c r="K36" s="19" t="e">
        <f>'MACHINE INFO'!#REF!</f>
        <v>#REF!</v>
      </c>
      <c r="L36" s="299">
        <f>'MACHINE INFO'!U36</f>
        <v>44986</v>
      </c>
      <c r="M36" s="21">
        <f>IF(D36=0,"",(IF($F$3="YTD TOTALS",SUM(Blank2:TEMPLATE!C37),SUM(Blank:TEMPLATE!C37))))</f>
        <v>0</v>
      </c>
      <c r="N36" s="21" t="str">
        <f t="shared" si="4"/>
        <v/>
      </c>
      <c r="O36" s="21">
        <f>IF(E36=0,"",(IF($F$3="YTD TOTALS",SUM(Blank2:TEMPLATE!G37),SUM(Blank:TEMPLATE!G37))))</f>
        <v>0</v>
      </c>
      <c r="P36" s="21" t="str">
        <f t="shared" si="5"/>
        <v/>
      </c>
      <c r="Q36" s="21">
        <f>IF(E36=0,"",(IF($F$3="YTD TOTALS",SUM(SUM(Blank2:TEMPLATE!D37),SUM(Blank2:TEMPLATE!E37)),SUM(SUM(Blank:TEMPLATE!D37),SUM(Blank:TEMPLATE!E37)))))</f>
        <v>0</v>
      </c>
      <c r="R36" s="21" t="str">
        <f t="shared" si="6"/>
        <v/>
      </c>
      <c r="S36" s="21">
        <f>IF(E36=0,"",(IF($F$3="YTD TOTALS",SUM(Blank2:TEMPLATE!F37),SUM(Blank:TEMPLATE!F37))))</f>
        <v>0</v>
      </c>
      <c r="T36" s="21" t="str">
        <f t="shared" si="7"/>
        <v/>
      </c>
      <c r="U36" s="21">
        <f>IF(E36=0,"",(IF($F$3="YTD TOTALS",SUM(Blank2:TEMPLATE!H37),SUM(Blank:TEMPLATE!H37))))</f>
        <v>0</v>
      </c>
      <c r="V36" s="21">
        <f>IF(E36=0,"",(IF($F$3="YTD TOTALS",SUM(Blank2:TEMPLATE!I37),SUM(Blank:TEMPLATE!I37))))</f>
        <v>0</v>
      </c>
      <c r="W36" s="21">
        <f>IF(E36=0,"",(IF($F$3="YTD TOTALS",SUM(Blank2:TEMPLATE!J37),SUM(Blank:TEMPLATE!J37))))</f>
        <v>0</v>
      </c>
      <c r="X36" s="21">
        <f>IF(E36=0,"",(IF($F$3="YTD TOTALS",(SUM(Blank2:TEMPLATE!L37)-('MACHINE INFO'!R36*(B$6-A36+1))),SUM(Blank:Blank2!L37)+(SUM(Blank2:TEMPLATE!L37)-('MACHINE INFO'!R36*(B$6-A36+1))))))</f>
        <v>0</v>
      </c>
      <c r="Y36" s="22">
        <f t="shared" si="8"/>
        <v>0</v>
      </c>
      <c r="Z36" s="126">
        <f>IF(E36=0,"",(SUM('MACHINE INFO'!S36)))</f>
        <v>0.90820000000000001</v>
      </c>
      <c r="AA36" s="143" t="str">
        <f t="shared" si="9"/>
        <v/>
      </c>
      <c r="AB36" s="142" t="str">
        <f t="shared" si="10"/>
        <v/>
      </c>
      <c r="AC36" s="23"/>
      <c r="AF36" s="508">
        <f>SUM(AF33:AF33)</f>
        <v>0</v>
      </c>
      <c r="AG36" s="508" t="e">
        <f>AVERAGE(AG33:AG33)</f>
        <v>#DIV/0!</v>
      </c>
      <c r="AH36" s="508">
        <f>SUM(AH33:AH33)</f>
        <v>0</v>
      </c>
      <c r="AI36" s="508" t="e">
        <f>AVERAGE(AI33:AI33)</f>
        <v>#DIV/0!</v>
      </c>
      <c r="AJ36" s="234" t="e">
        <f>AVERAGE(AJ33:AJ33)</f>
        <v>#DIV/0!</v>
      </c>
      <c r="AK36" s="234">
        <f>AVERAGE(AK33:AK33)</f>
        <v>0</v>
      </c>
      <c r="AL36" s="234" t="e">
        <f>AVERAGE(AL33:AL33)</f>
        <v>#DIV/0!</v>
      </c>
      <c r="AN36" s="23"/>
    </row>
    <row r="37" spans="1:43" s="18" customFormat="1" ht="20.25" customHeight="1" thickTop="1" x14ac:dyDescent="0.4">
      <c r="A37" s="291">
        <f>IF($F$3="YTD TOTALS",IF('MACHINE INFO'!B37-B$2&gt;0,'MACHINE INFO'!B37,B$2),'MACHINE INFO'!B37)</f>
        <v>45626</v>
      </c>
      <c r="B37" s="19">
        <f>'MACHINE INFO'!D37</f>
        <v>6</v>
      </c>
      <c r="C37" s="19">
        <f>'MACHINE INFO'!E37</f>
        <v>1</v>
      </c>
      <c r="D37" s="19">
        <f>'MACHINE INFO'!F37</f>
        <v>1510</v>
      </c>
      <c r="E37" s="19" t="str">
        <f>'MACHINE INFO'!G37</f>
        <v>0290710470</v>
      </c>
      <c r="F37" s="20" t="str">
        <f>'MACHINE INFO'!H37</f>
        <v>$0.05</v>
      </c>
      <c r="G37" s="19" t="str">
        <f>'MACHINE INFO'!I37</f>
        <v>SCIENTIFIC GAMES</v>
      </c>
      <c r="H37" s="19" t="str">
        <f>'MACHINE INFO'!O37</f>
        <v>LION LINK - PROSPEROUS ROOSTER</v>
      </c>
      <c r="I37" s="19" t="str">
        <f>'MACHINE INFO'!P37</f>
        <v>5R40L75-750CR</v>
      </c>
      <c r="J37" s="19" t="str">
        <f>'MACHINE INFO'!Q37</f>
        <v>VIDEO MACHINE</v>
      </c>
      <c r="K37" s="19" t="e">
        <f>'MACHINE INFO'!#REF!</f>
        <v>#REF!</v>
      </c>
      <c r="L37" s="299">
        <f>'MACHINE INFO'!U37</f>
        <v>44636</v>
      </c>
      <c r="M37" s="21">
        <f>IF(D37=0,"",(IF($F$3="YTD TOTALS",SUM(Blank2:TEMPLATE!C38),SUM(Blank:TEMPLATE!C38))))</f>
        <v>0</v>
      </c>
      <c r="N37" s="21" t="str">
        <f t="shared" si="4"/>
        <v/>
      </c>
      <c r="O37" s="21">
        <f>IF(E37=0,"",(IF($F$3="YTD TOTALS",SUM(Blank2:TEMPLATE!G38),SUM(Blank:TEMPLATE!G38))))</f>
        <v>0</v>
      </c>
      <c r="P37" s="21" t="str">
        <f t="shared" si="5"/>
        <v/>
      </c>
      <c r="Q37" s="21">
        <f>IF(E37=0,"",(IF($F$3="YTD TOTALS",SUM(SUM(Blank2:TEMPLATE!D38),SUM(Blank2:TEMPLATE!E38)),SUM(SUM(Blank:TEMPLATE!D38),SUM(Blank:TEMPLATE!E38)))))</f>
        <v>0</v>
      </c>
      <c r="R37" s="21" t="str">
        <f t="shared" si="6"/>
        <v/>
      </c>
      <c r="S37" s="21">
        <f>IF(E37=0,"",(IF($F$3="YTD TOTALS",SUM(Blank2:TEMPLATE!F38),SUM(Blank:TEMPLATE!F38))))</f>
        <v>0</v>
      </c>
      <c r="T37" s="21" t="str">
        <f t="shared" si="7"/>
        <v/>
      </c>
      <c r="U37" s="21">
        <f>IF(E37=0,"",(IF($F$3="YTD TOTALS",SUM(Blank2:TEMPLATE!H38),SUM(Blank:TEMPLATE!H38))))</f>
        <v>0</v>
      </c>
      <c r="V37" s="21">
        <f>IF(E37=0,"",(IF($F$3="YTD TOTALS",SUM(Blank2:TEMPLATE!I38),SUM(Blank:TEMPLATE!I38))))</f>
        <v>0</v>
      </c>
      <c r="W37" s="21">
        <f>IF(E37=0,"",(IF($F$3="YTD TOTALS",SUM(Blank2:TEMPLATE!J38),SUM(Blank:TEMPLATE!J38))))</f>
        <v>0</v>
      </c>
      <c r="X37" s="21">
        <f>IF(E37=0,"",(IF($F$3="YTD TOTALS",(SUM(Blank2:TEMPLATE!L38)-('MACHINE INFO'!R37*(B$6-A37+1))),SUM(Blank:Blank2!L38)+(SUM(Blank2:TEMPLATE!L38)-('MACHINE INFO'!R37*(B$6-A37+1))))))</f>
        <v>0</v>
      </c>
      <c r="Y37" s="22">
        <f t="shared" si="8"/>
        <v>0</v>
      </c>
      <c r="Z37" s="126">
        <f>IF(E37=0,"",(SUM('MACHINE INFO'!S37)))</f>
        <v>0.85529999999999995</v>
      </c>
      <c r="AA37" s="143" t="str">
        <f t="shared" si="9"/>
        <v/>
      </c>
      <c r="AB37" s="142" t="str">
        <f t="shared" si="10"/>
        <v/>
      </c>
      <c r="AC37" s="23"/>
      <c r="AD37" s="23"/>
      <c r="AE37" s="23"/>
      <c r="AF37" s="23"/>
      <c r="AG37" s="23"/>
      <c r="AH37" s="23"/>
      <c r="AI37" s="23"/>
      <c r="AJ37" s="23"/>
      <c r="AK37" s="23"/>
      <c r="AL37" s="23"/>
      <c r="AM37" s="23"/>
      <c r="AN37" s="23"/>
    </row>
    <row r="38" spans="1:43" s="18" customFormat="1" ht="20.25" customHeight="1" x14ac:dyDescent="0.4">
      <c r="A38" s="291">
        <f>IF($F$3="YTD TOTALS",IF('MACHINE INFO'!B38-B$2&gt;0,'MACHINE INFO'!B38,B$2),'MACHINE INFO'!B38)</f>
        <v>45626</v>
      </c>
      <c r="B38" s="19">
        <f>'MACHINE INFO'!D38</f>
        <v>6</v>
      </c>
      <c r="C38" s="19">
        <f>'MACHINE INFO'!E38</f>
        <v>2</v>
      </c>
      <c r="D38" s="19">
        <f>'MACHINE INFO'!F38</f>
        <v>1511</v>
      </c>
      <c r="E38" s="19" t="str">
        <f>'MACHINE INFO'!G38</f>
        <v>0290738394</v>
      </c>
      <c r="F38" s="20" t="str">
        <f>'MACHINE INFO'!H38</f>
        <v>$0.05</v>
      </c>
      <c r="G38" s="19" t="str">
        <f>'MACHINE INFO'!I38</f>
        <v>SCIENTIFIC GAMES</v>
      </c>
      <c r="H38" s="19" t="str">
        <f>'MACHINE INFO'!O38</f>
        <v>LION LINK - WEALTH OF THE DRAGON</v>
      </c>
      <c r="I38" s="19" t="str">
        <f>'MACHINE INFO'!P38</f>
        <v>5R40L75-750CR</v>
      </c>
      <c r="J38" s="19" t="str">
        <f>'MACHINE INFO'!Q38</f>
        <v>VIDEO MACHINE</v>
      </c>
      <c r="K38" s="19" t="e">
        <f>'MACHINE INFO'!#REF!</f>
        <v>#REF!</v>
      </c>
      <c r="L38" s="299">
        <f>'MACHINE INFO'!U38</f>
        <v>44637</v>
      </c>
      <c r="M38" s="21">
        <f>IF(D38=0,"",(IF($F$3="YTD TOTALS",SUM(Blank2:TEMPLATE!C39),SUM(Blank:TEMPLATE!C39))))</f>
        <v>0</v>
      </c>
      <c r="N38" s="21" t="str">
        <f t="shared" si="4"/>
        <v/>
      </c>
      <c r="O38" s="21">
        <f>IF(E38=0,"",(IF($F$3="YTD TOTALS",SUM(Blank2:TEMPLATE!G39),SUM(Blank:TEMPLATE!G39))))</f>
        <v>0</v>
      </c>
      <c r="P38" s="21" t="str">
        <f t="shared" si="5"/>
        <v/>
      </c>
      <c r="Q38" s="21">
        <f>IF(E38=0,"",(IF($F$3="YTD TOTALS",SUM(SUM(Blank2:TEMPLATE!D39),SUM(Blank2:TEMPLATE!E39)),SUM(SUM(Blank:TEMPLATE!D39),SUM(Blank:TEMPLATE!E39)))))</f>
        <v>0</v>
      </c>
      <c r="R38" s="21" t="str">
        <f t="shared" si="6"/>
        <v/>
      </c>
      <c r="S38" s="21">
        <f>IF(E38=0,"",(IF($F$3="YTD TOTALS",SUM(Blank2:TEMPLATE!F39),SUM(Blank:TEMPLATE!F39))))</f>
        <v>0</v>
      </c>
      <c r="T38" s="21" t="str">
        <f t="shared" si="7"/>
        <v/>
      </c>
      <c r="U38" s="21">
        <f>IF(E38=0,"",(IF($F$3="YTD TOTALS",SUM(Blank2:TEMPLATE!H39),SUM(Blank:TEMPLATE!H39))))</f>
        <v>0</v>
      </c>
      <c r="V38" s="21">
        <f>IF(E38=0,"",(IF($F$3="YTD TOTALS",SUM(Blank2:TEMPLATE!I39),SUM(Blank:TEMPLATE!I39))))</f>
        <v>0</v>
      </c>
      <c r="W38" s="21">
        <f>IF(E38=0,"",(IF($F$3="YTD TOTALS",SUM(Blank2:TEMPLATE!J39),SUM(Blank:TEMPLATE!J39))))</f>
        <v>0</v>
      </c>
      <c r="X38" s="21">
        <f>IF(E38=0,"",(IF($F$3="YTD TOTALS",(SUM(Blank2:TEMPLATE!L39)-('MACHINE INFO'!R38*(B$6-A38+1))),SUM(Blank:Blank2!L39)+(SUM(Blank2:TEMPLATE!L39)-('MACHINE INFO'!R38*(B$6-A38+1))))))</f>
        <v>0</v>
      </c>
      <c r="Y38" s="22">
        <f t="shared" si="8"/>
        <v>0</v>
      </c>
      <c r="Z38" s="126">
        <f>IF(E38=0,"",(SUM('MACHINE INFO'!S38)))</f>
        <v>0.86030000000000006</v>
      </c>
      <c r="AA38" s="143" t="str">
        <f t="shared" si="9"/>
        <v/>
      </c>
      <c r="AB38" s="142" t="str">
        <f t="shared" si="10"/>
        <v/>
      </c>
      <c r="AC38" s="23"/>
      <c r="AD38" s="23"/>
      <c r="AE38" s="23"/>
      <c r="AF38" s="23"/>
      <c r="AG38" s="23"/>
      <c r="AH38" s="23"/>
      <c r="AI38" s="23"/>
      <c r="AJ38" s="23"/>
      <c r="AK38" s="23"/>
      <c r="AL38" s="23"/>
      <c r="AM38" s="23"/>
      <c r="AN38" s="23"/>
    </row>
    <row r="39" spans="1:43" s="18" customFormat="1" ht="20.25" customHeight="1" x14ac:dyDescent="0.4">
      <c r="A39" s="291">
        <f>IF($F$3="YTD TOTALS",IF('MACHINE INFO'!B39-B$2&gt;0,'MACHINE INFO'!B39,B$2),'MACHINE INFO'!B39)</f>
        <v>45626</v>
      </c>
      <c r="B39" s="19">
        <f>'MACHINE INFO'!D39</f>
        <v>6</v>
      </c>
      <c r="C39" s="19">
        <f>'MACHINE INFO'!E39</f>
        <v>3</v>
      </c>
      <c r="D39" s="19">
        <f>'MACHINE INFO'!F39</f>
        <v>1512</v>
      </c>
      <c r="E39" s="19" t="str">
        <f>'MACHINE INFO'!G39</f>
        <v>0290720479</v>
      </c>
      <c r="F39" s="20" t="str">
        <f>'MACHINE INFO'!H39</f>
        <v>$0.05</v>
      </c>
      <c r="G39" s="19" t="str">
        <f>'MACHINE INFO'!I39</f>
        <v>SCIENTIFIC GAMES</v>
      </c>
      <c r="H39" s="19" t="str">
        <f>'MACHINE INFO'!O39</f>
        <v>LION LINK - PROSPEROUS ROOSTER</v>
      </c>
      <c r="I39" s="19" t="str">
        <f>'MACHINE INFO'!P39</f>
        <v>5R40L75-750CR</v>
      </c>
      <c r="J39" s="19" t="str">
        <f>'MACHINE INFO'!Q39</f>
        <v>VIDEO MACHINE</v>
      </c>
      <c r="K39" s="19" t="e">
        <f>'MACHINE INFO'!#REF!</f>
        <v>#REF!</v>
      </c>
      <c r="L39" s="299">
        <f>'MACHINE INFO'!U39</f>
        <v>44638</v>
      </c>
      <c r="M39" s="21">
        <f>IF(D39=0,"",(IF($F$3="YTD TOTALS",SUM(Blank2:TEMPLATE!C40),SUM(Blank:TEMPLATE!C40))))</f>
        <v>0</v>
      </c>
      <c r="N39" s="21" t="str">
        <f t="shared" si="4"/>
        <v/>
      </c>
      <c r="O39" s="21">
        <f>IF(E39=0,"",(IF($F$3="YTD TOTALS",SUM(Blank2:TEMPLATE!G40),SUM(Blank:TEMPLATE!G40))))</f>
        <v>0</v>
      </c>
      <c r="P39" s="21" t="str">
        <f t="shared" si="5"/>
        <v/>
      </c>
      <c r="Q39" s="21">
        <f>IF(E39=0,"",(IF($F$3="YTD TOTALS",SUM(SUM(Blank2:TEMPLATE!D40),SUM(Blank2:TEMPLATE!E40)),SUM(SUM(Blank:TEMPLATE!D40),SUM(Blank:TEMPLATE!E40)))))</f>
        <v>0</v>
      </c>
      <c r="R39" s="21" t="str">
        <f t="shared" si="6"/>
        <v/>
      </c>
      <c r="S39" s="21">
        <f>IF(E39=0,"",(IF($F$3="YTD TOTALS",SUM(Blank2:TEMPLATE!F40),SUM(Blank:TEMPLATE!F40))))</f>
        <v>0</v>
      </c>
      <c r="T39" s="21" t="str">
        <f t="shared" si="7"/>
        <v/>
      </c>
      <c r="U39" s="21">
        <f>IF(E39=0,"",(IF($F$3="YTD TOTALS",SUM(Blank2:TEMPLATE!H40),SUM(Blank:TEMPLATE!H40))))</f>
        <v>0</v>
      </c>
      <c r="V39" s="21">
        <f>IF(E39=0,"",(IF($F$3="YTD TOTALS",SUM(Blank2:TEMPLATE!I40),SUM(Blank:TEMPLATE!I40))))</f>
        <v>0</v>
      </c>
      <c r="W39" s="21">
        <f>IF(E39=0,"",(IF($F$3="YTD TOTALS",SUM(Blank2:TEMPLATE!J40),SUM(Blank:TEMPLATE!J40))))</f>
        <v>0</v>
      </c>
      <c r="X39" s="21">
        <f>IF(E39=0,"",(IF($F$3="YTD TOTALS",(SUM(Blank2:TEMPLATE!L40)-('MACHINE INFO'!R39*(B$6-A39+1))),SUM(Blank:Blank2!L40)+(SUM(Blank2:TEMPLATE!L40)-('MACHINE INFO'!R39*(B$6-A39+1))))))</f>
        <v>0</v>
      </c>
      <c r="Y39" s="22">
        <f t="shared" si="8"/>
        <v>0</v>
      </c>
      <c r="Z39" s="126">
        <f>IF(E39=0,"",(SUM('MACHINE INFO'!S39)))</f>
        <v>0.85529999999999995</v>
      </c>
      <c r="AA39" s="143" t="str">
        <f t="shared" si="9"/>
        <v/>
      </c>
      <c r="AB39" s="142" t="str">
        <f t="shared" si="10"/>
        <v/>
      </c>
      <c r="AC39" s="23"/>
      <c r="AD39" s="23"/>
      <c r="AE39" s="23"/>
      <c r="AF39" s="23"/>
      <c r="AG39" s="23"/>
      <c r="AH39" s="23"/>
      <c r="AI39" s="23"/>
      <c r="AJ39" s="23"/>
      <c r="AK39" s="23"/>
      <c r="AL39" s="23"/>
      <c r="AM39" s="23"/>
      <c r="AN39" s="23"/>
      <c r="AO39" s="23"/>
      <c r="AP39" s="23"/>
      <c r="AQ39" s="23"/>
    </row>
    <row r="40" spans="1:43" s="18" customFormat="1" ht="20.25" customHeight="1" x14ac:dyDescent="0.4">
      <c r="A40" s="291">
        <f>IF($F$3="YTD TOTALS",IF('MACHINE INFO'!B40-B$2&gt;0,'MACHINE INFO'!B40,B$2),'MACHINE INFO'!B40)</f>
        <v>45626</v>
      </c>
      <c r="B40" s="19">
        <f>'MACHINE INFO'!D40</f>
        <v>6</v>
      </c>
      <c r="C40" s="19">
        <f>'MACHINE INFO'!E40</f>
        <v>4</v>
      </c>
      <c r="D40" s="19">
        <f>'MACHINE INFO'!F40</f>
        <v>1233</v>
      </c>
      <c r="E40" s="19" t="str">
        <f>'MACHINE INFO'!G40</f>
        <v>0290740164</v>
      </c>
      <c r="F40" s="20" t="str">
        <f>'MACHINE INFO'!H40</f>
        <v>$0.01</v>
      </c>
      <c r="G40" s="19" t="str">
        <f>'MACHINE INFO'!I40</f>
        <v>SCIENTIFIC GAMES</v>
      </c>
      <c r="H40" s="19" t="str">
        <f>'MACHINE INFO'!O40</f>
        <v>DANCING DRUMS PROSPERITY</v>
      </c>
      <c r="I40" s="19" t="str">
        <f>'MACHINE INFO'!P40</f>
        <v>5R243W88-1000CR</v>
      </c>
      <c r="J40" s="19" t="str">
        <f>'MACHINE INFO'!Q40</f>
        <v>VIDEO MACHINE</v>
      </c>
      <c r="K40" s="19" t="e">
        <f>'MACHINE INFO'!#REF!</f>
        <v>#REF!</v>
      </c>
      <c r="L40" s="299">
        <f>'MACHINE INFO'!U40</f>
        <v>44639</v>
      </c>
      <c r="M40" s="21">
        <f>IF(D40=0,"",(IF($F$3="YTD TOTALS",SUM(Blank2:TEMPLATE!C41),SUM(Blank:TEMPLATE!C41))))</f>
        <v>0</v>
      </c>
      <c r="N40" s="21" t="str">
        <f t="shared" si="4"/>
        <v/>
      </c>
      <c r="O40" s="21">
        <f>IF(E40=0,"",(IF($F$3="YTD TOTALS",SUM(Blank2:TEMPLATE!G41),SUM(Blank:TEMPLATE!G41))))</f>
        <v>0</v>
      </c>
      <c r="P40" s="21" t="str">
        <f t="shared" si="5"/>
        <v/>
      </c>
      <c r="Q40" s="21">
        <f>IF(E40=0,"",(IF($F$3="YTD TOTALS",SUM(SUM(Blank2:TEMPLATE!D41),SUM(Blank2:TEMPLATE!E41)),SUM(SUM(Blank:TEMPLATE!D41),SUM(Blank:TEMPLATE!E41)))))</f>
        <v>0</v>
      </c>
      <c r="R40" s="21" t="str">
        <f t="shared" si="6"/>
        <v/>
      </c>
      <c r="S40" s="21">
        <f>IF(E40=0,"",(IF($F$3="YTD TOTALS",SUM(Blank2:TEMPLATE!F41),SUM(Blank:TEMPLATE!F41))))</f>
        <v>0</v>
      </c>
      <c r="T40" s="21" t="str">
        <f t="shared" si="7"/>
        <v/>
      </c>
      <c r="U40" s="21">
        <f>IF(E40=0,"",(IF($F$3="YTD TOTALS",SUM(Blank2:TEMPLATE!H41),SUM(Blank:TEMPLATE!H41))))</f>
        <v>0</v>
      </c>
      <c r="V40" s="21">
        <f>IF(E40=0,"",(IF($F$3="YTD TOTALS",SUM(Blank2:TEMPLATE!I41),SUM(Blank:TEMPLATE!I41))))</f>
        <v>0</v>
      </c>
      <c r="W40" s="21">
        <f>IF(E40=0,"",(IF($F$3="YTD TOTALS",SUM(Blank2:TEMPLATE!J41),SUM(Blank:TEMPLATE!J41))))</f>
        <v>0</v>
      </c>
      <c r="X40" s="21">
        <f>IF(E40=0,"",(IF($F$3="YTD TOTALS",(SUM(Blank2:TEMPLATE!L41)-('MACHINE INFO'!R40*(B$6-A40+1))),SUM(Blank:Blank2!L41)+(SUM(Blank2:TEMPLATE!L41)-('MACHINE INFO'!R40*(B$6-A40+1))))))</f>
        <v>0</v>
      </c>
      <c r="Y40" s="22">
        <f t="shared" si="8"/>
        <v>0</v>
      </c>
      <c r="Z40" s="126">
        <f>IF(E40=0,"",(SUM('MACHINE INFO'!S40)))</f>
        <v>0.88729999999999998</v>
      </c>
      <c r="AA40" s="143" t="str">
        <f t="shared" si="9"/>
        <v/>
      </c>
      <c r="AB40" s="142" t="str">
        <f t="shared" si="10"/>
        <v/>
      </c>
      <c r="AC40" s="23"/>
      <c r="AD40" s="23"/>
      <c r="AE40" s="23"/>
      <c r="AF40" s="23"/>
      <c r="AG40" s="23"/>
      <c r="AH40" s="23"/>
      <c r="AI40" s="23"/>
      <c r="AJ40" s="23"/>
      <c r="AK40" s="23"/>
      <c r="AL40" s="23"/>
      <c r="AM40" s="23"/>
      <c r="AN40" s="23"/>
      <c r="AO40" s="23"/>
      <c r="AP40" s="23"/>
      <c r="AQ40" s="23"/>
    </row>
    <row r="41" spans="1:43" s="18" customFormat="1" ht="20.25" customHeight="1" x14ac:dyDescent="0.4">
      <c r="A41" s="291">
        <f>IF($F$3="YTD TOTALS",IF('MACHINE INFO'!B41-B$2&gt;0,'MACHINE INFO'!B41,B$2),'MACHINE INFO'!B41)</f>
        <v>45626</v>
      </c>
      <c r="B41" s="19">
        <f>'MACHINE INFO'!D41</f>
        <v>6</v>
      </c>
      <c r="C41" s="19">
        <f>'MACHINE INFO'!E41</f>
        <v>5</v>
      </c>
      <c r="D41" s="19">
        <f>'MACHINE INFO'!F41</f>
        <v>1234</v>
      </c>
      <c r="E41" s="19" t="str">
        <f>'MACHINE INFO'!G41</f>
        <v>0290757665</v>
      </c>
      <c r="F41" s="20" t="str">
        <f>'MACHINE INFO'!H41</f>
        <v>$0.01</v>
      </c>
      <c r="G41" s="19" t="str">
        <f>'MACHINE INFO'!I41</f>
        <v>SCIENTIFIC GAMES</v>
      </c>
      <c r="H41" s="19" t="str">
        <f>'MACHINE INFO'!O41</f>
        <v>DANCING DRUMS PROSPERITY</v>
      </c>
      <c r="I41" s="19" t="str">
        <f>'MACHINE INFO'!P41</f>
        <v>5R243W88-1000CR</v>
      </c>
      <c r="J41" s="19" t="str">
        <f>'MACHINE INFO'!Q41</f>
        <v>VIDEO MACHINE</v>
      </c>
      <c r="K41" s="19" t="e">
        <f>'MACHINE INFO'!#REF!</f>
        <v>#REF!</v>
      </c>
      <c r="L41" s="299">
        <f>'MACHINE INFO'!U41</f>
        <v>44640</v>
      </c>
      <c r="M41" s="21">
        <f>IF(D41=0,"",(IF($F$3="YTD TOTALS",SUM(Blank2:TEMPLATE!C42),SUM(Blank:TEMPLATE!C42))))</f>
        <v>0</v>
      </c>
      <c r="N41" s="21" t="str">
        <f t="shared" si="4"/>
        <v/>
      </c>
      <c r="O41" s="21">
        <f>IF(E41=0,"",(IF($F$3="YTD TOTALS",SUM(Blank2:TEMPLATE!G42),SUM(Blank:TEMPLATE!G42))))</f>
        <v>0</v>
      </c>
      <c r="P41" s="21" t="str">
        <f t="shared" si="5"/>
        <v/>
      </c>
      <c r="Q41" s="21">
        <f>IF(E41=0,"",(IF($F$3="YTD TOTALS",SUM(SUM(Blank2:TEMPLATE!D42),SUM(Blank2:TEMPLATE!E42)),SUM(SUM(Blank:TEMPLATE!D42),SUM(Blank:TEMPLATE!E42)))))</f>
        <v>0</v>
      </c>
      <c r="R41" s="21" t="str">
        <f t="shared" si="6"/>
        <v/>
      </c>
      <c r="S41" s="21">
        <f>IF(E41=0,"",(IF($F$3="YTD TOTALS",SUM(Blank2:TEMPLATE!F42),SUM(Blank:TEMPLATE!F42))))</f>
        <v>0</v>
      </c>
      <c r="T41" s="21" t="str">
        <f t="shared" si="7"/>
        <v/>
      </c>
      <c r="U41" s="21">
        <f>IF(E41=0,"",(IF($F$3="YTD TOTALS",SUM(Blank2:TEMPLATE!H42),SUM(Blank:TEMPLATE!H42))))</f>
        <v>0</v>
      </c>
      <c r="V41" s="21">
        <f>IF(E41=0,"",(IF($F$3="YTD TOTALS",SUM(Blank2:TEMPLATE!I42),SUM(Blank:TEMPLATE!I42))))</f>
        <v>0</v>
      </c>
      <c r="W41" s="21">
        <f>IF(E41=0,"",(IF($F$3="YTD TOTALS",SUM(Blank2:TEMPLATE!J42),SUM(Blank:TEMPLATE!J42))))</f>
        <v>0</v>
      </c>
      <c r="X41" s="21">
        <f>IF(E41=0,"",(IF($F$3="YTD TOTALS",(SUM(Blank2:TEMPLATE!L42)-('MACHINE INFO'!R41*(B$6-A41+1))),SUM(Blank:Blank2!L42)+(SUM(Blank2:TEMPLATE!L42)-('MACHINE INFO'!R41*(B$6-A41+1))))))</f>
        <v>0</v>
      </c>
      <c r="Y41" s="22">
        <f t="shared" si="8"/>
        <v>0</v>
      </c>
      <c r="Z41" s="126">
        <f>IF(E41=0,"",(SUM('MACHINE INFO'!S41)))</f>
        <v>0.88729999999999998</v>
      </c>
      <c r="AA41" s="143" t="str">
        <f t="shared" si="9"/>
        <v/>
      </c>
      <c r="AB41" s="142" t="str">
        <f t="shared" si="10"/>
        <v/>
      </c>
      <c r="AC41" s="23"/>
      <c r="AD41" s="23"/>
      <c r="AE41" s="23"/>
      <c r="AF41" s="23"/>
      <c r="AG41" s="23"/>
      <c r="AH41" s="23"/>
      <c r="AI41" s="23"/>
      <c r="AJ41" s="23"/>
      <c r="AK41" s="23"/>
      <c r="AL41" s="23"/>
      <c r="AM41" s="23"/>
      <c r="AN41" s="23"/>
      <c r="AO41" s="23"/>
      <c r="AP41" s="23"/>
      <c r="AQ41" s="23"/>
    </row>
    <row r="42" spans="1:43" s="23" customFormat="1" ht="20.25" customHeight="1" x14ac:dyDescent="0.4">
      <c r="A42" s="291">
        <f>IF($F$3="YTD TOTALS",IF('MACHINE INFO'!B42-B$2&gt;0,'MACHINE INFO'!B42,B$2),'MACHINE INFO'!B42)</f>
        <v>45626</v>
      </c>
      <c r="B42" s="19">
        <f>'MACHINE INFO'!D42</f>
        <v>6</v>
      </c>
      <c r="C42" s="19">
        <f>'MACHINE INFO'!E42</f>
        <v>6</v>
      </c>
      <c r="D42" s="19">
        <f>'MACHINE INFO'!F42</f>
        <v>1235</v>
      </c>
      <c r="E42" s="19" t="str">
        <f>'MACHINE INFO'!G42</f>
        <v>0290769592</v>
      </c>
      <c r="F42" s="20" t="str">
        <f>'MACHINE INFO'!H42</f>
        <v>$0.01</v>
      </c>
      <c r="G42" s="19" t="str">
        <f>'MACHINE INFO'!I42</f>
        <v>SCIENTIFIC GAMES</v>
      </c>
      <c r="H42" s="19" t="str">
        <f>'MACHINE INFO'!O42</f>
        <v>DANCING DRUMS PROSPERITY</v>
      </c>
      <c r="I42" s="19" t="str">
        <f>'MACHINE INFO'!P42</f>
        <v>5R243W88-1000CR</v>
      </c>
      <c r="J42" s="19" t="str">
        <f>'MACHINE INFO'!Q42</f>
        <v>VIDEO MACHINE</v>
      </c>
      <c r="K42" s="19" t="e">
        <f>'MACHINE INFO'!#REF!</f>
        <v>#REF!</v>
      </c>
      <c r="L42" s="299">
        <f>'MACHINE INFO'!U42</f>
        <v>44640</v>
      </c>
      <c r="M42" s="21">
        <f>IF(D42=0,"",(IF($F$3="YTD TOTALS",SUM(Blank2:TEMPLATE!C43),SUM(Blank:TEMPLATE!C43))))</f>
        <v>0</v>
      </c>
      <c r="N42" s="21" t="str">
        <f t="shared" si="4"/>
        <v/>
      </c>
      <c r="O42" s="21">
        <f>IF(E42=0,"",(IF($F$3="YTD TOTALS",SUM(Blank2:TEMPLATE!G43),SUM(Blank:TEMPLATE!G43))))</f>
        <v>0</v>
      </c>
      <c r="P42" s="21" t="str">
        <f t="shared" si="5"/>
        <v/>
      </c>
      <c r="Q42" s="21">
        <f>IF(E42=0,"",(IF($F$3="YTD TOTALS",SUM(SUM(Blank2:TEMPLATE!D43),SUM(Blank2:TEMPLATE!E43)),SUM(SUM(Blank:TEMPLATE!D43),SUM(Blank:TEMPLATE!E43)))))</f>
        <v>0</v>
      </c>
      <c r="R42" s="21" t="str">
        <f t="shared" si="6"/>
        <v/>
      </c>
      <c r="S42" s="21">
        <f>IF(E42=0,"",(IF($F$3="YTD TOTALS",SUM(Blank2:TEMPLATE!F43),SUM(Blank:TEMPLATE!F43))))</f>
        <v>0</v>
      </c>
      <c r="T42" s="21" t="str">
        <f t="shared" si="7"/>
        <v/>
      </c>
      <c r="U42" s="21">
        <f>IF(E42=0,"",(IF($F$3="YTD TOTALS",SUM(Blank2:TEMPLATE!H43),SUM(Blank:TEMPLATE!H43))))</f>
        <v>0</v>
      </c>
      <c r="V42" s="21">
        <f>IF(E42=0,"",(IF($F$3="YTD TOTALS",SUM(Blank2:TEMPLATE!I43),SUM(Blank:TEMPLATE!I43))))</f>
        <v>0</v>
      </c>
      <c r="W42" s="21">
        <f>IF(E42=0,"",(IF($F$3="YTD TOTALS",SUM(Blank2:TEMPLATE!J43),SUM(Blank:TEMPLATE!J43))))</f>
        <v>0</v>
      </c>
      <c r="X42" s="21">
        <f>IF(E42=0,"",(IF($F$3="YTD TOTALS",(SUM(Blank2:TEMPLATE!L43)-('MACHINE INFO'!R42*(B$6-A42+1))),SUM(Blank:Blank2!L43)+(SUM(Blank2:TEMPLATE!L43)-('MACHINE INFO'!R42*(B$6-A42+1))))))</f>
        <v>0</v>
      </c>
      <c r="Y42" s="22">
        <f t="shared" si="8"/>
        <v>0</v>
      </c>
      <c r="Z42" s="126">
        <f>IF(E42=0,"",(SUM('MACHINE INFO'!S42)))</f>
        <v>0.88729999999999998</v>
      </c>
      <c r="AA42" s="143" t="str">
        <f t="shared" si="9"/>
        <v/>
      </c>
      <c r="AB42" s="142" t="str">
        <f t="shared" si="10"/>
        <v/>
      </c>
    </row>
    <row r="43" spans="1:43" s="23" customFormat="1" ht="20.25" customHeight="1" x14ac:dyDescent="0.4">
      <c r="A43" s="291">
        <f>IF($F$3="YTD TOTALS",IF('MACHINE INFO'!B43-B$2&gt;0,'MACHINE INFO'!B43,B$2),'MACHINE INFO'!B43)</f>
        <v>45626</v>
      </c>
      <c r="B43" s="19">
        <f>'MACHINE INFO'!D43</f>
        <v>7</v>
      </c>
      <c r="C43" s="19">
        <f>'MACHINE INFO'!E43</f>
        <v>1</v>
      </c>
      <c r="D43" s="19">
        <f>'MACHINE INFO'!F43</f>
        <v>1039</v>
      </c>
      <c r="E43" s="19" t="str">
        <f>'MACHINE INFO'!G43</f>
        <v>0204414562</v>
      </c>
      <c r="F43" s="20" t="str">
        <f>'MACHINE INFO'!H43</f>
        <v>$0.01</v>
      </c>
      <c r="G43" s="19" t="str">
        <f>'MACHINE INFO'!I43</f>
        <v>INCREDIBLE TECHNOLOGIES</v>
      </c>
      <c r="H43" s="19" t="str">
        <f>'MACHINE INFO'!O43</f>
        <v>FATE OF THE 8 POWER WHEEL</v>
      </c>
      <c r="I43" s="19" t="str">
        <f>'MACHINE INFO'!P43</f>
        <v>5R30L40-600CR</v>
      </c>
      <c r="J43" s="19" t="str">
        <f>'MACHINE INFO'!Q43</f>
        <v>VIDEO MACHINE</v>
      </c>
      <c r="K43" s="19" t="e">
        <f>'MACHINE INFO'!#REF!</f>
        <v>#REF!</v>
      </c>
      <c r="L43" s="299">
        <f>'MACHINE INFO'!U43</f>
        <v>43138</v>
      </c>
      <c r="M43" s="21">
        <f>IF(D43=0,"",(IF($F$3="YTD TOTALS",SUM(Blank2:TEMPLATE!C44),SUM(Blank:TEMPLATE!C44))))</f>
        <v>0</v>
      </c>
      <c r="N43" s="21" t="str">
        <f t="shared" si="4"/>
        <v/>
      </c>
      <c r="O43" s="21">
        <f>IF(E43=0,"",(IF($F$3="YTD TOTALS",SUM(Blank2:TEMPLATE!G44),SUM(Blank:TEMPLATE!G44))))</f>
        <v>0</v>
      </c>
      <c r="P43" s="21" t="str">
        <f t="shared" si="5"/>
        <v/>
      </c>
      <c r="Q43" s="21">
        <f>IF(E43=0,"",(IF($F$3="YTD TOTALS",SUM(SUM(Blank2:TEMPLATE!D44),SUM(Blank2:TEMPLATE!E44)),SUM(SUM(Blank:TEMPLATE!D44),SUM(Blank:TEMPLATE!E44)))))</f>
        <v>0</v>
      </c>
      <c r="R43" s="21" t="str">
        <f t="shared" si="6"/>
        <v/>
      </c>
      <c r="S43" s="21">
        <f>IF(E43=0,"",(IF($F$3="YTD TOTALS",SUM(Blank2:TEMPLATE!F44),SUM(Blank:TEMPLATE!F44))))</f>
        <v>0</v>
      </c>
      <c r="T43" s="21" t="str">
        <f t="shared" si="7"/>
        <v/>
      </c>
      <c r="U43" s="21">
        <f>IF(E43=0,"",(IF($F$3="YTD TOTALS",SUM(Blank2:TEMPLATE!H44),SUM(Blank:TEMPLATE!H44))))</f>
        <v>0</v>
      </c>
      <c r="V43" s="21">
        <f>IF(E43=0,"",(IF($F$3="YTD TOTALS",SUM(Blank2:TEMPLATE!I44),SUM(Blank:TEMPLATE!I44))))</f>
        <v>0</v>
      </c>
      <c r="W43" s="21">
        <f>IF(E43=0,"",(IF($F$3="YTD TOTALS",SUM(Blank2:TEMPLATE!J44),SUM(Blank:TEMPLATE!J44))))</f>
        <v>0</v>
      </c>
      <c r="X43" s="21">
        <f>IF(E43=0,"",(IF($F$3="YTD TOTALS",(SUM(Blank2:TEMPLATE!L44)-('MACHINE INFO'!R43*(B$6-A43+1))),SUM(Blank:Blank2!L44)+(SUM(Blank2:TEMPLATE!L44)-('MACHINE INFO'!R43*(B$6-A43+1))))))</f>
        <v>0</v>
      </c>
      <c r="Y43" s="22">
        <f t="shared" si="8"/>
        <v>0</v>
      </c>
      <c r="Z43" s="126">
        <f>IF(E43=0,"",(SUM('MACHINE INFO'!S43)))</f>
        <v>0.8518</v>
      </c>
      <c r="AA43" s="143" t="str">
        <f t="shared" si="9"/>
        <v/>
      </c>
      <c r="AB43" s="142" t="str">
        <f t="shared" si="10"/>
        <v/>
      </c>
    </row>
    <row r="44" spans="1:43" s="23" customFormat="1" ht="20.25" customHeight="1" x14ac:dyDescent="0.4">
      <c r="A44" s="291">
        <f>IF($F$3="YTD TOTALS",IF('MACHINE INFO'!B44-B$2&gt;0,'MACHINE INFO'!B44,B$2),'MACHINE INFO'!B44)</f>
        <v>45626</v>
      </c>
      <c r="B44" s="19">
        <f>'MACHINE INFO'!D44</f>
        <v>7</v>
      </c>
      <c r="C44" s="19">
        <f>'MACHINE INFO'!E44</f>
        <v>2</v>
      </c>
      <c r="D44" s="19">
        <f>'MACHINE INFO'!F44</f>
        <v>1171</v>
      </c>
      <c r="E44" s="19" t="str">
        <f>'MACHINE INFO'!G44</f>
        <v>0204428940</v>
      </c>
      <c r="F44" s="20" t="str">
        <f>'MACHINE INFO'!H44</f>
        <v>$0.01</v>
      </c>
      <c r="G44" s="19" t="str">
        <f>'MACHINE INFO'!I44</f>
        <v>INCREDIBLE TECHNOLOGIES</v>
      </c>
      <c r="H44" s="19" t="str">
        <f>'MACHINE INFO'!O44</f>
        <v>CRAZY MONEY GOLD</v>
      </c>
      <c r="I44" s="19" t="str">
        <f>'MACHINE INFO'!P44</f>
        <v>5R14L40-600CR</v>
      </c>
      <c r="J44" s="19" t="str">
        <f>'MACHINE INFO'!Q44</f>
        <v>VIDEO MACHINE</v>
      </c>
      <c r="K44" s="19" t="e">
        <f>'MACHINE INFO'!#REF!</f>
        <v>#REF!</v>
      </c>
      <c r="L44" s="299">
        <f>'MACHINE INFO'!U44</f>
        <v>43138</v>
      </c>
      <c r="M44" s="21">
        <f>IF(D44=0,"",(IF($F$3="YTD TOTALS",SUM(Blank2:TEMPLATE!C45),SUM(Blank:TEMPLATE!C45))))</f>
        <v>0</v>
      </c>
      <c r="N44" s="21" t="str">
        <f t="shared" si="4"/>
        <v/>
      </c>
      <c r="O44" s="21">
        <f>IF(E44=0,"",(IF($F$3="YTD TOTALS",SUM(Blank2:TEMPLATE!G45),SUM(Blank:TEMPLATE!G45))))</f>
        <v>0</v>
      </c>
      <c r="P44" s="21" t="str">
        <f t="shared" si="5"/>
        <v/>
      </c>
      <c r="Q44" s="21">
        <f>IF(E44=0,"",(IF($F$3="YTD TOTALS",SUM(SUM(Blank2:TEMPLATE!D45),SUM(Blank2:TEMPLATE!E45)),SUM(SUM(Blank:TEMPLATE!D45),SUM(Blank:TEMPLATE!E45)))))</f>
        <v>0</v>
      </c>
      <c r="R44" s="21" t="str">
        <f t="shared" si="6"/>
        <v/>
      </c>
      <c r="S44" s="21">
        <f>IF(E44=0,"",(IF($F$3="YTD TOTALS",SUM(Blank2:TEMPLATE!F45),SUM(Blank:TEMPLATE!F45))))</f>
        <v>0</v>
      </c>
      <c r="T44" s="21" t="str">
        <f t="shared" si="7"/>
        <v/>
      </c>
      <c r="U44" s="21">
        <f>IF(E44=0,"",(IF($F$3="YTD TOTALS",SUM(Blank2:TEMPLATE!H45),SUM(Blank:TEMPLATE!H45))))</f>
        <v>0</v>
      </c>
      <c r="V44" s="21">
        <f>IF(E44=0,"",(IF($F$3="YTD TOTALS",SUM(Blank2:TEMPLATE!I45),SUM(Blank:TEMPLATE!I45))))</f>
        <v>0</v>
      </c>
      <c r="W44" s="21">
        <f>IF(E44=0,"",(IF($F$3="YTD TOTALS",SUM(Blank2:TEMPLATE!J45),SUM(Blank:TEMPLATE!J45))))</f>
        <v>0</v>
      </c>
      <c r="X44" s="21">
        <f>IF(E44=0,"",(IF($F$3="YTD TOTALS",(SUM(Blank2:TEMPLATE!L45)-('MACHINE INFO'!R44*(B$6-A44+1))),SUM(Blank:Blank2!L45)+(SUM(Blank2:TEMPLATE!L45)-('MACHINE INFO'!R44*(B$6-A44+1))))))</f>
        <v>0</v>
      </c>
      <c r="Y44" s="22">
        <f t="shared" si="8"/>
        <v>0</v>
      </c>
      <c r="Z44" s="126">
        <f>IF(E44=0,"",(SUM('MACHINE INFO'!S44)))</f>
        <v>0.85389999999999999</v>
      </c>
      <c r="AA44" s="143" t="str">
        <f t="shared" si="9"/>
        <v/>
      </c>
      <c r="AB44" s="142" t="str">
        <f t="shared" si="10"/>
        <v/>
      </c>
    </row>
    <row r="45" spans="1:43" s="23" customFormat="1" ht="20.25" customHeight="1" x14ac:dyDescent="0.4">
      <c r="A45" s="291">
        <f>IF($F$3="YTD TOTALS",IF('MACHINE INFO'!B45-B$2&gt;0,'MACHINE INFO'!B45,B$2),'MACHINE INFO'!B45)</f>
        <v>45626</v>
      </c>
      <c r="B45" s="19">
        <f>'MACHINE INFO'!D45</f>
        <v>7</v>
      </c>
      <c r="C45" s="19">
        <f>'MACHINE INFO'!E45</f>
        <v>3</v>
      </c>
      <c r="D45" s="19">
        <f>'MACHINE INFO'!F45</f>
        <v>1041</v>
      </c>
      <c r="E45" s="19" t="str">
        <f>'MACHINE INFO'!G45</f>
        <v>0204435305</v>
      </c>
      <c r="F45" s="20" t="str">
        <f>'MACHINE INFO'!H45</f>
        <v>$0.01</v>
      </c>
      <c r="G45" s="19" t="str">
        <f>'MACHINE INFO'!I45</f>
        <v>INCREDIBLE TECHNOLOGIES</v>
      </c>
      <c r="H45" s="19" t="str">
        <f>'MACHINE INFO'!O45</f>
        <v>MANY FORTUNES</v>
      </c>
      <c r="I45" s="19" t="str">
        <f>'MACHINE INFO'!P45</f>
        <v>5R40L50-300CR</v>
      </c>
      <c r="J45" s="19" t="str">
        <f>'MACHINE INFO'!Q45</f>
        <v>VIDEO MACHINE</v>
      </c>
      <c r="K45" s="19" t="e">
        <f>'MACHINE INFO'!#REF!</f>
        <v>#REF!</v>
      </c>
      <c r="L45" s="299">
        <f>'MACHINE INFO'!U45</f>
        <v>43770</v>
      </c>
      <c r="M45" s="21">
        <f>IF(D45=0,"",(IF($F$3="YTD TOTALS",SUM(Blank2:TEMPLATE!C46),SUM(Blank:TEMPLATE!C46))))</f>
        <v>0</v>
      </c>
      <c r="N45" s="21" t="str">
        <f t="shared" si="4"/>
        <v/>
      </c>
      <c r="O45" s="21">
        <f>IF(E45=0,"",(IF($F$3="YTD TOTALS",SUM(Blank2:TEMPLATE!G46),SUM(Blank:TEMPLATE!G46))))</f>
        <v>0</v>
      </c>
      <c r="P45" s="21" t="str">
        <f t="shared" si="5"/>
        <v/>
      </c>
      <c r="Q45" s="21">
        <f>IF(E45=0,"",(IF($F$3="YTD TOTALS",SUM(SUM(Blank2:TEMPLATE!D46),SUM(Blank2:TEMPLATE!E46)),SUM(SUM(Blank:TEMPLATE!D46),SUM(Blank:TEMPLATE!E46)))))</f>
        <v>0</v>
      </c>
      <c r="R45" s="21" t="str">
        <f t="shared" si="6"/>
        <v/>
      </c>
      <c r="S45" s="21">
        <f>IF(E45=0,"",(IF($F$3="YTD TOTALS",SUM(Blank2:TEMPLATE!F46),SUM(Blank:TEMPLATE!F46))))</f>
        <v>0</v>
      </c>
      <c r="T45" s="21" t="str">
        <f t="shared" si="7"/>
        <v/>
      </c>
      <c r="U45" s="21">
        <f>IF(E45=0,"",(IF($F$3="YTD TOTALS",SUM(Blank2:TEMPLATE!H46),SUM(Blank:TEMPLATE!H46))))</f>
        <v>0</v>
      </c>
      <c r="V45" s="21">
        <f>IF(E45=0,"",(IF($F$3="YTD TOTALS",SUM(Blank2:TEMPLATE!I46),SUM(Blank:TEMPLATE!I46))))</f>
        <v>0</v>
      </c>
      <c r="W45" s="21">
        <f>IF(E45=0,"",(IF($F$3="YTD TOTALS",SUM(Blank2:TEMPLATE!J46),SUM(Blank:TEMPLATE!J46))))</f>
        <v>0</v>
      </c>
      <c r="X45" s="21">
        <f>IF(E45=0,"",(IF($F$3="YTD TOTALS",(SUM(Blank2:TEMPLATE!L46)-('MACHINE INFO'!R45*(B$6-A45+1))),SUM(Blank:Blank2!L46)+(SUM(Blank2:TEMPLATE!L46)-('MACHINE INFO'!R45*(B$6-A45+1))))))</f>
        <v>0</v>
      </c>
      <c r="Y45" s="22">
        <f t="shared" si="8"/>
        <v>0</v>
      </c>
      <c r="Z45" s="126">
        <f>IF(E45=0,"",(SUM('MACHINE INFO'!S45)))</f>
        <v>0.85070000000000001</v>
      </c>
      <c r="AA45" s="143" t="str">
        <f t="shared" si="9"/>
        <v/>
      </c>
      <c r="AB45" s="142" t="str">
        <f t="shared" si="10"/>
        <v/>
      </c>
    </row>
    <row r="46" spans="1:43" s="23" customFormat="1" ht="20.25" customHeight="1" x14ac:dyDescent="0.4">
      <c r="A46" s="291">
        <f>IF($F$3="YTD TOTALS",IF('MACHINE INFO'!B46-B$2&gt;0,'MACHINE INFO'!B46,B$2),'MACHINE INFO'!B46)</f>
        <v>45626</v>
      </c>
      <c r="B46" s="19">
        <f>'MACHINE INFO'!D46</f>
        <v>7</v>
      </c>
      <c r="C46" s="19">
        <f>'MACHINE INFO'!E46</f>
        <v>4</v>
      </c>
      <c r="D46" s="19">
        <f>'MACHINE INFO'!F46</f>
        <v>1305</v>
      </c>
      <c r="E46" s="19" t="str">
        <f>'MACHINE INFO'!G46</f>
        <v>0312796626</v>
      </c>
      <c r="F46" s="20" t="str">
        <f>'MACHINE INFO'!H46</f>
        <v>$0.01</v>
      </c>
      <c r="G46" s="19" t="str">
        <f>'MACHINE INFO'!I46</f>
        <v>INCREDIBLE TECHNOLOGIES</v>
      </c>
      <c r="H46" s="19" t="str">
        <f>'MACHINE INFO'!O46</f>
        <v>SPIRIT LINK DANCE OF THE DEAD</v>
      </c>
      <c r="I46" s="19" t="str">
        <f>'MACHINE INFO'!P46</f>
        <v>5R30L50-300CR</v>
      </c>
      <c r="J46" s="19" t="str">
        <f>'MACHINE INFO'!Q46</f>
        <v>VIDEO MACHINE</v>
      </c>
      <c r="K46" s="19" t="e">
        <f>'MACHINE INFO'!#REF!</f>
        <v>#REF!</v>
      </c>
      <c r="L46" s="299">
        <f>'MACHINE INFO'!U46</f>
        <v>43867</v>
      </c>
      <c r="M46" s="21">
        <f>IF(D46=0,"",(IF($F$3="YTD TOTALS",SUM(Blank2:TEMPLATE!C47),SUM(Blank:TEMPLATE!C47))))</f>
        <v>0</v>
      </c>
      <c r="N46" s="21" t="str">
        <f t="shared" si="4"/>
        <v/>
      </c>
      <c r="O46" s="21">
        <f>IF(E46=0,"",(IF($F$3="YTD TOTALS",SUM(Blank2:TEMPLATE!G47),SUM(Blank:TEMPLATE!G47))))</f>
        <v>0</v>
      </c>
      <c r="P46" s="21" t="str">
        <f t="shared" si="5"/>
        <v/>
      </c>
      <c r="Q46" s="21">
        <f>IF(E46=0,"",(IF($F$3="YTD TOTALS",SUM(SUM(Blank2:TEMPLATE!D47),SUM(Blank2:TEMPLATE!E47)),SUM(SUM(Blank:TEMPLATE!D47),SUM(Blank:TEMPLATE!E47)))))</f>
        <v>0</v>
      </c>
      <c r="R46" s="21" t="str">
        <f t="shared" si="6"/>
        <v/>
      </c>
      <c r="S46" s="21">
        <f>IF(E46=0,"",(IF($F$3="YTD TOTALS",SUM(Blank2:TEMPLATE!F47),SUM(Blank:TEMPLATE!F47))))</f>
        <v>0</v>
      </c>
      <c r="T46" s="21" t="str">
        <f t="shared" si="7"/>
        <v/>
      </c>
      <c r="U46" s="21">
        <f>IF(E46=0,"",(IF($F$3="YTD TOTALS",SUM(Blank2:TEMPLATE!H47),SUM(Blank:TEMPLATE!H47))))</f>
        <v>0</v>
      </c>
      <c r="V46" s="21">
        <f>IF(E46=0,"",(IF($F$3="YTD TOTALS",SUM(Blank2:TEMPLATE!I47),SUM(Blank:TEMPLATE!I47))))</f>
        <v>0</v>
      </c>
      <c r="W46" s="21">
        <f>IF(E46=0,"",(IF($F$3="YTD TOTALS",SUM(Blank2:TEMPLATE!J47),SUM(Blank:TEMPLATE!J47))))</f>
        <v>0</v>
      </c>
      <c r="X46" s="21">
        <f>IF(E46=0,"",(IF($F$3="YTD TOTALS",(SUM(Blank2:TEMPLATE!L47)-('MACHINE INFO'!R46*(B$6-A46+1))),SUM(Blank:Blank2!L47)+(SUM(Blank2:TEMPLATE!L47)-('MACHINE INFO'!R46*(B$6-A46+1))))))</f>
        <v>0</v>
      </c>
      <c r="Y46" s="22">
        <f t="shared" si="8"/>
        <v>0</v>
      </c>
      <c r="Z46" s="126">
        <f>IF(E46=0,"",(SUM('MACHINE INFO'!S46)))</f>
        <v>0.85139999999999993</v>
      </c>
      <c r="AA46" s="143" t="str">
        <f t="shared" si="9"/>
        <v/>
      </c>
      <c r="AB46" s="142" t="str">
        <f t="shared" si="10"/>
        <v/>
      </c>
    </row>
    <row r="47" spans="1:43" s="23" customFormat="1" ht="20.25" customHeight="1" x14ac:dyDescent="0.4">
      <c r="A47" s="291">
        <f>IF($F$3="YTD TOTALS",IF('MACHINE INFO'!B47-B$2&gt;0,'MACHINE INFO'!B47,B$2),'MACHINE INFO'!B47)</f>
        <v>45626</v>
      </c>
      <c r="B47" s="19">
        <f>'MACHINE INFO'!D47</f>
        <v>8</v>
      </c>
      <c r="C47" s="19">
        <f>'MACHINE INFO'!E47</f>
        <v>1</v>
      </c>
      <c r="D47" s="19">
        <f>'MACHINE INFO'!F47</f>
        <v>1436</v>
      </c>
      <c r="E47" s="19" t="str">
        <f>'MACHINE INFO'!G47</f>
        <v>0342202602</v>
      </c>
      <c r="F47" s="20" t="str">
        <f>'MACHINE INFO'!H47</f>
        <v>$0.01</v>
      </c>
      <c r="G47" s="19" t="str">
        <f>'MACHINE INFO'!I47</f>
        <v>BLUBERI</v>
      </c>
      <c r="H47" s="19" t="str">
        <f>'MACHINE INFO'!O47</f>
        <v>DEVIL'S LOCK</v>
      </c>
      <c r="I47" s="19" t="str">
        <f>'MACHINE INFO'!P47</f>
        <v>15R40L66-660CR</v>
      </c>
      <c r="J47" s="19" t="str">
        <f>'MACHINE INFO'!Q47</f>
        <v>VIDEO MACHINE</v>
      </c>
      <c r="K47" s="19" t="e">
        <f>'MACHINE INFO'!#REF!</f>
        <v>#REF!</v>
      </c>
      <c r="L47" s="299">
        <f>'MACHINE INFO'!U47</f>
        <v>45219</v>
      </c>
      <c r="M47" s="21">
        <f>IF(D47=0,"",(IF($F$3="YTD TOTALS",SUM(Blank2:TEMPLATE!C48),SUM(Blank:TEMPLATE!C48))))</f>
        <v>0</v>
      </c>
      <c r="N47" s="21" t="str">
        <f t="shared" si="4"/>
        <v/>
      </c>
      <c r="O47" s="21">
        <f>IF(E47=0,"",(IF($F$3="YTD TOTALS",SUM(Blank2:TEMPLATE!G48),SUM(Blank:TEMPLATE!G48))))</f>
        <v>0</v>
      </c>
      <c r="P47" s="21" t="str">
        <f t="shared" si="5"/>
        <v/>
      </c>
      <c r="Q47" s="21">
        <f>IF(E47=0,"",(IF($F$3="YTD TOTALS",SUM(SUM(Blank2:TEMPLATE!D48),SUM(Blank2:TEMPLATE!E48)),SUM(SUM(Blank:TEMPLATE!D48),SUM(Blank:TEMPLATE!E48)))))</f>
        <v>0</v>
      </c>
      <c r="R47" s="21" t="str">
        <f t="shared" si="6"/>
        <v/>
      </c>
      <c r="S47" s="21">
        <f>IF(E47=0,"",(IF($F$3="YTD TOTALS",SUM(Blank2:TEMPLATE!F48),SUM(Blank:TEMPLATE!F48))))</f>
        <v>0</v>
      </c>
      <c r="T47" s="21" t="str">
        <f t="shared" si="7"/>
        <v/>
      </c>
      <c r="U47" s="21">
        <f>IF(E47=0,"",(IF($F$3="YTD TOTALS",SUM(Blank2:TEMPLATE!H48),SUM(Blank:TEMPLATE!H48))))</f>
        <v>0</v>
      </c>
      <c r="V47" s="21">
        <f>IF(E47=0,"",(IF($F$3="YTD TOTALS",SUM(Blank2:TEMPLATE!I48),SUM(Blank:TEMPLATE!I48))))</f>
        <v>0</v>
      </c>
      <c r="W47" s="21">
        <f>IF(E47=0,"",(IF($F$3="YTD TOTALS",SUM(Blank2:TEMPLATE!J48),SUM(Blank:TEMPLATE!J48))))</f>
        <v>0</v>
      </c>
      <c r="X47" s="21">
        <f>IF(E47=0,"",(IF($F$3="YTD TOTALS",(SUM(Blank2:TEMPLATE!L48)-('MACHINE INFO'!R47*(B$6-A47+1))),SUM(Blank:Blank2!L48)+(SUM(Blank2:TEMPLATE!L48)-('MACHINE INFO'!R47*(B$6-A47+1))))))</f>
        <v>0</v>
      </c>
      <c r="Y47" s="22">
        <f t="shared" si="8"/>
        <v>0</v>
      </c>
      <c r="Z47" s="126">
        <f>IF(E47=0,"",(SUM('MACHINE INFO'!S47)))</f>
        <v>0.86</v>
      </c>
      <c r="AA47" s="143" t="str">
        <f t="shared" si="9"/>
        <v/>
      </c>
      <c r="AB47" s="142" t="str">
        <f t="shared" si="10"/>
        <v/>
      </c>
    </row>
    <row r="48" spans="1:43" s="23" customFormat="1" ht="20.25" customHeight="1" x14ac:dyDescent="0.4">
      <c r="A48" s="291">
        <f>IF($F$3="YTD TOTALS",IF('MACHINE INFO'!B48-B$2&gt;0,'MACHINE INFO'!B48,B$2),'MACHINE INFO'!B48)</f>
        <v>45626</v>
      </c>
      <c r="B48" s="19">
        <f>'MACHINE INFO'!D48</f>
        <v>8</v>
      </c>
      <c r="C48" s="19">
        <f>'MACHINE INFO'!E48</f>
        <v>2</v>
      </c>
      <c r="D48" s="19">
        <f>'MACHINE INFO'!F48</f>
        <v>1437</v>
      </c>
      <c r="E48" s="19" t="str">
        <f>'MACHINE INFO'!G48</f>
        <v>0342188438</v>
      </c>
      <c r="F48" s="20" t="str">
        <f>'MACHINE INFO'!H48</f>
        <v>$0.01</v>
      </c>
      <c r="G48" s="19" t="str">
        <f>'MACHINE INFO'!I48</f>
        <v>BLUBERI</v>
      </c>
      <c r="H48" s="19" t="str">
        <f>'MACHINE INFO'!O48</f>
        <v>DEVIL'S LOCK</v>
      </c>
      <c r="I48" s="19" t="str">
        <f>'MACHINE INFO'!P48</f>
        <v>15R40L66-660CR</v>
      </c>
      <c r="J48" s="19" t="str">
        <f>'MACHINE INFO'!Q48</f>
        <v>VIDEO MACHINE</v>
      </c>
      <c r="K48" s="19" t="e">
        <f>'MACHINE INFO'!#REF!</f>
        <v>#REF!</v>
      </c>
      <c r="L48" s="299">
        <f>'MACHINE INFO'!U48</f>
        <v>45219</v>
      </c>
      <c r="M48" s="21">
        <f>IF(D48=0,"",(IF($F$3="YTD TOTALS",SUM(Blank2:TEMPLATE!C49),SUM(Blank:TEMPLATE!C49))))</f>
        <v>0</v>
      </c>
      <c r="N48" s="21" t="str">
        <f t="shared" si="4"/>
        <v/>
      </c>
      <c r="O48" s="21">
        <f>IF(E48=0,"",(IF($F$3="YTD TOTALS",SUM(Blank2:TEMPLATE!G49),SUM(Blank:TEMPLATE!G49))))</f>
        <v>0</v>
      </c>
      <c r="P48" s="21" t="str">
        <f t="shared" si="5"/>
        <v/>
      </c>
      <c r="Q48" s="21">
        <f>IF(E48=0,"",(IF($F$3="YTD TOTALS",SUM(SUM(Blank2:TEMPLATE!D49),SUM(Blank2:TEMPLATE!E49)),SUM(SUM(Blank:TEMPLATE!D49),SUM(Blank:TEMPLATE!E49)))))</f>
        <v>0</v>
      </c>
      <c r="R48" s="21" t="str">
        <f t="shared" si="6"/>
        <v/>
      </c>
      <c r="S48" s="21">
        <f>IF(E48=0,"",(IF($F$3="YTD TOTALS",SUM(Blank2:TEMPLATE!F49),SUM(Blank:TEMPLATE!F49))))</f>
        <v>0</v>
      </c>
      <c r="T48" s="21" t="str">
        <f t="shared" si="7"/>
        <v/>
      </c>
      <c r="U48" s="21">
        <f>IF(E48=0,"",(IF($F$3="YTD TOTALS",SUM(Blank2:TEMPLATE!H49),SUM(Blank:TEMPLATE!H49))))</f>
        <v>0</v>
      </c>
      <c r="V48" s="21">
        <f>IF(E48=0,"",(IF($F$3="YTD TOTALS",SUM(Blank2:TEMPLATE!I49),SUM(Blank:TEMPLATE!I49))))</f>
        <v>0</v>
      </c>
      <c r="W48" s="21">
        <f>IF(E48=0,"",(IF($F$3="YTD TOTALS",SUM(Blank2:TEMPLATE!J49),SUM(Blank:TEMPLATE!J49))))</f>
        <v>0</v>
      </c>
      <c r="X48" s="21">
        <f>IF(E48=0,"",(IF($F$3="YTD TOTALS",(SUM(Blank2:TEMPLATE!L49)-('MACHINE INFO'!R48*(B$6-A48+1))),SUM(Blank:Blank2!L49)+(SUM(Blank2:TEMPLATE!L49)-('MACHINE INFO'!R48*(B$6-A48+1))))))</f>
        <v>0</v>
      </c>
      <c r="Y48" s="22">
        <f t="shared" si="8"/>
        <v>0</v>
      </c>
      <c r="Z48" s="126">
        <f>IF(E48=0,"",(SUM('MACHINE INFO'!S48)))</f>
        <v>0.86</v>
      </c>
      <c r="AA48" s="143" t="str">
        <f t="shared" si="9"/>
        <v/>
      </c>
      <c r="AB48" s="142" t="str">
        <f t="shared" si="10"/>
        <v/>
      </c>
    </row>
    <row r="49" spans="1:38" s="23" customFormat="1" ht="20.25" customHeight="1" x14ac:dyDescent="0.4">
      <c r="A49" s="291">
        <f>IF($F$3="YTD TOTALS",IF('MACHINE INFO'!B49-B$2&gt;0,'MACHINE INFO'!B49,B$2),'MACHINE INFO'!B49)</f>
        <v>45626</v>
      </c>
      <c r="B49" s="19">
        <f>'MACHINE INFO'!D49</f>
        <v>8</v>
      </c>
      <c r="C49" s="19">
        <f>'MACHINE INFO'!E49</f>
        <v>3</v>
      </c>
      <c r="D49" s="19">
        <f>'MACHINE INFO'!F49</f>
        <v>1438</v>
      </c>
      <c r="E49" s="19" t="str">
        <f>'MACHINE INFO'!G49</f>
        <v>0342194387</v>
      </c>
      <c r="F49" s="20" t="str">
        <f>'MACHINE INFO'!H49</f>
        <v>$0.01</v>
      </c>
      <c r="G49" s="19" t="str">
        <f>'MACHINE INFO'!I49</f>
        <v>BLUBERI</v>
      </c>
      <c r="H49" s="19" t="str">
        <f>'MACHINE INFO'!O49</f>
        <v>DEVIL'S LOCK</v>
      </c>
      <c r="I49" s="19" t="str">
        <f>'MACHINE INFO'!P49</f>
        <v>15R40L66-660CR</v>
      </c>
      <c r="J49" s="19" t="str">
        <f>'MACHINE INFO'!Q49</f>
        <v>VIDEO MACHINE</v>
      </c>
      <c r="K49" s="19" t="e">
        <f>'MACHINE INFO'!#REF!</f>
        <v>#REF!</v>
      </c>
      <c r="L49" s="299">
        <f>'MACHINE INFO'!U49</f>
        <v>45219</v>
      </c>
      <c r="M49" s="21">
        <f>IF(D49=0,"",(IF($F$3="YTD TOTALS",SUM(Blank2:TEMPLATE!C50),SUM(Blank:TEMPLATE!C50))))</f>
        <v>0</v>
      </c>
      <c r="N49" s="21" t="str">
        <f t="shared" si="4"/>
        <v/>
      </c>
      <c r="O49" s="21">
        <f>IF(E49=0,"",(IF($F$3="YTD TOTALS",SUM(Blank2:TEMPLATE!G50),SUM(Blank:TEMPLATE!G50))))</f>
        <v>0</v>
      </c>
      <c r="P49" s="21" t="str">
        <f t="shared" si="5"/>
        <v/>
      </c>
      <c r="Q49" s="21">
        <f>IF(E49=0,"",(IF($F$3="YTD TOTALS",SUM(SUM(Blank2:TEMPLATE!D50),SUM(Blank2:TEMPLATE!E50)),SUM(SUM(Blank:TEMPLATE!D50),SUM(Blank:TEMPLATE!E50)))))</f>
        <v>0</v>
      </c>
      <c r="R49" s="21" t="str">
        <f t="shared" si="6"/>
        <v/>
      </c>
      <c r="S49" s="21">
        <f>IF(E49=0,"",(IF($F$3="YTD TOTALS",SUM(Blank2:TEMPLATE!F50),SUM(Blank:TEMPLATE!F50))))</f>
        <v>0</v>
      </c>
      <c r="T49" s="21" t="str">
        <f t="shared" si="7"/>
        <v/>
      </c>
      <c r="U49" s="21">
        <f>IF(E49=0,"",(IF($F$3="YTD TOTALS",SUM(Blank2:TEMPLATE!H50),SUM(Blank:TEMPLATE!H50))))</f>
        <v>0</v>
      </c>
      <c r="V49" s="21">
        <f>IF(E49=0,"",(IF($F$3="YTD TOTALS",SUM(Blank2:TEMPLATE!I50),SUM(Blank:TEMPLATE!I50))))</f>
        <v>0</v>
      </c>
      <c r="W49" s="21">
        <f>IF(E49=0,"",(IF($F$3="YTD TOTALS",SUM(Blank2:TEMPLATE!J50),SUM(Blank:TEMPLATE!J50))))</f>
        <v>0</v>
      </c>
      <c r="X49" s="21">
        <f>IF(E49=0,"",(IF($F$3="YTD TOTALS",(SUM(Blank2:TEMPLATE!L50)-('MACHINE INFO'!R49*(B$6-A49+1))),SUM(Blank:Blank2!L50)+(SUM(Blank2:TEMPLATE!L50)-('MACHINE INFO'!R49*(B$6-A49+1))))))</f>
        <v>0</v>
      </c>
      <c r="Y49" s="22">
        <f t="shared" si="8"/>
        <v>0</v>
      </c>
      <c r="Z49" s="126">
        <f>IF(E49=0,"",(SUM('MACHINE INFO'!S49)))</f>
        <v>0.86</v>
      </c>
      <c r="AA49" s="143" t="str">
        <f t="shared" si="9"/>
        <v/>
      </c>
      <c r="AB49" s="142" t="str">
        <f t="shared" si="10"/>
        <v/>
      </c>
    </row>
    <row r="50" spans="1:38" s="23" customFormat="1" ht="20.25" customHeight="1" x14ac:dyDescent="0.4">
      <c r="A50" s="291">
        <f>IF($F$3="YTD TOTALS",IF('MACHINE INFO'!B50-B$2&gt;0,'MACHINE INFO'!B50,B$2),'MACHINE INFO'!B50)</f>
        <v>45626</v>
      </c>
      <c r="B50" s="19">
        <f>'MACHINE INFO'!D50</f>
        <v>8</v>
      </c>
      <c r="C50" s="19">
        <f>'MACHINE INFO'!E50</f>
        <v>4</v>
      </c>
      <c r="D50" s="19">
        <f>'MACHINE INFO'!F50</f>
        <v>1494</v>
      </c>
      <c r="E50" s="19" t="str">
        <f>'MACHINE INFO'!G50</f>
        <v>0342177176</v>
      </c>
      <c r="F50" s="20" t="str">
        <f>'MACHINE INFO'!H50</f>
        <v>$0.01</v>
      </c>
      <c r="G50" s="19" t="str">
        <f>'MACHINE INFO'!I50</f>
        <v>BLUBERI</v>
      </c>
      <c r="H50" s="19" t="str">
        <f>'MACHINE INFO'!O50</f>
        <v>FU FRENZY</v>
      </c>
      <c r="I50" s="19" t="str">
        <f>'MACHINE INFO'!P50</f>
        <v>5R243W87-870CR</v>
      </c>
      <c r="J50" s="19" t="str">
        <f>'MACHINE INFO'!Q50</f>
        <v>VIDEO MACHINE</v>
      </c>
      <c r="K50" s="19" t="e">
        <f>'MACHINE INFO'!#REF!</f>
        <v>#REF!</v>
      </c>
      <c r="L50" s="299">
        <f>'MACHINE INFO'!U50</f>
        <v>45219</v>
      </c>
      <c r="M50" s="21">
        <f>IF(D50=0,"",(IF($F$3="YTD TOTALS",SUM(Blank2:TEMPLATE!C51),SUM(Blank:TEMPLATE!C51))))</f>
        <v>0</v>
      </c>
      <c r="N50" s="21" t="str">
        <f t="shared" si="4"/>
        <v/>
      </c>
      <c r="O50" s="21">
        <f>IF(E50=0,"",(IF($F$3="YTD TOTALS",SUM(Blank2:TEMPLATE!G51),SUM(Blank:TEMPLATE!G51))))</f>
        <v>0</v>
      </c>
      <c r="P50" s="21" t="str">
        <f t="shared" si="5"/>
        <v/>
      </c>
      <c r="Q50" s="21">
        <f>IF(E50=0,"",(IF($F$3="YTD TOTALS",SUM(SUM(Blank2:TEMPLATE!D51),SUM(Blank2:TEMPLATE!E51)),SUM(SUM(Blank:TEMPLATE!D51),SUM(Blank:TEMPLATE!E51)))))</f>
        <v>0</v>
      </c>
      <c r="R50" s="21" t="str">
        <f t="shared" si="6"/>
        <v/>
      </c>
      <c r="S50" s="21">
        <f>IF(E50=0,"",(IF($F$3="YTD TOTALS",SUM(Blank2:TEMPLATE!F51),SUM(Blank:TEMPLATE!F51))))</f>
        <v>0</v>
      </c>
      <c r="T50" s="21" t="str">
        <f t="shared" si="7"/>
        <v/>
      </c>
      <c r="U50" s="21">
        <f>IF(E50=0,"",(IF($F$3="YTD TOTALS",SUM(Blank2:TEMPLATE!H51),SUM(Blank:TEMPLATE!H51))))</f>
        <v>0</v>
      </c>
      <c r="V50" s="21">
        <f>IF(E50=0,"",(IF($F$3="YTD TOTALS",SUM(Blank2:TEMPLATE!I51),SUM(Blank:TEMPLATE!I51))))</f>
        <v>0</v>
      </c>
      <c r="W50" s="21">
        <f>IF(E50=0,"",(IF($F$3="YTD TOTALS",SUM(Blank2:TEMPLATE!J51),SUM(Blank:TEMPLATE!J51))))</f>
        <v>0</v>
      </c>
      <c r="X50" s="21">
        <f>IF(E50=0,"",(IF($F$3="YTD TOTALS",(SUM(Blank2:TEMPLATE!L51)-('MACHINE INFO'!R50*(B$6-A50+1))),SUM(Blank:Blank2!L51)+(SUM(Blank2:TEMPLATE!L51)-('MACHINE INFO'!R50*(B$6-A50+1))))))</f>
        <v>0</v>
      </c>
      <c r="Y50" s="22">
        <f t="shared" si="8"/>
        <v>0</v>
      </c>
      <c r="Z50" s="126">
        <f>IF(E50=0,"",(SUM('MACHINE INFO'!S50)))</f>
        <v>0.87349999999999994</v>
      </c>
      <c r="AA50" s="143" t="str">
        <f t="shared" si="9"/>
        <v/>
      </c>
      <c r="AB50" s="142" t="str">
        <f t="shared" si="10"/>
        <v/>
      </c>
    </row>
    <row r="51" spans="1:38" s="23" customFormat="1" ht="20.25" customHeight="1" x14ac:dyDescent="0.4">
      <c r="A51" s="291">
        <f>IF($F$3="YTD TOTALS",IF('MACHINE INFO'!B51-B$2&gt;0,'MACHINE INFO'!B51,B$2),'MACHINE INFO'!B51)</f>
        <v>45626</v>
      </c>
      <c r="B51" s="19">
        <f>'MACHINE INFO'!D51</f>
        <v>8</v>
      </c>
      <c r="C51" s="19">
        <f>'MACHINE INFO'!E51</f>
        <v>5</v>
      </c>
      <c r="D51" s="19">
        <f>'MACHINE INFO'!F51</f>
        <v>1495</v>
      </c>
      <c r="E51" s="19" t="str">
        <f>'MACHINE INFO'!G51</f>
        <v>0342166221</v>
      </c>
      <c r="F51" s="20" t="str">
        <f>'MACHINE INFO'!H51</f>
        <v>$0.01</v>
      </c>
      <c r="G51" s="19" t="str">
        <f>'MACHINE INFO'!I51</f>
        <v>BLUBERI</v>
      </c>
      <c r="H51" s="19" t="str">
        <f>'MACHINE INFO'!O51</f>
        <v>FU FRENZY</v>
      </c>
      <c r="I51" s="19" t="str">
        <f>'MACHINE INFO'!P51</f>
        <v>5R243W87-870CR</v>
      </c>
      <c r="J51" s="19" t="str">
        <f>'MACHINE INFO'!Q51</f>
        <v>VIDEO MACHINE</v>
      </c>
      <c r="K51" s="19" t="e">
        <f>'MACHINE INFO'!#REF!</f>
        <v>#REF!</v>
      </c>
      <c r="L51" s="299">
        <f>'MACHINE INFO'!U51</f>
        <v>45219</v>
      </c>
      <c r="M51" s="21">
        <f>IF(D51=0,"",(IF($F$3="YTD TOTALS",SUM(Blank2:TEMPLATE!C52),SUM(Blank:TEMPLATE!C52))))</f>
        <v>0</v>
      </c>
      <c r="N51" s="21" t="str">
        <f t="shared" si="4"/>
        <v/>
      </c>
      <c r="O51" s="21">
        <f>IF(E51=0,"",(IF($F$3="YTD TOTALS",SUM(Blank2:TEMPLATE!G52),SUM(Blank:TEMPLATE!G52))))</f>
        <v>0</v>
      </c>
      <c r="P51" s="21" t="str">
        <f t="shared" si="5"/>
        <v/>
      </c>
      <c r="Q51" s="21">
        <f>IF(E51=0,"",(IF($F$3="YTD TOTALS",SUM(SUM(Blank2:TEMPLATE!D52),SUM(Blank2:TEMPLATE!E52)),SUM(SUM(Blank:TEMPLATE!D52),SUM(Blank:TEMPLATE!E52)))))</f>
        <v>0</v>
      </c>
      <c r="R51" s="21" t="str">
        <f t="shared" si="6"/>
        <v/>
      </c>
      <c r="S51" s="21">
        <f>IF(E51=0,"",(IF($F$3="YTD TOTALS",SUM(Blank2:TEMPLATE!F52),SUM(Blank:TEMPLATE!F52))))</f>
        <v>0</v>
      </c>
      <c r="T51" s="21" t="str">
        <f t="shared" si="7"/>
        <v/>
      </c>
      <c r="U51" s="21">
        <f>IF(E51=0,"",(IF($F$3="YTD TOTALS",SUM(Blank2:TEMPLATE!H52),SUM(Blank:TEMPLATE!H52))))</f>
        <v>0</v>
      </c>
      <c r="V51" s="21">
        <f>IF(E51=0,"",(IF($F$3="YTD TOTALS",SUM(Blank2:TEMPLATE!I52),SUM(Blank:TEMPLATE!I52))))</f>
        <v>0</v>
      </c>
      <c r="W51" s="21">
        <f>IF(E51=0,"",(IF($F$3="YTD TOTALS",SUM(Blank2:TEMPLATE!J52),SUM(Blank:TEMPLATE!J52))))</f>
        <v>0</v>
      </c>
      <c r="X51" s="21">
        <f>IF(E51=0,"",(IF($F$3="YTD TOTALS",(SUM(Blank2:TEMPLATE!L52)-('MACHINE INFO'!R51*(B$6-A51+1))),SUM(Blank:Blank2!L52)+(SUM(Blank2:TEMPLATE!L52)-('MACHINE INFO'!R51*(B$6-A51+1))))))</f>
        <v>0</v>
      </c>
      <c r="Y51" s="22">
        <f t="shared" si="8"/>
        <v>0</v>
      </c>
      <c r="Z51" s="126">
        <f>IF(E51=0,"",(SUM('MACHINE INFO'!S51)))</f>
        <v>0.87349999999999994</v>
      </c>
      <c r="AA51" s="143" t="str">
        <f t="shared" si="9"/>
        <v/>
      </c>
      <c r="AB51" s="142" t="str">
        <f t="shared" si="10"/>
        <v/>
      </c>
    </row>
    <row r="52" spans="1:38" s="23" customFormat="1" ht="20.25" customHeight="1" x14ac:dyDescent="0.4">
      <c r="A52" s="291">
        <f>IF($F$3="YTD TOTALS",IF('MACHINE INFO'!B52-B$2&gt;0,'MACHINE INFO'!B52,B$2),'MACHINE INFO'!B52)</f>
        <v>45626</v>
      </c>
      <c r="B52" s="19">
        <f>'MACHINE INFO'!D52</f>
        <v>8</v>
      </c>
      <c r="C52" s="19">
        <f>'MACHINE INFO'!E52</f>
        <v>6</v>
      </c>
      <c r="D52" s="19">
        <f>'MACHINE INFO'!F52</f>
        <v>1496</v>
      </c>
      <c r="E52" s="19" t="str">
        <f>'MACHINE INFO'!G52</f>
        <v>0342152155</v>
      </c>
      <c r="F52" s="20" t="str">
        <f>'MACHINE INFO'!H52</f>
        <v>$0.01</v>
      </c>
      <c r="G52" s="19" t="str">
        <f>'MACHINE INFO'!I52</f>
        <v>BLUBERI</v>
      </c>
      <c r="H52" s="19" t="str">
        <f>'MACHINE INFO'!O52</f>
        <v>FU FRENZY</v>
      </c>
      <c r="I52" s="19" t="str">
        <f>'MACHINE INFO'!P52</f>
        <v>5R243W87-870CR</v>
      </c>
      <c r="J52" s="19" t="str">
        <f>'MACHINE INFO'!Q52</f>
        <v>VIDEO MACHINE</v>
      </c>
      <c r="K52" s="19" t="e">
        <f>'MACHINE INFO'!#REF!</f>
        <v>#REF!</v>
      </c>
      <c r="L52" s="299">
        <f>'MACHINE INFO'!U52</f>
        <v>45219</v>
      </c>
      <c r="M52" s="21">
        <f>IF(D52=0,"",(IF($F$3="YTD TOTALS",SUM(Blank2:TEMPLATE!C53),SUM(Blank:TEMPLATE!C53))))</f>
        <v>0</v>
      </c>
      <c r="N52" s="21" t="str">
        <f t="shared" si="4"/>
        <v/>
      </c>
      <c r="O52" s="21">
        <f>IF(E52=0,"",(IF($F$3="YTD TOTALS",SUM(Blank2:TEMPLATE!G53),SUM(Blank:TEMPLATE!G53))))</f>
        <v>0</v>
      </c>
      <c r="P52" s="21" t="str">
        <f t="shared" si="5"/>
        <v/>
      </c>
      <c r="Q52" s="21">
        <f>IF(E52=0,"",(IF($F$3="YTD TOTALS",SUM(SUM(Blank2:TEMPLATE!D53),SUM(Blank2:TEMPLATE!E53)),SUM(SUM(Blank:TEMPLATE!D53),SUM(Blank:TEMPLATE!E53)))))</f>
        <v>0</v>
      </c>
      <c r="R52" s="21" t="str">
        <f t="shared" si="6"/>
        <v/>
      </c>
      <c r="S52" s="21">
        <f>IF(E52=0,"",(IF($F$3="YTD TOTALS",SUM(Blank2:TEMPLATE!F53),SUM(Blank:TEMPLATE!F53))))</f>
        <v>0</v>
      </c>
      <c r="T52" s="21" t="str">
        <f t="shared" si="7"/>
        <v/>
      </c>
      <c r="U52" s="21">
        <f>IF(E52=0,"",(IF($F$3="YTD TOTALS",SUM(Blank2:TEMPLATE!H53),SUM(Blank:TEMPLATE!H53))))</f>
        <v>0</v>
      </c>
      <c r="V52" s="21">
        <f>IF(E52=0,"",(IF($F$3="YTD TOTALS",SUM(Blank2:TEMPLATE!I53),SUM(Blank:TEMPLATE!I53))))</f>
        <v>0</v>
      </c>
      <c r="W52" s="21">
        <f>IF(E52=0,"",(IF($F$3="YTD TOTALS",SUM(Blank2:TEMPLATE!J53),SUM(Blank:TEMPLATE!J53))))</f>
        <v>0</v>
      </c>
      <c r="X52" s="21">
        <f>IF(E52=0,"",(IF($F$3="YTD TOTALS",(SUM(Blank2:TEMPLATE!L53)-('MACHINE INFO'!R52*(B$6-A52+1))),SUM(Blank:Blank2!L53)+(SUM(Blank2:TEMPLATE!L53)-('MACHINE INFO'!R52*(B$6-A52+1))))))</f>
        <v>0</v>
      </c>
      <c r="Y52" s="22">
        <f t="shared" si="8"/>
        <v>0</v>
      </c>
      <c r="Z52" s="126">
        <f>IF(E52=0,"",(SUM('MACHINE INFO'!S52)))</f>
        <v>0.87349999999999994</v>
      </c>
      <c r="AA52" s="143" t="str">
        <f t="shared" si="9"/>
        <v/>
      </c>
      <c r="AB52" s="142" t="str">
        <f t="shared" si="10"/>
        <v/>
      </c>
    </row>
    <row r="53" spans="1:38" s="23" customFormat="1" ht="20.25" customHeight="1" x14ac:dyDescent="0.4">
      <c r="A53" s="291">
        <f>IF($F$3="YTD TOTALS",IF('MACHINE INFO'!B53-B$2&gt;0,'MACHINE INFO'!B53,B$2),'MACHINE INFO'!B53)</f>
        <v>45626</v>
      </c>
      <c r="B53" s="19">
        <f>'MACHINE INFO'!D53</f>
        <v>9</v>
      </c>
      <c r="C53" s="19">
        <f>'MACHINE INFO'!E53</f>
        <v>1</v>
      </c>
      <c r="D53" s="19">
        <f>'MACHINE INFO'!F53</f>
        <v>1322</v>
      </c>
      <c r="E53" s="19" t="str">
        <f>'MACHINE INFO'!G53</f>
        <v>0287675256</v>
      </c>
      <c r="F53" s="20" t="str">
        <f>'MACHINE INFO'!H53</f>
        <v>$0.01</v>
      </c>
      <c r="G53" s="19" t="str">
        <f>'MACHINE INFO'!I53</f>
        <v>ARISTOCRAT</v>
      </c>
      <c r="H53" s="19" t="str">
        <f>'MACHINE INFO'!O53</f>
        <v>BLUE FESTIVAL BAO ZHU ZHAO FU</v>
      </c>
      <c r="I53" s="19" t="str">
        <f>'MACHINE INFO'!P53</f>
        <v>5R50L88-880CR</v>
      </c>
      <c r="J53" s="19" t="str">
        <f>'MACHINE INFO'!Q53</f>
        <v>VIDEO MACHINE</v>
      </c>
      <c r="K53" s="19" t="e">
        <f>'MACHINE INFO'!#REF!</f>
        <v>#REF!</v>
      </c>
      <c r="L53" s="299">
        <f>'MACHINE INFO'!U53</f>
        <v>44640</v>
      </c>
      <c r="M53" s="21">
        <f>IF(D53=0,"",(IF($F$3="YTD TOTALS",SUM(Blank2:TEMPLATE!C54),SUM(Blank:TEMPLATE!C54))))</f>
        <v>0</v>
      </c>
      <c r="N53" s="21" t="str">
        <f t="shared" si="4"/>
        <v/>
      </c>
      <c r="O53" s="21">
        <f>IF(E53=0,"",(IF($F$3="YTD TOTALS",SUM(Blank2:TEMPLATE!G54),SUM(Blank:TEMPLATE!G54))))</f>
        <v>0</v>
      </c>
      <c r="P53" s="21" t="str">
        <f t="shared" si="5"/>
        <v/>
      </c>
      <c r="Q53" s="21">
        <f>IF(E53=0,"",(IF($F$3="YTD TOTALS",SUM(SUM(Blank2:TEMPLATE!D54),SUM(Blank2:TEMPLATE!E54)),SUM(SUM(Blank:TEMPLATE!D54),SUM(Blank:TEMPLATE!E54)))))</f>
        <v>0</v>
      </c>
      <c r="R53" s="21" t="str">
        <f t="shared" si="6"/>
        <v/>
      </c>
      <c r="S53" s="21">
        <f>IF(E53=0,"",(IF($F$3="YTD TOTALS",SUM(Blank2:TEMPLATE!F54),SUM(Blank:TEMPLATE!F54))))</f>
        <v>0</v>
      </c>
      <c r="T53" s="21" t="str">
        <f t="shared" si="7"/>
        <v/>
      </c>
      <c r="U53" s="21">
        <f>IF(E53=0,"",(IF($F$3="YTD TOTALS",SUM(Blank2:TEMPLATE!H54),SUM(Blank:TEMPLATE!H54))))</f>
        <v>0</v>
      </c>
      <c r="V53" s="21">
        <f>IF(E53=0,"",(IF($F$3="YTD TOTALS",SUM(Blank2:TEMPLATE!I54),SUM(Blank:TEMPLATE!I54))))</f>
        <v>0</v>
      </c>
      <c r="W53" s="21">
        <f>IF(E53=0,"",(IF($F$3="YTD TOTALS",SUM(Blank2:TEMPLATE!J54),SUM(Blank:TEMPLATE!J54))))</f>
        <v>0</v>
      </c>
      <c r="X53" s="21">
        <f>IF(E53=0,"",(IF($F$3="YTD TOTALS",(SUM(Blank2:TEMPLATE!L54)-('MACHINE INFO'!R53*(B$6-A53+1))),SUM(Blank:Blank2!L54)+(SUM(Blank2:TEMPLATE!L54)-('MACHINE INFO'!R53*(B$6-A53+1))))))</f>
        <v>0</v>
      </c>
      <c r="Y53" s="22">
        <f t="shared" si="8"/>
        <v>0</v>
      </c>
      <c r="Z53" s="126">
        <f>IF(E53=0,"",(SUM('MACHINE INFO'!S53)))</f>
        <v>0.85089999999999999</v>
      </c>
      <c r="AA53" s="143" t="str">
        <f t="shared" si="9"/>
        <v/>
      </c>
      <c r="AB53" s="142" t="str">
        <f t="shared" si="10"/>
        <v/>
      </c>
    </row>
    <row r="54" spans="1:38" s="23" customFormat="1" ht="20.25" customHeight="1" x14ac:dyDescent="0.4">
      <c r="A54" s="291">
        <f>IF($F$3="YTD TOTALS",IF('MACHINE INFO'!B54-B$2&gt;0,'MACHINE INFO'!B54,B$2),'MACHINE INFO'!B54)</f>
        <v>45626</v>
      </c>
      <c r="B54" s="19">
        <f>'MACHINE INFO'!D54</f>
        <v>9</v>
      </c>
      <c r="C54" s="19">
        <f>'MACHINE INFO'!E54</f>
        <v>2</v>
      </c>
      <c r="D54" s="19">
        <f>'MACHINE INFO'!F54</f>
        <v>1323</v>
      </c>
      <c r="E54" s="19" t="str">
        <f>'MACHINE INFO'!G54</f>
        <v>0287683103</v>
      </c>
      <c r="F54" s="20" t="str">
        <f>'MACHINE INFO'!H54</f>
        <v>$0.01</v>
      </c>
      <c r="G54" s="19" t="str">
        <f>'MACHINE INFO'!I54</f>
        <v>ARISTOCRAT</v>
      </c>
      <c r="H54" s="19" t="str">
        <f>'MACHINE INFO'!O54</f>
        <v>BLUE FESTIVAL BAO ZHU ZHAO FU</v>
      </c>
      <c r="I54" s="19" t="str">
        <f>'MACHINE INFO'!P54</f>
        <v>5R50L88-880CR</v>
      </c>
      <c r="J54" s="19" t="str">
        <f>'MACHINE INFO'!Q54</f>
        <v>VIDEO MACHINE</v>
      </c>
      <c r="K54" s="19" t="e">
        <f>'MACHINE INFO'!#REF!</f>
        <v>#REF!</v>
      </c>
      <c r="L54" s="299">
        <f>'MACHINE INFO'!U54</f>
        <v>44641</v>
      </c>
      <c r="M54" s="21">
        <f>IF(D54=0,"",(IF($F$3="YTD TOTALS",SUM(Blank2:TEMPLATE!C55),SUM(Blank:TEMPLATE!C55))))</f>
        <v>0</v>
      </c>
      <c r="N54" s="21" t="str">
        <f t="shared" si="4"/>
        <v/>
      </c>
      <c r="O54" s="21">
        <f>IF(E54=0,"",(IF($F$3="YTD TOTALS",SUM(Blank2:TEMPLATE!G55),SUM(Blank:TEMPLATE!G55))))</f>
        <v>0</v>
      </c>
      <c r="P54" s="21" t="str">
        <f t="shared" si="5"/>
        <v/>
      </c>
      <c r="Q54" s="21">
        <f>IF(E54=0,"",(IF($F$3="YTD TOTALS",SUM(SUM(Blank2:TEMPLATE!D55),SUM(Blank2:TEMPLATE!E55)),SUM(SUM(Blank:TEMPLATE!D55),SUM(Blank:TEMPLATE!E55)))))</f>
        <v>0</v>
      </c>
      <c r="R54" s="21" t="str">
        <f t="shared" si="6"/>
        <v/>
      </c>
      <c r="S54" s="21">
        <f>IF(E54=0,"",(IF($F$3="YTD TOTALS",SUM(Blank2:TEMPLATE!F55),SUM(Blank:TEMPLATE!F55))))</f>
        <v>0</v>
      </c>
      <c r="T54" s="21" t="str">
        <f t="shared" si="7"/>
        <v/>
      </c>
      <c r="U54" s="21">
        <f>IF(E54=0,"",(IF($F$3="YTD TOTALS",SUM(Blank2:TEMPLATE!H55),SUM(Blank:TEMPLATE!H55))))</f>
        <v>0</v>
      </c>
      <c r="V54" s="21">
        <f>IF(E54=0,"",(IF($F$3="YTD TOTALS",SUM(Blank2:TEMPLATE!I55),SUM(Blank:TEMPLATE!I55))))</f>
        <v>0</v>
      </c>
      <c r="W54" s="21">
        <f>IF(E54=0,"",(IF($F$3="YTD TOTALS",SUM(Blank2:TEMPLATE!J55),SUM(Blank:TEMPLATE!J55))))</f>
        <v>0</v>
      </c>
      <c r="X54" s="21">
        <f>IF(E54=0,"",(IF($F$3="YTD TOTALS",(SUM(Blank2:TEMPLATE!L55)-('MACHINE INFO'!R54*(B$6-A54+1))),SUM(Blank:Blank2!L55)+(SUM(Blank2:TEMPLATE!L55)-('MACHINE INFO'!R54*(B$6-A54+1))))))</f>
        <v>0</v>
      </c>
      <c r="Y54" s="22">
        <f t="shared" si="8"/>
        <v>0</v>
      </c>
      <c r="Z54" s="126">
        <f>IF(E54=0,"",(SUM('MACHINE INFO'!S54)))</f>
        <v>0.85089999999999999</v>
      </c>
      <c r="AA54" s="143" t="str">
        <f t="shared" si="9"/>
        <v/>
      </c>
      <c r="AB54" s="142" t="str">
        <f t="shared" si="10"/>
        <v/>
      </c>
    </row>
    <row r="55" spans="1:38" s="23" customFormat="1" ht="20.25" customHeight="1" x14ac:dyDescent="0.4">
      <c r="A55" s="291">
        <f>IF($F$3="YTD TOTALS",IF('MACHINE INFO'!B55-B$2&gt;0,'MACHINE INFO'!B55,B$2),'MACHINE INFO'!B55)</f>
        <v>45626</v>
      </c>
      <c r="B55" s="19">
        <f>'MACHINE INFO'!D55</f>
        <v>9</v>
      </c>
      <c r="C55" s="19">
        <f>'MACHINE INFO'!E55</f>
        <v>3</v>
      </c>
      <c r="D55" s="19">
        <f>'MACHINE INFO'!F55</f>
        <v>1324</v>
      </c>
      <c r="E55" s="19" t="str">
        <f>'MACHINE INFO'!G55</f>
        <v>287695354</v>
      </c>
      <c r="F55" s="20" t="str">
        <f>'MACHINE INFO'!H55</f>
        <v>$0.01</v>
      </c>
      <c r="G55" s="19" t="str">
        <f>'MACHINE INFO'!I55</f>
        <v>ARISTOCRAT</v>
      </c>
      <c r="H55" s="19" t="str">
        <f>'MACHINE INFO'!O55</f>
        <v>BLUE FESTIVAL BAO ZHU ZHAO FU</v>
      </c>
      <c r="I55" s="19" t="str">
        <f>'MACHINE INFO'!P55</f>
        <v>5R50L88-880CR</v>
      </c>
      <c r="J55" s="19" t="str">
        <f>'MACHINE INFO'!Q55</f>
        <v>VIDEO MACHINE</v>
      </c>
      <c r="K55" s="19" t="e">
        <f>'MACHINE INFO'!#REF!</f>
        <v>#REF!</v>
      </c>
      <c r="L55" s="299">
        <f>'MACHINE INFO'!U55</f>
        <v>44645</v>
      </c>
      <c r="M55" s="21">
        <f>IF(D55=0,"",(IF($F$3="YTD TOTALS",SUM(Blank2:TEMPLATE!C56),SUM(Blank:TEMPLATE!C56))))</f>
        <v>0</v>
      </c>
      <c r="N55" s="21" t="str">
        <f t="shared" si="4"/>
        <v/>
      </c>
      <c r="O55" s="21">
        <f>IF(E55=0,"",(IF($F$3="YTD TOTALS",SUM(Blank2:TEMPLATE!G56),SUM(Blank:TEMPLATE!G56))))</f>
        <v>0</v>
      </c>
      <c r="P55" s="21" t="str">
        <f t="shared" si="5"/>
        <v/>
      </c>
      <c r="Q55" s="21">
        <f>IF(E55=0,"",(IF($F$3="YTD TOTALS",SUM(SUM(Blank2:TEMPLATE!D56),SUM(Blank2:TEMPLATE!E56)),SUM(SUM(Blank:TEMPLATE!D56),SUM(Blank:TEMPLATE!E56)))))</f>
        <v>0</v>
      </c>
      <c r="R55" s="21" t="str">
        <f t="shared" si="6"/>
        <v/>
      </c>
      <c r="S55" s="21">
        <f>IF(E55=0,"",(IF($F$3="YTD TOTALS",SUM(Blank2:TEMPLATE!F56),SUM(Blank:TEMPLATE!F56))))</f>
        <v>0</v>
      </c>
      <c r="T55" s="21" t="str">
        <f t="shared" si="7"/>
        <v/>
      </c>
      <c r="U55" s="21">
        <f>IF(E55=0,"",(IF($F$3="YTD TOTALS",SUM(Blank2:TEMPLATE!H56),SUM(Blank:TEMPLATE!H56))))</f>
        <v>0</v>
      </c>
      <c r="V55" s="21">
        <f>IF(E55=0,"",(IF($F$3="YTD TOTALS",SUM(Blank2:TEMPLATE!I56),SUM(Blank:TEMPLATE!I56))))</f>
        <v>0</v>
      </c>
      <c r="W55" s="21">
        <f>IF(E55=0,"",(IF($F$3="YTD TOTALS",SUM(Blank2:TEMPLATE!J56),SUM(Blank:TEMPLATE!J56))))</f>
        <v>0</v>
      </c>
      <c r="X55" s="21">
        <f>IF(E55=0,"",(IF($F$3="YTD TOTALS",(SUM(Blank2:TEMPLATE!L56)-('MACHINE INFO'!R55*(B$6-A55+1))),SUM(Blank:Blank2!L56)+(SUM(Blank2:TEMPLATE!L56)-('MACHINE INFO'!R55*(B$6-A55+1))))))</f>
        <v>0</v>
      </c>
      <c r="Y55" s="22">
        <f t="shared" si="8"/>
        <v>0</v>
      </c>
      <c r="Z55" s="126">
        <f>IF(E55=0,"",(SUM('MACHINE INFO'!S55)))</f>
        <v>0.85089999999999999</v>
      </c>
      <c r="AA55" s="143" t="str">
        <f t="shared" si="9"/>
        <v/>
      </c>
      <c r="AB55" s="142" t="str">
        <f t="shared" si="10"/>
        <v/>
      </c>
    </row>
    <row r="56" spans="1:38" s="23" customFormat="1" ht="20.25" customHeight="1" x14ac:dyDescent="0.4">
      <c r="A56" s="291">
        <f>IF($F$3="YTD TOTALS",IF('MACHINE INFO'!B56-B$2&gt;0,'MACHINE INFO'!B56,B$2),'MACHINE INFO'!B56)</f>
        <v>45626</v>
      </c>
      <c r="B56" s="19">
        <f>'MACHINE INFO'!D56</f>
        <v>9</v>
      </c>
      <c r="C56" s="19">
        <f>'MACHINE INFO'!E56</f>
        <v>4</v>
      </c>
      <c r="D56" s="19">
        <f>'MACHINE INFO'!F56</f>
        <v>1188</v>
      </c>
      <c r="E56" s="19" t="str">
        <f>'MACHINE INFO'!G56</f>
        <v>0183600620</v>
      </c>
      <c r="F56" s="20" t="str">
        <f>'MACHINE INFO'!H56</f>
        <v>$1.00</v>
      </c>
      <c r="G56" s="19" t="str">
        <f>'MACHINE INFO'!I56</f>
        <v>IGT</v>
      </c>
      <c r="H56" s="19" t="str">
        <f>'MACHINE INFO'!O56</f>
        <v>WOF TRIPLE RED HOT 7 GOLD SPIN</v>
      </c>
      <c r="I56" s="19" t="str">
        <f>'MACHINE INFO'!P56</f>
        <v>3R5L1-10CR</v>
      </c>
      <c r="J56" s="19" t="str">
        <f>'MACHINE INFO'!Q56</f>
        <v>REEL MACHINE</v>
      </c>
      <c r="K56" s="19" t="e">
        <f>'MACHINE INFO'!#REF!</f>
        <v>#REF!</v>
      </c>
      <c r="L56" s="299">
        <f>'MACHINE INFO'!U56</f>
        <v>43435</v>
      </c>
      <c r="M56" s="21">
        <f>IF(D56=0,"",(IF($F$3="YTD TOTALS",SUM(Blank2:TEMPLATE!C57),SUM(Blank:TEMPLATE!C57))))</f>
        <v>0</v>
      </c>
      <c r="N56" s="21" t="str">
        <f t="shared" si="4"/>
        <v/>
      </c>
      <c r="O56" s="21">
        <f>IF(E56=0,"",(IF($F$3="YTD TOTALS",SUM(Blank2:TEMPLATE!G57),SUM(Blank:TEMPLATE!G57))))</f>
        <v>0</v>
      </c>
      <c r="P56" s="21" t="str">
        <f t="shared" si="5"/>
        <v/>
      </c>
      <c r="Q56" s="21">
        <f>IF(E56=0,"",(IF($F$3="YTD TOTALS",SUM(SUM(Blank2:TEMPLATE!D57),SUM(Blank2:TEMPLATE!E57)),SUM(SUM(Blank:TEMPLATE!D57),SUM(Blank:TEMPLATE!E57)))))</f>
        <v>0</v>
      </c>
      <c r="R56" s="21" t="str">
        <f t="shared" si="6"/>
        <v/>
      </c>
      <c r="S56" s="21">
        <f>IF(E56=0,"",(IF($F$3="YTD TOTALS",SUM(Blank2:TEMPLATE!F57),SUM(Blank:TEMPLATE!F57))))</f>
        <v>0</v>
      </c>
      <c r="T56" s="21" t="str">
        <f t="shared" si="7"/>
        <v/>
      </c>
      <c r="U56" s="21">
        <f>IF(E56=0,"",(IF($F$3="YTD TOTALS",SUM(Blank2:TEMPLATE!H57),SUM(Blank:TEMPLATE!H57))))</f>
        <v>0</v>
      </c>
      <c r="V56" s="21">
        <f>IF(E56=0,"",(IF($F$3="YTD TOTALS",SUM(Blank2:TEMPLATE!I57),SUM(Blank:TEMPLATE!I57))))</f>
        <v>0</v>
      </c>
      <c r="W56" s="21">
        <f>IF(E56=0,"",(IF($F$3="YTD TOTALS",SUM(Blank2:TEMPLATE!J57),SUM(Blank:TEMPLATE!J57))))</f>
        <v>0</v>
      </c>
      <c r="X56" s="21">
        <f>IF(E56=0,"",(IF($F$3="YTD TOTALS",(SUM(Blank2:TEMPLATE!L57)-('MACHINE INFO'!R56*(B$6-A56+1))),SUM(Blank:Blank2!L57)+(SUM(Blank2:TEMPLATE!L57)-('MACHINE INFO'!R56*(B$6-A56+1))))))</f>
        <v>-17108</v>
      </c>
      <c r="Y56" s="22">
        <f t="shared" si="8"/>
        <v>-52</v>
      </c>
      <c r="Z56" s="126">
        <f>IF(E56=0,"",(SUM('MACHINE INFO'!S56)))</f>
        <v>0.879</v>
      </c>
      <c r="AA56" s="143" t="str">
        <f t="shared" si="9"/>
        <v/>
      </c>
      <c r="AB56" s="142" t="str">
        <f t="shared" si="10"/>
        <v/>
      </c>
    </row>
    <row r="57" spans="1:38" s="23" customFormat="1" ht="20.25" customHeight="1" x14ac:dyDescent="0.4">
      <c r="A57" s="291">
        <f>IF($F$3="YTD TOTALS",IF('MACHINE INFO'!B57-B$2&gt;0,'MACHINE INFO'!B57,B$2),'MACHINE INFO'!B57)</f>
        <v>45626</v>
      </c>
      <c r="B57" s="19">
        <f>'MACHINE INFO'!D57</f>
        <v>9</v>
      </c>
      <c r="C57" s="19">
        <f>'MACHINE INFO'!E57</f>
        <v>5</v>
      </c>
      <c r="D57" s="19">
        <f>'MACHINE INFO'!F57</f>
        <v>1325</v>
      </c>
      <c r="E57" s="19" t="str">
        <f>'MACHINE INFO'!G57</f>
        <v>0287641542</v>
      </c>
      <c r="F57" s="20" t="str">
        <f>'MACHINE INFO'!H57</f>
        <v>$0.01</v>
      </c>
      <c r="G57" s="19" t="str">
        <f>'MACHINE INFO'!I57</f>
        <v>ARISTOCRAT</v>
      </c>
      <c r="H57" s="19" t="str">
        <f>'MACHINE INFO'!O57</f>
        <v>RED FESTIVAL BAO ZHU ZHAO FU</v>
      </c>
      <c r="I57" s="19" t="str">
        <f>'MACHINE INFO'!P57</f>
        <v>5R50L88-880CR</v>
      </c>
      <c r="J57" s="19" t="str">
        <f>'MACHINE INFO'!Q57</f>
        <v>VIDEO MACHINE</v>
      </c>
      <c r="K57" s="19" t="e">
        <f>'MACHINE INFO'!#REF!</f>
        <v>#REF!</v>
      </c>
      <c r="L57" s="299">
        <f>'MACHINE INFO'!U57</f>
        <v>44643</v>
      </c>
      <c r="M57" s="21">
        <f>IF(D57=0,"",(IF($F$3="YTD TOTALS",SUM(Blank2:TEMPLATE!C58),SUM(Blank:TEMPLATE!C58))))</f>
        <v>0</v>
      </c>
      <c r="N57" s="21" t="str">
        <f t="shared" si="4"/>
        <v/>
      </c>
      <c r="O57" s="21">
        <f>IF(E57=0,"",(IF($F$3="YTD TOTALS",SUM(Blank2:TEMPLATE!G58),SUM(Blank:TEMPLATE!G58))))</f>
        <v>0</v>
      </c>
      <c r="P57" s="21" t="str">
        <f t="shared" si="5"/>
        <v/>
      </c>
      <c r="Q57" s="21">
        <f>IF(E57=0,"",(IF($F$3="YTD TOTALS",SUM(SUM(Blank2:TEMPLATE!D58),SUM(Blank2:TEMPLATE!E58)),SUM(SUM(Blank:TEMPLATE!D58),SUM(Blank:TEMPLATE!E58)))))</f>
        <v>0</v>
      </c>
      <c r="R57" s="21" t="str">
        <f t="shared" si="6"/>
        <v/>
      </c>
      <c r="S57" s="21">
        <f>IF(E57=0,"",(IF($F$3="YTD TOTALS",SUM(Blank2:TEMPLATE!F58),SUM(Blank:TEMPLATE!F58))))</f>
        <v>0</v>
      </c>
      <c r="T57" s="21" t="str">
        <f t="shared" si="7"/>
        <v/>
      </c>
      <c r="U57" s="21">
        <f>IF(E57=0,"",(IF($F$3="YTD TOTALS",SUM(Blank2:TEMPLATE!H58),SUM(Blank:TEMPLATE!H58))))</f>
        <v>0</v>
      </c>
      <c r="V57" s="21">
        <f>IF(E57=0,"",(IF($F$3="YTD TOTALS",SUM(Blank2:TEMPLATE!I58),SUM(Blank:TEMPLATE!I58))))</f>
        <v>0</v>
      </c>
      <c r="W57" s="21">
        <f>IF(E57=0,"",(IF($F$3="YTD TOTALS",SUM(Blank2:TEMPLATE!J58),SUM(Blank:TEMPLATE!J58))))</f>
        <v>0</v>
      </c>
      <c r="X57" s="21">
        <f>IF(E57=0,"",(IF($F$3="YTD TOTALS",(SUM(Blank2:TEMPLATE!L58)-('MACHINE INFO'!R57*(B$6-A57+1))),SUM(Blank:Blank2!L58)+(SUM(Blank2:TEMPLATE!L58)-('MACHINE INFO'!R57*(B$6-A57+1))))))</f>
        <v>0</v>
      </c>
      <c r="Y57" s="22">
        <f t="shared" si="8"/>
        <v>0</v>
      </c>
      <c r="Z57" s="126">
        <f>IF(E57=0,"",(SUM('MACHINE INFO'!S57)))</f>
        <v>0.85089999999999999</v>
      </c>
      <c r="AA57" s="143" t="str">
        <f t="shared" si="9"/>
        <v/>
      </c>
      <c r="AB57" s="142" t="str">
        <f t="shared" si="10"/>
        <v/>
      </c>
      <c r="AD57" s="18"/>
      <c r="AE57" s="18"/>
      <c r="AF57" s="18"/>
      <c r="AG57" s="18"/>
      <c r="AH57" s="18"/>
      <c r="AI57" s="18"/>
      <c r="AJ57" s="18"/>
      <c r="AK57" s="18"/>
      <c r="AL57" s="18"/>
    </row>
    <row r="58" spans="1:38" s="23" customFormat="1" ht="20.25" customHeight="1" x14ac:dyDescent="0.4">
      <c r="A58" s="291">
        <f>IF($F$3="YTD TOTALS",IF('MACHINE INFO'!B58-B$2&gt;0,'MACHINE INFO'!B58,B$2),'MACHINE INFO'!B58)</f>
        <v>45626</v>
      </c>
      <c r="B58" s="19">
        <f>'MACHINE INFO'!D58</f>
        <v>9</v>
      </c>
      <c r="C58" s="19">
        <f>'MACHINE INFO'!E58</f>
        <v>6</v>
      </c>
      <c r="D58" s="19">
        <f>'MACHINE INFO'!F58</f>
        <v>1326</v>
      </c>
      <c r="E58" s="19" t="str">
        <f>'MACHINE INFO'!G58</f>
        <v>0287661725</v>
      </c>
      <c r="F58" s="20" t="str">
        <f>'MACHINE INFO'!H58</f>
        <v>$0.01</v>
      </c>
      <c r="G58" s="19" t="str">
        <f>'MACHINE INFO'!I58</f>
        <v>ARISTOCRAT</v>
      </c>
      <c r="H58" s="19" t="str">
        <f>'MACHINE INFO'!O58</f>
        <v>RED FESTIVAL BAO ZHU ZHAO FU</v>
      </c>
      <c r="I58" s="19" t="str">
        <f>'MACHINE INFO'!P58</f>
        <v>5R50L88-880CR</v>
      </c>
      <c r="J58" s="19" t="str">
        <f>'MACHINE INFO'!Q58</f>
        <v>VIDEO MACHINE</v>
      </c>
      <c r="K58" s="19" t="e">
        <f>'MACHINE INFO'!#REF!</f>
        <v>#REF!</v>
      </c>
      <c r="L58" s="299">
        <f>'MACHINE INFO'!U58</f>
        <v>44644</v>
      </c>
      <c r="M58" s="21">
        <f>IF(D58=0,"",(IF($F$3="YTD TOTALS",SUM(Blank2:TEMPLATE!C59),SUM(Blank:TEMPLATE!C59))))</f>
        <v>0</v>
      </c>
      <c r="N58" s="21" t="str">
        <f t="shared" si="4"/>
        <v/>
      </c>
      <c r="O58" s="21">
        <f>IF(E58=0,"",(IF($F$3="YTD TOTALS",SUM(Blank2:TEMPLATE!G59),SUM(Blank:TEMPLATE!G59))))</f>
        <v>0</v>
      </c>
      <c r="P58" s="21" t="str">
        <f t="shared" si="5"/>
        <v/>
      </c>
      <c r="Q58" s="21">
        <f>IF(E58=0,"",(IF($F$3="YTD TOTALS",SUM(SUM(Blank2:TEMPLATE!D59),SUM(Blank2:TEMPLATE!E59)),SUM(SUM(Blank:TEMPLATE!D59),SUM(Blank:TEMPLATE!E59)))))</f>
        <v>0</v>
      </c>
      <c r="R58" s="21" t="str">
        <f t="shared" si="6"/>
        <v/>
      </c>
      <c r="S58" s="21">
        <f>IF(E58=0,"",(IF($F$3="YTD TOTALS",SUM(Blank2:TEMPLATE!F59),SUM(Blank:TEMPLATE!F59))))</f>
        <v>0</v>
      </c>
      <c r="T58" s="21" t="str">
        <f t="shared" si="7"/>
        <v/>
      </c>
      <c r="U58" s="21">
        <f>IF(E58=0,"",(IF($F$3="YTD TOTALS",SUM(Blank2:TEMPLATE!H59),SUM(Blank:TEMPLATE!H59))))</f>
        <v>0</v>
      </c>
      <c r="V58" s="21">
        <f>IF(E58=0,"",(IF($F$3="YTD TOTALS",SUM(Blank2:TEMPLATE!I59),SUM(Blank:TEMPLATE!I59))))</f>
        <v>0</v>
      </c>
      <c r="W58" s="21">
        <f>IF(E58=0,"",(IF($F$3="YTD TOTALS",SUM(Blank2:TEMPLATE!J59),SUM(Blank:TEMPLATE!J59))))</f>
        <v>0</v>
      </c>
      <c r="X58" s="21">
        <f>IF(E58=0,"",(IF($F$3="YTD TOTALS",(SUM(Blank2:TEMPLATE!L59)-('MACHINE INFO'!R58*(B$6-A58+1))),SUM(Blank:Blank2!L59)+(SUM(Blank2:TEMPLATE!L59)-('MACHINE INFO'!R58*(B$6-A58+1))))))</f>
        <v>0</v>
      </c>
      <c r="Y58" s="22">
        <f t="shared" si="8"/>
        <v>0</v>
      </c>
      <c r="Z58" s="126">
        <f>IF(E58=0,"",(SUM('MACHINE INFO'!S58)))</f>
        <v>0.85089999999999999</v>
      </c>
      <c r="AA58" s="143" t="str">
        <f t="shared" si="9"/>
        <v/>
      </c>
      <c r="AB58" s="142" t="str">
        <f t="shared" si="10"/>
        <v/>
      </c>
      <c r="AD58" s="18"/>
      <c r="AE58" s="18"/>
      <c r="AF58" s="18"/>
      <c r="AG58" s="18"/>
      <c r="AH58" s="18"/>
      <c r="AI58" s="18"/>
      <c r="AJ58" s="18"/>
      <c r="AK58" s="18"/>
      <c r="AL58" s="18"/>
    </row>
    <row r="59" spans="1:38" s="23" customFormat="1" ht="20.25" customHeight="1" x14ac:dyDescent="0.4">
      <c r="A59" s="291">
        <f>IF($F$3="YTD TOTALS",IF('MACHINE INFO'!B59-B$2&gt;0,'MACHINE INFO'!B59,B$2),'MACHINE INFO'!B59)</f>
        <v>45626</v>
      </c>
      <c r="B59" s="19">
        <f>'MACHINE INFO'!D59</f>
        <v>9</v>
      </c>
      <c r="C59" s="19">
        <f>'MACHINE INFO'!E59</f>
        <v>7</v>
      </c>
      <c r="D59" s="19">
        <f>'MACHINE INFO'!F59</f>
        <v>1327</v>
      </c>
      <c r="E59" s="19" t="str">
        <f>'MACHINE INFO'!G59</f>
        <v>0287655603</v>
      </c>
      <c r="F59" s="20" t="str">
        <f>'MACHINE INFO'!H59</f>
        <v>$0.01</v>
      </c>
      <c r="G59" s="19" t="str">
        <f>'MACHINE INFO'!I59</f>
        <v>ARISTOCRAT</v>
      </c>
      <c r="H59" s="19" t="str">
        <f>'MACHINE INFO'!O59</f>
        <v>RED FESTIVAL BAO ZHU ZHAO FU</v>
      </c>
      <c r="I59" s="19" t="str">
        <f>'MACHINE INFO'!P59</f>
        <v>5R50L88-880CR</v>
      </c>
      <c r="J59" s="19" t="str">
        <f>'MACHINE INFO'!Q59</f>
        <v>VIDEO MACHINE</v>
      </c>
      <c r="K59" s="19" t="e">
        <f>'MACHINE INFO'!#REF!</f>
        <v>#REF!</v>
      </c>
      <c r="L59" s="299">
        <f>'MACHINE INFO'!U59</f>
        <v>44642</v>
      </c>
      <c r="M59" s="21">
        <f>IF(D59=0,"",(IF($F$3="YTD TOTALS",SUM(Blank2:TEMPLATE!C60),SUM(Blank:TEMPLATE!C60))))</f>
        <v>0</v>
      </c>
      <c r="N59" s="21" t="str">
        <f t="shared" si="4"/>
        <v/>
      </c>
      <c r="O59" s="21">
        <f>IF(E59=0,"",(IF($F$3="YTD TOTALS",SUM(Blank2:TEMPLATE!G60),SUM(Blank:TEMPLATE!G60))))</f>
        <v>0</v>
      </c>
      <c r="P59" s="21" t="str">
        <f t="shared" si="5"/>
        <v/>
      </c>
      <c r="Q59" s="21">
        <f>IF(E59=0,"",(IF($F$3="YTD TOTALS",SUM(SUM(Blank2:TEMPLATE!D60),SUM(Blank2:TEMPLATE!E60)),SUM(SUM(Blank:TEMPLATE!D60),SUM(Blank:TEMPLATE!E60)))))</f>
        <v>0</v>
      </c>
      <c r="R59" s="21" t="str">
        <f t="shared" si="6"/>
        <v/>
      </c>
      <c r="S59" s="21">
        <f>IF(E59=0,"",(IF($F$3="YTD TOTALS",SUM(Blank2:TEMPLATE!F60),SUM(Blank:TEMPLATE!F60))))</f>
        <v>0</v>
      </c>
      <c r="T59" s="21" t="str">
        <f t="shared" si="7"/>
        <v/>
      </c>
      <c r="U59" s="21">
        <f>IF(E59=0,"",(IF($F$3="YTD TOTALS",SUM(Blank2:TEMPLATE!H60),SUM(Blank:TEMPLATE!H60))))</f>
        <v>0</v>
      </c>
      <c r="V59" s="21">
        <f>IF(E59=0,"",(IF($F$3="YTD TOTALS",SUM(Blank2:TEMPLATE!I60),SUM(Blank:TEMPLATE!I60))))</f>
        <v>0</v>
      </c>
      <c r="W59" s="21">
        <f>IF(E59=0,"",(IF($F$3="YTD TOTALS",SUM(Blank2:TEMPLATE!J60),SUM(Blank:TEMPLATE!J60))))</f>
        <v>0</v>
      </c>
      <c r="X59" s="21">
        <f>IF(E59=0,"",(IF($F$3="YTD TOTALS",(SUM(Blank2:TEMPLATE!L60)-('MACHINE INFO'!R59*(B$6-A59+1))),SUM(Blank:Blank2!L60)+(SUM(Blank2:TEMPLATE!L60)-('MACHINE INFO'!R59*(B$6-A59+1))))))</f>
        <v>0</v>
      </c>
      <c r="Y59" s="22">
        <f t="shared" si="8"/>
        <v>0</v>
      </c>
      <c r="Z59" s="126">
        <f>IF(E59=0,"",(SUM('MACHINE INFO'!S59)))</f>
        <v>0.85089999999999999</v>
      </c>
      <c r="AA59" s="143" t="str">
        <f t="shared" si="9"/>
        <v/>
      </c>
      <c r="AB59" s="142" t="str">
        <f t="shared" si="10"/>
        <v/>
      </c>
      <c r="AD59" s="18"/>
      <c r="AE59" s="18"/>
      <c r="AF59" s="18"/>
      <c r="AG59" s="18"/>
      <c r="AH59" s="18"/>
      <c r="AI59" s="18"/>
      <c r="AJ59" s="18"/>
      <c r="AK59" s="18"/>
      <c r="AL59" s="18"/>
    </row>
    <row r="60" spans="1:38" s="23" customFormat="1" ht="20.25" customHeight="1" x14ac:dyDescent="0.4">
      <c r="A60" s="291">
        <f>IF($F$3="YTD TOTALS",IF('MACHINE INFO'!B60-B$2&gt;0,'MACHINE INFO'!B60,B$2),'MACHINE INFO'!B60)</f>
        <v>45626</v>
      </c>
      <c r="B60" s="19">
        <f>'MACHINE INFO'!D60</f>
        <v>10</v>
      </c>
      <c r="C60" s="19">
        <f>'MACHINE INFO'!E60</f>
        <v>1</v>
      </c>
      <c r="D60" s="19">
        <f>'MACHINE INFO'!F60</f>
        <v>1042</v>
      </c>
      <c r="E60" s="19" t="str">
        <f>'MACHINE INFO'!G60</f>
        <v>0262113651</v>
      </c>
      <c r="F60" s="20" t="str">
        <f>'MACHINE INFO'!H60</f>
        <v>$0.01</v>
      </c>
      <c r="G60" s="19" t="str">
        <f>'MACHINE INFO'!I60</f>
        <v>IGT</v>
      </c>
      <c r="H60" s="19" t="str">
        <f>'MACHINE INFO'!O60</f>
        <v>FORTUNE COIN</v>
      </c>
      <c r="I60" s="19" t="str">
        <f>'MACHINE INFO'!P60</f>
        <v>5R243W60-600CR</v>
      </c>
      <c r="J60" s="19" t="str">
        <f>'MACHINE INFO'!Q60</f>
        <v>VIDEO MACHINE</v>
      </c>
      <c r="K60" s="19" t="e">
        <f>'MACHINE INFO'!#REF!</f>
        <v>#REF!</v>
      </c>
      <c r="L60" s="299">
        <f>'MACHINE INFO'!U60</f>
        <v>43770</v>
      </c>
      <c r="M60" s="21">
        <f>IF(D60=0,"",(IF($F$3="YTD TOTALS",SUM(Blank2:TEMPLATE!C61),SUM(Blank:TEMPLATE!C61))))</f>
        <v>0</v>
      </c>
      <c r="N60" s="21" t="str">
        <f t="shared" si="4"/>
        <v/>
      </c>
      <c r="O60" s="21">
        <f>IF(E60=0,"",(IF($F$3="YTD TOTALS",SUM(Blank2:TEMPLATE!G61),SUM(Blank:TEMPLATE!G61))))</f>
        <v>0</v>
      </c>
      <c r="P60" s="21" t="str">
        <f t="shared" si="5"/>
        <v/>
      </c>
      <c r="Q60" s="21">
        <f>IF(E60=0,"",(IF($F$3="YTD TOTALS",SUM(SUM(Blank2:TEMPLATE!D61),SUM(Blank2:TEMPLATE!E61)),SUM(SUM(Blank:TEMPLATE!D61),SUM(Blank:TEMPLATE!E61)))))</f>
        <v>0</v>
      </c>
      <c r="R60" s="21" t="str">
        <f t="shared" si="6"/>
        <v/>
      </c>
      <c r="S60" s="21">
        <f>IF(E60=0,"",(IF($F$3="YTD TOTALS",SUM(Blank2:TEMPLATE!F61),SUM(Blank:TEMPLATE!F61))))</f>
        <v>0</v>
      </c>
      <c r="T60" s="21" t="str">
        <f t="shared" si="7"/>
        <v/>
      </c>
      <c r="U60" s="21">
        <f>IF(E60=0,"",(IF($F$3="YTD TOTALS",SUM(Blank2:TEMPLATE!H61),SUM(Blank:TEMPLATE!H61))))</f>
        <v>0</v>
      </c>
      <c r="V60" s="21">
        <f>IF(E60=0,"",(IF($F$3="YTD TOTALS",SUM(Blank2:TEMPLATE!I61),SUM(Blank:TEMPLATE!I61))))</f>
        <v>0</v>
      </c>
      <c r="W60" s="21">
        <f>IF(E60=0,"",(IF($F$3="YTD TOTALS",SUM(Blank2:TEMPLATE!J61),SUM(Blank:TEMPLATE!J61))))</f>
        <v>0</v>
      </c>
      <c r="X60" s="21">
        <f>IF(E60=0,"",(IF($F$3="YTD TOTALS",(SUM(Blank2:TEMPLATE!L61)-('MACHINE INFO'!R60*(B$6-A60+1))),SUM(Blank:Blank2!L61)+(SUM(Blank2:TEMPLATE!L61)-('MACHINE INFO'!R60*(B$6-A60+1))))))</f>
        <v>0</v>
      </c>
      <c r="Y60" s="22">
        <f t="shared" si="8"/>
        <v>0</v>
      </c>
      <c r="Z60" s="126">
        <f>IF(E60=0,"",(SUM('MACHINE INFO'!S60)))</f>
        <v>0.87539999999999996</v>
      </c>
      <c r="AA60" s="143" t="str">
        <f t="shared" si="9"/>
        <v/>
      </c>
      <c r="AB60" s="142" t="str">
        <f t="shared" si="10"/>
        <v/>
      </c>
      <c r="AD60" s="18"/>
      <c r="AE60" s="18"/>
      <c r="AF60" s="18"/>
      <c r="AG60" s="18"/>
      <c r="AH60" s="18"/>
      <c r="AI60" s="18"/>
      <c r="AJ60" s="18"/>
      <c r="AK60" s="18"/>
      <c r="AL60" s="18"/>
    </row>
    <row r="61" spans="1:38" s="23" customFormat="1" ht="20.25" customHeight="1" x14ac:dyDescent="0.4">
      <c r="A61" s="291">
        <f>IF($F$3="YTD TOTALS",IF('MACHINE INFO'!B61-B$2&gt;0,'MACHINE INFO'!B61,B$2),'MACHINE INFO'!B61)</f>
        <v>45626</v>
      </c>
      <c r="B61" s="19">
        <f>'MACHINE INFO'!D61</f>
        <v>10</v>
      </c>
      <c r="C61" s="19">
        <f>'MACHINE INFO'!E61</f>
        <v>2</v>
      </c>
      <c r="D61" s="19">
        <f>'MACHINE INFO'!F61</f>
        <v>1043</v>
      </c>
      <c r="E61" s="19" t="str">
        <f>'MACHINE INFO'!G61</f>
        <v>0262101974</v>
      </c>
      <c r="F61" s="20" t="str">
        <f>'MACHINE INFO'!H61</f>
        <v>$0.01</v>
      </c>
      <c r="G61" s="19" t="str">
        <f>'MACHINE INFO'!I61</f>
        <v>IGT</v>
      </c>
      <c r="H61" s="19" t="str">
        <f>'MACHINE INFO'!O61</f>
        <v>FORTUNE COIN</v>
      </c>
      <c r="I61" s="19" t="str">
        <f>'MACHINE INFO'!P61</f>
        <v>5R243W60-600CR</v>
      </c>
      <c r="J61" s="19" t="str">
        <f>'MACHINE INFO'!Q61</f>
        <v>VIDEO MACHINE</v>
      </c>
      <c r="K61" s="19" t="e">
        <f>'MACHINE INFO'!#REF!</f>
        <v>#REF!</v>
      </c>
      <c r="L61" s="299">
        <f>'MACHINE INFO'!U61</f>
        <v>43770</v>
      </c>
      <c r="M61" s="21">
        <f>IF(D61=0,"",(IF($F$3="YTD TOTALS",SUM(Blank2:TEMPLATE!C62),SUM(Blank:TEMPLATE!C62))))</f>
        <v>0</v>
      </c>
      <c r="N61" s="21" t="str">
        <f t="shared" si="4"/>
        <v/>
      </c>
      <c r="O61" s="21">
        <f>IF(E61=0,"",(IF($F$3="YTD TOTALS",SUM(Blank2:TEMPLATE!G62),SUM(Blank:TEMPLATE!G62))))</f>
        <v>0</v>
      </c>
      <c r="P61" s="21" t="str">
        <f t="shared" si="5"/>
        <v/>
      </c>
      <c r="Q61" s="21">
        <f>IF(E61=0,"",(IF($F$3="YTD TOTALS",SUM(SUM(Blank2:TEMPLATE!D62),SUM(Blank2:TEMPLATE!E62)),SUM(SUM(Blank:TEMPLATE!D62),SUM(Blank:TEMPLATE!E62)))))</f>
        <v>0</v>
      </c>
      <c r="R61" s="21" t="str">
        <f t="shared" si="6"/>
        <v/>
      </c>
      <c r="S61" s="21">
        <f>IF(E61=0,"",(IF($F$3="YTD TOTALS",SUM(Blank2:TEMPLATE!F62),SUM(Blank:TEMPLATE!F62))))</f>
        <v>0</v>
      </c>
      <c r="T61" s="21" t="str">
        <f t="shared" si="7"/>
        <v/>
      </c>
      <c r="U61" s="21">
        <f>IF(E61=0,"",(IF($F$3="YTD TOTALS",SUM(Blank2:TEMPLATE!H62),SUM(Blank:TEMPLATE!H62))))</f>
        <v>0</v>
      </c>
      <c r="V61" s="21">
        <f>IF(E61=0,"",(IF($F$3="YTD TOTALS",SUM(Blank2:TEMPLATE!I62),SUM(Blank:TEMPLATE!I62))))</f>
        <v>0</v>
      </c>
      <c r="W61" s="21">
        <f>IF(E61=0,"",(IF($F$3="YTD TOTALS",SUM(Blank2:TEMPLATE!J62),SUM(Blank:TEMPLATE!J62))))</f>
        <v>0</v>
      </c>
      <c r="X61" s="21">
        <f>IF(E61=0,"",(IF($F$3="YTD TOTALS",(SUM(Blank2:TEMPLATE!L62)-('MACHINE INFO'!R61*(B$6-A61+1))),SUM(Blank:Blank2!L62)+(SUM(Blank2:TEMPLATE!L62)-('MACHINE INFO'!R61*(B$6-A61+1))))))</f>
        <v>0</v>
      </c>
      <c r="Y61" s="22">
        <f t="shared" si="8"/>
        <v>0</v>
      </c>
      <c r="Z61" s="126">
        <f>IF(E61=0,"",(SUM('MACHINE INFO'!S61)))</f>
        <v>0.87539999999999996</v>
      </c>
      <c r="AA61" s="143" t="str">
        <f t="shared" si="9"/>
        <v/>
      </c>
      <c r="AB61" s="142" t="str">
        <f t="shared" si="10"/>
        <v/>
      </c>
      <c r="AD61" s="18"/>
      <c r="AE61" s="18"/>
      <c r="AF61" s="18"/>
      <c r="AG61" s="18"/>
      <c r="AH61" s="18"/>
      <c r="AI61" s="18"/>
      <c r="AJ61" s="18"/>
      <c r="AK61" s="18"/>
      <c r="AL61" s="18"/>
    </row>
    <row r="62" spans="1:38" s="23" customFormat="1" ht="20.25" customHeight="1" x14ac:dyDescent="0.4">
      <c r="A62" s="291">
        <f>IF($F$3="YTD TOTALS",IF('MACHINE INFO'!B62-B$2&gt;0,'MACHINE INFO'!B62,B$2),'MACHINE INFO'!B62)</f>
        <v>45626</v>
      </c>
      <c r="B62" s="19">
        <f>'MACHINE INFO'!D62</f>
        <v>10</v>
      </c>
      <c r="C62" s="19">
        <f>'MACHINE INFO'!E62</f>
        <v>3</v>
      </c>
      <c r="D62" s="19">
        <f>'MACHINE INFO'!F62</f>
        <v>1044</v>
      </c>
      <c r="E62" s="19" t="str">
        <f>'MACHINE INFO'!G62</f>
        <v>0262091880</v>
      </c>
      <c r="F62" s="20" t="str">
        <f>'MACHINE INFO'!H62</f>
        <v>$0.01</v>
      </c>
      <c r="G62" s="19" t="str">
        <f>'MACHINE INFO'!I62</f>
        <v>IGT</v>
      </c>
      <c r="H62" s="19" t="str">
        <f>'MACHINE INFO'!O62</f>
        <v>FORTUNE COIN</v>
      </c>
      <c r="I62" s="19" t="str">
        <f>'MACHINE INFO'!P62</f>
        <v>5R243W60-600CR</v>
      </c>
      <c r="J62" s="19" t="str">
        <f>'MACHINE INFO'!Q62</f>
        <v>VIDEO MACHINE</v>
      </c>
      <c r="K62" s="19" t="e">
        <f>'MACHINE INFO'!#REF!</f>
        <v>#REF!</v>
      </c>
      <c r="L62" s="299">
        <f>'MACHINE INFO'!U62</f>
        <v>43770</v>
      </c>
      <c r="M62" s="21">
        <f>IF(D62=0,"",(IF($F$3="YTD TOTALS",SUM(Blank2:TEMPLATE!C63),SUM(Blank:TEMPLATE!C63))))</f>
        <v>0</v>
      </c>
      <c r="N62" s="21" t="str">
        <f t="shared" si="4"/>
        <v/>
      </c>
      <c r="O62" s="21">
        <f>IF(E62=0,"",(IF($F$3="YTD TOTALS",SUM(Blank2:TEMPLATE!G63),SUM(Blank:TEMPLATE!G63))))</f>
        <v>0</v>
      </c>
      <c r="P62" s="21" t="str">
        <f t="shared" si="5"/>
        <v/>
      </c>
      <c r="Q62" s="21">
        <f>IF(E62=0,"",(IF($F$3="YTD TOTALS",SUM(SUM(Blank2:TEMPLATE!D63),SUM(Blank2:TEMPLATE!E63)),SUM(SUM(Blank:TEMPLATE!D63),SUM(Blank:TEMPLATE!E63)))))</f>
        <v>0</v>
      </c>
      <c r="R62" s="21" t="str">
        <f t="shared" si="6"/>
        <v/>
      </c>
      <c r="S62" s="21">
        <f>IF(E62=0,"",(IF($F$3="YTD TOTALS",SUM(Blank2:TEMPLATE!F63),SUM(Blank:TEMPLATE!F63))))</f>
        <v>0</v>
      </c>
      <c r="T62" s="21" t="str">
        <f t="shared" si="7"/>
        <v/>
      </c>
      <c r="U62" s="21">
        <f>IF(E62=0,"",(IF($F$3="YTD TOTALS",SUM(Blank2:TEMPLATE!H63),SUM(Blank:TEMPLATE!H63))))</f>
        <v>0</v>
      </c>
      <c r="V62" s="21">
        <f>IF(E62=0,"",(IF($F$3="YTD TOTALS",SUM(Blank2:TEMPLATE!I63),SUM(Blank:TEMPLATE!I63))))</f>
        <v>0</v>
      </c>
      <c r="W62" s="21">
        <f>IF(E62=0,"",(IF($F$3="YTD TOTALS",SUM(Blank2:TEMPLATE!J63),SUM(Blank:TEMPLATE!J63))))</f>
        <v>0</v>
      </c>
      <c r="X62" s="21">
        <f>IF(E62=0,"",(IF($F$3="YTD TOTALS",(SUM(Blank2:TEMPLATE!L63)-('MACHINE INFO'!R62*(B$6-A62+1))),SUM(Blank:Blank2!L63)+(SUM(Blank2:TEMPLATE!L63)-('MACHINE INFO'!R62*(B$6-A62+1))))))</f>
        <v>0</v>
      </c>
      <c r="Y62" s="22">
        <f t="shared" si="8"/>
        <v>0</v>
      </c>
      <c r="Z62" s="126">
        <f>IF(E62=0,"",(SUM('MACHINE INFO'!S62)))</f>
        <v>0.87539999999999996</v>
      </c>
      <c r="AA62" s="143" t="str">
        <f t="shared" si="9"/>
        <v/>
      </c>
      <c r="AB62" s="142" t="str">
        <f t="shared" si="10"/>
        <v/>
      </c>
      <c r="AD62" s="18"/>
      <c r="AE62" s="18"/>
      <c r="AF62" s="18"/>
      <c r="AG62" s="18"/>
      <c r="AH62" s="18"/>
      <c r="AI62" s="18"/>
      <c r="AJ62" s="18"/>
      <c r="AK62" s="18"/>
      <c r="AL62" s="18"/>
    </row>
    <row r="63" spans="1:38" s="23" customFormat="1" ht="20.25" customHeight="1" x14ac:dyDescent="0.4">
      <c r="A63" s="291">
        <f>IF($F$3="YTD TOTALS",IF('MACHINE INFO'!B63-B$2&gt;0,'MACHINE INFO'!B63,B$2),'MACHINE INFO'!B63)</f>
        <v>45626</v>
      </c>
      <c r="B63" s="19">
        <f>'MACHINE INFO'!D63</f>
        <v>10</v>
      </c>
      <c r="C63" s="19">
        <f>'MACHINE INFO'!E63</f>
        <v>4</v>
      </c>
      <c r="D63" s="19">
        <f>'MACHINE INFO'!F63</f>
        <v>1045</v>
      </c>
      <c r="E63" s="19" t="str">
        <f>'MACHINE INFO'!G63</f>
        <v>0262081437</v>
      </c>
      <c r="F63" s="20" t="str">
        <f>'MACHINE INFO'!H63</f>
        <v>$0.01</v>
      </c>
      <c r="G63" s="19" t="str">
        <f>'MACHINE INFO'!I63</f>
        <v>IGT</v>
      </c>
      <c r="H63" s="19" t="str">
        <f>'MACHINE INFO'!O63</f>
        <v>MISTRESS OF EGYPT</v>
      </c>
      <c r="I63" s="19" t="str">
        <f>'MACHINE INFO'!P63</f>
        <v>5R30L60-600CR</v>
      </c>
      <c r="J63" s="19" t="str">
        <f>'MACHINE INFO'!Q63</f>
        <v>VIDEO MACHINE</v>
      </c>
      <c r="K63" s="19" t="e">
        <f>'MACHINE INFO'!#REF!</f>
        <v>#REF!</v>
      </c>
      <c r="L63" s="299">
        <f>'MACHINE INFO'!U63</f>
        <v>43770</v>
      </c>
      <c r="M63" s="21">
        <f>IF(D63=0,"",(IF($F$3="YTD TOTALS",SUM(Blank2:TEMPLATE!C64),SUM(Blank:TEMPLATE!C64))))</f>
        <v>0</v>
      </c>
      <c r="N63" s="21" t="str">
        <f t="shared" si="4"/>
        <v/>
      </c>
      <c r="O63" s="21">
        <f>IF(E63=0,"",(IF($F$3="YTD TOTALS",SUM(Blank2:TEMPLATE!G64),SUM(Blank:TEMPLATE!G64))))</f>
        <v>0</v>
      </c>
      <c r="P63" s="21" t="str">
        <f t="shared" si="5"/>
        <v/>
      </c>
      <c r="Q63" s="21">
        <f>IF(E63=0,"",(IF($F$3="YTD TOTALS",SUM(SUM(Blank2:TEMPLATE!D64),SUM(Blank2:TEMPLATE!E64)),SUM(SUM(Blank:TEMPLATE!D64),SUM(Blank:TEMPLATE!E64)))))</f>
        <v>0</v>
      </c>
      <c r="R63" s="21" t="str">
        <f t="shared" si="6"/>
        <v/>
      </c>
      <c r="S63" s="21">
        <f>IF(E63=0,"",(IF($F$3="YTD TOTALS",SUM(Blank2:TEMPLATE!F64),SUM(Blank:TEMPLATE!F64))))</f>
        <v>0</v>
      </c>
      <c r="T63" s="21" t="str">
        <f t="shared" si="7"/>
        <v/>
      </c>
      <c r="U63" s="21">
        <f>IF(E63=0,"",(IF($F$3="YTD TOTALS",SUM(Blank2:TEMPLATE!H64),SUM(Blank:TEMPLATE!H64))))</f>
        <v>0</v>
      </c>
      <c r="V63" s="21">
        <f>IF(E63=0,"",(IF($F$3="YTD TOTALS",SUM(Blank2:TEMPLATE!I64),SUM(Blank:TEMPLATE!I64))))</f>
        <v>0</v>
      </c>
      <c r="W63" s="21">
        <f>IF(E63=0,"",(IF($F$3="YTD TOTALS",SUM(Blank2:TEMPLATE!J64),SUM(Blank:TEMPLATE!J64))))</f>
        <v>0</v>
      </c>
      <c r="X63" s="21">
        <f>IF(E63=0,"",(IF($F$3="YTD TOTALS",(SUM(Blank2:TEMPLATE!L64)-('MACHINE INFO'!R63*(B$6-A63+1))),SUM(Blank:Blank2!L64)+(SUM(Blank2:TEMPLATE!L64)-('MACHINE INFO'!R63*(B$6-A63+1))))))</f>
        <v>0</v>
      </c>
      <c r="Y63" s="22">
        <f t="shared" si="8"/>
        <v>0</v>
      </c>
      <c r="Z63" s="126">
        <f>IF(E63=0,"",(SUM('MACHINE INFO'!S63)))</f>
        <v>0.85199999999999998</v>
      </c>
      <c r="AA63" s="143" t="str">
        <f t="shared" si="9"/>
        <v/>
      </c>
      <c r="AB63" s="142" t="str">
        <f t="shared" si="10"/>
        <v/>
      </c>
      <c r="AD63" s="18"/>
      <c r="AE63" s="18"/>
      <c r="AF63" s="18"/>
      <c r="AG63" s="18"/>
      <c r="AH63" s="18"/>
      <c r="AI63" s="18"/>
      <c r="AJ63" s="18"/>
      <c r="AK63" s="18"/>
      <c r="AL63" s="18"/>
    </row>
    <row r="64" spans="1:38" s="23" customFormat="1" ht="20.25" customHeight="1" x14ac:dyDescent="0.4">
      <c r="A64" s="291">
        <f>IF($F$3="YTD TOTALS",IF('MACHINE INFO'!B64-B$2&gt;0,'MACHINE INFO'!B64,B$2),'MACHINE INFO'!B64)</f>
        <v>45626</v>
      </c>
      <c r="B64" s="19">
        <f>'MACHINE INFO'!D64</f>
        <v>10</v>
      </c>
      <c r="C64" s="19">
        <f>'MACHINE INFO'!E64</f>
        <v>5</v>
      </c>
      <c r="D64" s="19">
        <f>'MACHINE INFO'!F64</f>
        <v>1046</v>
      </c>
      <c r="E64" s="19" t="str">
        <f>'MACHINE INFO'!G64</f>
        <v>0262073482</v>
      </c>
      <c r="F64" s="20" t="str">
        <f>'MACHINE INFO'!H64</f>
        <v>$0.01</v>
      </c>
      <c r="G64" s="19" t="str">
        <f>'MACHINE INFO'!I64</f>
        <v>IGT</v>
      </c>
      <c r="H64" s="19" t="str">
        <f>'MACHINE INFO'!O64</f>
        <v>SCARAB</v>
      </c>
      <c r="I64" s="19" t="str">
        <f>'MACHINE INFO'!P64</f>
        <v>5R75L75-375CR</v>
      </c>
      <c r="J64" s="19" t="str">
        <f>'MACHINE INFO'!Q64</f>
        <v>VIDEO MACHINE</v>
      </c>
      <c r="K64" s="19" t="e">
        <f>'MACHINE INFO'!#REF!</f>
        <v>#REF!</v>
      </c>
      <c r="L64" s="299">
        <f>'MACHINE INFO'!U64</f>
        <v>43770</v>
      </c>
      <c r="M64" s="21">
        <f>IF(D64=0,"",(IF($F$3="YTD TOTALS",SUM(Blank2:TEMPLATE!C65),SUM(Blank:TEMPLATE!C65))))</f>
        <v>0</v>
      </c>
      <c r="N64" s="21" t="str">
        <f t="shared" si="4"/>
        <v/>
      </c>
      <c r="O64" s="21">
        <f>IF(E64=0,"",(IF($F$3="YTD TOTALS",SUM(Blank2:TEMPLATE!G65),SUM(Blank:TEMPLATE!G65))))</f>
        <v>0</v>
      </c>
      <c r="P64" s="21" t="str">
        <f t="shared" si="5"/>
        <v/>
      </c>
      <c r="Q64" s="21">
        <f>IF(E64=0,"",(IF($F$3="YTD TOTALS",SUM(SUM(Blank2:TEMPLATE!D65),SUM(Blank2:TEMPLATE!E65)),SUM(SUM(Blank:TEMPLATE!D65),SUM(Blank:TEMPLATE!E65)))))</f>
        <v>0</v>
      </c>
      <c r="R64" s="21" t="str">
        <f t="shared" si="6"/>
        <v/>
      </c>
      <c r="S64" s="21">
        <f>IF(E64=0,"",(IF($F$3="YTD TOTALS",SUM(Blank2:TEMPLATE!F65),SUM(Blank:TEMPLATE!F65))))</f>
        <v>0</v>
      </c>
      <c r="T64" s="21" t="str">
        <f t="shared" si="7"/>
        <v/>
      </c>
      <c r="U64" s="21">
        <f>IF(E64=0,"",(IF($F$3="YTD TOTALS",SUM(Blank2:TEMPLATE!H65),SUM(Blank:TEMPLATE!H65))))</f>
        <v>0</v>
      </c>
      <c r="V64" s="21">
        <f>IF(E64=0,"",(IF($F$3="YTD TOTALS",SUM(Blank2:TEMPLATE!I65),SUM(Blank:TEMPLATE!I65))))</f>
        <v>0</v>
      </c>
      <c r="W64" s="21">
        <f>IF(E64=0,"",(IF($F$3="YTD TOTALS",SUM(Blank2:TEMPLATE!J65),SUM(Blank:TEMPLATE!J65))))</f>
        <v>0</v>
      </c>
      <c r="X64" s="21">
        <f>IF(E64=0,"",(IF($F$3="YTD TOTALS",(SUM(Blank2:TEMPLATE!L65)-('MACHINE INFO'!R64*(B$6-A64+1))),SUM(Blank:Blank2!L65)+(SUM(Blank2:TEMPLATE!L65)-('MACHINE INFO'!R64*(B$6-A64+1))))))</f>
        <v>0</v>
      </c>
      <c r="Y64" s="22">
        <f t="shared" si="8"/>
        <v>0</v>
      </c>
      <c r="Z64" s="126">
        <f>IF(E64=0,"",(SUM('MACHINE INFO'!S64)))</f>
        <v>0.85099999999999998</v>
      </c>
      <c r="AA64" s="143" t="str">
        <f t="shared" si="9"/>
        <v/>
      </c>
      <c r="AB64" s="142" t="str">
        <f t="shared" si="10"/>
        <v/>
      </c>
      <c r="AD64" s="18"/>
      <c r="AE64" s="18"/>
      <c r="AF64" s="18"/>
      <c r="AG64" s="18"/>
      <c r="AH64" s="18"/>
      <c r="AI64" s="18"/>
      <c r="AJ64" s="18"/>
      <c r="AK64" s="18"/>
      <c r="AL64" s="18"/>
    </row>
    <row r="65" spans="1:43" s="23" customFormat="1" ht="20.25" customHeight="1" x14ac:dyDescent="0.4">
      <c r="A65" s="291">
        <f>IF($F$3="YTD TOTALS",IF('MACHINE INFO'!B65-B$2&gt;0,'MACHINE INFO'!B65,B$2),'MACHINE INFO'!B65)</f>
        <v>45626</v>
      </c>
      <c r="B65" s="19">
        <f>'MACHINE INFO'!D65</f>
        <v>10</v>
      </c>
      <c r="C65" s="19">
        <f>'MACHINE INFO'!E65</f>
        <v>6</v>
      </c>
      <c r="D65" s="19">
        <f>'MACHINE INFO'!F65</f>
        <v>1047</v>
      </c>
      <c r="E65" s="19" t="str">
        <f>'MACHINE INFO'!G65</f>
        <v>0262068591</v>
      </c>
      <c r="F65" s="20" t="str">
        <f>'MACHINE INFO'!H65</f>
        <v>$0.01</v>
      </c>
      <c r="G65" s="19" t="str">
        <f>'MACHINE INFO'!I65</f>
        <v>IGT</v>
      </c>
      <c r="H65" s="19" t="str">
        <f>'MACHINE INFO'!O65</f>
        <v>TEMPLE OF FIRE</v>
      </c>
      <c r="I65" s="19" t="str">
        <f>'MACHINE INFO'!P65</f>
        <v>5R30L60-300CR</v>
      </c>
      <c r="J65" s="19" t="str">
        <f>'MACHINE INFO'!Q65</f>
        <v>VIDEO MACHINE</v>
      </c>
      <c r="K65" s="19" t="e">
        <f>'MACHINE INFO'!#REF!</f>
        <v>#REF!</v>
      </c>
      <c r="L65" s="299">
        <f>'MACHINE INFO'!U65</f>
        <v>43435</v>
      </c>
      <c r="M65" s="21">
        <f>IF(D65=0,"",(IF($F$3="YTD TOTALS",SUM(Blank2:TEMPLATE!C66),SUM(Blank:TEMPLATE!C66))))</f>
        <v>0</v>
      </c>
      <c r="N65" s="21" t="str">
        <f t="shared" si="4"/>
        <v/>
      </c>
      <c r="O65" s="21">
        <f>IF(E65=0,"",(IF($F$3="YTD TOTALS",SUM(Blank2:TEMPLATE!G66),SUM(Blank:TEMPLATE!G66))))</f>
        <v>0</v>
      </c>
      <c r="P65" s="21" t="str">
        <f t="shared" si="5"/>
        <v/>
      </c>
      <c r="Q65" s="21">
        <f>IF(E65=0,"",(IF($F$3="YTD TOTALS",SUM(SUM(Blank2:TEMPLATE!D66),SUM(Blank2:TEMPLATE!E66)),SUM(SUM(Blank:TEMPLATE!D66),SUM(Blank:TEMPLATE!E66)))))</f>
        <v>0</v>
      </c>
      <c r="R65" s="21" t="str">
        <f t="shared" si="6"/>
        <v/>
      </c>
      <c r="S65" s="21">
        <f>IF(E65=0,"",(IF($F$3="YTD TOTALS",SUM(Blank2:TEMPLATE!F66),SUM(Blank:TEMPLATE!F66))))</f>
        <v>0</v>
      </c>
      <c r="T65" s="21" t="str">
        <f t="shared" si="7"/>
        <v/>
      </c>
      <c r="U65" s="21">
        <f>IF(E65=0,"",(IF($F$3="YTD TOTALS",SUM(Blank2:TEMPLATE!H66),SUM(Blank:TEMPLATE!H66))))</f>
        <v>0</v>
      </c>
      <c r="V65" s="21">
        <f>IF(E65=0,"",(IF($F$3="YTD TOTALS",SUM(Blank2:TEMPLATE!I66),SUM(Blank:TEMPLATE!I66))))</f>
        <v>0</v>
      </c>
      <c r="W65" s="21">
        <f>IF(E65=0,"",(IF($F$3="YTD TOTALS",SUM(Blank2:TEMPLATE!J66),SUM(Blank:TEMPLATE!J66))))</f>
        <v>0</v>
      </c>
      <c r="X65" s="21">
        <f>IF(E65=0,"",(IF($F$3="YTD TOTALS",(SUM(Blank2:TEMPLATE!L66)-('MACHINE INFO'!R65*(B$6-A65+1))),SUM(Blank:Blank2!L66)+(SUM(Blank2:TEMPLATE!L66)-('MACHINE INFO'!R65*(B$6-A65+1))))))</f>
        <v>0</v>
      </c>
      <c r="Y65" s="22">
        <f t="shared" si="8"/>
        <v>0</v>
      </c>
      <c r="Z65" s="126">
        <f>IF(E65=0,"",(SUM('MACHINE INFO'!S65)))</f>
        <v>0.85099999999999998</v>
      </c>
      <c r="AA65" s="143" t="str">
        <f t="shared" si="9"/>
        <v/>
      </c>
      <c r="AB65" s="142" t="str">
        <f t="shared" si="10"/>
        <v/>
      </c>
      <c r="AD65" s="18"/>
      <c r="AE65" s="18"/>
      <c r="AF65" s="18"/>
      <c r="AG65" s="18"/>
      <c r="AH65" s="18"/>
      <c r="AI65" s="18"/>
      <c r="AJ65" s="18"/>
      <c r="AK65" s="18"/>
      <c r="AL65" s="18"/>
    </row>
    <row r="66" spans="1:43" s="23" customFormat="1" ht="20.25" customHeight="1" x14ac:dyDescent="0.4">
      <c r="A66" s="291">
        <f>IF($F$3="YTD TOTALS",IF('MACHINE INFO'!B66-B$2&gt;0,'MACHINE INFO'!B66,B$2),'MACHINE INFO'!B66)</f>
        <v>45626</v>
      </c>
      <c r="B66" s="19">
        <f>'MACHINE INFO'!D66</f>
        <v>10</v>
      </c>
      <c r="C66" s="19">
        <f>'MACHINE INFO'!E66</f>
        <v>7</v>
      </c>
      <c r="D66" s="19">
        <f>'MACHINE INFO'!F66</f>
        <v>1131</v>
      </c>
      <c r="E66" s="19" t="str">
        <f>'MACHINE INFO'!G66</f>
        <v>0183624663</v>
      </c>
      <c r="F66" s="20" t="str">
        <f>'MACHINE INFO'!H66</f>
        <v>$1.00</v>
      </c>
      <c r="G66" s="19" t="str">
        <f>'MACHINE INFO'!I66</f>
        <v>IGT</v>
      </c>
      <c r="H66" s="19" t="str">
        <f>'MACHINE INFO'!O66</f>
        <v>WOF TRIPLE GOLD GOLD SPIN</v>
      </c>
      <c r="I66" s="19" t="str">
        <f>'MACHINE INFO'!P66</f>
        <v>3R5L1-10CR</v>
      </c>
      <c r="J66" s="19" t="str">
        <f>'MACHINE INFO'!Q66</f>
        <v>REEL MACHINE</v>
      </c>
      <c r="K66" s="19" t="e">
        <f>'MACHINE INFO'!#REF!</f>
        <v>#REF!</v>
      </c>
      <c r="L66" s="299">
        <f>'MACHINE INFO'!U66</f>
        <v>43435</v>
      </c>
      <c r="M66" s="21">
        <f>IF(D66=0,"",(IF($F$3="YTD TOTALS",SUM(Blank2:TEMPLATE!C67),SUM(Blank:TEMPLATE!C67))))</f>
        <v>0</v>
      </c>
      <c r="N66" s="21" t="str">
        <f t="shared" si="4"/>
        <v/>
      </c>
      <c r="O66" s="21">
        <f>IF(E66=0,"",(IF($F$3="YTD TOTALS",SUM(Blank2:TEMPLATE!G67),SUM(Blank:TEMPLATE!G67))))</f>
        <v>0</v>
      </c>
      <c r="P66" s="21" t="str">
        <f t="shared" si="5"/>
        <v/>
      </c>
      <c r="Q66" s="21">
        <f>IF(E66=0,"",(IF($F$3="YTD TOTALS",SUM(SUM(Blank2:TEMPLATE!D67),SUM(Blank2:TEMPLATE!E67)),SUM(SUM(Blank:TEMPLATE!D67),SUM(Blank:TEMPLATE!E67)))))</f>
        <v>0</v>
      </c>
      <c r="R66" s="21" t="str">
        <f t="shared" si="6"/>
        <v/>
      </c>
      <c r="S66" s="21">
        <f>IF(E66=0,"",(IF($F$3="YTD TOTALS",SUM(Blank2:TEMPLATE!F67),SUM(Blank:TEMPLATE!F67))))</f>
        <v>0</v>
      </c>
      <c r="T66" s="21" t="str">
        <f t="shared" si="7"/>
        <v/>
      </c>
      <c r="U66" s="21">
        <f>IF(E66=0,"",(IF($F$3="YTD TOTALS",SUM(Blank2:TEMPLATE!H67),SUM(Blank:TEMPLATE!H67))))</f>
        <v>0</v>
      </c>
      <c r="V66" s="21">
        <f>IF(E66=0,"",(IF($F$3="YTD TOTALS",SUM(Blank2:TEMPLATE!I67),SUM(Blank:TEMPLATE!I67))))</f>
        <v>0</v>
      </c>
      <c r="W66" s="21">
        <f>IF(E66=0,"",(IF($F$3="YTD TOTALS",SUM(Blank2:TEMPLATE!J67),SUM(Blank:TEMPLATE!J67))))</f>
        <v>0</v>
      </c>
      <c r="X66" s="21">
        <f>IF(E66=0,"",(IF($F$3="YTD TOTALS",(SUM(Blank2:TEMPLATE!L67)-('MACHINE INFO'!R66*(B$6-A66+1))),SUM(Blank:Blank2!L67)+(SUM(Blank2:TEMPLATE!L67)-('MACHINE INFO'!R66*(B$6-A66+1))))))</f>
        <v>-17108</v>
      </c>
      <c r="Y66" s="22">
        <f t="shared" si="8"/>
        <v>-52</v>
      </c>
      <c r="Z66" s="126">
        <f>IF(E66=0,"",(SUM('MACHINE INFO'!S66)))</f>
        <v>0.879</v>
      </c>
      <c r="AA66" s="143" t="str">
        <f t="shared" si="9"/>
        <v/>
      </c>
      <c r="AB66" s="142" t="str">
        <f t="shared" si="10"/>
        <v/>
      </c>
      <c r="AD66" s="18"/>
      <c r="AE66" s="18"/>
      <c r="AF66" s="18"/>
      <c r="AG66" s="18"/>
      <c r="AH66" s="18"/>
      <c r="AI66" s="18"/>
      <c r="AJ66" s="18"/>
      <c r="AK66" s="18"/>
      <c r="AL66" s="18"/>
    </row>
    <row r="67" spans="1:43" s="23" customFormat="1" ht="20.25" customHeight="1" x14ac:dyDescent="0.4">
      <c r="A67" s="291">
        <f>IF($F$3="YTD TOTALS",IF('MACHINE INFO'!B67-B$2&gt;0,'MACHINE INFO'!B67,B$2),'MACHINE INFO'!B67)</f>
        <v>45698</v>
      </c>
      <c r="B67" s="19">
        <f>'MACHINE INFO'!D67</f>
        <v>11</v>
      </c>
      <c r="C67" s="19">
        <f>'MACHINE INFO'!E67</f>
        <v>1</v>
      </c>
      <c r="D67" s="19">
        <f>'MACHINE INFO'!F67</f>
        <v>1445</v>
      </c>
      <c r="E67" s="19" t="str">
        <f>'MACHINE INFO'!G67</f>
        <v>0241446612</v>
      </c>
      <c r="F67" s="20" t="str">
        <f>'MACHINE INFO'!H67</f>
        <v>$0.01</v>
      </c>
      <c r="G67" s="19" t="str">
        <f>'MACHINE INFO'!I67</f>
        <v>IGT</v>
      </c>
      <c r="H67" s="19" t="str">
        <f>'MACHINE INFO'!O67</f>
        <v>FOTUNE COIN FG MULTIWAY</v>
      </c>
      <c r="I67" s="19" t="str">
        <f>'MACHINE INFO'!P67</f>
        <v>5R243W60-600CR</v>
      </c>
      <c r="J67" s="19" t="str">
        <f>'MACHINE INFO'!Q67</f>
        <v>VIDEO MACHINE</v>
      </c>
      <c r="K67" s="19" t="e">
        <f>'MACHINE INFO'!#REF!</f>
        <v>#REF!</v>
      </c>
      <c r="L67" s="299">
        <f>'MACHINE INFO'!U67</f>
        <v>43497</v>
      </c>
      <c r="M67" s="21">
        <f>IF(D67=0,"",(IF($F$3="YTD TOTALS",SUM(Blank2:TEMPLATE!C68),SUM(Blank:TEMPLATE!C68))))</f>
        <v>0</v>
      </c>
      <c r="N67" s="21" t="str">
        <f t="shared" si="4"/>
        <v/>
      </c>
      <c r="O67" s="21">
        <f>IF(E67=0,"",(IF($F$3="YTD TOTALS",SUM(Blank2:TEMPLATE!G68),SUM(Blank:TEMPLATE!G68))))</f>
        <v>0</v>
      </c>
      <c r="P67" s="21" t="str">
        <f t="shared" si="5"/>
        <v/>
      </c>
      <c r="Q67" s="21">
        <f>IF(E67=0,"",(IF($F$3="YTD TOTALS",SUM(SUM(Blank2:TEMPLATE!D68),SUM(Blank2:TEMPLATE!E68)),SUM(SUM(Blank:TEMPLATE!D68),SUM(Blank:TEMPLATE!E68)))))</f>
        <v>0</v>
      </c>
      <c r="R67" s="21" t="str">
        <f t="shared" si="6"/>
        <v/>
      </c>
      <c r="S67" s="21">
        <f>IF(E67=0,"",(IF($F$3="YTD TOTALS",SUM(Blank2:TEMPLATE!F68),SUM(Blank:TEMPLATE!F68))))</f>
        <v>0</v>
      </c>
      <c r="T67" s="21" t="str">
        <f t="shared" si="7"/>
        <v/>
      </c>
      <c r="U67" s="21">
        <f>IF(E67=0,"",(IF($F$3="YTD TOTALS",SUM(Blank2:TEMPLATE!H68),SUM(Blank:TEMPLATE!H68))))</f>
        <v>0</v>
      </c>
      <c r="V67" s="21">
        <f>IF(E67=0,"",(IF($F$3="YTD TOTALS",SUM(Blank2:TEMPLATE!I68),SUM(Blank:TEMPLATE!I68))))</f>
        <v>0</v>
      </c>
      <c r="W67" s="21">
        <f>IF(E67=0,"",(IF($F$3="YTD TOTALS",SUM(Blank2:TEMPLATE!J68),SUM(Blank:TEMPLATE!J68))))</f>
        <v>0</v>
      </c>
      <c r="X67" s="21">
        <f>IF(E67=0,"",(IF($F$3="YTD TOTALS",(SUM(Blank2:TEMPLATE!L68)-('MACHINE INFO'!R67*(B$6-A67+1))),SUM(Blank:Blank2!L68)+(SUM(Blank2:TEMPLATE!L68)-('MACHINE INFO'!R67*(B$6-A67+1))))))</f>
        <v>0</v>
      </c>
      <c r="Y67" s="22">
        <f t="shared" si="8"/>
        <v>0</v>
      </c>
      <c r="Z67" s="126">
        <f>IF(E67=0,"",(SUM('MACHINE INFO'!S67)))</f>
        <v>0.85020000000000007</v>
      </c>
      <c r="AA67" s="143" t="str">
        <f t="shared" si="9"/>
        <v/>
      </c>
      <c r="AB67" s="142" t="str">
        <f t="shared" si="10"/>
        <v/>
      </c>
      <c r="AD67" s="18"/>
      <c r="AE67" s="18"/>
      <c r="AF67" s="18"/>
      <c r="AG67" s="18"/>
      <c r="AH67" s="18"/>
      <c r="AI67" s="18"/>
      <c r="AJ67" s="18"/>
      <c r="AK67" s="18"/>
      <c r="AL67" s="18"/>
    </row>
    <row r="68" spans="1:43" s="23" customFormat="1" ht="20.25" customHeight="1" x14ac:dyDescent="0.4">
      <c r="A68" s="291">
        <f>IF($F$3="YTD TOTALS",IF('MACHINE INFO'!B68-B$2&gt;0,'MACHINE INFO'!B68,B$2),'MACHINE INFO'!B68)</f>
        <v>45698</v>
      </c>
      <c r="B68" s="19">
        <f>'MACHINE INFO'!D68</f>
        <v>11</v>
      </c>
      <c r="C68" s="19">
        <f>'MACHINE INFO'!E68</f>
        <v>2</v>
      </c>
      <c r="D68" s="19">
        <f>'MACHINE INFO'!F68</f>
        <v>1446</v>
      </c>
      <c r="E68" s="19" t="str">
        <f>'MACHINE INFO'!G68</f>
        <v>0241488963</v>
      </c>
      <c r="F68" s="20" t="str">
        <f>'MACHINE INFO'!H68</f>
        <v>$0.01</v>
      </c>
      <c r="G68" s="19" t="str">
        <f>'MACHINE INFO'!I68</f>
        <v>IGT</v>
      </c>
      <c r="H68" s="19" t="str">
        <f>'MACHINE INFO'!O68</f>
        <v>SOLAR DISC</v>
      </c>
      <c r="I68" s="19" t="str">
        <f>'MACHINE INFO'!P68</f>
        <v>6R26L80-400CR</v>
      </c>
      <c r="J68" s="19" t="str">
        <f>'MACHINE INFO'!Q68</f>
        <v>VIDEO MACHINE</v>
      </c>
      <c r="K68" s="19" t="e">
        <f>'MACHINE INFO'!#REF!</f>
        <v>#REF!</v>
      </c>
      <c r="L68" s="299">
        <f>'MACHINE INFO'!U68</f>
        <v>43498</v>
      </c>
      <c r="M68" s="21">
        <f>IF(D68=0,"",(IF($F$3="YTD TOTALS",SUM(Blank2:TEMPLATE!C69),SUM(Blank:TEMPLATE!C69))))</f>
        <v>0</v>
      </c>
      <c r="N68" s="21" t="str">
        <f t="shared" si="4"/>
        <v/>
      </c>
      <c r="O68" s="21">
        <f>IF(E68=0,"",(IF($F$3="YTD TOTALS",SUM(Blank2:TEMPLATE!G69),SUM(Blank:TEMPLATE!G69))))</f>
        <v>0</v>
      </c>
      <c r="P68" s="21" t="str">
        <f t="shared" si="5"/>
        <v/>
      </c>
      <c r="Q68" s="21">
        <f>IF(E68=0,"",(IF($F$3="YTD TOTALS",SUM(SUM(Blank2:TEMPLATE!D69),SUM(Blank2:TEMPLATE!E69)),SUM(SUM(Blank:TEMPLATE!D69),SUM(Blank:TEMPLATE!E69)))))</f>
        <v>0</v>
      </c>
      <c r="R68" s="21" t="str">
        <f t="shared" si="6"/>
        <v/>
      </c>
      <c r="S68" s="21">
        <f>IF(E68=0,"",(IF($F$3="YTD TOTALS",SUM(Blank2:TEMPLATE!F69),SUM(Blank:TEMPLATE!F69))))</f>
        <v>0</v>
      </c>
      <c r="T68" s="21" t="str">
        <f t="shared" si="7"/>
        <v/>
      </c>
      <c r="U68" s="21">
        <f>IF(E68=0,"",(IF($F$3="YTD TOTALS",SUM(Blank2:TEMPLATE!H69),SUM(Blank:TEMPLATE!H69))))</f>
        <v>0</v>
      </c>
      <c r="V68" s="21">
        <f>IF(E68=0,"",(IF($F$3="YTD TOTALS",SUM(Blank2:TEMPLATE!I69),SUM(Blank:TEMPLATE!I69))))</f>
        <v>0</v>
      </c>
      <c r="W68" s="21">
        <f>IF(E68=0,"",(IF($F$3="YTD TOTALS",SUM(Blank2:TEMPLATE!J69),SUM(Blank:TEMPLATE!J69))))</f>
        <v>0</v>
      </c>
      <c r="X68" s="21">
        <f>IF(E68=0,"",(IF($F$3="YTD TOTALS",(SUM(Blank2:TEMPLATE!L69)-('MACHINE INFO'!R68*(B$6-A68+1))),SUM(Blank:Blank2!L69)+(SUM(Blank2:TEMPLATE!L69)-('MACHINE INFO'!R68*(B$6-A68+1))))))</f>
        <v>0</v>
      </c>
      <c r="Y68" s="22">
        <f t="shared" si="8"/>
        <v>0</v>
      </c>
      <c r="Z68" s="126">
        <f>IF(E68=0,"",(SUM('MACHINE INFO'!S68)))</f>
        <v>0.85150000000000003</v>
      </c>
      <c r="AA68" s="143" t="str">
        <f t="shared" si="9"/>
        <v/>
      </c>
      <c r="AB68" s="142" t="str">
        <f t="shared" si="10"/>
        <v/>
      </c>
      <c r="AC68" s="18"/>
      <c r="AD68" s="18"/>
      <c r="AE68" s="18"/>
      <c r="AF68" s="18"/>
      <c r="AG68" s="18"/>
      <c r="AH68" s="18"/>
      <c r="AI68" s="18"/>
      <c r="AJ68" s="18"/>
      <c r="AK68" s="18"/>
      <c r="AL68" s="18"/>
      <c r="AN68" s="18"/>
    </row>
    <row r="69" spans="1:43" s="23" customFormat="1" ht="20.25" customHeight="1" x14ac:dyDescent="0.4">
      <c r="A69" s="291">
        <f>IF($F$3="YTD TOTALS",IF('MACHINE INFO'!B69-B$2&gt;0,'MACHINE INFO'!B69,B$2),'MACHINE INFO'!B69)</f>
        <v>45698</v>
      </c>
      <c r="B69" s="19">
        <f>'MACHINE INFO'!D69</f>
        <v>11</v>
      </c>
      <c r="C69" s="19">
        <f>'MACHINE INFO'!E69</f>
        <v>3</v>
      </c>
      <c r="D69" s="19">
        <f>'MACHINE INFO'!F69</f>
        <v>1447</v>
      </c>
      <c r="E69" s="19" t="str">
        <f>'MACHINE INFO'!G69</f>
        <v>0283447587</v>
      </c>
      <c r="F69" s="20" t="str">
        <f>'MACHINE INFO'!H69</f>
        <v>$0.01</v>
      </c>
      <c r="G69" s="19" t="str">
        <f>'MACHINE INFO'!I69</f>
        <v>IGT</v>
      </c>
      <c r="H69" s="19" t="str">
        <f>'MACHINE INFO'!O69</f>
        <v>WOLF PEAK</v>
      </c>
      <c r="I69" s="19" t="str">
        <f>'MACHINE INFO'!P69</f>
        <v>5R40L40-400CR</v>
      </c>
      <c r="J69" s="19" t="str">
        <f>'MACHINE INFO'!Q69</f>
        <v>VIDEO MACHINE</v>
      </c>
      <c r="K69" s="19" t="e">
        <f>'MACHINE INFO'!#REF!</f>
        <v>#REF!</v>
      </c>
      <c r="L69" s="299">
        <f>'MACHINE INFO'!U69</f>
        <v>43499</v>
      </c>
      <c r="M69" s="21">
        <f>IF(D69=0,"",(IF($F$3="YTD TOTALS",SUM(Blank2:TEMPLATE!C70),SUM(Blank:TEMPLATE!C70))))</f>
        <v>0</v>
      </c>
      <c r="N69" s="21" t="str">
        <f t="shared" si="4"/>
        <v/>
      </c>
      <c r="O69" s="21">
        <f>IF(E69=0,"",(IF($F$3="YTD TOTALS",SUM(Blank2:TEMPLATE!G70),SUM(Blank:TEMPLATE!G70))))</f>
        <v>0</v>
      </c>
      <c r="P69" s="21" t="str">
        <f t="shared" si="5"/>
        <v/>
      </c>
      <c r="Q69" s="21">
        <f>IF(E69=0,"",(IF($F$3="YTD TOTALS",SUM(SUM(Blank2:TEMPLATE!D70),SUM(Blank2:TEMPLATE!E70)),SUM(SUM(Blank:TEMPLATE!D70),SUM(Blank:TEMPLATE!E70)))))</f>
        <v>0</v>
      </c>
      <c r="R69" s="21" t="str">
        <f t="shared" si="6"/>
        <v/>
      </c>
      <c r="S69" s="21">
        <f>IF(E69=0,"",(IF($F$3="YTD TOTALS",SUM(Blank2:TEMPLATE!F70),SUM(Blank:TEMPLATE!F70))))</f>
        <v>0</v>
      </c>
      <c r="T69" s="21" t="str">
        <f t="shared" si="7"/>
        <v/>
      </c>
      <c r="U69" s="21">
        <f>IF(E69=0,"",(IF($F$3="YTD TOTALS",SUM(Blank2:TEMPLATE!H70),SUM(Blank:TEMPLATE!H70))))</f>
        <v>0</v>
      </c>
      <c r="V69" s="21">
        <f>IF(E69=0,"",(IF($F$3="YTD TOTALS",SUM(Blank2:TEMPLATE!I70),SUM(Blank:TEMPLATE!I70))))</f>
        <v>0</v>
      </c>
      <c r="W69" s="21">
        <f>IF(E69=0,"",(IF($F$3="YTD TOTALS",SUM(Blank2:TEMPLATE!J70),SUM(Blank:TEMPLATE!J70))))</f>
        <v>0</v>
      </c>
      <c r="X69" s="21">
        <f>IF(E69=0,"",(IF($F$3="YTD TOTALS",(SUM(Blank2:TEMPLATE!L70)-('MACHINE INFO'!R69*(B$6-A69+1))),SUM(Blank:Blank2!L70)+(SUM(Blank2:TEMPLATE!L70)-('MACHINE INFO'!R69*(B$6-A69+1))))))</f>
        <v>0</v>
      </c>
      <c r="Y69" s="22">
        <f t="shared" si="8"/>
        <v>0</v>
      </c>
      <c r="Z69" s="126">
        <f>IF(E69=0,"",(SUM('MACHINE INFO'!S69)))</f>
        <v>0.85009999999999997</v>
      </c>
      <c r="AA69" s="143" t="str">
        <f t="shared" si="9"/>
        <v/>
      </c>
      <c r="AB69" s="142" t="str">
        <f t="shared" si="10"/>
        <v/>
      </c>
      <c r="AC69" s="18"/>
      <c r="AD69" s="18"/>
      <c r="AE69" s="18"/>
      <c r="AF69" s="18"/>
      <c r="AG69" s="18"/>
      <c r="AH69" s="18"/>
      <c r="AI69" s="18"/>
      <c r="AJ69" s="18"/>
      <c r="AK69" s="18"/>
      <c r="AL69" s="18"/>
      <c r="AM69" s="18"/>
      <c r="AN69" s="18"/>
    </row>
    <row r="70" spans="1:43" s="23" customFormat="1" ht="20.25" customHeight="1" x14ac:dyDescent="0.4">
      <c r="A70" s="291">
        <f>IF($F$3="YTD TOTALS",IF('MACHINE INFO'!B70-B$2&gt;0,'MACHINE INFO'!B70,B$2),'MACHINE INFO'!B70)</f>
        <v>45698</v>
      </c>
      <c r="B70" s="19">
        <f>'MACHINE INFO'!D70</f>
        <v>11</v>
      </c>
      <c r="C70" s="19">
        <f>'MACHINE INFO'!E70</f>
        <v>4</v>
      </c>
      <c r="D70" s="19">
        <f>'MACHINE INFO'!F70</f>
        <v>1448</v>
      </c>
      <c r="E70" s="19" t="str">
        <f>'MACHINE INFO'!G70</f>
        <v>0256349045</v>
      </c>
      <c r="F70" s="20" t="str">
        <f>'MACHINE INFO'!H70</f>
        <v>$0.01</v>
      </c>
      <c r="G70" s="19" t="str">
        <f>'MACHINE INFO'!I70</f>
        <v>IGT</v>
      </c>
      <c r="H70" s="19" t="str">
        <f>'MACHINE INFO'!O70</f>
        <v>MISTRESS OF EGYPT</v>
      </c>
      <c r="I70" s="19" t="str">
        <f>'MACHINE INFO'!P70</f>
        <v>5R30L60-600CR</v>
      </c>
      <c r="J70" s="19" t="str">
        <f>'MACHINE INFO'!Q70</f>
        <v>VIDEO MACHINE</v>
      </c>
      <c r="K70" s="19" t="e">
        <f>'MACHINE INFO'!#REF!</f>
        <v>#REF!</v>
      </c>
      <c r="L70" s="299">
        <f>'MACHINE INFO'!U70</f>
        <v>43500</v>
      </c>
      <c r="M70" s="21">
        <f>IF(D70=0,"",(IF($F$3="YTD TOTALS",SUM(Blank2:TEMPLATE!C71),SUM(Blank:TEMPLATE!C71))))</f>
        <v>0</v>
      </c>
      <c r="N70" s="21" t="str">
        <f t="shared" si="4"/>
        <v/>
      </c>
      <c r="O70" s="21">
        <f>IF(E70=0,"",(IF($F$3="YTD TOTALS",SUM(Blank2:TEMPLATE!G71),SUM(Blank:TEMPLATE!G71))))</f>
        <v>0</v>
      </c>
      <c r="P70" s="21" t="str">
        <f t="shared" si="5"/>
        <v/>
      </c>
      <c r="Q70" s="21">
        <f>IF(E70=0,"",(IF($F$3="YTD TOTALS",SUM(SUM(Blank2:TEMPLATE!D71),SUM(Blank2:TEMPLATE!E71)),SUM(SUM(Blank:TEMPLATE!D71),SUM(Blank:TEMPLATE!E71)))))</f>
        <v>0</v>
      </c>
      <c r="R70" s="21" t="str">
        <f t="shared" si="6"/>
        <v/>
      </c>
      <c r="S70" s="21">
        <f>IF(E70=0,"",(IF($F$3="YTD TOTALS",SUM(Blank2:TEMPLATE!F71),SUM(Blank:TEMPLATE!F71))))</f>
        <v>0</v>
      </c>
      <c r="T70" s="21" t="str">
        <f t="shared" si="7"/>
        <v/>
      </c>
      <c r="U70" s="21">
        <f>IF(E70=0,"",(IF($F$3="YTD TOTALS",SUM(Blank2:TEMPLATE!H71),SUM(Blank:TEMPLATE!H71))))</f>
        <v>0</v>
      </c>
      <c r="V70" s="21">
        <f>IF(E70=0,"",(IF($F$3="YTD TOTALS",SUM(Blank2:TEMPLATE!I71),SUM(Blank:TEMPLATE!I71))))</f>
        <v>0</v>
      </c>
      <c r="W70" s="21">
        <f>IF(E70=0,"",(IF($F$3="YTD TOTALS",SUM(Blank2:TEMPLATE!J71),SUM(Blank:TEMPLATE!J71))))</f>
        <v>0</v>
      </c>
      <c r="X70" s="21">
        <f>IF(E70=0,"",(IF($F$3="YTD TOTALS",(SUM(Blank2:TEMPLATE!L71)-('MACHINE INFO'!R70*(B$6-A70+1))),SUM(Blank:Blank2!L71)+(SUM(Blank2:TEMPLATE!L71)-('MACHINE INFO'!R70*(B$6-A70+1))))))</f>
        <v>0</v>
      </c>
      <c r="Y70" s="22">
        <f t="shared" si="8"/>
        <v>0</v>
      </c>
      <c r="Z70" s="126">
        <f>IF(E70=0,"",(SUM('MACHINE INFO'!S70)))</f>
        <v>0.85199999999999998</v>
      </c>
      <c r="AA70" s="143" t="str">
        <f t="shared" si="9"/>
        <v/>
      </c>
      <c r="AB70" s="142" t="str">
        <f t="shared" si="10"/>
        <v/>
      </c>
      <c r="AC70" s="18"/>
      <c r="AD70" s="18"/>
      <c r="AE70" s="18"/>
      <c r="AF70" s="18"/>
      <c r="AG70" s="18"/>
      <c r="AH70" s="18"/>
      <c r="AI70" s="18"/>
      <c r="AJ70" s="18"/>
      <c r="AK70" s="18"/>
      <c r="AL70" s="18"/>
      <c r="AM70" s="18"/>
      <c r="AN70" s="18"/>
    </row>
    <row r="71" spans="1:43" s="23" customFormat="1" ht="20.25" customHeight="1" x14ac:dyDescent="0.4">
      <c r="A71" s="291">
        <f>IF($F$3="YTD TOTALS",IF('MACHINE INFO'!B71-B$2&gt;0,'MACHINE INFO'!B71,B$2),'MACHINE INFO'!B71)</f>
        <v>45698</v>
      </c>
      <c r="B71" s="19">
        <f>'MACHINE INFO'!D71</f>
        <v>11</v>
      </c>
      <c r="C71" s="19">
        <f>'MACHINE INFO'!E71</f>
        <v>5</v>
      </c>
      <c r="D71" s="19">
        <f>'MACHINE INFO'!F71</f>
        <v>1449</v>
      </c>
      <c r="E71" s="19" t="str">
        <f>'MACHINE INFO'!G71</f>
        <v>0241463791</v>
      </c>
      <c r="F71" s="20" t="str">
        <f>'MACHINE INFO'!H71</f>
        <v>$0.01</v>
      </c>
      <c r="G71" s="19" t="str">
        <f>'MACHINE INFO'!I71</f>
        <v>IGT</v>
      </c>
      <c r="H71" s="19" t="str">
        <f>'MACHINE INFO'!O71</f>
        <v>SCARAB</v>
      </c>
      <c r="I71" s="19" t="str">
        <f>'MACHINE INFO'!P71</f>
        <v>5R75L75-375CR</v>
      </c>
      <c r="J71" s="19" t="str">
        <f>'MACHINE INFO'!Q71</f>
        <v>VIDEO MACHINE</v>
      </c>
      <c r="K71" s="19" t="e">
        <f>'MACHINE INFO'!#REF!</f>
        <v>#REF!</v>
      </c>
      <c r="L71" s="299">
        <f>'MACHINE INFO'!U71</f>
        <v>43501</v>
      </c>
      <c r="M71" s="21">
        <f>IF(D71=0,"",(IF($F$3="YTD TOTALS",SUM(Blank2:TEMPLATE!C72),SUM(Blank:TEMPLATE!C72))))</f>
        <v>0</v>
      </c>
      <c r="N71" s="21" t="str">
        <f t="shared" si="4"/>
        <v/>
      </c>
      <c r="O71" s="21">
        <f>IF(E71=0,"",(IF($F$3="YTD TOTALS",SUM(Blank2:TEMPLATE!G72),SUM(Blank:TEMPLATE!G72))))</f>
        <v>0</v>
      </c>
      <c r="P71" s="21" t="str">
        <f t="shared" si="5"/>
        <v/>
      </c>
      <c r="Q71" s="21">
        <f>IF(E71=0,"",(IF($F$3="YTD TOTALS",SUM(SUM(Blank2:TEMPLATE!D72),SUM(Blank2:TEMPLATE!E72)),SUM(SUM(Blank:TEMPLATE!D72),SUM(Blank:TEMPLATE!E72)))))</f>
        <v>0</v>
      </c>
      <c r="R71" s="21" t="str">
        <f t="shared" si="6"/>
        <v/>
      </c>
      <c r="S71" s="21">
        <f>IF(E71=0,"",(IF($F$3="YTD TOTALS",SUM(Blank2:TEMPLATE!F72),SUM(Blank:TEMPLATE!F72))))</f>
        <v>0</v>
      </c>
      <c r="T71" s="21" t="str">
        <f t="shared" si="7"/>
        <v/>
      </c>
      <c r="U71" s="21">
        <f>IF(E71=0,"",(IF($F$3="YTD TOTALS",SUM(Blank2:TEMPLATE!H72),SUM(Blank:TEMPLATE!H72))))</f>
        <v>0</v>
      </c>
      <c r="V71" s="21">
        <f>IF(E71=0,"",(IF($F$3="YTD TOTALS",SUM(Blank2:TEMPLATE!I72),SUM(Blank:TEMPLATE!I72))))</f>
        <v>0</v>
      </c>
      <c r="W71" s="21">
        <f>IF(E71=0,"",(IF($F$3="YTD TOTALS",SUM(Blank2:TEMPLATE!J72),SUM(Blank:TEMPLATE!J72))))</f>
        <v>0</v>
      </c>
      <c r="X71" s="21">
        <f>IF(E71=0,"",(IF($F$3="YTD TOTALS",(SUM(Blank2:TEMPLATE!L72)-('MACHINE INFO'!R71*(B$6-A71+1))),SUM(Blank:Blank2!L72)+(SUM(Blank2:TEMPLATE!L72)-('MACHINE INFO'!R71*(B$6-A71+1))))))</f>
        <v>0</v>
      </c>
      <c r="Y71" s="22">
        <f t="shared" si="8"/>
        <v>0</v>
      </c>
      <c r="Z71" s="126">
        <f>IF(E71=0,"",(SUM('MACHINE INFO'!S71)))</f>
        <v>0.85099999999999998</v>
      </c>
      <c r="AA71" s="143" t="str">
        <f t="shared" si="9"/>
        <v/>
      </c>
      <c r="AB71" s="142" t="str">
        <f t="shared" si="10"/>
        <v/>
      </c>
      <c r="AC71" s="18"/>
      <c r="AD71" s="18"/>
      <c r="AE71" s="18"/>
      <c r="AF71" s="18"/>
      <c r="AG71" s="18"/>
      <c r="AH71" s="18"/>
      <c r="AI71" s="18"/>
      <c r="AJ71" s="18"/>
      <c r="AK71" s="18"/>
      <c r="AL71" s="18"/>
      <c r="AM71" s="18"/>
      <c r="AN71" s="18"/>
      <c r="AO71" s="18"/>
      <c r="AP71" s="18"/>
      <c r="AQ71" s="18"/>
    </row>
    <row r="72" spans="1:43" s="23" customFormat="1" ht="20.25" customHeight="1" x14ac:dyDescent="0.4">
      <c r="A72" s="291">
        <f>IF($F$3="YTD TOTALS",IF('MACHINE INFO'!B72-B$2&gt;0,'MACHINE INFO'!B72,B$2),'MACHINE INFO'!B72)</f>
        <v>45698</v>
      </c>
      <c r="B72" s="19">
        <f>'MACHINE INFO'!D72</f>
        <v>11</v>
      </c>
      <c r="C72" s="19">
        <f>'MACHINE INFO'!E72</f>
        <v>6</v>
      </c>
      <c r="D72" s="19">
        <f>'MACHINE INFO'!F72</f>
        <v>1450</v>
      </c>
      <c r="E72" s="19" t="str">
        <f>'MACHINE INFO'!G72</f>
        <v>0283465512</v>
      </c>
      <c r="F72" s="20" t="str">
        <f>'MACHINE INFO'!H72</f>
        <v>$0.01</v>
      </c>
      <c r="G72" s="19" t="str">
        <f>'MACHINE INFO'!I72</f>
        <v>IGT</v>
      </c>
      <c r="H72" s="19" t="str">
        <f>'MACHINE INFO'!O72</f>
        <v>ELEPHANTS VS TIGERS</v>
      </c>
      <c r="I72" s="19" t="str">
        <f>'MACHINE INFO'!P72</f>
        <v>5540L88-880CR</v>
      </c>
      <c r="J72" s="19" t="str">
        <f>'MACHINE INFO'!Q72</f>
        <v>VIDEO MACHINE</v>
      </c>
      <c r="K72" s="19" t="e">
        <f>'MACHINE INFO'!#REF!</f>
        <v>#REF!</v>
      </c>
      <c r="L72" s="299">
        <f>'MACHINE INFO'!U72</f>
        <v>43502</v>
      </c>
      <c r="M72" s="21">
        <f>IF(D72=0,"",(IF($F$3="YTD TOTALS",SUM(Blank2:TEMPLATE!C73),SUM(Blank:TEMPLATE!C73))))</f>
        <v>0</v>
      </c>
      <c r="N72" s="21" t="str">
        <f t="shared" si="4"/>
        <v/>
      </c>
      <c r="O72" s="21">
        <f>IF(E72=0,"",(IF($F$3="YTD TOTALS",SUM(Blank2:TEMPLATE!G73),SUM(Blank:TEMPLATE!G73))))</f>
        <v>0</v>
      </c>
      <c r="P72" s="21" t="str">
        <f t="shared" si="5"/>
        <v/>
      </c>
      <c r="Q72" s="21">
        <f>IF(E72=0,"",(IF($F$3="YTD TOTALS",SUM(SUM(Blank2:TEMPLATE!D73),SUM(Blank2:TEMPLATE!E73)),SUM(SUM(Blank:TEMPLATE!D73),SUM(Blank:TEMPLATE!E73)))))</f>
        <v>0</v>
      </c>
      <c r="R72" s="21" t="str">
        <f t="shared" si="6"/>
        <v/>
      </c>
      <c r="S72" s="21">
        <f>IF(E72=0,"",(IF($F$3="YTD TOTALS",SUM(Blank2:TEMPLATE!F73),SUM(Blank:TEMPLATE!F73))))</f>
        <v>0</v>
      </c>
      <c r="T72" s="21" t="str">
        <f t="shared" si="7"/>
        <v/>
      </c>
      <c r="U72" s="21">
        <f>IF(E72=0,"",(IF($F$3="YTD TOTALS",SUM(Blank2:TEMPLATE!H73),SUM(Blank:TEMPLATE!H73))))</f>
        <v>0</v>
      </c>
      <c r="V72" s="21">
        <f>IF(E72=0,"",(IF($F$3="YTD TOTALS",SUM(Blank2:TEMPLATE!I73),SUM(Blank:TEMPLATE!I73))))</f>
        <v>0</v>
      </c>
      <c r="W72" s="21">
        <f>IF(E72=0,"",(IF($F$3="YTD TOTALS",SUM(Blank2:TEMPLATE!J73),SUM(Blank:TEMPLATE!J73))))</f>
        <v>0</v>
      </c>
      <c r="X72" s="21">
        <f>IF(E72=0,"",(IF($F$3="YTD TOTALS",(SUM(Blank2:TEMPLATE!L73)-('MACHINE INFO'!R72*(B$6-A72+1))),SUM(Blank:Blank2!L73)+(SUM(Blank2:TEMPLATE!L73)-('MACHINE INFO'!R72*(B$6-A72+1))))))</f>
        <v>0</v>
      </c>
      <c r="Y72" s="22">
        <f t="shared" si="8"/>
        <v>0</v>
      </c>
      <c r="Z72" s="126">
        <f>IF(E72=0,"",(SUM('MACHINE INFO'!S72)))</f>
        <v>0.87760000000000005</v>
      </c>
      <c r="AA72" s="143" t="str">
        <f t="shared" si="9"/>
        <v/>
      </c>
      <c r="AB72" s="142" t="str">
        <f t="shared" si="10"/>
        <v/>
      </c>
      <c r="AC72" s="18"/>
      <c r="AD72" s="18"/>
      <c r="AE72" s="18"/>
      <c r="AF72" s="18"/>
      <c r="AG72" s="18"/>
      <c r="AH72" s="18"/>
      <c r="AI72" s="18"/>
      <c r="AJ72" s="18"/>
      <c r="AK72" s="18"/>
      <c r="AL72" s="18"/>
      <c r="AM72" s="18"/>
      <c r="AN72" s="18"/>
      <c r="AO72" s="18"/>
      <c r="AP72" s="18"/>
      <c r="AQ72" s="18"/>
    </row>
    <row r="73" spans="1:43" s="23" customFormat="1" ht="20.25" customHeight="1" x14ac:dyDescent="0.4">
      <c r="A73" s="291">
        <f>IF($F$3="YTD TOTALS",IF('MACHINE INFO'!B73-B$2&gt;0,'MACHINE INFO'!B73,B$2),'MACHINE INFO'!B73)</f>
        <v>45698</v>
      </c>
      <c r="B73" s="19">
        <f>'MACHINE INFO'!D73</f>
        <v>11</v>
      </c>
      <c r="C73" s="19">
        <f>'MACHINE INFO'!E73</f>
        <v>7</v>
      </c>
      <c r="D73" s="19">
        <f>'MACHINE INFO'!F73</f>
        <v>1451</v>
      </c>
      <c r="E73" s="19" t="str">
        <f>'MACHINE INFO'!G73</f>
        <v>0218703319</v>
      </c>
      <c r="F73" s="20" t="str">
        <f>'MACHINE INFO'!H73</f>
        <v>$0.01</v>
      </c>
      <c r="G73" s="19" t="str">
        <f>'MACHINE INFO'!I73</f>
        <v>IGT</v>
      </c>
      <c r="H73" s="19" t="str">
        <f>'MACHINE INFO'!O73</f>
        <v>SOLAR DISC</v>
      </c>
      <c r="I73" s="19" t="str">
        <f>'MACHINE INFO'!P73</f>
        <v>6R26L80-400CR</v>
      </c>
      <c r="J73" s="19" t="str">
        <f>'MACHINE INFO'!Q73</f>
        <v>VIDEO MACHINE</v>
      </c>
      <c r="K73" s="19" t="e">
        <f>'MACHINE INFO'!#REF!</f>
        <v>#REF!</v>
      </c>
      <c r="L73" s="299">
        <f>'MACHINE INFO'!U73</f>
        <v>43503</v>
      </c>
      <c r="M73" s="21">
        <f>IF(D73=0,"",(IF($F$3="YTD TOTALS",SUM(Blank2:TEMPLATE!C74),SUM(Blank:TEMPLATE!C74))))</f>
        <v>0</v>
      </c>
      <c r="N73" s="21" t="str">
        <f t="shared" si="4"/>
        <v/>
      </c>
      <c r="O73" s="21">
        <f>IF(E73=0,"",(IF($F$3="YTD TOTALS",SUM(Blank2:TEMPLATE!G74),SUM(Blank:TEMPLATE!G74))))</f>
        <v>0</v>
      </c>
      <c r="P73" s="21" t="str">
        <f t="shared" si="5"/>
        <v/>
      </c>
      <c r="Q73" s="21">
        <f>IF(E73=0,"",(IF($F$3="YTD TOTALS",SUM(SUM(Blank2:TEMPLATE!D74),SUM(Blank2:TEMPLATE!E74)),SUM(SUM(Blank:TEMPLATE!D74),SUM(Blank:TEMPLATE!E74)))))</f>
        <v>0</v>
      </c>
      <c r="R73" s="21" t="str">
        <f t="shared" si="6"/>
        <v/>
      </c>
      <c r="S73" s="21">
        <f>IF(E73=0,"",(IF($F$3="YTD TOTALS",SUM(Blank2:TEMPLATE!F74),SUM(Blank:TEMPLATE!F74))))</f>
        <v>0</v>
      </c>
      <c r="T73" s="21" t="str">
        <f t="shared" si="7"/>
        <v/>
      </c>
      <c r="U73" s="21">
        <f>IF(E73=0,"",(IF($F$3="YTD TOTALS",SUM(Blank2:TEMPLATE!H74),SUM(Blank:TEMPLATE!H74))))</f>
        <v>0</v>
      </c>
      <c r="V73" s="21">
        <f>IF(E73=0,"",(IF($F$3="YTD TOTALS",SUM(Blank2:TEMPLATE!I74),SUM(Blank:TEMPLATE!I74))))</f>
        <v>0</v>
      </c>
      <c r="W73" s="21">
        <f>IF(E73=0,"",(IF($F$3="YTD TOTALS",SUM(Blank2:TEMPLATE!J74),SUM(Blank:TEMPLATE!J74))))</f>
        <v>0</v>
      </c>
      <c r="X73" s="21">
        <f>IF(E73=0,"",(IF($F$3="YTD TOTALS",(SUM(Blank2:TEMPLATE!L74)-('MACHINE INFO'!R73*(B$6-A73+1))),SUM(Blank:Blank2!L74)+(SUM(Blank2:TEMPLATE!L74)-('MACHINE INFO'!R73*(B$6-A73+1))))))</f>
        <v>0</v>
      </c>
      <c r="Y73" s="22">
        <f t="shared" si="8"/>
        <v>0</v>
      </c>
      <c r="Z73" s="126">
        <f>IF(E73=0,"",(SUM('MACHINE INFO'!S73)))</f>
        <v>0.85150000000000003</v>
      </c>
      <c r="AA73" s="143" t="str">
        <f t="shared" si="9"/>
        <v/>
      </c>
      <c r="AB73" s="142" t="str">
        <f t="shared" si="10"/>
        <v/>
      </c>
      <c r="AC73" s="18"/>
      <c r="AD73" s="18"/>
      <c r="AE73" s="18"/>
      <c r="AF73" s="18"/>
      <c r="AG73" s="18"/>
      <c r="AH73" s="18"/>
      <c r="AI73" s="18"/>
      <c r="AJ73" s="18"/>
      <c r="AK73" s="18"/>
      <c r="AL73" s="18"/>
      <c r="AM73" s="18"/>
      <c r="AN73" s="18"/>
      <c r="AO73" s="18"/>
      <c r="AP73" s="18"/>
      <c r="AQ73" s="18"/>
    </row>
    <row r="74" spans="1:43" s="18" customFormat="1" ht="20.25" customHeight="1" x14ac:dyDescent="0.4">
      <c r="A74" s="291">
        <f>IF($F$3="YTD TOTALS",IF('MACHINE INFO'!B74-B$2&gt;0,'MACHINE INFO'!B74,B$2),'MACHINE INFO'!B74)</f>
        <v>45698</v>
      </c>
      <c r="B74" s="19">
        <f>'MACHINE INFO'!D74</f>
        <v>11</v>
      </c>
      <c r="C74" s="19">
        <f>'MACHINE INFO'!E74</f>
        <v>8</v>
      </c>
      <c r="D74" s="19">
        <f>'MACHINE INFO'!F74</f>
        <v>1452</v>
      </c>
      <c r="E74" s="19" t="str">
        <f>'MACHINE INFO'!G74</f>
        <v>0241451649</v>
      </c>
      <c r="F74" s="20" t="str">
        <f>'MACHINE INFO'!H74</f>
        <v>$0.01</v>
      </c>
      <c r="G74" s="19" t="str">
        <f>'MACHINE INFO'!I74</f>
        <v>IGT</v>
      </c>
      <c r="H74" s="19" t="str">
        <f>'MACHINE INFO'!O74</f>
        <v>FOTUNE COIN FG MULTIWAY</v>
      </c>
      <c r="I74" s="19" t="str">
        <f>'MACHINE INFO'!P74</f>
        <v>5R243W60-600CR</v>
      </c>
      <c r="J74" s="19" t="str">
        <f>'MACHINE INFO'!Q74</f>
        <v>VIDEO MACHINE</v>
      </c>
      <c r="K74" s="19" t="e">
        <f>'MACHINE INFO'!#REF!</f>
        <v>#REF!</v>
      </c>
      <c r="L74" s="299">
        <f>'MACHINE INFO'!U74</f>
        <v>43504</v>
      </c>
      <c r="M74" s="21">
        <f>IF(D74=0,"",(IF($F$3="YTD TOTALS",SUM(Blank2:TEMPLATE!C75),SUM(Blank:TEMPLATE!C75))))</f>
        <v>0</v>
      </c>
      <c r="N74" s="21" t="str">
        <f t="shared" si="4"/>
        <v/>
      </c>
      <c r="O74" s="21">
        <f>IF(E74=0,"",(IF($F$3="YTD TOTALS",SUM(Blank2:TEMPLATE!G75),SUM(Blank:TEMPLATE!G75))))</f>
        <v>0</v>
      </c>
      <c r="P74" s="21" t="str">
        <f t="shared" si="5"/>
        <v/>
      </c>
      <c r="Q74" s="21">
        <f>IF(E74=0,"",(IF($F$3="YTD TOTALS",SUM(SUM(Blank2:TEMPLATE!D75),SUM(Blank2:TEMPLATE!E75)),SUM(SUM(Blank:TEMPLATE!D75),SUM(Blank:TEMPLATE!E75)))))</f>
        <v>0</v>
      </c>
      <c r="R74" s="21" t="str">
        <f t="shared" si="6"/>
        <v/>
      </c>
      <c r="S74" s="21">
        <f>IF(E74=0,"",(IF($F$3="YTD TOTALS",SUM(Blank2:TEMPLATE!F75),SUM(Blank:TEMPLATE!F75))))</f>
        <v>0</v>
      </c>
      <c r="T74" s="21" t="str">
        <f t="shared" si="7"/>
        <v/>
      </c>
      <c r="U74" s="21">
        <f>IF(E74=0,"",(IF($F$3="YTD TOTALS",SUM(Blank2:TEMPLATE!H75),SUM(Blank:TEMPLATE!H75))))</f>
        <v>0</v>
      </c>
      <c r="V74" s="21">
        <f>IF(E74=0,"",(IF($F$3="YTD TOTALS",SUM(Blank2:TEMPLATE!I75),SUM(Blank:TEMPLATE!I75))))</f>
        <v>0</v>
      </c>
      <c r="W74" s="21">
        <f>IF(E74=0,"",(IF($F$3="YTD TOTALS",SUM(Blank2:TEMPLATE!J75),SUM(Blank:TEMPLATE!J75))))</f>
        <v>0</v>
      </c>
      <c r="X74" s="21">
        <f>IF(E74=0,"",(IF($F$3="YTD TOTALS",(SUM(Blank2:TEMPLATE!L75)-('MACHINE INFO'!R74*(B$6-A74+1))),SUM(Blank:Blank2!L75)+(SUM(Blank2:TEMPLATE!L75)-('MACHINE INFO'!R74*(B$6-A74+1))))))</f>
        <v>0</v>
      </c>
      <c r="Y74" s="22">
        <f t="shared" si="8"/>
        <v>0</v>
      </c>
      <c r="Z74" s="126">
        <f>IF(E74=0,"",(SUM('MACHINE INFO'!S74)))</f>
        <v>0.85020000000000007</v>
      </c>
      <c r="AA74" s="143" t="str">
        <f t="shared" si="9"/>
        <v/>
      </c>
      <c r="AB74" s="142" t="str">
        <f t="shared" si="10"/>
        <v/>
      </c>
    </row>
    <row r="75" spans="1:43" s="18" customFormat="1" ht="20.25" customHeight="1" x14ac:dyDescent="0.4">
      <c r="A75" s="291">
        <f>IF($F$3="YTD TOTALS",IF('MACHINE INFO'!B75-B$2&gt;0,'MACHINE INFO'!B75,B$2),'MACHINE INFO'!B75)</f>
        <v>45626</v>
      </c>
      <c r="B75" s="19">
        <f>'MACHINE INFO'!D75</f>
        <v>12</v>
      </c>
      <c r="C75" s="19">
        <f>'MACHINE INFO'!E75</f>
        <v>1</v>
      </c>
      <c r="D75" s="19">
        <f>'MACHINE INFO'!F75</f>
        <v>1414</v>
      </c>
      <c r="E75" s="19" t="str">
        <f>'MACHINE INFO'!G75</f>
        <v>0393851856</v>
      </c>
      <c r="F75" s="20" t="str">
        <f>'MACHINE INFO'!H75</f>
        <v>$0.01</v>
      </c>
      <c r="G75" s="19" t="str">
        <f>'MACHINE INFO'!I75</f>
        <v>ZITRO</v>
      </c>
      <c r="H75" s="19" t="str">
        <f>'MACHINE INFO'!O75</f>
        <v>BUFFALO JACKPOT CARNIVAL</v>
      </c>
      <c r="I75" s="19" t="str">
        <f>'MACHINE INFO'!P75</f>
        <v>5R75L1024WAYS-800CR</v>
      </c>
      <c r="J75" s="19" t="str">
        <f>'MACHINE INFO'!Q75</f>
        <v>VIDEO MACHINE</v>
      </c>
      <c r="K75" s="19" t="e">
        <f>'MACHINE INFO'!#REF!</f>
        <v>#REF!</v>
      </c>
      <c r="L75" s="299">
        <f>'MACHINE INFO'!U75</f>
        <v>45231</v>
      </c>
      <c r="M75" s="21">
        <f>IF(D75=0,"",(IF($F$3="YTD TOTALS",SUM(Blank2:TEMPLATE!C76),SUM(Blank:TEMPLATE!C76))))</f>
        <v>0</v>
      </c>
      <c r="N75" s="21" t="str">
        <f t="shared" ref="N75:N138" si="13">IF(E75=0,"",(IF(B$6="","NO DATE",IF(B$5="","NO DATE",IF(M75=0,"",SUM(M75/(B$6-A75+1)))))))</f>
        <v/>
      </c>
      <c r="O75" s="21">
        <f>IF(E75=0,"",(IF($F$3="YTD TOTALS",SUM(Blank2:TEMPLATE!G76),SUM(Blank:TEMPLATE!G76))))</f>
        <v>0</v>
      </c>
      <c r="P75" s="21" t="str">
        <f t="shared" ref="P75:P138" si="14">IF(E75=0,"",(IF(B$6="","NO DATE",IF(B$5="","NO DATE",IF(O75=0,"",SUM(O75/(B$6-A75+1)))))))</f>
        <v/>
      </c>
      <c r="Q75" s="21">
        <f>IF(E75=0,"",(IF($F$3="YTD TOTALS",SUM(SUM(Blank2:TEMPLATE!D76),SUM(Blank2:TEMPLATE!E76)),SUM(SUM(Blank:TEMPLATE!D76),SUM(Blank:TEMPLATE!E76)))))</f>
        <v>0</v>
      </c>
      <c r="R75" s="21" t="str">
        <f t="shared" ref="R75:R138" si="15">IF(E75=0,"",(IF(B$6="","NO DATE",IF(B$5="","NO DATE",IF(Q75=0,"",SUM(Q75/(B$6-A75+1)))))))</f>
        <v/>
      </c>
      <c r="S75" s="21">
        <f>IF(E75=0,"",(IF($F$3="YTD TOTALS",SUM(Blank2:TEMPLATE!F76),SUM(Blank:TEMPLATE!F76))))</f>
        <v>0</v>
      </c>
      <c r="T75" s="21" t="str">
        <f t="shared" ref="T75:T138" si="16">IF(E75=0,"",(IF(B$6="","NO DATE",IF(B$5="","NO DATE",IF(S75=0,"",SUM(S75/(B$6-A75+1)))))))</f>
        <v/>
      </c>
      <c r="U75" s="21">
        <f>IF(E75=0,"",(IF($F$3="YTD TOTALS",SUM(Blank2:TEMPLATE!H76),SUM(Blank:TEMPLATE!H76))))</f>
        <v>0</v>
      </c>
      <c r="V75" s="21">
        <f>IF(E75=0,"",(IF($F$3="YTD TOTALS",SUM(Blank2:TEMPLATE!I76),SUM(Blank:TEMPLATE!I76))))</f>
        <v>0</v>
      </c>
      <c r="W75" s="21">
        <f>IF(E75=0,"",(IF($F$3="YTD TOTALS",SUM(Blank2:TEMPLATE!J76),SUM(Blank:TEMPLATE!J76))))</f>
        <v>0</v>
      </c>
      <c r="X75" s="21">
        <f>IF(E75=0,"",(IF($F$3="YTD TOTALS",(SUM(Blank2:TEMPLATE!L76)-('MACHINE INFO'!R75*(B$6-A75+1))),SUM(Blank:Blank2!L76)+(SUM(Blank2:TEMPLATE!L76)-('MACHINE INFO'!R75*(B$6-A75+1))))))</f>
        <v>0</v>
      </c>
      <c r="Y75" s="22">
        <f t="shared" ref="Y75:Y138" si="17">IF(E75=0,"",(IF(B$5=0,"NO DATE",IF(B$6=0,"NO DATE",IF(X75="NO DROP","",SUM(X75/(B$6-A75+1)))))))</f>
        <v>0</v>
      </c>
      <c r="Z75" s="126">
        <f>IF(E75=0,"",(SUM('MACHINE INFO'!S75)))</f>
        <v>0.88380000000000003</v>
      </c>
      <c r="AA75" s="143" t="str">
        <f t="shared" ref="AA75:AA138" si="18">IF(E75=0,"",(IF(X75="NO DROP","",IF(M75=0,"",IF(M75=0,"",SUM(M75-X75)/M75)))))</f>
        <v/>
      </c>
      <c r="AB75" s="142" t="str">
        <f t="shared" ref="AB75:AB138" si="19">IF(Z75=0,"NO THEOR %",IF(AA75="","",SUM(Z75-AA75)))</f>
        <v/>
      </c>
    </row>
    <row r="76" spans="1:43" s="18" customFormat="1" ht="20.25" customHeight="1" x14ac:dyDescent="0.4">
      <c r="A76" s="291">
        <f>IF($F$3="YTD TOTALS",IF('MACHINE INFO'!B76-B$2&gt;0,'MACHINE INFO'!B76,B$2),'MACHINE INFO'!B76)</f>
        <v>45626</v>
      </c>
      <c r="B76" s="19">
        <f>'MACHINE INFO'!D76</f>
        <v>12</v>
      </c>
      <c r="C76" s="19">
        <f>'MACHINE INFO'!E76</f>
        <v>2</v>
      </c>
      <c r="D76" s="19">
        <f>'MACHINE INFO'!F76</f>
        <v>1415</v>
      </c>
      <c r="E76" s="19" t="str">
        <f>'MACHINE INFO'!G76</f>
        <v>0393867198</v>
      </c>
      <c r="F76" s="20" t="str">
        <f>'MACHINE INFO'!H76</f>
        <v>$0.01</v>
      </c>
      <c r="G76" s="19" t="str">
        <f>'MACHINE INFO'!I76</f>
        <v>ZITRO</v>
      </c>
      <c r="H76" s="19" t="str">
        <f>'MACHINE INFO'!O76</f>
        <v>POWER OF 88 JACKPOT CARNIVAL</v>
      </c>
      <c r="I76" s="19" t="str">
        <f>'MACHINE INFO'!P76</f>
        <v>5R75L1024WAYS-800CR</v>
      </c>
      <c r="J76" s="19" t="str">
        <f>'MACHINE INFO'!Q76</f>
        <v>VIDEO MACHINE</v>
      </c>
      <c r="K76" s="19" t="e">
        <f>'MACHINE INFO'!#REF!</f>
        <v>#REF!</v>
      </c>
      <c r="L76" s="299">
        <f>'MACHINE INFO'!U76</f>
        <v>45231</v>
      </c>
      <c r="M76" s="21">
        <f>IF(D76=0,"",(IF($F$3="YTD TOTALS",SUM(Blank2:TEMPLATE!C77),SUM(Blank:TEMPLATE!C77))))</f>
        <v>0</v>
      </c>
      <c r="N76" s="21" t="str">
        <f t="shared" si="13"/>
        <v/>
      </c>
      <c r="O76" s="21">
        <f>IF(E76=0,"",(IF($F$3="YTD TOTALS",SUM(Blank2:TEMPLATE!G77),SUM(Blank:TEMPLATE!G77))))</f>
        <v>0</v>
      </c>
      <c r="P76" s="21" t="str">
        <f t="shared" si="14"/>
        <v/>
      </c>
      <c r="Q76" s="21">
        <f>IF(E76=0,"",(IF($F$3="YTD TOTALS",SUM(SUM(Blank2:TEMPLATE!D77),SUM(Blank2:TEMPLATE!E77)),SUM(SUM(Blank:TEMPLATE!D77),SUM(Blank:TEMPLATE!E77)))))</f>
        <v>0</v>
      </c>
      <c r="R76" s="21" t="str">
        <f t="shared" si="15"/>
        <v/>
      </c>
      <c r="S76" s="21">
        <f>IF(E76=0,"",(IF($F$3="YTD TOTALS",SUM(Blank2:TEMPLATE!F77),SUM(Blank:TEMPLATE!F77))))</f>
        <v>0</v>
      </c>
      <c r="T76" s="21" t="str">
        <f t="shared" si="16"/>
        <v/>
      </c>
      <c r="U76" s="21">
        <f>IF(E76=0,"",(IF($F$3="YTD TOTALS",SUM(Blank2:TEMPLATE!H77),SUM(Blank:TEMPLATE!H77))))</f>
        <v>0</v>
      </c>
      <c r="V76" s="21">
        <f>IF(E76=0,"",(IF($F$3="YTD TOTALS",SUM(Blank2:TEMPLATE!I77),SUM(Blank:TEMPLATE!I77))))</f>
        <v>0</v>
      </c>
      <c r="W76" s="21">
        <f>IF(E76=0,"",(IF($F$3="YTD TOTALS",SUM(Blank2:TEMPLATE!J77),SUM(Blank:TEMPLATE!J77))))</f>
        <v>0</v>
      </c>
      <c r="X76" s="21">
        <f>IF(E76=0,"",(IF($F$3="YTD TOTALS",(SUM(Blank2:TEMPLATE!L77)-('MACHINE INFO'!R76*(B$6-A76+1))),SUM(Blank:Blank2!L77)+(SUM(Blank2:TEMPLATE!L77)-('MACHINE INFO'!R76*(B$6-A76+1))))))</f>
        <v>0</v>
      </c>
      <c r="Y76" s="22">
        <f t="shared" si="17"/>
        <v>0</v>
      </c>
      <c r="Z76" s="126">
        <f>IF(E76=0,"",(SUM('MACHINE INFO'!S76)))</f>
        <v>0.88380000000000003</v>
      </c>
      <c r="AA76" s="143" t="str">
        <f t="shared" si="18"/>
        <v/>
      </c>
      <c r="AB76" s="142" t="str">
        <f t="shared" si="19"/>
        <v/>
      </c>
    </row>
    <row r="77" spans="1:43" s="18" customFormat="1" ht="20.25" customHeight="1" x14ac:dyDescent="0.4">
      <c r="A77" s="291">
        <f>IF($F$3="YTD TOTALS",IF('MACHINE INFO'!B77-B$2&gt;0,'MACHINE INFO'!B77,B$2),'MACHINE INFO'!B77)</f>
        <v>45626</v>
      </c>
      <c r="B77" s="19">
        <f>'MACHINE INFO'!D77</f>
        <v>12</v>
      </c>
      <c r="C77" s="19">
        <f>'MACHINE INFO'!E77</f>
        <v>3</v>
      </c>
      <c r="D77" s="19">
        <f>'MACHINE INFO'!F77</f>
        <v>1350</v>
      </c>
      <c r="E77" s="19" t="str">
        <f>'MACHINE INFO'!G77</f>
        <v>0393878779</v>
      </c>
      <c r="F77" s="20" t="str">
        <f>'MACHINE INFO'!H77</f>
        <v>$0.01</v>
      </c>
      <c r="G77" s="19" t="str">
        <f>'MACHINE INFO'!I77</f>
        <v>ZITRO</v>
      </c>
      <c r="H77" s="19" t="str">
        <f>'MACHINE INFO'!O77</f>
        <v>BUFFALO JACKPOT CARNIVAL</v>
      </c>
      <c r="I77" s="19" t="str">
        <f>'MACHINE INFO'!P77</f>
        <v>5R75L1024WAYS-800CR</v>
      </c>
      <c r="J77" s="19" t="str">
        <f>'MACHINE INFO'!Q77</f>
        <v>VIDEO MACHINE</v>
      </c>
      <c r="K77" s="19" t="e">
        <f>'MACHINE INFO'!#REF!</f>
        <v>#REF!</v>
      </c>
      <c r="L77" s="299">
        <f>'MACHINE INFO'!U77</f>
        <v>44682</v>
      </c>
      <c r="M77" s="21">
        <f>IF(D77=0,"",(IF($F$3="YTD TOTALS",SUM(Blank2:TEMPLATE!C78),SUM(Blank:TEMPLATE!C78))))</f>
        <v>0</v>
      </c>
      <c r="N77" s="21" t="str">
        <f t="shared" si="13"/>
        <v/>
      </c>
      <c r="O77" s="21">
        <f>IF(E77=0,"",(IF($F$3="YTD TOTALS",SUM(Blank2:TEMPLATE!G78),SUM(Blank:TEMPLATE!G78))))</f>
        <v>0</v>
      </c>
      <c r="P77" s="21" t="str">
        <f t="shared" si="14"/>
        <v/>
      </c>
      <c r="Q77" s="21">
        <f>IF(E77=0,"",(IF($F$3="YTD TOTALS",SUM(SUM(Blank2:TEMPLATE!D78),SUM(Blank2:TEMPLATE!E78)),SUM(SUM(Blank:TEMPLATE!D78),SUM(Blank:TEMPLATE!E78)))))</f>
        <v>0</v>
      </c>
      <c r="R77" s="21" t="str">
        <f t="shared" si="15"/>
        <v/>
      </c>
      <c r="S77" s="21">
        <f>IF(E77=0,"",(IF($F$3="YTD TOTALS",SUM(Blank2:TEMPLATE!F78),SUM(Blank:TEMPLATE!F78))))</f>
        <v>0</v>
      </c>
      <c r="T77" s="21" t="str">
        <f t="shared" si="16"/>
        <v/>
      </c>
      <c r="U77" s="21">
        <f>IF(E77=0,"",(IF($F$3="YTD TOTALS",SUM(Blank2:TEMPLATE!H78),SUM(Blank:TEMPLATE!H78))))</f>
        <v>0</v>
      </c>
      <c r="V77" s="21">
        <f>IF(E77=0,"",(IF($F$3="YTD TOTALS",SUM(Blank2:TEMPLATE!I78),SUM(Blank:TEMPLATE!I78))))</f>
        <v>0</v>
      </c>
      <c r="W77" s="21">
        <f>IF(E77=0,"",(IF($F$3="YTD TOTALS",SUM(Blank2:TEMPLATE!J78),SUM(Blank:TEMPLATE!J78))))</f>
        <v>0</v>
      </c>
      <c r="X77" s="21">
        <f>IF(E77=0,"",(IF($F$3="YTD TOTALS",(SUM(Blank2:TEMPLATE!L78)-('MACHINE INFO'!R77*(B$6-A77+1))),SUM(Blank:Blank2!L78)+(SUM(Blank2:TEMPLATE!L78)-('MACHINE INFO'!R77*(B$6-A77+1))))))</f>
        <v>0</v>
      </c>
      <c r="Y77" s="22">
        <f t="shared" si="17"/>
        <v>0</v>
      </c>
      <c r="Z77" s="126">
        <f>IF(E77=0,"",(SUM('MACHINE INFO'!S77)))</f>
        <v>0.88380000000000003</v>
      </c>
      <c r="AA77" s="143" t="str">
        <f t="shared" si="18"/>
        <v/>
      </c>
      <c r="AB77" s="142" t="str">
        <f t="shared" si="19"/>
        <v/>
      </c>
    </row>
    <row r="78" spans="1:43" s="18" customFormat="1" ht="20.25" customHeight="1" x14ac:dyDescent="0.4">
      <c r="A78" s="291">
        <f>IF($F$3="YTD TOTALS",IF('MACHINE INFO'!B78-B$2&gt;0,'MACHINE INFO'!B78,B$2),'MACHINE INFO'!B78)</f>
        <v>45626</v>
      </c>
      <c r="B78" s="19">
        <f>'MACHINE INFO'!D78</f>
        <v>12</v>
      </c>
      <c r="C78" s="19">
        <f>'MACHINE INFO'!E78</f>
        <v>4</v>
      </c>
      <c r="D78" s="19">
        <f>'MACHINE INFO'!F78</f>
        <v>1351</v>
      </c>
      <c r="E78" s="19" t="str">
        <f>'MACHINE INFO'!G78</f>
        <v>0333641527</v>
      </c>
      <c r="F78" s="20" t="str">
        <f>'MACHINE INFO'!H78</f>
        <v>$0.01</v>
      </c>
      <c r="G78" s="19" t="str">
        <f>'MACHINE INFO'!I78</f>
        <v>ZITRO</v>
      </c>
      <c r="H78" s="19" t="str">
        <f>'MACHINE INFO'!O78</f>
        <v>FU POTS AUTUMN</v>
      </c>
      <c r="I78" s="19" t="str">
        <f>'MACHINE INFO'!P78</f>
        <v>5R50L48-880CR</v>
      </c>
      <c r="J78" s="19" t="str">
        <f>'MACHINE INFO'!Q78</f>
        <v>VIDEO MACHINE</v>
      </c>
      <c r="K78" s="19" t="e">
        <f>'MACHINE INFO'!#REF!</f>
        <v>#REF!</v>
      </c>
      <c r="L78" s="299">
        <f>'MACHINE INFO'!U78</f>
        <v>44682</v>
      </c>
      <c r="M78" s="21">
        <f>IF(D78=0,"",(IF($F$3="YTD TOTALS",SUM(Blank2:TEMPLATE!C79),SUM(Blank:TEMPLATE!C79))))</f>
        <v>0</v>
      </c>
      <c r="N78" s="21" t="str">
        <f t="shared" si="13"/>
        <v/>
      </c>
      <c r="O78" s="21">
        <f>IF(E78=0,"",(IF($F$3="YTD TOTALS",SUM(Blank2:TEMPLATE!G79),SUM(Blank:TEMPLATE!G79))))</f>
        <v>0</v>
      </c>
      <c r="P78" s="21" t="str">
        <f t="shared" si="14"/>
        <v/>
      </c>
      <c r="Q78" s="21">
        <f>IF(E78=0,"",(IF($F$3="YTD TOTALS",SUM(SUM(Blank2:TEMPLATE!D79),SUM(Blank2:TEMPLATE!E79)),SUM(SUM(Blank:TEMPLATE!D79),SUM(Blank:TEMPLATE!E79)))))</f>
        <v>0</v>
      </c>
      <c r="R78" s="21" t="str">
        <f t="shared" si="15"/>
        <v/>
      </c>
      <c r="S78" s="21">
        <f>IF(E78=0,"",(IF($F$3="YTD TOTALS",SUM(Blank2:TEMPLATE!F79),SUM(Blank:TEMPLATE!F79))))</f>
        <v>0</v>
      </c>
      <c r="T78" s="21" t="str">
        <f t="shared" si="16"/>
        <v/>
      </c>
      <c r="U78" s="21">
        <f>IF(E78=0,"",(IF($F$3="YTD TOTALS",SUM(Blank2:TEMPLATE!H79),SUM(Blank:TEMPLATE!H79))))</f>
        <v>0</v>
      </c>
      <c r="V78" s="21">
        <f>IF(E78=0,"",(IF($F$3="YTD TOTALS",SUM(Blank2:TEMPLATE!I79),SUM(Blank:TEMPLATE!I79))))</f>
        <v>0</v>
      </c>
      <c r="W78" s="21">
        <f>IF(E78=0,"",(IF($F$3="YTD TOTALS",SUM(Blank2:TEMPLATE!J79),SUM(Blank:TEMPLATE!J79))))</f>
        <v>0</v>
      </c>
      <c r="X78" s="21">
        <f>IF(E78=0,"",(IF($F$3="YTD TOTALS",(SUM(Blank2:TEMPLATE!L79)-('MACHINE INFO'!R78*(B$6-A78+1))),SUM(Blank:Blank2!L79)+(SUM(Blank2:TEMPLATE!L79)-('MACHINE INFO'!R78*(B$6-A78+1))))))</f>
        <v>0</v>
      </c>
      <c r="Y78" s="22">
        <f t="shared" si="17"/>
        <v>0</v>
      </c>
      <c r="Z78" s="126">
        <f>IF(E78=0,"",(SUM('MACHINE INFO'!S78)))</f>
        <v>0.86080000000000001</v>
      </c>
      <c r="AA78" s="143" t="str">
        <f t="shared" si="18"/>
        <v/>
      </c>
      <c r="AB78" s="142" t="str">
        <f t="shared" si="19"/>
        <v/>
      </c>
    </row>
    <row r="79" spans="1:43" s="18" customFormat="1" ht="20.25" customHeight="1" x14ac:dyDescent="0.4">
      <c r="A79" s="291">
        <f>IF($F$3="YTD TOTALS",IF('MACHINE INFO'!B79-B$2&gt;0,'MACHINE INFO'!B79,B$2),'MACHINE INFO'!B79)</f>
        <v>45626</v>
      </c>
      <c r="B79" s="19">
        <f>'MACHINE INFO'!D79</f>
        <v>13</v>
      </c>
      <c r="C79" s="19">
        <f>'MACHINE INFO'!E79</f>
        <v>1</v>
      </c>
      <c r="D79" s="19">
        <f>'MACHINE INFO'!F79</f>
        <v>1295</v>
      </c>
      <c r="E79" s="19" t="str">
        <f>'MACHINE INFO'!G79</f>
        <v>0333639134</v>
      </c>
      <c r="F79" s="20" t="str">
        <f>'MACHINE INFO'!H79</f>
        <v>$0.01</v>
      </c>
      <c r="G79" s="19" t="str">
        <f>'MACHINE INFO'!I79</f>
        <v>SCIENTIFIC GAMES</v>
      </c>
      <c r="H79" s="19" t="str">
        <f>'MACHINE INFO'!O79</f>
        <v>FU POTS AUTUMN</v>
      </c>
      <c r="I79" s="19" t="str">
        <f>'MACHINE INFO'!P79</f>
        <v>5R50L48-880CR</v>
      </c>
      <c r="J79" s="19" t="str">
        <f>'MACHINE INFO'!Q79</f>
        <v>VIDEO MACHINE</v>
      </c>
      <c r="K79" s="19" t="e">
        <f>'MACHINE INFO'!#REF!</f>
        <v>#REF!</v>
      </c>
      <c r="L79" s="299">
        <f>'MACHINE INFO'!U79</f>
        <v>43435</v>
      </c>
      <c r="M79" s="21">
        <f>IF(D79=0,"",(IF($F$3="YTD TOTALS",SUM(Blank2:TEMPLATE!C80),SUM(Blank:TEMPLATE!C80))))</f>
        <v>0</v>
      </c>
      <c r="N79" s="21" t="str">
        <f t="shared" si="13"/>
        <v/>
      </c>
      <c r="O79" s="21">
        <f>IF(E79=0,"",(IF($F$3="YTD TOTALS",SUM(Blank2:TEMPLATE!G80),SUM(Blank:TEMPLATE!G80))))</f>
        <v>0</v>
      </c>
      <c r="P79" s="21" t="str">
        <f t="shared" si="14"/>
        <v/>
      </c>
      <c r="Q79" s="21">
        <f>IF(E79=0,"",(IF($F$3="YTD TOTALS",SUM(SUM(Blank2:TEMPLATE!D80),SUM(Blank2:TEMPLATE!E80)),SUM(SUM(Blank:TEMPLATE!D80),SUM(Blank:TEMPLATE!E80)))))</f>
        <v>0</v>
      </c>
      <c r="R79" s="21" t="str">
        <f t="shared" si="15"/>
        <v/>
      </c>
      <c r="S79" s="21">
        <f>IF(E79=0,"",(IF($F$3="YTD TOTALS",SUM(Blank2:TEMPLATE!F80),SUM(Blank:TEMPLATE!F80))))</f>
        <v>0</v>
      </c>
      <c r="T79" s="21" t="str">
        <f t="shared" si="16"/>
        <v/>
      </c>
      <c r="U79" s="21">
        <f>IF(E79=0,"",(IF($F$3="YTD TOTALS",SUM(Blank2:TEMPLATE!H80),SUM(Blank:TEMPLATE!H80))))</f>
        <v>0</v>
      </c>
      <c r="V79" s="21">
        <f>IF(E79=0,"",(IF($F$3="YTD TOTALS",SUM(Blank2:TEMPLATE!I80),SUM(Blank:TEMPLATE!I80))))</f>
        <v>0</v>
      </c>
      <c r="W79" s="21">
        <f>IF(E79=0,"",(IF($F$3="YTD TOTALS",SUM(Blank2:TEMPLATE!J80),SUM(Blank:TEMPLATE!J80))))</f>
        <v>0</v>
      </c>
      <c r="X79" s="21">
        <f>IF(E79=0,"",(IF($F$3="YTD TOTALS",(SUM(Blank2:TEMPLATE!L80)-('MACHINE INFO'!R79*(B$6-A79+1))),SUM(Blank:Blank2!L80)+(SUM(Blank2:TEMPLATE!L80)-('MACHINE INFO'!R79*(B$6-A79+1))))))</f>
        <v>0</v>
      </c>
      <c r="Y79" s="22">
        <f t="shared" si="17"/>
        <v>0</v>
      </c>
      <c r="Z79" s="126">
        <f>IF(E79=0,"",(SUM('MACHINE INFO'!S79)))</f>
        <v>0.86080000000000001</v>
      </c>
      <c r="AA79" s="143" t="str">
        <f t="shared" si="18"/>
        <v/>
      </c>
      <c r="AB79" s="142" t="str">
        <f t="shared" si="19"/>
        <v/>
      </c>
    </row>
    <row r="80" spans="1:43" s="18" customFormat="1" ht="20.25" customHeight="1" x14ac:dyDescent="0.4">
      <c r="A80" s="291">
        <f>IF($F$3="YTD TOTALS",IF('MACHINE INFO'!B80-B$2&gt;0,'MACHINE INFO'!B80,B$2),'MACHINE INFO'!B80)</f>
        <v>45626</v>
      </c>
      <c r="B80" s="19">
        <f>'MACHINE INFO'!D80</f>
        <v>13</v>
      </c>
      <c r="C80" s="19">
        <f>'MACHINE INFO'!E80</f>
        <v>2</v>
      </c>
      <c r="D80" s="19">
        <f>'MACHINE INFO'!F80</f>
        <v>1294</v>
      </c>
      <c r="E80" s="19" t="str">
        <f>'MACHINE INFO'!G80</f>
        <v>0333656258</v>
      </c>
      <c r="F80" s="20" t="str">
        <f>'MACHINE INFO'!H80</f>
        <v>$0.01</v>
      </c>
      <c r="G80" s="19" t="str">
        <f>'MACHINE INFO'!I80</f>
        <v>SCIENTIFIC GAMES</v>
      </c>
      <c r="H80" s="19" t="str">
        <f>'MACHINE INFO'!O80</f>
        <v>88 LINK - LUCKY CHARMS - DARUMA MYSTERY</v>
      </c>
      <c r="I80" s="19" t="str">
        <f>'MACHINE INFO'!P80</f>
        <v>5R243W68-880CR</v>
      </c>
      <c r="J80" s="19" t="str">
        <f>'MACHINE INFO'!Q80</f>
        <v>VIDEO MACHINE</v>
      </c>
      <c r="K80" s="19" t="e">
        <f>'MACHINE INFO'!#REF!</f>
        <v>#REF!</v>
      </c>
      <c r="L80" s="299">
        <f>'MACHINE INFO'!U80</f>
        <v>43435</v>
      </c>
      <c r="M80" s="21">
        <f>IF(D80=0,"",(IF($F$3="YTD TOTALS",SUM(Blank2:TEMPLATE!C81),SUM(Blank:TEMPLATE!C81))))</f>
        <v>0</v>
      </c>
      <c r="N80" s="21" t="str">
        <f t="shared" si="13"/>
        <v/>
      </c>
      <c r="O80" s="21">
        <f>IF(E80=0,"",(IF($F$3="YTD TOTALS",SUM(Blank2:TEMPLATE!G81),SUM(Blank:TEMPLATE!G81))))</f>
        <v>0</v>
      </c>
      <c r="P80" s="21" t="str">
        <f t="shared" si="14"/>
        <v/>
      </c>
      <c r="Q80" s="21">
        <f>IF(E80=0,"",(IF($F$3="YTD TOTALS",SUM(SUM(Blank2:TEMPLATE!D81),SUM(Blank2:TEMPLATE!E81)),SUM(SUM(Blank:TEMPLATE!D81),SUM(Blank:TEMPLATE!E81)))))</f>
        <v>0</v>
      </c>
      <c r="R80" s="21" t="str">
        <f t="shared" si="15"/>
        <v/>
      </c>
      <c r="S80" s="21">
        <f>IF(E80=0,"",(IF($F$3="YTD TOTALS",SUM(Blank2:TEMPLATE!F81),SUM(Blank:TEMPLATE!F81))))</f>
        <v>0</v>
      </c>
      <c r="T80" s="21" t="str">
        <f t="shared" si="16"/>
        <v/>
      </c>
      <c r="U80" s="21">
        <f>IF(E80=0,"",(IF($F$3="YTD TOTALS",SUM(Blank2:TEMPLATE!H81),SUM(Blank:TEMPLATE!H81))))</f>
        <v>0</v>
      </c>
      <c r="V80" s="21">
        <f>IF(E80=0,"",(IF($F$3="YTD TOTALS",SUM(Blank2:TEMPLATE!I81),SUM(Blank:TEMPLATE!I81))))</f>
        <v>0</v>
      </c>
      <c r="W80" s="21">
        <f>IF(E80=0,"",(IF($F$3="YTD TOTALS",SUM(Blank2:TEMPLATE!J81),SUM(Blank:TEMPLATE!J81))))</f>
        <v>0</v>
      </c>
      <c r="X80" s="21">
        <f>IF(E80=0,"",(IF($F$3="YTD TOTALS",(SUM(Blank2:TEMPLATE!L81)-('MACHINE INFO'!R80*(B$6-A80+1))),SUM(Blank:Blank2!L81)+(SUM(Blank2:TEMPLATE!L81)-('MACHINE INFO'!R80*(B$6-A80+1))))))</f>
        <v>0</v>
      </c>
      <c r="Y80" s="22">
        <f t="shared" si="17"/>
        <v>0</v>
      </c>
      <c r="Z80" s="126">
        <f>IF(E80=0,"",(SUM('MACHINE INFO'!S80)))</f>
        <v>0.87329999999999997</v>
      </c>
      <c r="AA80" s="143" t="str">
        <f t="shared" si="18"/>
        <v/>
      </c>
      <c r="AB80" s="142" t="str">
        <f t="shared" si="19"/>
        <v/>
      </c>
    </row>
    <row r="81" spans="1:28" s="18" customFormat="1" ht="20.25" customHeight="1" x14ac:dyDescent="0.4">
      <c r="A81" s="291">
        <f>IF($F$3="YTD TOTALS",IF('MACHINE INFO'!B81-B$2&gt;0,'MACHINE INFO'!B81,B$2),'MACHINE INFO'!B81)</f>
        <v>45626</v>
      </c>
      <c r="B81" s="19">
        <f>'MACHINE INFO'!D81</f>
        <v>13</v>
      </c>
      <c r="C81" s="19">
        <f>'MACHINE INFO'!E81</f>
        <v>3</v>
      </c>
      <c r="D81" s="19">
        <f>'MACHINE INFO'!F81</f>
        <v>1296</v>
      </c>
      <c r="E81" s="19" t="str">
        <f>'MACHINE INFO'!G81</f>
        <v>0333665036</v>
      </c>
      <c r="F81" s="20" t="str">
        <f>'MACHINE INFO'!H81</f>
        <v>$0.01</v>
      </c>
      <c r="G81" s="19" t="str">
        <f>'MACHINE INFO'!I81</f>
        <v>SCIENTIFIC GAMES</v>
      </c>
      <c r="H81" s="19" t="str">
        <f>'MACHINE INFO'!O81</f>
        <v>88 LINK - LUCKY CHARMS - DARUMA MYSTERY</v>
      </c>
      <c r="I81" s="19" t="str">
        <f>'MACHINE INFO'!P81</f>
        <v>5R243W68-880CR</v>
      </c>
      <c r="J81" s="19" t="str">
        <f>'MACHINE INFO'!Q81</f>
        <v>VIDEO MACHINE</v>
      </c>
      <c r="K81" s="19" t="e">
        <f>'MACHINE INFO'!#REF!</f>
        <v>#REF!</v>
      </c>
      <c r="L81" s="299">
        <f>'MACHINE INFO'!U81</f>
        <v>43435</v>
      </c>
      <c r="M81" s="21">
        <f>IF(D81=0,"",(IF($F$3="YTD TOTALS",SUM(Blank2:TEMPLATE!C82),SUM(Blank:TEMPLATE!C82))))</f>
        <v>0</v>
      </c>
      <c r="N81" s="21" t="str">
        <f t="shared" si="13"/>
        <v/>
      </c>
      <c r="O81" s="21">
        <f>IF(E81=0,"",(IF($F$3="YTD TOTALS",SUM(Blank2:TEMPLATE!G82),SUM(Blank:TEMPLATE!G82))))</f>
        <v>0</v>
      </c>
      <c r="P81" s="21" t="str">
        <f t="shared" si="14"/>
        <v/>
      </c>
      <c r="Q81" s="21">
        <f>IF(E81=0,"",(IF($F$3="YTD TOTALS",SUM(SUM(Blank2:TEMPLATE!D82),SUM(Blank2:TEMPLATE!E82)),SUM(SUM(Blank:TEMPLATE!D82),SUM(Blank:TEMPLATE!E82)))))</f>
        <v>0</v>
      </c>
      <c r="R81" s="21" t="str">
        <f t="shared" si="15"/>
        <v/>
      </c>
      <c r="S81" s="21">
        <f>IF(E81=0,"",(IF($F$3="YTD TOTALS",SUM(Blank2:TEMPLATE!F82),SUM(Blank:TEMPLATE!F82))))</f>
        <v>0</v>
      </c>
      <c r="T81" s="21" t="str">
        <f t="shared" si="16"/>
        <v/>
      </c>
      <c r="U81" s="21">
        <f>IF(E81=0,"",(IF($F$3="YTD TOTALS",SUM(Blank2:TEMPLATE!H82),SUM(Blank:TEMPLATE!H82))))</f>
        <v>0</v>
      </c>
      <c r="V81" s="21">
        <f>IF(E81=0,"",(IF($F$3="YTD TOTALS",SUM(Blank2:TEMPLATE!I82),SUM(Blank:TEMPLATE!I82))))</f>
        <v>0</v>
      </c>
      <c r="W81" s="21">
        <f>IF(E81=0,"",(IF($F$3="YTD TOTALS",SUM(Blank2:TEMPLATE!J82),SUM(Blank:TEMPLATE!J82))))</f>
        <v>0</v>
      </c>
      <c r="X81" s="21">
        <f>IF(E81=0,"",(IF($F$3="YTD TOTALS",(SUM(Blank2:TEMPLATE!L82)-('MACHINE INFO'!R81*(B$6-A81+1))),SUM(Blank:Blank2!L82)+(SUM(Blank2:TEMPLATE!L82)-('MACHINE INFO'!R81*(B$6-A81+1))))))</f>
        <v>0</v>
      </c>
      <c r="Y81" s="22">
        <f t="shared" si="17"/>
        <v>0</v>
      </c>
      <c r="Z81" s="126">
        <f>IF(E81=0,"",(SUM('MACHINE INFO'!S81)))</f>
        <v>0.87329999999999997</v>
      </c>
      <c r="AA81" s="143" t="str">
        <f t="shared" si="18"/>
        <v/>
      </c>
      <c r="AB81" s="142" t="str">
        <f t="shared" si="19"/>
        <v/>
      </c>
    </row>
    <row r="82" spans="1:28" s="18" customFormat="1" ht="20.25" customHeight="1" x14ac:dyDescent="0.4">
      <c r="A82" s="291">
        <f>IF($F$3="YTD TOTALS",IF('MACHINE INFO'!B82-B$2&gt;0,'MACHINE INFO'!B82,B$2),'MACHINE INFO'!B82)</f>
        <v>45626</v>
      </c>
      <c r="B82" s="19">
        <f>'MACHINE INFO'!D82</f>
        <v>13</v>
      </c>
      <c r="C82" s="19">
        <f>'MACHINE INFO'!E82</f>
        <v>4</v>
      </c>
      <c r="D82" s="19">
        <f>'MACHINE INFO'!F82</f>
        <v>1286</v>
      </c>
      <c r="E82" s="19" t="str">
        <f>'MACHINE INFO'!G82</f>
        <v>0240071424</v>
      </c>
      <c r="F82" s="20" t="str">
        <f>'MACHINE INFO'!H82</f>
        <v>$0.01</v>
      </c>
      <c r="G82" s="19" t="str">
        <f>'MACHINE INFO'!I82</f>
        <v>SCIENTIFIC GAMES</v>
      </c>
      <c r="H82" s="19" t="str">
        <f>'MACHINE INFO'!O82</f>
        <v>ULTIMATE FIRE LINK - CHINA STREET</v>
      </c>
      <c r="I82" s="19" t="str">
        <f>'MACHINE INFO'!P82</f>
        <v>5R50L50-500CR</v>
      </c>
      <c r="J82" s="19" t="str">
        <f>'MACHINE INFO'!Q82</f>
        <v>VIDEO MACHINE</v>
      </c>
      <c r="K82" s="19" t="e">
        <f>'MACHINE INFO'!#REF!</f>
        <v>#REF!</v>
      </c>
      <c r="L82" s="299">
        <f>'MACHINE INFO'!U82</f>
        <v>43435</v>
      </c>
      <c r="M82" s="21">
        <f>IF(D82=0,"",(IF($F$3="YTD TOTALS",SUM(Blank2:TEMPLATE!C83),SUM(Blank:TEMPLATE!C83))))</f>
        <v>0</v>
      </c>
      <c r="N82" s="21" t="str">
        <f t="shared" si="13"/>
        <v/>
      </c>
      <c r="O82" s="21">
        <f>IF(E82=0,"",(IF($F$3="YTD TOTALS",SUM(Blank2:TEMPLATE!G83),SUM(Blank:TEMPLATE!G83))))</f>
        <v>0</v>
      </c>
      <c r="P82" s="21" t="str">
        <f t="shared" si="14"/>
        <v/>
      </c>
      <c r="Q82" s="21">
        <f>IF(E82=0,"",(IF($F$3="YTD TOTALS",SUM(SUM(Blank2:TEMPLATE!D83),SUM(Blank2:TEMPLATE!E83)),SUM(SUM(Blank:TEMPLATE!D83),SUM(Blank:TEMPLATE!E83)))))</f>
        <v>0</v>
      </c>
      <c r="R82" s="21" t="str">
        <f t="shared" si="15"/>
        <v/>
      </c>
      <c r="S82" s="21">
        <f>IF(E82=0,"",(IF($F$3="YTD TOTALS",SUM(Blank2:TEMPLATE!F83),SUM(Blank:TEMPLATE!F83))))</f>
        <v>0</v>
      </c>
      <c r="T82" s="21" t="str">
        <f t="shared" si="16"/>
        <v/>
      </c>
      <c r="U82" s="21">
        <f>IF(E82=0,"",(IF($F$3="YTD TOTALS",SUM(Blank2:TEMPLATE!H83),SUM(Blank:TEMPLATE!H83))))</f>
        <v>0</v>
      </c>
      <c r="V82" s="21">
        <f>IF(E82=0,"",(IF($F$3="YTD TOTALS",SUM(Blank2:TEMPLATE!I83),SUM(Blank:TEMPLATE!I83))))</f>
        <v>0</v>
      </c>
      <c r="W82" s="21">
        <f>IF(E82=0,"",(IF($F$3="YTD TOTALS",SUM(Blank2:TEMPLATE!J83),SUM(Blank:TEMPLATE!J83))))</f>
        <v>0</v>
      </c>
      <c r="X82" s="21">
        <f>IF(E82=0,"",(IF($F$3="YTD TOTALS",(SUM(Blank2:TEMPLATE!L83)-('MACHINE INFO'!R82*(B$6-A82+1))),SUM(Blank:Blank2!L83)+(SUM(Blank2:TEMPLATE!L83)-('MACHINE INFO'!R82*(B$6-A82+1))))))</f>
        <v>0</v>
      </c>
      <c r="Y82" s="22">
        <f t="shared" si="17"/>
        <v>0</v>
      </c>
      <c r="Z82" s="126">
        <f>IF(E82=0,"",(SUM('MACHINE INFO'!S82)))</f>
        <v>0.9032</v>
      </c>
      <c r="AA82" s="143" t="str">
        <f t="shared" si="18"/>
        <v/>
      </c>
      <c r="AB82" s="142" t="str">
        <f t="shared" si="19"/>
        <v/>
      </c>
    </row>
    <row r="83" spans="1:28" s="18" customFormat="1" ht="20.25" customHeight="1" x14ac:dyDescent="0.4">
      <c r="A83" s="291">
        <f>IF($F$3="YTD TOTALS",IF('MACHINE INFO'!B83-B$2&gt;0,'MACHINE INFO'!B83,B$2),'MACHINE INFO'!B83)</f>
        <v>45626</v>
      </c>
      <c r="B83" s="19">
        <f>'MACHINE INFO'!D83</f>
        <v>13</v>
      </c>
      <c r="C83" s="19">
        <f>'MACHINE INFO'!E83</f>
        <v>5</v>
      </c>
      <c r="D83" s="19">
        <f>'MACHINE INFO'!F83</f>
        <v>1279</v>
      </c>
      <c r="E83" s="19" t="str">
        <f>'MACHINE INFO'!G83</f>
        <v>0240066021</v>
      </c>
      <c r="F83" s="20" t="str">
        <f>'MACHINE INFO'!H83</f>
        <v>$0.01</v>
      </c>
      <c r="G83" s="19" t="str">
        <f>'MACHINE INFO'!I83</f>
        <v>SCIENTIFIC GAMES</v>
      </c>
      <c r="H83" s="19" t="str">
        <f>'MACHINE INFO'!O83</f>
        <v>ULTIMATE FIRE LINK - OLVERA STREET</v>
      </c>
      <c r="I83" s="19" t="str">
        <f>'MACHINE INFO'!P83</f>
        <v>5R50L50-500CR</v>
      </c>
      <c r="J83" s="19" t="str">
        <f>'MACHINE INFO'!Q83</f>
        <v>VIDEO MACHINE</v>
      </c>
      <c r="K83" s="19" t="e">
        <f>'MACHINE INFO'!#REF!</f>
        <v>#REF!</v>
      </c>
      <c r="L83" s="299">
        <f>'MACHINE INFO'!U83</f>
        <v>43435</v>
      </c>
      <c r="M83" s="21">
        <f>IF(D83=0,"",(IF($F$3="YTD TOTALS",SUM(Blank2:TEMPLATE!C84),SUM(Blank:TEMPLATE!C84))))</f>
        <v>0</v>
      </c>
      <c r="N83" s="21" t="str">
        <f t="shared" si="13"/>
        <v/>
      </c>
      <c r="O83" s="21">
        <f>IF(E83=0,"",(IF($F$3="YTD TOTALS",SUM(Blank2:TEMPLATE!G84),SUM(Blank:TEMPLATE!G84))))</f>
        <v>0</v>
      </c>
      <c r="P83" s="21" t="str">
        <f t="shared" si="14"/>
        <v/>
      </c>
      <c r="Q83" s="21">
        <f>IF(E83=0,"",(IF($F$3="YTD TOTALS",SUM(SUM(Blank2:TEMPLATE!D84),SUM(Blank2:TEMPLATE!E84)),SUM(SUM(Blank:TEMPLATE!D84),SUM(Blank:TEMPLATE!E84)))))</f>
        <v>0</v>
      </c>
      <c r="R83" s="21" t="str">
        <f t="shared" si="15"/>
        <v/>
      </c>
      <c r="S83" s="21">
        <f>IF(E83=0,"",(IF($F$3="YTD TOTALS",SUM(Blank2:TEMPLATE!F84),SUM(Blank:TEMPLATE!F84))))</f>
        <v>0</v>
      </c>
      <c r="T83" s="21" t="str">
        <f t="shared" si="16"/>
        <v/>
      </c>
      <c r="U83" s="21">
        <f>IF(E83=0,"",(IF($F$3="YTD TOTALS",SUM(Blank2:TEMPLATE!H84),SUM(Blank:TEMPLATE!H84))))</f>
        <v>0</v>
      </c>
      <c r="V83" s="21">
        <f>IF(E83=0,"",(IF($F$3="YTD TOTALS",SUM(Blank2:TEMPLATE!I84),SUM(Blank:TEMPLATE!I84))))</f>
        <v>0</v>
      </c>
      <c r="W83" s="21">
        <f>IF(E83=0,"",(IF($F$3="YTD TOTALS",SUM(Blank2:TEMPLATE!J84),SUM(Blank:TEMPLATE!J84))))</f>
        <v>0</v>
      </c>
      <c r="X83" s="21">
        <f>IF(E83=0,"",(IF($F$3="YTD TOTALS",(SUM(Blank2:TEMPLATE!L84)-('MACHINE INFO'!R83*(B$6-A83+1))),SUM(Blank:Blank2!L84)+(SUM(Blank2:TEMPLATE!L84)-('MACHINE INFO'!R83*(B$6-A83+1))))))</f>
        <v>0</v>
      </c>
      <c r="Y83" s="22">
        <f t="shared" si="17"/>
        <v>0</v>
      </c>
      <c r="Z83" s="126">
        <f>IF(E83=0,"",(SUM('MACHINE INFO'!S83)))</f>
        <v>0.90339999999999998</v>
      </c>
      <c r="AA83" s="143" t="str">
        <f t="shared" si="18"/>
        <v/>
      </c>
      <c r="AB83" s="142" t="str">
        <f t="shared" si="19"/>
        <v/>
      </c>
    </row>
    <row r="84" spans="1:28" s="18" customFormat="1" ht="20.25" customHeight="1" x14ac:dyDescent="0.4">
      <c r="A84" s="291">
        <f>IF($F$3="YTD TOTALS",IF('MACHINE INFO'!B84-B$2&gt;0,'MACHINE INFO'!B84,B$2),'MACHINE INFO'!B84)</f>
        <v>45626</v>
      </c>
      <c r="B84" s="19">
        <f>'MACHINE INFO'!D84</f>
        <v>13</v>
      </c>
      <c r="C84" s="19">
        <f>'MACHINE INFO'!E84</f>
        <v>6</v>
      </c>
      <c r="D84" s="19">
        <f>'MACHINE INFO'!F84</f>
        <v>1287</v>
      </c>
      <c r="E84" s="19" t="str">
        <f>'MACHINE INFO'!G84</f>
        <v>0240088454</v>
      </c>
      <c r="F84" s="20" t="str">
        <f>'MACHINE INFO'!H84</f>
        <v>$0.01</v>
      </c>
      <c r="G84" s="19" t="str">
        <f>'MACHINE INFO'!I84</f>
        <v>SCIENTIFIC GAMES</v>
      </c>
      <c r="H84" s="19" t="str">
        <f>'MACHINE INFO'!O84</f>
        <v>ULTIMATE FIRE LINK - CHINA STREET</v>
      </c>
      <c r="I84" s="19" t="str">
        <f>'MACHINE INFO'!P84</f>
        <v>5R50L50-500CR</v>
      </c>
      <c r="J84" s="19" t="str">
        <f>'MACHINE INFO'!Q84</f>
        <v>VIDEO MACHINE</v>
      </c>
      <c r="K84" s="19" t="e">
        <f>'MACHINE INFO'!#REF!</f>
        <v>#REF!</v>
      </c>
      <c r="L84" s="299">
        <f>'MACHINE INFO'!U84</f>
        <v>44635</v>
      </c>
      <c r="M84" s="21">
        <f>IF(D84=0,"",(IF($F$3="YTD TOTALS",SUM(Blank2:TEMPLATE!C85),SUM(Blank:TEMPLATE!C85))))</f>
        <v>0</v>
      </c>
      <c r="N84" s="21" t="str">
        <f t="shared" si="13"/>
        <v/>
      </c>
      <c r="O84" s="21">
        <f>IF(E84=0,"",(IF($F$3="YTD TOTALS",SUM(Blank2:TEMPLATE!G85),SUM(Blank:TEMPLATE!G85))))</f>
        <v>0</v>
      </c>
      <c r="P84" s="21" t="str">
        <f t="shared" si="14"/>
        <v/>
      </c>
      <c r="Q84" s="21">
        <f>IF(E84=0,"",(IF($F$3="YTD TOTALS",SUM(SUM(Blank2:TEMPLATE!D85),SUM(Blank2:TEMPLATE!E85)),SUM(SUM(Blank:TEMPLATE!D85),SUM(Blank:TEMPLATE!E85)))))</f>
        <v>0</v>
      </c>
      <c r="R84" s="21" t="str">
        <f t="shared" si="15"/>
        <v/>
      </c>
      <c r="S84" s="21">
        <f>IF(E84=0,"",(IF($F$3="YTD TOTALS",SUM(Blank2:TEMPLATE!F85),SUM(Blank:TEMPLATE!F85))))</f>
        <v>0</v>
      </c>
      <c r="T84" s="21" t="str">
        <f t="shared" si="16"/>
        <v/>
      </c>
      <c r="U84" s="21">
        <f>IF(E84=0,"",(IF($F$3="YTD TOTALS",SUM(Blank2:TEMPLATE!H85),SUM(Blank:TEMPLATE!H85))))</f>
        <v>0</v>
      </c>
      <c r="V84" s="21">
        <f>IF(E84=0,"",(IF($F$3="YTD TOTALS",SUM(Blank2:TEMPLATE!I85),SUM(Blank:TEMPLATE!I85))))</f>
        <v>0</v>
      </c>
      <c r="W84" s="21">
        <f>IF(E84=0,"",(IF($F$3="YTD TOTALS",SUM(Blank2:TEMPLATE!J85),SUM(Blank:TEMPLATE!J85))))</f>
        <v>0</v>
      </c>
      <c r="X84" s="21">
        <f>IF(E84=0,"",(IF($F$3="YTD TOTALS",(SUM(Blank2:TEMPLATE!L85)-('MACHINE INFO'!R84*(B$6-A84+1))),SUM(Blank:Blank2!L85)+(SUM(Blank2:TEMPLATE!L85)-('MACHINE INFO'!R84*(B$6-A84+1))))))</f>
        <v>0</v>
      </c>
      <c r="Y84" s="22">
        <f t="shared" si="17"/>
        <v>0</v>
      </c>
      <c r="Z84" s="126">
        <f>IF(E84=0,"",(SUM('MACHINE INFO'!S84)))</f>
        <v>0.9032</v>
      </c>
      <c r="AA84" s="143" t="str">
        <f t="shared" si="18"/>
        <v/>
      </c>
      <c r="AB84" s="142" t="str">
        <f t="shared" si="19"/>
        <v/>
      </c>
    </row>
    <row r="85" spans="1:28" s="18" customFormat="1" ht="20.25" customHeight="1" x14ac:dyDescent="0.4">
      <c r="A85" s="291">
        <f>IF($F$3="YTD TOTALS",IF('MACHINE INFO'!B85-B$2&gt;0,'MACHINE INFO'!B85,B$2),'MACHINE INFO'!B85)</f>
        <v>45626</v>
      </c>
      <c r="B85" s="19">
        <f>'MACHINE INFO'!D85</f>
        <v>14</v>
      </c>
      <c r="C85" s="19">
        <f>'MACHINE INFO'!E85</f>
        <v>1</v>
      </c>
      <c r="D85" s="19">
        <f>'MACHINE INFO'!F85</f>
        <v>1342</v>
      </c>
      <c r="E85" s="19" t="str">
        <f>'MACHINE INFO'!G85</f>
        <v>0240092019</v>
      </c>
      <c r="F85" s="20" t="str">
        <f>'MACHINE INFO'!H85</f>
        <v>$0.01</v>
      </c>
      <c r="G85" s="19" t="str">
        <f>'MACHINE INFO'!I85</f>
        <v>KONAMI</v>
      </c>
      <c r="H85" s="19" t="str">
        <f>'MACHINE INFO'!O85</f>
        <v>DANCING DRUMS</v>
      </c>
      <c r="I85" s="19" t="str">
        <f>'MACHINE INFO'!P85</f>
        <v>5R243W8-880CR</v>
      </c>
      <c r="J85" s="19" t="str">
        <f>'MACHINE INFO'!Q85</f>
        <v>VIDEO MACHINE</v>
      </c>
      <c r="K85" s="19" t="e">
        <f>'MACHINE INFO'!#REF!</f>
        <v>#REF!</v>
      </c>
      <c r="L85" s="299">
        <f>'MACHINE INFO'!U85</f>
        <v>42339</v>
      </c>
      <c r="M85" s="21">
        <f>IF(D85=0,"",(IF($F$3="YTD TOTALS",SUM(Blank2:TEMPLATE!C86),SUM(Blank:TEMPLATE!C86))))</f>
        <v>0</v>
      </c>
      <c r="N85" s="21" t="str">
        <f t="shared" si="13"/>
        <v/>
      </c>
      <c r="O85" s="21">
        <f>IF(E85=0,"",(IF($F$3="YTD TOTALS",SUM(Blank2:TEMPLATE!G86),SUM(Blank:TEMPLATE!G86))))</f>
        <v>0</v>
      </c>
      <c r="P85" s="21" t="str">
        <f t="shared" si="14"/>
        <v/>
      </c>
      <c r="Q85" s="21">
        <f>IF(E85=0,"",(IF($F$3="YTD TOTALS",SUM(SUM(Blank2:TEMPLATE!D86),SUM(Blank2:TEMPLATE!E86)),SUM(SUM(Blank:TEMPLATE!D86),SUM(Blank:TEMPLATE!E86)))))</f>
        <v>0</v>
      </c>
      <c r="R85" s="21" t="str">
        <f t="shared" si="15"/>
        <v/>
      </c>
      <c r="S85" s="21">
        <f>IF(E85=0,"",(IF($F$3="YTD TOTALS",SUM(Blank2:TEMPLATE!F86),SUM(Blank:TEMPLATE!F86))))</f>
        <v>0</v>
      </c>
      <c r="T85" s="21" t="str">
        <f t="shared" si="16"/>
        <v/>
      </c>
      <c r="U85" s="21">
        <f>IF(E85=0,"",(IF($F$3="YTD TOTALS",SUM(Blank2:TEMPLATE!H86),SUM(Blank:TEMPLATE!H86))))</f>
        <v>0</v>
      </c>
      <c r="V85" s="21">
        <f>IF(E85=0,"",(IF($F$3="YTD TOTALS",SUM(Blank2:TEMPLATE!I86),SUM(Blank:TEMPLATE!I86))))</f>
        <v>0</v>
      </c>
      <c r="W85" s="21">
        <f>IF(E85=0,"",(IF($F$3="YTD TOTALS",SUM(Blank2:TEMPLATE!J86),SUM(Blank:TEMPLATE!J86))))</f>
        <v>0</v>
      </c>
      <c r="X85" s="21">
        <f>IF(E85=0,"",(IF($F$3="YTD TOTALS",(SUM(Blank2:TEMPLATE!L86)-('MACHINE INFO'!R85*(B$6-A85+1))),SUM(Blank:Blank2!L86)+(SUM(Blank2:TEMPLATE!L86)-('MACHINE INFO'!R85*(B$6-A85+1))))))</f>
        <v>0</v>
      </c>
      <c r="Y85" s="22">
        <f t="shared" si="17"/>
        <v>0</v>
      </c>
      <c r="Z85" s="126">
        <f>IF(E85=0,"",(SUM('MACHINE INFO'!S85)))</f>
        <v>0.84230000000000005</v>
      </c>
      <c r="AA85" s="143" t="str">
        <f t="shared" si="18"/>
        <v/>
      </c>
      <c r="AB85" s="142" t="str">
        <f t="shared" si="19"/>
        <v/>
      </c>
    </row>
    <row r="86" spans="1:28" s="18" customFormat="1" ht="20.25" customHeight="1" x14ac:dyDescent="0.4">
      <c r="A86" s="291">
        <f>IF($F$3="YTD TOTALS",IF('MACHINE INFO'!B86-B$2&gt;0,'MACHINE INFO'!B86,B$2),'MACHINE INFO'!B86)</f>
        <v>45626</v>
      </c>
      <c r="B86" s="19">
        <f>'MACHINE INFO'!D86</f>
        <v>14</v>
      </c>
      <c r="C86" s="19">
        <f>'MACHINE INFO'!E86</f>
        <v>2</v>
      </c>
      <c r="D86" s="19">
        <f>'MACHINE INFO'!F86</f>
        <v>1343</v>
      </c>
      <c r="E86" s="19" t="str">
        <f>'MACHINE INFO'!G86</f>
        <v>0240103165</v>
      </c>
      <c r="F86" s="20" t="str">
        <f>'MACHINE INFO'!H86</f>
        <v>$0.01</v>
      </c>
      <c r="G86" s="19" t="str">
        <f>'MACHINE INFO'!I86</f>
        <v>KONAMI</v>
      </c>
      <c r="H86" s="19" t="str">
        <f>'MACHINE INFO'!O86</f>
        <v>DOUBLE BLESSINGS</v>
      </c>
      <c r="I86" s="19" t="str">
        <f>'MACHINE INFO'!P86</f>
        <v>5R243W8-880CR</v>
      </c>
      <c r="J86" s="19" t="str">
        <f>'MACHINE INFO'!Q86</f>
        <v>VIDEO MACHINE</v>
      </c>
      <c r="K86" s="19" t="e">
        <f>'MACHINE INFO'!#REF!</f>
        <v>#REF!</v>
      </c>
      <c r="L86" s="299">
        <f>'MACHINE INFO'!U86</f>
        <v>42339</v>
      </c>
      <c r="M86" s="21">
        <f>IF(D86=0,"",(IF($F$3="YTD TOTALS",SUM(Blank2:TEMPLATE!C87),SUM(Blank:TEMPLATE!C87))))</f>
        <v>0</v>
      </c>
      <c r="N86" s="21" t="str">
        <f t="shared" si="13"/>
        <v/>
      </c>
      <c r="O86" s="21">
        <f>IF(E86=0,"",(IF($F$3="YTD TOTALS",SUM(Blank2:TEMPLATE!G87),SUM(Blank:TEMPLATE!G87))))</f>
        <v>0</v>
      </c>
      <c r="P86" s="21" t="str">
        <f t="shared" si="14"/>
        <v/>
      </c>
      <c r="Q86" s="21">
        <f>IF(E86=0,"",(IF($F$3="YTD TOTALS",SUM(SUM(Blank2:TEMPLATE!D87),SUM(Blank2:TEMPLATE!E87)),SUM(SUM(Blank:TEMPLATE!D87),SUM(Blank:TEMPLATE!E87)))))</f>
        <v>0</v>
      </c>
      <c r="R86" s="21" t="str">
        <f t="shared" si="15"/>
        <v/>
      </c>
      <c r="S86" s="21">
        <f>IF(E86=0,"",(IF($F$3="YTD TOTALS",SUM(Blank2:TEMPLATE!F87),SUM(Blank:TEMPLATE!F87))))</f>
        <v>0</v>
      </c>
      <c r="T86" s="21" t="str">
        <f t="shared" si="16"/>
        <v/>
      </c>
      <c r="U86" s="21">
        <f>IF(E86=0,"",(IF($F$3="YTD TOTALS",SUM(Blank2:TEMPLATE!H87),SUM(Blank:TEMPLATE!H87))))</f>
        <v>0</v>
      </c>
      <c r="V86" s="21">
        <f>IF(E86=0,"",(IF($F$3="YTD TOTALS",SUM(Blank2:TEMPLATE!I87),SUM(Blank:TEMPLATE!I87))))</f>
        <v>0</v>
      </c>
      <c r="W86" s="21">
        <f>IF(E86=0,"",(IF($F$3="YTD TOTALS",SUM(Blank2:TEMPLATE!J87),SUM(Blank:TEMPLATE!J87))))</f>
        <v>0</v>
      </c>
      <c r="X86" s="21">
        <f>IF(E86=0,"",(IF($F$3="YTD TOTALS",(SUM(Blank2:TEMPLATE!L87)-('MACHINE INFO'!R86*(B$6-A86+1))),SUM(Blank:Blank2!L87)+(SUM(Blank2:TEMPLATE!L87)-('MACHINE INFO'!R86*(B$6-A86+1))))))</f>
        <v>0</v>
      </c>
      <c r="Y86" s="22">
        <f t="shared" si="17"/>
        <v>0</v>
      </c>
      <c r="Z86" s="126">
        <f>IF(E86=0,"",(SUM('MACHINE INFO'!S86)))</f>
        <v>0.8468</v>
      </c>
      <c r="AA86" s="143" t="str">
        <f t="shared" si="18"/>
        <v/>
      </c>
      <c r="AB86" s="142" t="str">
        <f t="shared" si="19"/>
        <v/>
      </c>
    </row>
    <row r="87" spans="1:28" s="18" customFormat="1" ht="20.25" customHeight="1" x14ac:dyDescent="0.4">
      <c r="A87" s="291">
        <f>IF($F$3="YTD TOTALS",IF('MACHINE INFO'!B87-B$2&gt;0,'MACHINE INFO'!B87,B$2),'MACHINE INFO'!B87)</f>
        <v>45626</v>
      </c>
      <c r="B87" s="19">
        <f>'MACHINE INFO'!D87</f>
        <v>14</v>
      </c>
      <c r="C87" s="19">
        <f>'MACHINE INFO'!E87</f>
        <v>3</v>
      </c>
      <c r="D87" s="19">
        <f>'MACHINE INFO'!F87</f>
        <v>1344</v>
      </c>
      <c r="E87" s="19" t="str">
        <f>'MACHINE INFO'!G87</f>
        <v>0240116200</v>
      </c>
      <c r="F87" s="20" t="str">
        <f>'MACHINE INFO'!H87</f>
        <v>$0.01</v>
      </c>
      <c r="G87" s="19" t="str">
        <f>'MACHINE INFO'!I87</f>
        <v>KONAMI</v>
      </c>
      <c r="H87" s="19" t="str">
        <f>'MACHINE INFO'!O87</f>
        <v>DANCING DRUMS</v>
      </c>
      <c r="I87" s="19" t="str">
        <f>'MACHINE INFO'!P87</f>
        <v>5R243W8-880CR</v>
      </c>
      <c r="J87" s="19" t="str">
        <f>'MACHINE INFO'!Q87</f>
        <v>VIDEO MACHINE</v>
      </c>
      <c r="K87" s="19" t="e">
        <f>'MACHINE INFO'!#REF!</f>
        <v>#REF!</v>
      </c>
      <c r="L87" s="299">
        <f>'MACHINE INFO'!U87</f>
        <v>42339</v>
      </c>
      <c r="M87" s="21">
        <f>IF(D87=0,"",(IF($F$3="YTD TOTALS",SUM(Blank2:TEMPLATE!C88),SUM(Blank:TEMPLATE!C88))))</f>
        <v>0</v>
      </c>
      <c r="N87" s="21" t="str">
        <f t="shared" si="13"/>
        <v/>
      </c>
      <c r="O87" s="21">
        <f>IF(E87=0,"",(IF($F$3="YTD TOTALS",SUM(Blank2:TEMPLATE!G88),SUM(Blank:TEMPLATE!G88))))</f>
        <v>0</v>
      </c>
      <c r="P87" s="21" t="str">
        <f t="shared" si="14"/>
        <v/>
      </c>
      <c r="Q87" s="21">
        <f>IF(E87=0,"",(IF($F$3="YTD TOTALS",SUM(SUM(Blank2:TEMPLATE!D88),SUM(Blank2:TEMPLATE!E88)),SUM(SUM(Blank:TEMPLATE!D88),SUM(Blank:TEMPLATE!E88)))))</f>
        <v>0</v>
      </c>
      <c r="R87" s="21" t="str">
        <f t="shared" si="15"/>
        <v/>
      </c>
      <c r="S87" s="21">
        <f>IF(E87=0,"",(IF($F$3="YTD TOTALS",SUM(Blank2:TEMPLATE!F88),SUM(Blank:TEMPLATE!F88))))</f>
        <v>0</v>
      </c>
      <c r="T87" s="21" t="str">
        <f t="shared" si="16"/>
        <v/>
      </c>
      <c r="U87" s="21">
        <f>IF(E87=0,"",(IF($F$3="YTD TOTALS",SUM(Blank2:TEMPLATE!H88),SUM(Blank:TEMPLATE!H88))))</f>
        <v>0</v>
      </c>
      <c r="V87" s="21">
        <f>IF(E87=0,"",(IF($F$3="YTD TOTALS",SUM(Blank2:TEMPLATE!I88),SUM(Blank:TEMPLATE!I88))))</f>
        <v>0</v>
      </c>
      <c r="W87" s="21">
        <f>IF(E87=0,"",(IF($F$3="YTD TOTALS",SUM(Blank2:TEMPLATE!J88),SUM(Blank:TEMPLATE!J88))))</f>
        <v>0</v>
      </c>
      <c r="X87" s="21">
        <f>IF(E87=0,"",(IF($F$3="YTD TOTALS",(SUM(Blank2:TEMPLATE!L88)-('MACHINE INFO'!R87*(B$6-A87+1))),SUM(Blank:Blank2!L88)+(SUM(Blank2:TEMPLATE!L88)-('MACHINE INFO'!R87*(B$6-A87+1))))))</f>
        <v>0</v>
      </c>
      <c r="Y87" s="22">
        <f t="shared" si="17"/>
        <v>0</v>
      </c>
      <c r="Z87" s="126">
        <f>IF(E87=0,"",(SUM('MACHINE INFO'!S87)))</f>
        <v>0.84230000000000005</v>
      </c>
      <c r="AA87" s="143" t="str">
        <f t="shared" si="18"/>
        <v/>
      </c>
      <c r="AB87" s="142" t="str">
        <f t="shared" si="19"/>
        <v/>
      </c>
    </row>
    <row r="88" spans="1:28" s="18" customFormat="1" ht="20.25" customHeight="1" x14ac:dyDescent="0.4">
      <c r="A88" s="291">
        <f>IF($F$3="YTD TOTALS",IF('MACHINE INFO'!B88-B$2&gt;0,'MACHINE INFO'!B88,B$2),'MACHINE INFO'!B88)</f>
        <v>45626</v>
      </c>
      <c r="B88" s="19">
        <f>'MACHINE INFO'!D88</f>
        <v>14</v>
      </c>
      <c r="C88" s="19">
        <f>'MACHINE INFO'!E88</f>
        <v>4</v>
      </c>
      <c r="D88" s="19">
        <f>'MACHINE INFO'!F88</f>
        <v>1361</v>
      </c>
      <c r="E88" s="19" t="str">
        <f>'MACHINE INFO'!G88</f>
        <v>0283872000</v>
      </c>
      <c r="F88" s="20" t="str">
        <f>'MACHINE INFO'!H88</f>
        <v>$0.01</v>
      </c>
      <c r="G88" s="19" t="str">
        <f>'MACHINE INFO'!I88</f>
        <v>KONAMI</v>
      </c>
      <c r="H88" s="19" t="str">
        <f>'MACHINE INFO'!O88</f>
        <v>QUICK STRIKE MYSTERY REWARDS</v>
      </c>
      <c r="I88" s="19" t="str">
        <f>'MACHINE INFO'!P88</f>
        <v>MG50L50-1000CR</v>
      </c>
      <c r="J88" s="19" t="str">
        <f>'MACHINE INFO'!Q88</f>
        <v>VIDEO MACHINE</v>
      </c>
      <c r="K88" s="19" t="e">
        <f>'MACHINE INFO'!#REF!</f>
        <v>#REF!</v>
      </c>
      <c r="L88" s="299">
        <f>'MACHINE INFO'!U88</f>
        <v>42339</v>
      </c>
      <c r="M88" s="21">
        <f>IF(D88=0,"",(IF($F$3="YTD TOTALS",SUM(Blank2:TEMPLATE!C89),SUM(Blank:TEMPLATE!C89))))</f>
        <v>0</v>
      </c>
      <c r="N88" s="21" t="str">
        <f t="shared" si="13"/>
        <v/>
      </c>
      <c r="O88" s="21">
        <f>IF(E88=0,"",(IF($F$3="YTD TOTALS",SUM(Blank2:TEMPLATE!G89),SUM(Blank:TEMPLATE!G89))))</f>
        <v>0</v>
      </c>
      <c r="P88" s="21" t="str">
        <f t="shared" si="14"/>
        <v/>
      </c>
      <c r="Q88" s="21">
        <f>IF(E88=0,"",(IF($F$3="YTD TOTALS",SUM(SUM(Blank2:TEMPLATE!D89),SUM(Blank2:TEMPLATE!E89)),SUM(SUM(Blank:TEMPLATE!D89),SUM(Blank:TEMPLATE!E89)))))</f>
        <v>0</v>
      </c>
      <c r="R88" s="21" t="str">
        <f t="shared" si="15"/>
        <v/>
      </c>
      <c r="S88" s="21">
        <f>IF(E88=0,"",(IF($F$3="YTD TOTALS",SUM(Blank2:TEMPLATE!F89),SUM(Blank:TEMPLATE!F89))))</f>
        <v>0</v>
      </c>
      <c r="T88" s="21" t="str">
        <f t="shared" si="16"/>
        <v/>
      </c>
      <c r="U88" s="21">
        <f>IF(E88=0,"",(IF($F$3="YTD TOTALS",SUM(Blank2:TEMPLATE!H89),SUM(Blank:TEMPLATE!H89))))</f>
        <v>0</v>
      </c>
      <c r="V88" s="21">
        <f>IF(E88=0,"",(IF($F$3="YTD TOTALS",SUM(Blank2:TEMPLATE!I89),SUM(Blank:TEMPLATE!I89))))</f>
        <v>0</v>
      </c>
      <c r="W88" s="21">
        <f>IF(E88=0,"",(IF($F$3="YTD TOTALS",SUM(Blank2:TEMPLATE!J89),SUM(Blank:TEMPLATE!J89))))</f>
        <v>0</v>
      </c>
      <c r="X88" s="21">
        <f>IF(E88=0,"",(IF($F$3="YTD TOTALS",(SUM(Blank2:TEMPLATE!L89)-('MACHINE INFO'!R88*(B$6-A88+1))),SUM(Blank:Blank2!L89)+(SUM(Blank2:TEMPLATE!L89)-('MACHINE INFO'!R88*(B$6-A88+1))))))</f>
        <v>0</v>
      </c>
      <c r="Y88" s="22">
        <f t="shared" si="17"/>
        <v>0</v>
      </c>
      <c r="Z88" s="126">
        <f>IF(E88=0,"",(SUM('MACHINE INFO'!S88)))</f>
        <v>0.85189999999999999</v>
      </c>
      <c r="AA88" s="143" t="str">
        <f t="shared" si="18"/>
        <v/>
      </c>
      <c r="AB88" s="142" t="str">
        <f t="shared" si="19"/>
        <v/>
      </c>
    </row>
    <row r="89" spans="1:28" s="18" customFormat="1" ht="20.25" customHeight="1" x14ac:dyDescent="0.4">
      <c r="A89" s="291">
        <f>IF($F$3="YTD TOTALS",IF('MACHINE INFO'!B89-B$2&gt;0,'MACHINE INFO'!B89,B$2),'MACHINE INFO'!B89)</f>
        <v>45626</v>
      </c>
      <c r="B89" s="19">
        <f>'MACHINE INFO'!D89</f>
        <v>14</v>
      </c>
      <c r="C89" s="19">
        <f>'MACHINE INFO'!E89</f>
        <v>5</v>
      </c>
      <c r="D89" s="19">
        <f>'MACHINE INFO'!F89</f>
        <v>1362</v>
      </c>
      <c r="E89" s="19" t="str">
        <f>'MACHINE INFO'!G89</f>
        <v>0283888377</v>
      </c>
      <c r="F89" s="20" t="str">
        <f>'MACHINE INFO'!H89</f>
        <v>$0.01</v>
      </c>
      <c r="G89" s="19" t="str">
        <f>'MACHINE INFO'!I89</f>
        <v>KONAMI</v>
      </c>
      <c r="H89" s="19" t="str">
        <f>'MACHINE INFO'!O89</f>
        <v>QUICK STRIKE MYSTERY REWARDS</v>
      </c>
      <c r="I89" s="19" t="str">
        <f>'MACHINE INFO'!P89</f>
        <v>MG50L50-1000CR</v>
      </c>
      <c r="J89" s="19" t="str">
        <f>'MACHINE INFO'!Q89</f>
        <v>VIDEO MACHINE</v>
      </c>
      <c r="K89" s="19" t="e">
        <f>'MACHINE INFO'!#REF!</f>
        <v>#REF!</v>
      </c>
      <c r="L89" s="299">
        <f>'MACHINE INFO'!U89</f>
        <v>42339</v>
      </c>
      <c r="M89" s="21">
        <f>IF(D89=0,"",(IF($F$3="YTD TOTALS",SUM(Blank2:TEMPLATE!C90),SUM(Blank:TEMPLATE!C90))))</f>
        <v>0</v>
      </c>
      <c r="N89" s="21" t="str">
        <f t="shared" si="13"/>
        <v/>
      </c>
      <c r="O89" s="21">
        <f>IF(E89=0,"",(IF($F$3="YTD TOTALS",SUM(Blank2:TEMPLATE!G90),SUM(Blank:TEMPLATE!G90))))</f>
        <v>0</v>
      </c>
      <c r="P89" s="21" t="str">
        <f t="shared" si="14"/>
        <v/>
      </c>
      <c r="Q89" s="21">
        <f>IF(E89=0,"",(IF($F$3="YTD TOTALS",SUM(SUM(Blank2:TEMPLATE!D90),SUM(Blank2:TEMPLATE!E90)),SUM(SUM(Blank:TEMPLATE!D90),SUM(Blank:TEMPLATE!E90)))))</f>
        <v>0</v>
      </c>
      <c r="R89" s="21" t="str">
        <f t="shared" si="15"/>
        <v/>
      </c>
      <c r="S89" s="21">
        <f>IF(E89=0,"",(IF($F$3="YTD TOTALS",SUM(Blank2:TEMPLATE!F90),SUM(Blank:TEMPLATE!F90))))</f>
        <v>0</v>
      </c>
      <c r="T89" s="21" t="str">
        <f t="shared" si="16"/>
        <v/>
      </c>
      <c r="U89" s="21">
        <f>IF(E89=0,"",(IF($F$3="YTD TOTALS",SUM(Blank2:TEMPLATE!H90),SUM(Blank:TEMPLATE!H90))))</f>
        <v>0</v>
      </c>
      <c r="V89" s="21">
        <f>IF(E89=0,"",(IF($F$3="YTD TOTALS",SUM(Blank2:TEMPLATE!I90),SUM(Blank:TEMPLATE!I90))))</f>
        <v>0</v>
      </c>
      <c r="W89" s="21">
        <f>IF(E89=0,"",(IF($F$3="YTD TOTALS",SUM(Blank2:TEMPLATE!J90),SUM(Blank:TEMPLATE!J90))))</f>
        <v>0</v>
      </c>
      <c r="X89" s="21">
        <f>IF(E89=0,"",(IF($F$3="YTD TOTALS",(SUM(Blank2:TEMPLATE!L90)-('MACHINE INFO'!R89*(B$6-A89+1))),SUM(Blank:Blank2!L90)+(SUM(Blank2:TEMPLATE!L90)-('MACHINE INFO'!R89*(B$6-A89+1))))))</f>
        <v>0</v>
      </c>
      <c r="Y89" s="22">
        <f t="shared" si="17"/>
        <v>0</v>
      </c>
      <c r="Z89" s="126">
        <f>IF(E89=0,"",(SUM('MACHINE INFO'!S89)))</f>
        <v>0.85189999999999999</v>
      </c>
      <c r="AA89" s="143" t="str">
        <f t="shared" si="18"/>
        <v/>
      </c>
      <c r="AB89" s="142" t="str">
        <f t="shared" si="19"/>
        <v/>
      </c>
    </row>
    <row r="90" spans="1:28" s="18" customFormat="1" ht="20.25" customHeight="1" x14ac:dyDescent="0.4">
      <c r="A90" s="291">
        <f>IF($F$3="YTD TOTALS",IF('MACHINE INFO'!B90-B$2&gt;0,'MACHINE INFO'!B90,B$2),'MACHINE INFO'!B90)</f>
        <v>45626</v>
      </c>
      <c r="B90" s="19">
        <f>'MACHINE INFO'!D90</f>
        <v>14</v>
      </c>
      <c r="C90" s="19">
        <f>'MACHINE INFO'!E90</f>
        <v>6</v>
      </c>
      <c r="D90" s="19">
        <f>'MACHINE INFO'!F90</f>
        <v>1363</v>
      </c>
      <c r="E90" s="19" t="str">
        <f>'MACHINE INFO'!G90</f>
        <v>0283895148</v>
      </c>
      <c r="F90" s="20" t="str">
        <f>'MACHINE INFO'!H90</f>
        <v>$0.01</v>
      </c>
      <c r="G90" s="19" t="str">
        <f>'MACHINE INFO'!I90</f>
        <v>KONAMI</v>
      </c>
      <c r="H90" s="19" t="str">
        <f>'MACHINE INFO'!O90</f>
        <v>QUICK STRIKE MYSTERY REWARDS</v>
      </c>
      <c r="I90" s="19" t="str">
        <f>'MACHINE INFO'!P90</f>
        <v>MG50L50-1000CR</v>
      </c>
      <c r="J90" s="19" t="str">
        <f>'MACHINE INFO'!Q90</f>
        <v>VIDEO MACHINE</v>
      </c>
      <c r="K90" s="19" t="e">
        <f>'MACHINE INFO'!#REF!</f>
        <v>#REF!</v>
      </c>
      <c r="L90" s="299">
        <f>'MACHINE INFO'!U90</f>
        <v>42278</v>
      </c>
      <c r="M90" s="21">
        <f>IF(D90=0,"",(IF($F$3="YTD TOTALS",SUM(Blank2:TEMPLATE!C91),SUM(Blank:TEMPLATE!C91))))</f>
        <v>0</v>
      </c>
      <c r="N90" s="21" t="str">
        <f t="shared" si="13"/>
        <v/>
      </c>
      <c r="O90" s="21">
        <f>IF(E90=0,"",(IF($F$3="YTD TOTALS",SUM(Blank2:TEMPLATE!G91),SUM(Blank:TEMPLATE!G91))))</f>
        <v>0</v>
      </c>
      <c r="P90" s="21" t="str">
        <f t="shared" si="14"/>
        <v/>
      </c>
      <c r="Q90" s="21">
        <f>IF(E90=0,"",(IF($F$3="YTD TOTALS",SUM(SUM(Blank2:TEMPLATE!D91),SUM(Blank2:TEMPLATE!E91)),SUM(SUM(Blank:TEMPLATE!D91),SUM(Blank:TEMPLATE!E91)))))</f>
        <v>0</v>
      </c>
      <c r="R90" s="21" t="str">
        <f t="shared" si="15"/>
        <v/>
      </c>
      <c r="S90" s="21">
        <f>IF(E90=0,"",(IF($F$3="YTD TOTALS",SUM(Blank2:TEMPLATE!F91),SUM(Blank:TEMPLATE!F91))))</f>
        <v>0</v>
      </c>
      <c r="T90" s="21" t="str">
        <f t="shared" si="16"/>
        <v/>
      </c>
      <c r="U90" s="21">
        <f>IF(E90=0,"",(IF($F$3="YTD TOTALS",SUM(Blank2:TEMPLATE!H91),SUM(Blank:TEMPLATE!H91))))</f>
        <v>0</v>
      </c>
      <c r="V90" s="21">
        <f>IF(E90=0,"",(IF($F$3="YTD TOTALS",SUM(Blank2:TEMPLATE!I91),SUM(Blank:TEMPLATE!I91))))</f>
        <v>0</v>
      </c>
      <c r="W90" s="21">
        <f>IF(E90=0,"",(IF($F$3="YTD TOTALS",SUM(Blank2:TEMPLATE!J91),SUM(Blank:TEMPLATE!J91))))</f>
        <v>0</v>
      </c>
      <c r="X90" s="21">
        <f>IF(E90=0,"",(IF($F$3="YTD TOTALS",(SUM(Blank2:TEMPLATE!L91)-('MACHINE INFO'!R90*(B$6-A90+1))),SUM(Blank:Blank2!L91)+(SUM(Blank2:TEMPLATE!L91)-('MACHINE INFO'!R90*(B$6-A90+1))))))</f>
        <v>0</v>
      </c>
      <c r="Y90" s="22">
        <f t="shared" si="17"/>
        <v>0</v>
      </c>
      <c r="Z90" s="126">
        <f>IF(E90=0,"",(SUM('MACHINE INFO'!S90)))</f>
        <v>0.85189999999999999</v>
      </c>
      <c r="AA90" s="143" t="str">
        <f t="shared" si="18"/>
        <v/>
      </c>
      <c r="AB90" s="142" t="str">
        <f t="shared" si="19"/>
        <v/>
      </c>
    </row>
    <row r="91" spans="1:28" s="18" customFormat="1" ht="20.25" customHeight="1" x14ac:dyDescent="0.4">
      <c r="A91" s="291">
        <f>IF($F$3="YTD TOTALS",IF('MACHINE INFO'!B91-B$2&gt;0,'MACHINE INFO'!B91,B$2),'MACHINE INFO'!B91)</f>
        <v>45626</v>
      </c>
      <c r="B91" s="19">
        <f>'MACHINE INFO'!D91</f>
        <v>15</v>
      </c>
      <c r="C91" s="19">
        <f>'MACHINE INFO'!E91</f>
        <v>1</v>
      </c>
      <c r="D91" s="19">
        <f>'MACHINE INFO'!F91</f>
        <v>1283</v>
      </c>
      <c r="E91" s="19" t="str">
        <f>'MACHINE INFO'!G91</f>
        <v>0283918647</v>
      </c>
      <c r="F91" s="20" t="str">
        <f>'MACHINE INFO'!H91</f>
        <v>$0.01</v>
      </c>
      <c r="G91" s="19" t="str">
        <f>'MACHINE INFO'!I91</f>
        <v>SCIENTIFIC GAMES</v>
      </c>
      <c r="H91" s="19" t="str">
        <f>'MACHINE INFO'!O91</f>
        <v>SELEXION MYSTICAL TEMPLE EXTENDED</v>
      </c>
      <c r="I91" s="19" t="str">
        <f>'MACHINE INFO'!P91</f>
        <v>MG30L30-400CR</v>
      </c>
      <c r="J91" s="19" t="str">
        <f>'MACHINE INFO'!Q91</f>
        <v>VIDEO MACHINE</v>
      </c>
      <c r="K91" s="19" t="e">
        <f>'MACHINE INFO'!#REF!</f>
        <v>#REF!</v>
      </c>
      <c r="L91" s="299">
        <f>'MACHINE INFO'!U91</f>
        <v>43101</v>
      </c>
      <c r="M91" s="21">
        <f>IF(D91=0,"",(IF($F$3="YTD TOTALS",SUM(Blank2:TEMPLATE!C92),SUM(Blank:TEMPLATE!C92))))</f>
        <v>0</v>
      </c>
      <c r="N91" s="21" t="str">
        <f t="shared" si="13"/>
        <v/>
      </c>
      <c r="O91" s="21">
        <f>IF(E91=0,"",(IF($F$3="YTD TOTALS",SUM(Blank2:TEMPLATE!G92),SUM(Blank:TEMPLATE!G92))))</f>
        <v>0</v>
      </c>
      <c r="P91" s="21" t="str">
        <f t="shared" si="14"/>
        <v/>
      </c>
      <c r="Q91" s="21">
        <f>IF(E91=0,"",(IF($F$3="YTD TOTALS",SUM(SUM(Blank2:TEMPLATE!D92),SUM(Blank2:TEMPLATE!E92)),SUM(SUM(Blank:TEMPLATE!D92),SUM(Blank:TEMPLATE!E92)))))</f>
        <v>0</v>
      </c>
      <c r="R91" s="21" t="str">
        <f t="shared" si="15"/>
        <v/>
      </c>
      <c r="S91" s="21">
        <f>IF(E91=0,"",(IF($F$3="YTD TOTALS",SUM(Blank2:TEMPLATE!F92),SUM(Blank:TEMPLATE!F92))))</f>
        <v>0</v>
      </c>
      <c r="T91" s="21" t="str">
        <f t="shared" si="16"/>
        <v/>
      </c>
      <c r="U91" s="21">
        <f>IF(E91=0,"",(IF($F$3="YTD TOTALS",SUM(Blank2:TEMPLATE!H92),SUM(Blank:TEMPLATE!H92))))</f>
        <v>0</v>
      </c>
      <c r="V91" s="21">
        <f>IF(E91=0,"",(IF($F$3="YTD TOTALS",SUM(Blank2:TEMPLATE!I92),SUM(Blank:TEMPLATE!I92))))</f>
        <v>0</v>
      </c>
      <c r="W91" s="21">
        <f>IF(E91=0,"",(IF($F$3="YTD TOTALS",SUM(Blank2:TEMPLATE!J92),SUM(Blank:TEMPLATE!J92))))</f>
        <v>0</v>
      </c>
      <c r="X91" s="21">
        <f>IF(E91=0,"",(IF($F$3="YTD TOTALS",(SUM(Blank2:TEMPLATE!L92)-('MACHINE INFO'!R91*(B$6-A91+1))),SUM(Blank:Blank2!L92)+(SUM(Blank2:TEMPLATE!L92)-('MACHINE INFO'!R91*(B$6-A91+1))))))</f>
        <v>0</v>
      </c>
      <c r="Y91" s="22">
        <f t="shared" si="17"/>
        <v>0</v>
      </c>
      <c r="Z91" s="126">
        <f>IF(E91=0,"",(SUM('MACHINE INFO'!S91)))</f>
        <v>0.87</v>
      </c>
      <c r="AA91" s="143" t="str">
        <f t="shared" si="18"/>
        <v/>
      </c>
      <c r="AB91" s="142" t="str">
        <f t="shared" si="19"/>
        <v/>
      </c>
    </row>
    <row r="92" spans="1:28" s="18" customFormat="1" ht="20.25" customHeight="1" x14ac:dyDescent="0.4">
      <c r="A92" s="291">
        <f>IF($F$3="YTD TOTALS",IF('MACHINE INFO'!B92-B$2&gt;0,'MACHINE INFO'!B92,B$2),'MACHINE INFO'!B92)</f>
        <v>45626</v>
      </c>
      <c r="B92" s="19">
        <f>'MACHINE INFO'!D92</f>
        <v>15</v>
      </c>
      <c r="C92" s="19">
        <f>'MACHINE INFO'!E92</f>
        <v>2</v>
      </c>
      <c r="D92" s="19">
        <f>'MACHINE INFO'!F92</f>
        <v>1282</v>
      </c>
      <c r="E92" s="19" t="str">
        <f>'MACHINE INFO'!G92</f>
        <v>0283907698</v>
      </c>
      <c r="F92" s="20" t="str">
        <f>'MACHINE INFO'!H92</f>
        <v>$0.01</v>
      </c>
      <c r="G92" s="19" t="str">
        <f>'MACHINE INFO'!I92</f>
        <v>SCIENTIFIC GAMES</v>
      </c>
      <c r="H92" s="19" t="str">
        <f>'MACHINE INFO'!O92</f>
        <v>SELEXION MYSTICAL TEMPLE EXTENDED</v>
      </c>
      <c r="I92" s="19" t="str">
        <f>'MACHINE INFO'!P92</f>
        <v>MG30L30-400CR</v>
      </c>
      <c r="J92" s="19" t="str">
        <f>'MACHINE INFO'!Q92</f>
        <v>VIDEO MACHINE</v>
      </c>
      <c r="K92" s="19" t="e">
        <f>'MACHINE INFO'!#REF!</f>
        <v>#REF!</v>
      </c>
      <c r="L92" s="299">
        <f>'MACHINE INFO'!U92</f>
        <v>43101</v>
      </c>
      <c r="M92" s="21">
        <f>IF(D92=0,"",(IF($F$3="YTD TOTALS",SUM(Blank2:TEMPLATE!C93),SUM(Blank:TEMPLATE!C93))))</f>
        <v>0</v>
      </c>
      <c r="N92" s="21" t="str">
        <f t="shared" si="13"/>
        <v/>
      </c>
      <c r="O92" s="21">
        <f>IF(E92=0,"",(IF($F$3="YTD TOTALS",SUM(Blank2:TEMPLATE!G93),SUM(Blank:TEMPLATE!G93))))</f>
        <v>0</v>
      </c>
      <c r="P92" s="21" t="str">
        <f t="shared" si="14"/>
        <v/>
      </c>
      <c r="Q92" s="21">
        <f>IF(E92=0,"",(IF($F$3="YTD TOTALS",SUM(SUM(Blank2:TEMPLATE!D93),SUM(Blank2:TEMPLATE!E93)),SUM(SUM(Blank:TEMPLATE!D93),SUM(Blank:TEMPLATE!E93)))))</f>
        <v>0</v>
      </c>
      <c r="R92" s="21" t="str">
        <f t="shared" si="15"/>
        <v/>
      </c>
      <c r="S92" s="21">
        <f>IF(E92=0,"",(IF($F$3="YTD TOTALS",SUM(Blank2:TEMPLATE!F93),SUM(Blank:TEMPLATE!F93))))</f>
        <v>0</v>
      </c>
      <c r="T92" s="21" t="str">
        <f t="shared" si="16"/>
        <v/>
      </c>
      <c r="U92" s="21">
        <f>IF(E92=0,"",(IF($F$3="YTD TOTALS",SUM(Blank2:TEMPLATE!H93),SUM(Blank:TEMPLATE!H93))))</f>
        <v>0</v>
      </c>
      <c r="V92" s="21">
        <f>IF(E92=0,"",(IF($F$3="YTD TOTALS",SUM(Blank2:TEMPLATE!I93),SUM(Blank:TEMPLATE!I93))))</f>
        <v>0</v>
      </c>
      <c r="W92" s="21">
        <f>IF(E92=0,"",(IF($F$3="YTD TOTALS",SUM(Blank2:TEMPLATE!J93),SUM(Blank:TEMPLATE!J93))))</f>
        <v>0</v>
      </c>
      <c r="X92" s="21">
        <f>IF(E92=0,"",(IF($F$3="YTD TOTALS",(SUM(Blank2:TEMPLATE!L93)-('MACHINE INFO'!R92*(B$6-A92+1))),SUM(Blank:Blank2!L93)+(SUM(Blank2:TEMPLATE!L93)-('MACHINE INFO'!R92*(B$6-A92+1))))))</f>
        <v>0</v>
      </c>
      <c r="Y92" s="22">
        <f t="shared" si="17"/>
        <v>0</v>
      </c>
      <c r="Z92" s="126">
        <f>IF(E92=0,"",(SUM('MACHINE INFO'!S92)))</f>
        <v>0.87</v>
      </c>
      <c r="AA92" s="143" t="str">
        <f t="shared" si="18"/>
        <v/>
      </c>
      <c r="AB92" s="142" t="str">
        <f t="shared" si="19"/>
        <v/>
      </c>
    </row>
    <row r="93" spans="1:28" s="18" customFormat="1" ht="20.25" customHeight="1" x14ac:dyDescent="0.4">
      <c r="A93" s="291">
        <f>IF($F$3="YTD TOTALS",IF('MACHINE INFO'!B93-B$2&gt;0,'MACHINE INFO'!B93,B$2),'MACHINE INFO'!B93)</f>
        <v>45626</v>
      </c>
      <c r="B93" s="19">
        <f>'MACHINE INFO'!D93</f>
        <v>15</v>
      </c>
      <c r="C93" s="19">
        <f>'MACHINE INFO'!E93</f>
        <v>3</v>
      </c>
      <c r="D93" s="19">
        <f>'MACHINE INFO'!F93</f>
        <v>1284</v>
      </c>
      <c r="E93" s="19" t="str">
        <f>'MACHINE INFO'!G93</f>
        <v>0283925025</v>
      </c>
      <c r="F93" s="20" t="str">
        <f>'MACHINE INFO'!H93</f>
        <v>$0.01</v>
      </c>
      <c r="G93" s="19" t="str">
        <f>'MACHINE INFO'!I93</f>
        <v>SCIENTIFIC GAMES</v>
      </c>
      <c r="H93" s="19" t="str">
        <f>'MACHINE INFO'!O93</f>
        <v>SELEXION MYSTICAL TEMPLE EXTENDED</v>
      </c>
      <c r="I93" s="19" t="str">
        <f>'MACHINE INFO'!P93</f>
        <v>MG30L30-400CR</v>
      </c>
      <c r="J93" s="19" t="str">
        <f>'MACHINE INFO'!Q93</f>
        <v>VIDEO MACHINE</v>
      </c>
      <c r="K93" s="19" t="e">
        <f>'MACHINE INFO'!#REF!</f>
        <v>#REF!</v>
      </c>
      <c r="L93" s="299">
        <f>'MACHINE INFO'!U93</f>
        <v>43101</v>
      </c>
      <c r="M93" s="21">
        <f>IF(D93=0,"",(IF($F$3="YTD TOTALS",SUM(Blank2:TEMPLATE!C94),SUM(Blank:TEMPLATE!C94))))</f>
        <v>0</v>
      </c>
      <c r="N93" s="21" t="str">
        <f t="shared" si="13"/>
        <v/>
      </c>
      <c r="O93" s="21">
        <f>IF(E93=0,"",(IF($F$3="YTD TOTALS",SUM(Blank2:TEMPLATE!G94),SUM(Blank:TEMPLATE!G94))))</f>
        <v>0</v>
      </c>
      <c r="P93" s="21" t="str">
        <f t="shared" si="14"/>
        <v/>
      </c>
      <c r="Q93" s="21">
        <f>IF(E93=0,"",(IF($F$3="YTD TOTALS",SUM(SUM(Blank2:TEMPLATE!D94),SUM(Blank2:TEMPLATE!E94)),SUM(SUM(Blank:TEMPLATE!D94),SUM(Blank:TEMPLATE!E94)))))</f>
        <v>0</v>
      </c>
      <c r="R93" s="21" t="str">
        <f t="shared" si="15"/>
        <v/>
      </c>
      <c r="S93" s="21">
        <f>IF(E93=0,"",(IF($F$3="YTD TOTALS",SUM(Blank2:TEMPLATE!F94),SUM(Blank:TEMPLATE!F94))))</f>
        <v>0</v>
      </c>
      <c r="T93" s="21" t="str">
        <f t="shared" si="16"/>
        <v/>
      </c>
      <c r="U93" s="21">
        <f>IF(E93=0,"",(IF($F$3="YTD TOTALS",SUM(Blank2:TEMPLATE!H94),SUM(Blank:TEMPLATE!H94))))</f>
        <v>0</v>
      </c>
      <c r="V93" s="21">
        <f>IF(E93=0,"",(IF($F$3="YTD TOTALS",SUM(Blank2:TEMPLATE!I94),SUM(Blank:TEMPLATE!I94))))</f>
        <v>0</v>
      </c>
      <c r="W93" s="21">
        <f>IF(E93=0,"",(IF($F$3="YTD TOTALS",SUM(Blank2:TEMPLATE!J94),SUM(Blank:TEMPLATE!J94))))</f>
        <v>0</v>
      </c>
      <c r="X93" s="21">
        <f>IF(E93=0,"",(IF($F$3="YTD TOTALS",(SUM(Blank2:TEMPLATE!L94)-('MACHINE INFO'!R93*(B$6-A93+1))),SUM(Blank:Blank2!L94)+(SUM(Blank2:TEMPLATE!L94)-('MACHINE INFO'!R93*(B$6-A93+1))))))</f>
        <v>0</v>
      </c>
      <c r="Y93" s="22">
        <f t="shared" si="17"/>
        <v>0</v>
      </c>
      <c r="Z93" s="126">
        <f>IF(E93=0,"",(SUM('MACHINE INFO'!S93)))</f>
        <v>0.87</v>
      </c>
      <c r="AA93" s="143" t="str">
        <f t="shared" si="18"/>
        <v/>
      </c>
      <c r="AB93" s="142" t="str">
        <f t="shared" si="19"/>
        <v/>
      </c>
    </row>
    <row r="94" spans="1:28" s="18" customFormat="1" ht="20.25" customHeight="1" x14ac:dyDescent="0.4">
      <c r="A94" s="291">
        <f>IF($F$3="YTD TOTALS",IF('MACHINE INFO'!B94-B$2&gt;0,'MACHINE INFO'!B94,B$2),'MACHINE INFO'!B94)</f>
        <v>45626</v>
      </c>
      <c r="B94" s="19">
        <f>'MACHINE INFO'!D94</f>
        <v>15</v>
      </c>
      <c r="C94" s="19">
        <f>'MACHINE INFO'!E94</f>
        <v>4</v>
      </c>
      <c r="D94" s="19">
        <f>'MACHINE INFO'!F94</f>
        <v>1285</v>
      </c>
      <c r="E94" s="19" t="str">
        <f>'MACHINE INFO'!G94</f>
        <v>0204513031</v>
      </c>
      <c r="F94" s="20" t="str">
        <f>'MACHINE INFO'!H94</f>
        <v>$0.01</v>
      </c>
      <c r="G94" s="19" t="str">
        <f>'MACHINE INFO'!I94</f>
        <v>SCIENTIFIC GAMES</v>
      </c>
      <c r="H94" s="19" t="str">
        <f>'MACHINE INFO'!O94</f>
        <v>LOCK IT LINK NIGHT LIFE</v>
      </c>
      <c r="I94" s="19" t="str">
        <f>'MACHINE INFO'!P94</f>
        <v>5R50L50-500CR</v>
      </c>
      <c r="J94" s="19" t="str">
        <f>'MACHINE INFO'!Q94</f>
        <v>VIDEO MACHINE</v>
      </c>
      <c r="K94" s="19" t="e">
        <f>'MACHINE INFO'!#REF!</f>
        <v>#REF!</v>
      </c>
      <c r="L94" s="299">
        <f>'MACHINE INFO'!U94</f>
        <v>43102</v>
      </c>
      <c r="M94" s="21">
        <f>IF(D94=0,"",(IF($F$3="YTD TOTALS",SUM(Blank2:TEMPLATE!C95),SUM(Blank:TEMPLATE!C95))))</f>
        <v>0</v>
      </c>
      <c r="N94" s="21" t="str">
        <f t="shared" si="13"/>
        <v/>
      </c>
      <c r="O94" s="21">
        <f>IF(E94=0,"",(IF($F$3="YTD TOTALS",SUM(Blank2:TEMPLATE!G95),SUM(Blank:TEMPLATE!G95))))</f>
        <v>0</v>
      </c>
      <c r="P94" s="21" t="str">
        <f t="shared" si="14"/>
        <v/>
      </c>
      <c r="Q94" s="21">
        <f>IF(E94=0,"",(IF($F$3="YTD TOTALS",SUM(SUM(Blank2:TEMPLATE!D95),SUM(Blank2:TEMPLATE!E95)),SUM(SUM(Blank:TEMPLATE!D95),SUM(Blank:TEMPLATE!E95)))))</f>
        <v>0</v>
      </c>
      <c r="R94" s="21" t="str">
        <f t="shared" si="15"/>
        <v/>
      </c>
      <c r="S94" s="21">
        <f>IF(E94=0,"",(IF($F$3="YTD TOTALS",SUM(Blank2:TEMPLATE!F95),SUM(Blank:TEMPLATE!F95))))</f>
        <v>0</v>
      </c>
      <c r="T94" s="21" t="str">
        <f t="shared" si="16"/>
        <v/>
      </c>
      <c r="U94" s="21">
        <f>IF(E94=0,"",(IF($F$3="YTD TOTALS",SUM(Blank2:TEMPLATE!H95),SUM(Blank:TEMPLATE!H95))))</f>
        <v>0</v>
      </c>
      <c r="V94" s="21">
        <f>IF(E94=0,"",(IF($F$3="YTD TOTALS",SUM(Blank2:TEMPLATE!I95),SUM(Blank:TEMPLATE!I95))))</f>
        <v>0</v>
      </c>
      <c r="W94" s="21">
        <f>IF(E94=0,"",(IF($F$3="YTD TOTALS",SUM(Blank2:TEMPLATE!J95),SUM(Blank:TEMPLATE!J95))))</f>
        <v>0</v>
      </c>
      <c r="X94" s="21">
        <f>IF(E94=0,"",(IF($F$3="YTD TOTALS",(SUM(Blank2:TEMPLATE!L95)-('MACHINE INFO'!R94*(B$6-A94+1))),SUM(Blank:Blank2!L95)+(SUM(Blank2:TEMPLATE!L95)-('MACHINE INFO'!R94*(B$6-A94+1))))))</f>
        <v>0</v>
      </c>
      <c r="Y94" s="22">
        <f t="shared" si="17"/>
        <v>0</v>
      </c>
      <c r="Z94" s="126">
        <f>IF(E94=0,"",(SUM('MACHINE INFO'!S94)))</f>
        <v>0.86939999999999995</v>
      </c>
      <c r="AA94" s="143" t="str">
        <f t="shared" si="18"/>
        <v/>
      </c>
      <c r="AB94" s="142" t="str">
        <f t="shared" si="19"/>
        <v/>
      </c>
    </row>
    <row r="95" spans="1:28" s="18" customFormat="1" ht="20.25" customHeight="1" x14ac:dyDescent="0.4">
      <c r="A95" s="291">
        <f>IF($F$3="YTD TOTALS",IF('MACHINE INFO'!B95-B$2&gt;0,'MACHINE INFO'!B95,B$2),'MACHINE INFO'!B95)</f>
        <v>45626</v>
      </c>
      <c r="B95" s="19">
        <f>'MACHINE INFO'!D95</f>
        <v>16</v>
      </c>
      <c r="C95" s="19">
        <f>'MACHINE INFO'!E95</f>
        <v>1</v>
      </c>
      <c r="D95" s="19">
        <f>'MACHINE INFO'!F95</f>
        <v>1406</v>
      </c>
      <c r="E95" s="19" t="str">
        <f>'MACHINE INFO'!G95</f>
        <v>0204521934</v>
      </c>
      <c r="F95" s="20" t="str">
        <f>'MACHINE INFO'!H95</f>
        <v>$0.01</v>
      </c>
      <c r="G95" s="19" t="str">
        <f>'MACHINE INFO'!I95</f>
        <v>ARISTOCRAT</v>
      </c>
      <c r="H95" s="19" t="str">
        <f>'MACHINE INFO'!O95</f>
        <v>LOCK IT LINK NIGHT LIFE</v>
      </c>
      <c r="I95" s="19" t="str">
        <f>'MACHINE INFO'!P95</f>
        <v>5R50L50-500CR</v>
      </c>
      <c r="J95" s="19" t="str">
        <f>'MACHINE INFO'!Q95</f>
        <v>VIDEO MACHINE</v>
      </c>
      <c r="K95" s="19" t="e">
        <f>'MACHINE INFO'!#REF!</f>
        <v>#REF!</v>
      </c>
      <c r="L95" s="299">
        <f>'MACHINE INFO'!U95</f>
        <v>44470</v>
      </c>
      <c r="M95" s="21">
        <f>IF(D95=0,"",(IF($F$3="YTD TOTALS",SUM(Blank2:TEMPLATE!C96),SUM(Blank:TEMPLATE!C96))))</f>
        <v>0</v>
      </c>
      <c r="N95" s="21" t="str">
        <f t="shared" si="13"/>
        <v/>
      </c>
      <c r="O95" s="21">
        <f>IF(E95=0,"",(IF($F$3="YTD TOTALS",SUM(Blank2:TEMPLATE!G96),SUM(Blank:TEMPLATE!G96))))</f>
        <v>0</v>
      </c>
      <c r="P95" s="21" t="str">
        <f t="shared" si="14"/>
        <v/>
      </c>
      <c r="Q95" s="21">
        <f>IF(E95=0,"",(IF($F$3="YTD TOTALS",SUM(SUM(Blank2:TEMPLATE!D96),SUM(Blank2:TEMPLATE!E96)),SUM(SUM(Blank:TEMPLATE!D96),SUM(Blank:TEMPLATE!E96)))))</f>
        <v>0</v>
      </c>
      <c r="R95" s="21" t="str">
        <f t="shared" si="15"/>
        <v/>
      </c>
      <c r="S95" s="21">
        <f>IF(E95=0,"",(IF($F$3="YTD TOTALS",SUM(Blank2:TEMPLATE!F96),SUM(Blank:TEMPLATE!F96))))</f>
        <v>0</v>
      </c>
      <c r="T95" s="21" t="str">
        <f t="shared" si="16"/>
        <v/>
      </c>
      <c r="U95" s="21">
        <f>IF(E95=0,"",(IF($F$3="YTD TOTALS",SUM(Blank2:TEMPLATE!H96),SUM(Blank:TEMPLATE!H96))))</f>
        <v>0</v>
      </c>
      <c r="V95" s="21">
        <f>IF(E95=0,"",(IF($F$3="YTD TOTALS",SUM(Blank2:TEMPLATE!I96),SUM(Blank:TEMPLATE!I96))))</f>
        <v>0</v>
      </c>
      <c r="W95" s="21">
        <f>IF(E95=0,"",(IF($F$3="YTD TOTALS",SUM(Blank2:TEMPLATE!J96),SUM(Blank:TEMPLATE!J96))))</f>
        <v>0</v>
      </c>
      <c r="X95" s="21">
        <f>IF(E95=0,"",(IF($F$3="YTD TOTALS",(SUM(Blank2:TEMPLATE!L96)-('MACHINE INFO'!R95*(B$6-A95+1))),SUM(Blank:Blank2!L96)+(SUM(Blank2:TEMPLATE!L96)-('MACHINE INFO'!R95*(B$6-A95+1))))))</f>
        <v>0</v>
      </c>
      <c r="Y95" s="22">
        <f t="shared" si="17"/>
        <v>0</v>
      </c>
      <c r="Z95" s="126">
        <f>IF(E95=0,"",(SUM('MACHINE INFO'!S95)))</f>
        <v>0.86939999999999995</v>
      </c>
      <c r="AA95" s="143" t="str">
        <f t="shared" si="18"/>
        <v/>
      </c>
      <c r="AB95" s="142" t="str">
        <f t="shared" si="19"/>
        <v/>
      </c>
    </row>
    <row r="96" spans="1:28" s="18" customFormat="1" ht="20.25" customHeight="1" x14ac:dyDescent="0.4">
      <c r="A96" s="291">
        <f>IF($F$3="YTD TOTALS",IF('MACHINE INFO'!B96-B$2&gt;0,'MACHINE INFO'!B96,B$2),'MACHINE INFO'!B96)</f>
        <v>45626</v>
      </c>
      <c r="B96" s="19">
        <f>'MACHINE INFO'!D96</f>
        <v>16</v>
      </c>
      <c r="C96" s="19">
        <f>'MACHINE INFO'!E96</f>
        <v>2</v>
      </c>
      <c r="D96" s="19">
        <f>'MACHINE INFO'!F96</f>
        <v>1408</v>
      </c>
      <c r="E96" s="19" t="str">
        <f>'MACHINE INFO'!G96</f>
        <v>0204535371</v>
      </c>
      <c r="F96" s="20" t="str">
        <f>'MACHINE INFO'!H96</f>
        <v>$0.01</v>
      </c>
      <c r="G96" s="19" t="str">
        <f>'MACHINE INFO'!I96</f>
        <v>ARISTOCRAT</v>
      </c>
      <c r="H96" s="19" t="str">
        <f>'MACHINE INFO'!O96</f>
        <v>LOCK IT LINK DIAMONDS</v>
      </c>
      <c r="I96" s="19" t="str">
        <f>'MACHINE INFO'!P96</f>
        <v>5R243W50-500CR</v>
      </c>
      <c r="J96" s="19" t="str">
        <f>'MACHINE INFO'!Q96</f>
        <v>VIDEO MACHINE</v>
      </c>
      <c r="K96" s="19" t="e">
        <f>'MACHINE INFO'!#REF!</f>
        <v>#REF!</v>
      </c>
      <c r="L96" s="299">
        <f>'MACHINE INFO'!U96</f>
        <v>44774</v>
      </c>
      <c r="M96" s="21">
        <f>IF(D96=0,"",(IF($F$3="YTD TOTALS",SUM(Blank2:TEMPLATE!C97),SUM(Blank:TEMPLATE!C97))))</f>
        <v>0</v>
      </c>
      <c r="N96" s="21" t="str">
        <f t="shared" si="13"/>
        <v/>
      </c>
      <c r="O96" s="21">
        <f>IF(E96=0,"",(IF($F$3="YTD TOTALS",SUM(Blank2:TEMPLATE!G97),SUM(Blank:TEMPLATE!G97))))</f>
        <v>0</v>
      </c>
      <c r="P96" s="21" t="str">
        <f t="shared" si="14"/>
        <v/>
      </c>
      <c r="Q96" s="21">
        <f>IF(E96=0,"",(IF($F$3="YTD TOTALS",SUM(SUM(Blank2:TEMPLATE!D97),SUM(Blank2:TEMPLATE!E97)),SUM(SUM(Blank:TEMPLATE!D97),SUM(Blank:TEMPLATE!E97)))))</f>
        <v>0</v>
      </c>
      <c r="R96" s="21" t="str">
        <f t="shared" si="15"/>
        <v/>
      </c>
      <c r="S96" s="21">
        <f>IF(E96=0,"",(IF($F$3="YTD TOTALS",SUM(Blank2:TEMPLATE!F97),SUM(Blank:TEMPLATE!F97))))</f>
        <v>0</v>
      </c>
      <c r="T96" s="21" t="str">
        <f t="shared" si="16"/>
        <v/>
      </c>
      <c r="U96" s="21">
        <f>IF(E96=0,"",(IF($F$3="YTD TOTALS",SUM(Blank2:TEMPLATE!H97),SUM(Blank:TEMPLATE!H97))))</f>
        <v>0</v>
      </c>
      <c r="V96" s="21">
        <f>IF(E96=0,"",(IF($F$3="YTD TOTALS",SUM(Blank2:TEMPLATE!I97),SUM(Blank:TEMPLATE!I97))))</f>
        <v>0</v>
      </c>
      <c r="W96" s="21">
        <f>IF(E96=0,"",(IF($F$3="YTD TOTALS",SUM(Blank2:TEMPLATE!J97),SUM(Blank:TEMPLATE!J97))))</f>
        <v>0</v>
      </c>
      <c r="X96" s="21">
        <f>IF(E96=0,"",(IF($F$3="YTD TOTALS",(SUM(Blank2:TEMPLATE!L97)-('MACHINE INFO'!R96*(B$6-A96+1))),SUM(Blank:Blank2!L97)+(SUM(Blank2:TEMPLATE!L97)-('MACHINE INFO'!R96*(B$6-A96+1))))))</f>
        <v>0</v>
      </c>
      <c r="Y96" s="22">
        <f t="shared" si="17"/>
        <v>0</v>
      </c>
      <c r="Z96" s="126">
        <f>IF(E96=0,"",(SUM('MACHINE INFO'!S96)))</f>
        <v>0.86949999999999994</v>
      </c>
      <c r="AA96" s="143" t="str">
        <f t="shared" si="18"/>
        <v/>
      </c>
      <c r="AB96" s="142" t="str">
        <f t="shared" si="19"/>
        <v/>
      </c>
    </row>
    <row r="97" spans="1:28" s="18" customFormat="1" ht="20.25" customHeight="1" x14ac:dyDescent="0.4">
      <c r="A97" s="291">
        <f>IF($F$3="YTD TOTALS",IF('MACHINE INFO'!B97-B$2&gt;0,'MACHINE INFO'!B97,B$2),'MACHINE INFO'!B97)</f>
        <v>45626</v>
      </c>
      <c r="B97" s="19">
        <f>'MACHINE INFO'!D97</f>
        <v>16</v>
      </c>
      <c r="C97" s="19">
        <f>'MACHINE INFO'!E97</f>
        <v>3</v>
      </c>
      <c r="D97" s="19">
        <f>'MACHINE INFO'!F97</f>
        <v>1409</v>
      </c>
      <c r="E97" s="19" t="str">
        <f>'MACHINE INFO'!G97</f>
        <v>0204542725</v>
      </c>
      <c r="F97" s="20" t="str">
        <f>'MACHINE INFO'!H97</f>
        <v>$0.01</v>
      </c>
      <c r="G97" s="19" t="str">
        <f>'MACHINE INFO'!I97</f>
        <v>ARISTOCRAT</v>
      </c>
      <c r="H97" s="19" t="str">
        <f>'MACHINE INFO'!O97</f>
        <v>LOCK IT LINK DIAMONDS</v>
      </c>
      <c r="I97" s="19" t="str">
        <f>'MACHINE INFO'!P97</f>
        <v>5R243W50-500CR</v>
      </c>
      <c r="J97" s="19" t="str">
        <f>'MACHINE INFO'!Q97</f>
        <v>VIDEO MACHINE</v>
      </c>
      <c r="K97" s="19" t="e">
        <f>'MACHINE INFO'!#REF!</f>
        <v>#REF!</v>
      </c>
      <c r="L97" s="299">
        <f>'MACHINE INFO'!U97</f>
        <v>44743</v>
      </c>
      <c r="M97" s="21">
        <f>IF(D97=0,"",(IF($F$3="YTD TOTALS",SUM(Blank2:TEMPLATE!C98),SUM(Blank:TEMPLATE!C98))))</f>
        <v>0</v>
      </c>
      <c r="N97" s="21" t="str">
        <f t="shared" si="13"/>
        <v/>
      </c>
      <c r="O97" s="21">
        <f>IF(E97=0,"",(IF($F$3="YTD TOTALS",SUM(Blank2:TEMPLATE!G98),SUM(Blank:TEMPLATE!G98))))</f>
        <v>0</v>
      </c>
      <c r="P97" s="21" t="str">
        <f t="shared" si="14"/>
        <v/>
      </c>
      <c r="Q97" s="21">
        <f>IF(E97=0,"",(IF($F$3="YTD TOTALS",SUM(SUM(Blank2:TEMPLATE!D98),SUM(Blank2:TEMPLATE!E98)),SUM(SUM(Blank:TEMPLATE!D98),SUM(Blank:TEMPLATE!E98)))))</f>
        <v>0</v>
      </c>
      <c r="R97" s="21" t="str">
        <f t="shared" si="15"/>
        <v/>
      </c>
      <c r="S97" s="21">
        <f>IF(E97=0,"",(IF($F$3="YTD TOTALS",SUM(Blank2:TEMPLATE!F98),SUM(Blank:TEMPLATE!F98))))</f>
        <v>0</v>
      </c>
      <c r="T97" s="21" t="str">
        <f t="shared" si="16"/>
        <v/>
      </c>
      <c r="U97" s="21">
        <f>IF(E97=0,"",(IF($F$3="YTD TOTALS",SUM(Blank2:TEMPLATE!H98),SUM(Blank:TEMPLATE!H98))))</f>
        <v>0</v>
      </c>
      <c r="V97" s="21">
        <f>IF(E97=0,"",(IF($F$3="YTD TOTALS",SUM(Blank2:TEMPLATE!I98),SUM(Blank:TEMPLATE!I98))))</f>
        <v>0</v>
      </c>
      <c r="W97" s="21">
        <f>IF(E97=0,"",(IF($F$3="YTD TOTALS",SUM(Blank2:TEMPLATE!J98),SUM(Blank:TEMPLATE!J98))))</f>
        <v>0</v>
      </c>
      <c r="X97" s="21">
        <f>IF(E97=0,"",(IF($F$3="YTD TOTALS",(SUM(Blank2:TEMPLATE!L98)-('MACHINE INFO'!R97*(B$6-A97+1))),SUM(Blank:Blank2!L98)+(SUM(Blank2:TEMPLATE!L98)-('MACHINE INFO'!R97*(B$6-A97+1))))))</f>
        <v>0</v>
      </c>
      <c r="Y97" s="22">
        <f t="shared" si="17"/>
        <v>0</v>
      </c>
      <c r="Z97" s="126">
        <f>IF(E97=0,"",(SUM('MACHINE INFO'!S97)))</f>
        <v>0.86949999999999994</v>
      </c>
      <c r="AA97" s="143" t="str">
        <f t="shared" si="18"/>
        <v/>
      </c>
      <c r="AB97" s="142" t="str">
        <f t="shared" si="19"/>
        <v/>
      </c>
    </row>
    <row r="98" spans="1:28" s="18" customFormat="1" ht="20.25" customHeight="1" x14ac:dyDescent="0.4">
      <c r="A98" s="291">
        <f>IF($F$3="YTD TOTALS",IF('MACHINE INFO'!B98-B$2&gt;0,'MACHINE INFO'!B98,B$2),'MACHINE INFO'!B98)</f>
        <v>45626</v>
      </c>
      <c r="B98" s="19">
        <f>'MACHINE INFO'!D98</f>
        <v>16</v>
      </c>
      <c r="C98" s="19">
        <f>'MACHINE INFO'!E98</f>
        <v>4</v>
      </c>
      <c r="D98" s="19">
        <f>'MACHINE INFO'!F98</f>
        <v>1413</v>
      </c>
      <c r="E98" s="19" t="str">
        <f>'MACHINE INFO'!G98</f>
        <v>0356612813</v>
      </c>
      <c r="F98" s="20" t="str">
        <f>'MACHINE INFO'!H98</f>
        <v>$0.01</v>
      </c>
      <c r="G98" s="19" t="str">
        <f>'MACHINE INFO'!I98</f>
        <v>ARISTOCRAT</v>
      </c>
      <c r="H98" s="19" t="str">
        <f>'MACHINE INFO'!O98</f>
        <v xml:space="preserve">HIGH STAKES - LIGHTNING LINK </v>
      </c>
      <c r="I98" s="19" t="str">
        <f>'MACHINE INFO'!P98</f>
        <v>5R50L25-500CR</v>
      </c>
      <c r="J98" s="19" t="str">
        <f>'MACHINE INFO'!Q98</f>
        <v>VIDEO MACHINE</v>
      </c>
      <c r="K98" s="19" t="e">
        <f>'MACHINE INFO'!#REF!</f>
        <v>#REF!</v>
      </c>
      <c r="L98" s="299">
        <f>'MACHINE INFO'!U98</f>
        <v>44044</v>
      </c>
      <c r="M98" s="21">
        <f>IF(D98=0,"",(IF($F$3="YTD TOTALS",SUM(Blank2:TEMPLATE!C99),SUM(Blank:TEMPLATE!C99))))</f>
        <v>0</v>
      </c>
      <c r="N98" s="21" t="str">
        <f t="shared" si="13"/>
        <v/>
      </c>
      <c r="O98" s="21">
        <f>IF(E98=0,"",(IF($F$3="YTD TOTALS",SUM(Blank2:TEMPLATE!G99),SUM(Blank:TEMPLATE!G99))))</f>
        <v>0</v>
      </c>
      <c r="P98" s="21" t="str">
        <f t="shared" si="14"/>
        <v/>
      </c>
      <c r="Q98" s="21">
        <f>IF(E98=0,"",(IF($F$3="YTD TOTALS",SUM(SUM(Blank2:TEMPLATE!D99),SUM(Blank2:TEMPLATE!E99)),SUM(SUM(Blank:TEMPLATE!D99),SUM(Blank:TEMPLATE!E99)))))</f>
        <v>0</v>
      </c>
      <c r="R98" s="21" t="str">
        <f t="shared" si="15"/>
        <v/>
      </c>
      <c r="S98" s="21">
        <f>IF(E98=0,"",(IF($F$3="YTD TOTALS",SUM(Blank2:TEMPLATE!F99),SUM(Blank:TEMPLATE!F99))))</f>
        <v>0</v>
      </c>
      <c r="T98" s="21" t="str">
        <f t="shared" si="16"/>
        <v/>
      </c>
      <c r="U98" s="21">
        <f>IF(E98=0,"",(IF($F$3="YTD TOTALS",SUM(Blank2:TEMPLATE!H99),SUM(Blank:TEMPLATE!H99))))</f>
        <v>0</v>
      </c>
      <c r="V98" s="21">
        <f>IF(E98=0,"",(IF($F$3="YTD TOTALS",SUM(Blank2:TEMPLATE!I99),SUM(Blank:TEMPLATE!I99))))</f>
        <v>0</v>
      </c>
      <c r="W98" s="21">
        <f>IF(E98=0,"",(IF($F$3="YTD TOTALS",SUM(Blank2:TEMPLATE!J99),SUM(Blank:TEMPLATE!J99))))</f>
        <v>0</v>
      </c>
      <c r="X98" s="21">
        <f>IF(E98=0,"",(IF($F$3="YTD TOTALS",(SUM(Blank2:TEMPLATE!L99)-('MACHINE INFO'!R98*(B$6-A98+1))),SUM(Blank:Blank2!L99)+(SUM(Blank2:TEMPLATE!L99)-('MACHINE INFO'!R98*(B$6-A98+1))))))</f>
        <v>0</v>
      </c>
      <c r="Y98" s="22">
        <f t="shared" si="17"/>
        <v>0</v>
      </c>
      <c r="Z98" s="126">
        <f>IF(E98=0,"",(SUM('MACHINE INFO'!S98)))</f>
        <v>0.88039999999999996</v>
      </c>
      <c r="AA98" s="143" t="str">
        <f t="shared" si="18"/>
        <v/>
      </c>
      <c r="AB98" s="142" t="str">
        <f t="shared" si="19"/>
        <v/>
      </c>
    </row>
    <row r="99" spans="1:28" s="18" customFormat="1" ht="20.25" customHeight="1" x14ac:dyDescent="0.4">
      <c r="A99" s="291">
        <f>IF($F$3="YTD TOTALS",IF('MACHINE INFO'!B99-B$2&gt;0,'MACHINE INFO'!B99,B$2),'MACHINE INFO'!B99)</f>
        <v>45626</v>
      </c>
      <c r="B99" s="19">
        <f>'MACHINE INFO'!D99</f>
        <v>17</v>
      </c>
      <c r="C99" s="19">
        <f>'MACHINE INFO'!E99</f>
        <v>1</v>
      </c>
      <c r="D99" s="19">
        <f>'MACHINE INFO'!F99</f>
        <v>1097</v>
      </c>
      <c r="E99" s="19" t="str">
        <f>'MACHINE INFO'!G99</f>
        <v>0356624771</v>
      </c>
      <c r="F99" s="20" t="str">
        <f>'MACHINE INFO'!H99</f>
        <v>$0.01</v>
      </c>
      <c r="G99" s="19" t="str">
        <f>'MACHINE INFO'!I99</f>
        <v>IGT</v>
      </c>
      <c r="H99" s="19" t="str">
        <f>'MACHINE INFO'!O99</f>
        <v>BEST BET - LIGHTNING LINK</v>
      </c>
      <c r="I99" s="19" t="str">
        <f>'MACHINE INFO'!P99</f>
        <v>5R50L25-500CR</v>
      </c>
      <c r="J99" s="19" t="str">
        <f>'MACHINE INFO'!Q99</f>
        <v>VIDEO MACHINE</v>
      </c>
      <c r="K99" s="19" t="e">
        <f>'MACHINE INFO'!#REF!</f>
        <v>#REF!</v>
      </c>
      <c r="L99" s="299">
        <f>'MACHINE INFO'!U99</f>
        <v>42278</v>
      </c>
      <c r="M99" s="21">
        <f>IF(D99=0,"",(IF($F$3="YTD TOTALS",SUM(Blank2:TEMPLATE!C100),SUM(Blank:TEMPLATE!C100))))</f>
        <v>0</v>
      </c>
      <c r="N99" s="21" t="str">
        <f t="shared" si="13"/>
        <v/>
      </c>
      <c r="O99" s="21">
        <f>IF(E99=0,"",(IF($F$3="YTD TOTALS",SUM(Blank2:TEMPLATE!G100),SUM(Blank:TEMPLATE!G100))))</f>
        <v>0</v>
      </c>
      <c r="P99" s="21" t="str">
        <f t="shared" si="14"/>
        <v/>
      </c>
      <c r="Q99" s="21">
        <f>IF(E99=0,"",(IF($F$3="YTD TOTALS",SUM(SUM(Blank2:TEMPLATE!D100),SUM(Blank2:TEMPLATE!E100)),SUM(SUM(Blank:TEMPLATE!D100),SUM(Blank:TEMPLATE!E100)))))</f>
        <v>0</v>
      </c>
      <c r="R99" s="21" t="str">
        <f t="shared" si="15"/>
        <v/>
      </c>
      <c r="S99" s="21">
        <f>IF(E99=0,"",(IF($F$3="YTD TOTALS",SUM(Blank2:TEMPLATE!F100),SUM(Blank:TEMPLATE!F100))))</f>
        <v>0</v>
      </c>
      <c r="T99" s="21" t="str">
        <f t="shared" si="16"/>
        <v/>
      </c>
      <c r="U99" s="21">
        <f>IF(E99=0,"",(IF($F$3="YTD TOTALS",SUM(Blank2:TEMPLATE!H100),SUM(Blank:TEMPLATE!H100))))</f>
        <v>0</v>
      </c>
      <c r="V99" s="21">
        <f>IF(E99=0,"",(IF($F$3="YTD TOTALS",SUM(Blank2:TEMPLATE!I100),SUM(Blank:TEMPLATE!I100))))</f>
        <v>0</v>
      </c>
      <c r="W99" s="21">
        <f>IF(E99=0,"",(IF($F$3="YTD TOTALS",SUM(Blank2:TEMPLATE!J100),SUM(Blank:TEMPLATE!J100))))</f>
        <v>0</v>
      </c>
      <c r="X99" s="21">
        <f>IF(E99=0,"",(IF($F$3="YTD TOTALS",(SUM(Blank2:TEMPLATE!L100)-('MACHINE INFO'!R99*(B$6-A99+1))),SUM(Blank:Blank2!L100)+(SUM(Blank2:TEMPLATE!L100)-('MACHINE INFO'!R99*(B$6-A99+1))))))</f>
        <v>0</v>
      </c>
      <c r="Y99" s="22">
        <f t="shared" si="17"/>
        <v>0</v>
      </c>
      <c r="Z99" s="126">
        <f>IF(E99=0,"",(SUM('MACHINE INFO'!S99)))</f>
        <v>0.88039999999999996</v>
      </c>
      <c r="AA99" s="143" t="str">
        <f t="shared" si="18"/>
        <v/>
      </c>
      <c r="AB99" s="142" t="str">
        <f t="shared" si="19"/>
        <v/>
      </c>
    </row>
    <row r="100" spans="1:28" s="18" customFormat="1" ht="20.25" customHeight="1" x14ac:dyDescent="0.4">
      <c r="A100" s="291">
        <f>IF($F$3="YTD TOTALS",IF('MACHINE INFO'!B100-B$2&gt;0,'MACHINE INFO'!B100,B$2),'MACHINE INFO'!B100)</f>
        <v>45626</v>
      </c>
      <c r="B100" s="19">
        <f>'MACHINE INFO'!D100</f>
        <v>17</v>
      </c>
      <c r="C100" s="19">
        <f>'MACHINE INFO'!E100</f>
        <v>2</v>
      </c>
      <c r="D100" s="19">
        <f>'MACHINE INFO'!F100</f>
        <v>1184</v>
      </c>
      <c r="E100" s="19" t="str">
        <f>'MACHINE INFO'!G100</f>
        <v>0356633094</v>
      </c>
      <c r="F100" s="20" t="str">
        <f>'MACHINE INFO'!H100</f>
        <v>$0.01</v>
      </c>
      <c r="G100" s="19" t="str">
        <f>'MACHINE INFO'!I100</f>
        <v>IGT</v>
      </c>
      <c r="H100" s="19" t="str">
        <f>'MACHINE INFO'!O100</f>
        <v>SAHARA GOLD - LIGHTNING LINK</v>
      </c>
      <c r="I100" s="19" t="str">
        <f>'MACHINE INFO'!P100</f>
        <v>5R50L25-500CR</v>
      </c>
      <c r="J100" s="19" t="str">
        <f>'MACHINE INFO'!Q100</f>
        <v>VIDEO MACHINE</v>
      </c>
      <c r="K100" s="19" t="e">
        <f>'MACHINE INFO'!#REF!</f>
        <v>#REF!</v>
      </c>
      <c r="L100" s="299">
        <f>'MACHINE INFO'!U100</f>
        <v>42278</v>
      </c>
      <c r="M100" s="21">
        <f>IF(D100=0,"",(IF($F$3="YTD TOTALS",SUM(Blank2:TEMPLATE!C101),SUM(Blank:TEMPLATE!C101))))</f>
        <v>0</v>
      </c>
      <c r="N100" s="21" t="str">
        <f t="shared" si="13"/>
        <v/>
      </c>
      <c r="O100" s="21">
        <f>IF(E100=0,"",(IF($F$3="YTD TOTALS",SUM(Blank2:TEMPLATE!G101),SUM(Blank:TEMPLATE!G101))))</f>
        <v>0</v>
      </c>
      <c r="P100" s="21" t="str">
        <f t="shared" si="14"/>
        <v/>
      </c>
      <c r="Q100" s="21">
        <f>IF(E100=0,"",(IF($F$3="YTD TOTALS",SUM(SUM(Blank2:TEMPLATE!D101),SUM(Blank2:TEMPLATE!E101)),SUM(SUM(Blank:TEMPLATE!D101),SUM(Blank:TEMPLATE!E101)))))</f>
        <v>0</v>
      </c>
      <c r="R100" s="21" t="str">
        <f t="shared" si="15"/>
        <v/>
      </c>
      <c r="S100" s="21">
        <f>IF(E100=0,"",(IF($F$3="YTD TOTALS",SUM(Blank2:TEMPLATE!F101),SUM(Blank:TEMPLATE!F101))))</f>
        <v>0</v>
      </c>
      <c r="T100" s="21" t="str">
        <f t="shared" si="16"/>
        <v/>
      </c>
      <c r="U100" s="21">
        <f>IF(E100=0,"",(IF($F$3="YTD TOTALS",SUM(Blank2:TEMPLATE!H101),SUM(Blank:TEMPLATE!H101))))</f>
        <v>0</v>
      </c>
      <c r="V100" s="21">
        <f>IF(E100=0,"",(IF($F$3="YTD TOTALS",SUM(Blank2:TEMPLATE!I101),SUM(Blank:TEMPLATE!I101))))</f>
        <v>0</v>
      </c>
      <c r="W100" s="21">
        <f>IF(E100=0,"",(IF($F$3="YTD TOTALS",SUM(Blank2:TEMPLATE!J101),SUM(Blank:TEMPLATE!J101))))</f>
        <v>0</v>
      </c>
      <c r="X100" s="21">
        <f>IF(E100=0,"",(IF($F$3="YTD TOTALS",(SUM(Blank2:TEMPLATE!L101)-('MACHINE INFO'!R100*(B$6-A100+1))),SUM(Blank:Blank2!L101)+(SUM(Blank2:TEMPLATE!L101)-('MACHINE INFO'!R100*(B$6-A100+1))))))</f>
        <v>0</v>
      </c>
      <c r="Y100" s="22">
        <f t="shared" si="17"/>
        <v>0</v>
      </c>
      <c r="Z100" s="126">
        <f>IF(E100=0,"",(SUM('MACHINE INFO'!S100)))</f>
        <v>0.88039999999999996</v>
      </c>
      <c r="AA100" s="143" t="str">
        <f t="shared" si="18"/>
        <v/>
      </c>
      <c r="AB100" s="142" t="str">
        <f t="shared" si="19"/>
        <v/>
      </c>
    </row>
    <row r="101" spans="1:28" s="18" customFormat="1" ht="20.25" customHeight="1" x14ac:dyDescent="0.4">
      <c r="A101" s="291">
        <f>IF($F$3="YTD TOTALS",IF('MACHINE INFO'!B101-B$2&gt;0,'MACHINE INFO'!B101,B$2),'MACHINE INFO'!B101)</f>
        <v>45626</v>
      </c>
      <c r="B101" s="19">
        <f>'MACHINE INFO'!D101</f>
        <v>17</v>
      </c>
      <c r="C101" s="19">
        <f>'MACHINE INFO'!E101</f>
        <v>3</v>
      </c>
      <c r="D101" s="19">
        <f>'MACHINE INFO'!F101</f>
        <v>1099</v>
      </c>
      <c r="E101" s="19" t="str">
        <f>'MACHINE INFO'!G101</f>
        <v>0356646927</v>
      </c>
      <c r="F101" s="20" t="str">
        <f>'MACHINE INFO'!H101</f>
        <v>$0.01</v>
      </c>
      <c r="G101" s="19" t="str">
        <f>'MACHINE INFO'!I101</f>
        <v>IGT</v>
      </c>
      <c r="H101" s="19" t="str">
        <f>'MACHINE INFO'!O101</f>
        <v>TIKI FIRE - LIGHTNING LINK</v>
      </c>
      <c r="I101" s="19" t="str">
        <f>'MACHINE INFO'!P101</f>
        <v>5R50L25-500CR</v>
      </c>
      <c r="J101" s="19" t="str">
        <f>'MACHINE INFO'!Q101</f>
        <v>VIDEO MACHINE</v>
      </c>
      <c r="K101" s="19" t="e">
        <f>'MACHINE INFO'!#REF!</f>
        <v>#REF!</v>
      </c>
      <c r="L101" s="299">
        <f>'MACHINE INFO'!U101</f>
        <v>42278</v>
      </c>
      <c r="M101" s="21">
        <f>IF(D101=0,"",(IF($F$3="YTD TOTALS",SUM(Blank2:TEMPLATE!C102),SUM(Blank:TEMPLATE!C102))))</f>
        <v>0</v>
      </c>
      <c r="N101" s="21" t="str">
        <f t="shared" si="13"/>
        <v/>
      </c>
      <c r="O101" s="21">
        <f>IF(E101=0,"",(IF($F$3="YTD TOTALS",SUM(Blank2:TEMPLATE!G102),SUM(Blank:TEMPLATE!G102))))</f>
        <v>0</v>
      </c>
      <c r="P101" s="21" t="str">
        <f t="shared" si="14"/>
        <v/>
      </c>
      <c r="Q101" s="21">
        <f>IF(E101=0,"",(IF($F$3="YTD TOTALS",SUM(SUM(Blank2:TEMPLATE!D102),SUM(Blank2:TEMPLATE!E102)),SUM(SUM(Blank:TEMPLATE!D102),SUM(Blank:TEMPLATE!E102)))))</f>
        <v>0</v>
      </c>
      <c r="R101" s="21" t="str">
        <f t="shared" si="15"/>
        <v/>
      </c>
      <c r="S101" s="21">
        <f>IF(E101=0,"",(IF($F$3="YTD TOTALS",SUM(Blank2:TEMPLATE!F102),SUM(Blank:TEMPLATE!F102))))</f>
        <v>0</v>
      </c>
      <c r="T101" s="21" t="str">
        <f t="shared" si="16"/>
        <v/>
      </c>
      <c r="U101" s="21">
        <f>IF(E101=0,"",(IF($F$3="YTD TOTALS",SUM(Blank2:TEMPLATE!H102),SUM(Blank:TEMPLATE!H102))))</f>
        <v>0</v>
      </c>
      <c r="V101" s="21">
        <f>IF(E101=0,"",(IF($F$3="YTD TOTALS",SUM(Blank2:TEMPLATE!I102),SUM(Blank:TEMPLATE!I102))))</f>
        <v>0</v>
      </c>
      <c r="W101" s="21">
        <f>IF(E101=0,"",(IF($F$3="YTD TOTALS",SUM(Blank2:TEMPLATE!J102),SUM(Blank:TEMPLATE!J102))))</f>
        <v>0</v>
      </c>
      <c r="X101" s="21">
        <f>IF(E101=0,"",(IF($F$3="YTD TOTALS",(SUM(Blank2:TEMPLATE!L102)-('MACHINE INFO'!R101*(B$6-A101+1))),SUM(Blank:Blank2!L102)+(SUM(Blank2:TEMPLATE!L102)-('MACHINE INFO'!R101*(B$6-A101+1))))))</f>
        <v>0</v>
      </c>
      <c r="Y101" s="22">
        <f t="shared" si="17"/>
        <v>0</v>
      </c>
      <c r="Z101" s="126">
        <f>IF(E101=0,"",(SUM('MACHINE INFO'!S101)))</f>
        <v>0.88039999999999996</v>
      </c>
      <c r="AA101" s="143" t="str">
        <f t="shared" si="18"/>
        <v/>
      </c>
      <c r="AB101" s="142" t="str">
        <f t="shared" si="19"/>
        <v/>
      </c>
    </row>
    <row r="102" spans="1:28" s="18" customFormat="1" ht="20.25" customHeight="1" x14ac:dyDescent="0.4">
      <c r="A102" s="291">
        <f>IF($F$3="YTD TOTALS",IF('MACHINE INFO'!B102-B$2&gt;0,'MACHINE INFO'!B102,B$2),'MACHINE INFO'!B102)</f>
        <v>45626</v>
      </c>
      <c r="B102" s="19">
        <f>'MACHINE INFO'!D102</f>
        <v>17</v>
      </c>
      <c r="C102" s="19">
        <f>'MACHINE INFO'!E102</f>
        <v>4</v>
      </c>
      <c r="D102" s="19">
        <f>'MACHINE INFO'!F102</f>
        <v>1185</v>
      </c>
      <c r="E102" s="19" t="str">
        <f>'MACHINE INFO'!G102</f>
        <v>0168842475</v>
      </c>
      <c r="F102" s="20" t="str">
        <f>'MACHINE INFO'!H102</f>
        <v>$0.25</v>
      </c>
      <c r="G102" s="19" t="str">
        <f>'MACHINE INFO'!I102</f>
        <v>IGT</v>
      </c>
      <c r="H102" s="19" t="str">
        <f>'MACHINE INFO'!O102</f>
        <v>TRIPLE RED HOT 7S</v>
      </c>
      <c r="I102" s="19" t="str">
        <f>'MACHINE INFO'!P102</f>
        <v>3R5L1-15CR</v>
      </c>
      <c r="J102" s="19" t="str">
        <f>'MACHINE INFO'!Q102</f>
        <v>REEL MACHINE</v>
      </c>
      <c r="K102" s="19" t="e">
        <f>'MACHINE INFO'!#REF!</f>
        <v>#REF!</v>
      </c>
      <c r="L102" s="299">
        <f>'MACHINE INFO'!U102</f>
        <v>42278</v>
      </c>
      <c r="M102" s="21">
        <f>IF(D102=0,"",(IF($F$3="YTD TOTALS",SUM(Blank2:TEMPLATE!C103),SUM(Blank:TEMPLATE!C103))))</f>
        <v>0</v>
      </c>
      <c r="N102" s="21" t="str">
        <f t="shared" si="13"/>
        <v/>
      </c>
      <c r="O102" s="21">
        <f>IF(E102=0,"",(IF($F$3="YTD TOTALS",SUM(Blank2:TEMPLATE!G103),SUM(Blank:TEMPLATE!G103))))</f>
        <v>0</v>
      </c>
      <c r="P102" s="21" t="str">
        <f t="shared" si="14"/>
        <v/>
      </c>
      <c r="Q102" s="21">
        <f>IF(E102=0,"",(IF($F$3="YTD TOTALS",SUM(SUM(Blank2:TEMPLATE!D103),SUM(Blank2:TEMPLATE!E103)),SUM(SUM(Blank:TEMPLATE!D103),SUM(Blank:TEMPLATE!E103)))))</f>
        <v>0</v>
      </c>
      <c r="R102" s="21" t="str">
        <f t="shared" si="15"/>
        <v/>
      </c>
      <c r="S102" s="21">
        <f>IF(E102=0,"",(IF($F$3="YTD TOTALS",SUM(Blank2:TEMPLATE!F103),SUM(Blank:TEMPLATE!F103))))</f>
        <v>0</v>
      </c>
      <c r="T102" s="21" t="str">
        <f t="shared" si="16"/>
        <v/>
      </c>
      <c r="U102" s="21">
        <f>IF(E102=0,"",(IF($F$3="YTD TOTALS",SUM(Blank2:TEMPLATE!H103),SUM(Blank:TEMPLATE!H103))))</f>
        <v>0</v>
      </c>
      <c r="V102" s="21">
        <f>IF(E102=0,"",(IF($F$3="YTD TOTALS",SUM(Blank2:TEMPLATE!I103),SUM(Blank:TEMPLATE!I103))))</f>
        <v>0</v>
      </c>
      <c r="W102" s="21">
        <f>IF(E102=0,"",(IF($F$3="YTD TOTALS",SUM(Blank2:TEMPLATE!J103),SUM(Blank:TEMPLATE!J103))))</f>
        <v>0</v>
      </c>
      <c r="X102" s="21">
        <f>IF(E102=0,"",(IF($F$3="YTD TOTALS",(SUM(Blank2:TEMPLATE!L103)-('MACHINE INFO'!R102*(B$6-A102+1))),SUM(Blank:Blank2!L103)+(SUM(Blank2:TEMPLATE!L103)-('MACHINE INFO'!R102*(B$6-A102+1))))))</f>
        <v>0</v>
      </c>
      <c r="Y102" s="22">
        <f t="shared" si="17"/>
        <v>0</v>
      </c>
      <c r="Z102" s="126">
        <f>IF(E102=0,"",(SUM('MACHINE INFO'!S102)))</f>
        <v>0.92010000000000003</v>
      </c>
      <c r="AA102" s="143" t="str">
        <f t="shared" si="18"/>
        <v/>
      </c>
      <c r="AB102" s="142" t="str">
        <f t="shared" si="19"/>
        <v/>
      </c>
    </row>
    <row r="103" spans="1:28" s="18" customFormat="1" ht="20.25" customHeight="1" x14ac:dyDescent="0.4">
      <c r="A103" s="291">
        <f>IF($F$3="YTD TOTALS",IF('MACHINE INFO'!B103-B$2&gt;0,'MACHINE INFO'!B103,B$2),'MACHINE INFO'!B103)</f>
        <v>45626</v>
      </c>
      <c r="B103" s="19">
        <f>'MACHINE INFO'!D103</f>
        <v>17</v>
      </c>
      <c r="C103" s="19">
        <f>'MACHINE INFO'!E103</f>
        <v>5</v>
      </c>
      <c r="D103" s="19">
        <f>'MACHINE INFO'!F103</f>
        <v>1189</v>
      </c>
      <c r="E103" s="19" t="str">
        <f>'MACHINE INFO'!G103</f>
        <v>0168858462</v>
      </c>
      <c r="F103" s="20" t="str">
        <f>'MACHINE INFO'!H103</f>
        <v>$1.00</v>
      </c>
      <c r="G103" s="19" t="str">
        <f>'MACHINE INFO'!I103</f>
        <v>IGT</v>
      </c>
      <c r="H103" s="19" t="str">
        <f>'MACHINE INFO'!O103</f>
        <v>DOUBLE DOUBLE GOLD</v>
      </c>
      <c r="I103" s="19" t="str">
        <f>'MACHINE INFO'!P103</f>
        <v>3R1L1-5CR</v>
      </c>
      <c r="J103" s="19" t="str">
        <f>'MACHINE INFO'!Q103</f>
        <v>REEL MACHINE</v>
      </c>
      <c r="K103" s="19" t="e">
        <f>'MACHINE INFO'!#REF!</f>
        <v>#REF!</v>
      </c>
      <c r="L103" s="299">
        <f>'MACHINE INFO'!U103</f>
        <v>43101</v>
      </c>
      <c r="M103" s="21">
        <f>IF(D103=0,"",(IF($F$3="YTD TOTALS",SUM(Blank2:TEMPLATE!C104),SUM(Blank:TEMPLATE!C104))))</f>
        <v>0</v>
      </c>
      <c r="N103" s="21" t="str">
        <f t="shared" si="13"/>
        <v/>
      </c>
      <c r="O103" s="21">
        <f>IF(E103=0,"",(IF($F$3="YTD TOTALS",SUM(Blank2:TEMPLATE!G104),SUM(Blank:TEMPLATE!G104))))</f>
        <v>0</v>
      </c>
      <c r="P103" s="21" t="str">
        <f t="shared" si="14"/>
        <v/>
      </c>
      <c r="Q103" s="21">
        <f>IF(E103=0,"",(IF($F$3="YTD TOTALS",SUM(SUM(Blank2:TEMPLATE!D104),SUM(Blank2:TEMPLATE!E104)),SUM(SUM(Blank:TEMPLATE!D104),SUM(Blank:TEMPLATE!E104)))))</f>
        <v>0</v>
      </c>
      <c r="R103" s="21" t="str">
        <f t="shared" si="15"/>
        <v/>
      </c>
      <c r="S103" s="21">
        <f>IF(E103=0,"",(IF($F$3="YTD TOTALS",SUM(Blank2:TEMPLATE!F104),SUM(Blank:TEMPLATE!F104))))</f>
        <v>0</v>
      </c>
      <c r="T103" s="21" t="str">
        <f t="shared" si="16"/>
        <v/>
      </c>
      <c r="U103" s="21">
        <f>IF(E103=0,"",(IF($F$3="YTD TOTALS",SUM(Blank2:TEMPLATE!H104),SUM(Blank:TEMPLATE!H104))))</f>
        <v>0</v>
      </c>
      <c r="V103" s="21">
        <f>IF(E103=0,"",(IF($F$3="YTD TOTALS",SUM(Blank2:TEMPLATE!I104),SUM(Blank:TEMPLATE!I104))))</f>
        <v>0</v>
      </c>
      <c r="W103" s="21">
        <f>IF(E103=0,"",(IF($F$3="YTD TOTALS",SUM(Blank2:TEMPLATE!J104),SUM(Blank:TEMPLATE!J104))))</f>
        <v>0</v>
      </c>
      <c r="X103" s="21">
        <f>IF(E103=0,"",(IF($F$3="YTD TOTALS",(SUM(Blank2:TEMPLATE!L104)-('MACHINE INFO'!R103*(B$6-A103+1))),SUM(Blank:Blank2!L104)+(SUM(Blank2:TEMPLATE!L104)-('MACHINE INFO'!R103*(B$6-A103+1))))))</f>
        <v>0</v>
      </c>
      <c r="Y103" s="22">
        <f t="shared" si="17"/>
        <v>0</v>
      </c>
      <c r="Z103" s="126">
        <f>IF(E103=0,"",(SUM('MACHINE INFO'!S103)))</f>
        <v>0.85119999999999996</v>
      </c>
      <c r="AA103" s="143" t="str">
        <f t="shared" si="18"/>
        <v/>
      </c>
      <c r="AB103" s="142" t="str">
        <f t="shared" si="19"/>
        <v/>
      </c>
    </row>
    <row r="104" spans="1:28" s="18" customFormat="1" ht="20.25" customHeight="1" x14ac:dyDescent="0.4">
      <c r="A104" s="291">
        <f>IF($F$3="YTD TOTALS",IF('MACHINE INFO'!B104-B$2&gt;0,'MACHINE INFO'!B104,B$2),'MACHINE INFO'!B104)</f>
        <v>45626</v>
      </c>
      <c r="B104" s="19">
        <f>'MACHINE INFO'!D104</f>
        <v>17</v>
      </c>
      <c r="C104" s="19">
        <f>'MACHINE INFO'!E104</f>
        <v>6</v>
      </c>
      <c r="D104" s="19">
        <f>'MACHINE INFO'!F104</f>
        <v>1187</v>
      </c>
      <c r="E104" s="19" t="str">
        <f>'MACHINE INFO'!G104</f>
        <v>0168866672</v>
      </c>
      <c r="F104" s="20" t="str">
        <f>'MACHINE INFO'!H104</f>
        <v>$1.00</v>
      </c>
      <c r="G104" s="19" t="str">
        <f>'MACHINE INFO'!I104</f>
        <v>IGT</v>
      </c>
      <c r="H104" s="19" t="str">
        <f>'MACHINE INFO'!O104</f>
        <v>2X3X4X5X SUPER LUCKY TIMES PAY FREE GAMES</v>
      </c>
      <c r="I104" s="19" t="str">
        <f>'MACHINE INFO'!P104</f>
        <v>3R20L1-20CR</v>
      </c>
      <c r="J104" s="19" t="str">
        <f>'MACHINE INFO'!Q104</f>
        <v>REEL MACHINE</v>
      </c>
      <c r="K104" s="19" t="e">
        <f>'MACHINE INFO'!#REF!</f>
        <v>#REF!</v>
      </c>
      <c r="L104" s="299">
        <f>'MACHINE INFO'!U104</f>
        <v>43101</v>
      </c>
      <c r="M104" s="21">
        <f>IF(D104=0,"",(IF($F$3="YTD TOTALS",SUM(Blank2:TEMPLATE!C105),SUM(Blank:TEMPLATE!C105))))</f>
        <v>0</v>
      </c>
      <c r="N104" s="21" t="str">
        <f t="shared" si="13"/>
        <v/>
      </c>
      <c r="O104" s="21">
        <f>IF(E104=0,"",(IF($F$3="YTD TOTALS",SUM(Blank2:TEMPLATE!G105),SUM(Blank:TEMPLATE!G105))))</f>
        <v>0</v>
      </c>
      <c r="P104" s="21" t="str">
        <f t="shared" si="14"/>
        <v/>
      </c>
      <c r="Q104" s="21">
        <f>IF(E104=0,"",(IF($F$3="YTD TOTALS",SUM(SUM(Blank2:TEMPLATE!D105),SUM(Blank2:TEMPLATE!E105)),SUM(SUM(Blank:TEMPLATE!D105),SUM(Blank:TEMPLATE!E105)))))</f>
        <v>0</v>
      </c>
      <c r="R104" s="21" t="str">
        <f t="shared" si="15"/>
        <v/>
      </c>
      <c r="S104" s="21">
        <f>IF(E104=0,"",(IF($F$3="YTD TOTALS",SUM(Blank2:TEMPLATE!F105),SUM(Blank:TEMPLATE!F105))))</f>
        <v>0</v>
      </c>
      <c r="T104" s="21" t="str">
        <f t="shared" si="16"/>
        <v/>
      </c>
      <c r="U104" s="21">
        <f>IF(E104=0,"",(IF($F$3="YTD TOTALS",SUM(Blank2:TEMPLATE!H105),SUM(Blank:TEMPLATE!H105))))</f>
        <v>0</v>
      </c>
      <c r="V104" s="21">
        <f>IF(E104=0,"",(IF($F$3="YTD TOTALS",SUM(Blank2:TEMPLATE!I105),SUM(Blank:TEMPLATE!I105))))</f>
        <v>0</v>
      </c>
      <c r="W104" s="21">
        <f>IF(E104=0,"",(IF($F$3="YTD TOTALS",SUM(Blank2:TEMPLATE!J105),SUM(Blank:TEMPLATE!J105))))</f>
        <v>0</v>
      </c>
      <c r="X104" s="21">
        <f>IF(E104=0,"",(IF($F$3="YTD TOTALS",(SUM(Blank2:TEMPLATE!L105)-('MACHINE INFO'!R104*(B$6-A104+1))),SUM(Blank:Blank2!L105)+(SUM(Blank2:TEMPLATE!L105)-('MACHINE INFO'!R104*(B$6-A104+1))))))</f>
        <v>0</v>
      </c>
      <c r="Y104" s="22">
        <f t="shared" si="17"/>
        <v>0</v>
      </c>
      <c r="Z104" s="126">
        <f>IF(E104=0,"",(SUM('MACHINE INFO'!S104)))</f>
        <v>0.85680000000000001</v>
      </c>
      <c r="AA104" s="143" t="str">
        <f t="shared" si="18"/>
        <v/>
      </c>
      <c r="AB104" s="142" t="str">
        <f t="shared" si="19"/>
        <v/>
      </c>
    </row>
    <row r="105" spans="1:28" s="18" customFormat="1" ht="20.25" customHeight="1" x14ac:dyDescent="0.4">
      <c r="A105" s="291">
        <f>IF($F$3="YTD TOTALS",IF('MACHINE INFO'!B105-B$2&gt;0,'MACHINE INFO'!B105,B$2),'MACHINE INFO'!B105)</f>
        <v>45626</v>
      </c>
      <c r="B105" s="19">
        <f>'MACHINE INFO'!D105</f>
        <v>18</v>
      </c>
      <c r="C105" s="19">
        <f>'MACHINE INFO'!E105</f>
        <v>1</v>
      </c>
      <c r="D105" s="19">
        <f>'MACHINE INFO'!F105</f>
        <v>1416</v>
      </c>
      <c r="E105" s="19" t="str">
        <f>'MACHINE INFO'!G105</f>
        <v>0168874805</v>
      </c>
      <c r="F105" s="20" t="str">
        <f>'MACHINE INFO'!H105</f>
        <v>$1.00</v>
      </c>
      <c r="G105" s="19" t="str">
        <f>'MACHINE INFO'!I105</f>
        <v>LIGHT AND WONDER</v>
      </c>
      <c r="H105" s="19" t="str">
        <f>'MACHINE INFO'!O105</f>
        <v>DOUBLE DIAMOND DELUXE</v>
      </c>
      <c r="I105" s="19" t="str">
        <f>'MACHINE INFO'!P105</f>
        <v>3R1L1-5CR</v>
      </c>
      <c r="J105" s="19" t="str">
        <f>'MACHINE INFO'!Q105</f>
        <v>REEL MACHINE</v>
      </c>
      <c r="K105" s="19" t="e">
        <f>'MACHINE INFO'!#REF!</f>
        <v>#REF!</v>
      </c>
      <c r="L105" s="299">
        <f>'MACHINE INFO'!U105</f>
        <v>45538</v>
      </c>
      <c r="M105" s="21">
        <f>IF(D105=0,"",(IF($F$3="YTD TOTALS",SUM(Blank2:TEMPLATE!C106),SUM(Blank:TEMPLATE!C106))))</f>
        <v>0</v>
      </c>
      <c r="N105" s="21" t="str">
        <f t="shared" si="13"/>
        <v/>
      </c>
      <c r="O105" s="21">
        <f>IF(E105=0,"",(IF($F$3="YTD TOTALS",SUM(Blank2:TEMPLATE!G106),SUM(Blank:TEMPLATE!G106))))</f>
        <v>0</v>
      </c>
      <c r="P105" s="21" t="str">
        <f t="shared" si="14"/>
        <v/>
      </c>
      <c r="Q105" s="21">
        <f>IF(E105=0,"",(IF($F$3="YTD TOTALS",SUM(SUM(Blank2:TEMPLATE!D106),SUM(Blank2:TEMPLATE!E106)),SUM(SUM(Blank:TEMPLATE!D106),SUM(Blank:TEMPLATE!E106)))))</f>
        <v>0</v>
      </c>
      <c r="R105" s="21" t="str">
        <f t="shared" si="15"/>
        <v/>
      </c>
      <c r="S105" s="21">
        <f>IF(E105=0,"",(IF($F$3="YTD TOTALS",SUM(Blank2:TEMPLATE!F106),SUM(Blank:TEMPLATE!F106))))</f>
        <v>0</v>
      </c>
      <c r="T105" s="21" t="str">
        <f t="shared" si="16"/>
        <v/>
      </c>
      <c r="U105" s="21">
        <f>IF(E105=0,"",(IF($F$3="YTD TOTALS",SUM(Blank2:TEMPLATE!H106),SUM(Blank:TEMPLATE!H106))))</f>
        <v>0</v>
      </c>
      <c r="V105" s="21">
        <f>IF(E105=0,"",(IF($F$3="YTD TOTALS",SUM(Blank2:TEMPLATE!I106),SUM(Blank:TEMPLATE!I106))))</f>
        <v>0</v>
      </c>
      <c r="W105" s="21">
        <f>IF(E105=0,"",(IF($F$3="YTD TOTALS",SUM(Blank2:TEMPLATE!J106),SUM(Blank:TEMPLATE!J106))))</f>
        <v>0</v>
      </c>
      <c r="X105" s="21">
        <f>IF(E105=0,"",(IF($F$3="YTD TOTALS",(SUM(Blank2:TEMPLATE!L106)-('MACHINE INFO'!R105*(B$6-A105+1))),SUM(Blank:Blank2!L106)+(SUM(Blank2:TEMPLATE!L106)-('MACHINE INFO'!R105*(B$6-A105+1))))))</f>
        <v>0</v>
      </c>
      <c r="Y105" s="22">
        <f t="shared" si="17"/>
        <v>0</v>
      </c>
      <c r="Z105" s="126">
        <f>IF(E105=0,"",(SUM('MACHINE INFO'!S105)))</f>
        <v>0.85499999999999998</v>
      </c>
      <c r="AA105" s="143" t="str">
        <f t="shared" si="18"/>
        <v/>
      </c>
      <c r="AB105" s="142" t="str">
        <f t="shared" si="19"/>
        <v/>
      </c>
    </row>
    <row r="106" spans="1:28" s="18" customFormat="1" ht="20.25" customHeight="1" x14ac:dyDescent="0.4">
      <c r="A106" s="291">
        <f>IF($F$3="YTD TOTALS",IF('MACHINE INFO'!B106-B$2&gt;0,'MACHINE INFO'!B106,B$2),'MACHINE INFO'!B106)</f>
        <v>45626</v>
      </c>
      <c r="B106" s="19">
        <f>'MACHINE INFO'!D106</f>
        <v>18</v>
      </c>
      <c r="C106" s="19">
        <f>'MACHINE INFO'!E106</f>
        <v>2</v>
      </c>
      <c r="D106" s="19">
        <f>'MACHINE INFO'!F106</f>
        <v>1422</v>
      </c>
      <c r="E106" s="19" t="str">
        <f>'MACHINE INFO'!G106</f>
        <v>0168889219</v>
      </c>
      <c r="F106" s="20" t="str">
        <f>'MACHINE INFO'!H106</f>
        <v>$1.00</v>
      </c>
      <c r="G106" s="19" t="str">
        <f>'MACHINE INFO'!I106</f>
        <v>LIGHT AND WONDER</v>
      </c>
      <c r="H106" s="19" t="str">
        <f>'MACHINE INFO'!O106</f>
        <v>HOTTER THAN BLAZES RESPIN</v>
      </c>
      <c r="I106" s="19" t="str">
        <f>'MACHINE INFO'!P106</f>
        <v>3R5L1-5CR</v>
      </c>
      <c r="J106" s="19" t="str">
        <f>'MACHINE INFO'!Q106</f>
        <v>REEL MACHINE</v>
      </c>
      <c r="K106" s="19" t="e">
        <f>'MACHINE INFO'!#REF!</f>
        <v>#REF!</v>
      </c>
      <c r="L106" s="299">
        <f>'MACHINE INFO'!U106</f>
        <v>45538</v>
      </c>
      <c r="M106" s="21">
        <f>IF(D106=0,"",(IF($F$3="YTD TOTALS",SUM(Blank2:TEMPLATE!C107),SUM(Blank:TEMPLATE!C107))))</f>
        <v>0</v>
      </c>
      <c r="N106" s="21" t="str">
        <f t="shared" si="13"/>
        <v/>
      </c>
      <c r="O106" s="21">
        <f>IF(E106=0,"",(IF($F$3="YTD TOTALS",SUM(Blank2:TEMPLATE!G107),SUM(Blank:TEMPLATE!G107))))</f>
        <v>0</v>
      </c>
      <c r="P106" s="21" t="str">
        <f t="shared" si="14"/>
        <v/>
      </c>
      <c r="Q106" s="21">
        <f>IF(E106=0,"",(IF($F$3="YTD TOTALS",SUM(SUM(Blank2:TEMPLATE!D107),SUM(Blank2:TEMPLATE!E107)),SUM(SUM(Blank:TEMPLATE!D107),SUM(Blank:TEMPLATE!E107)))))</f>
        <v>0</v>
      </c>
      <c r="R106" s="21" t="str">
        <f t="shared" si="15"/>
        <v/>
      </c>
      <c r="S106" s="21">
        <f>IF(E106=0,"",(IF($F$3="YTD TOTALS",SUM(Blank2:TEMPLATE!F107),SUM(Blank:TEMPLATE!F107))))</f>
        <v>0</v>
      </c>
      <c r="T106" s="21" t="str">
        <f t="shared" si="16"/>
        <v/>
      </c>
      <c r="U106" s="21">
        <f>IF(E106=0,"",(IF($F$3="YTD TOTALS",SUM(Blank2:TEMPLATE!H107),SUM(Blank:TEMPLATE!H107))))</f>
        <v>0</v>
      </c>
      <c r="V106" s="21">
        <f>IF(E106=0,"",(IF($F$3="YTD TOTALS",SUM(Blank2:TEMPLATE!I107),SUM(Blank:TEMPLATE!I107))))</f>
        <v>0</v>
      </c>
      <c r="W106" s="21">
        <f>IF(E106=0,"",(IF($F$3="YTD TOTALS",SUM(Blank2:TEMPLATE!J107),SUM(Blank:TEMPLATE!J107))))</f>
        <v>0</v>
      </c>
      <c r="X106" s="21">
        <f>IF(E106=0,"",(IF($F$3="YTD TOTALS",(SUM(Blank2:TEMPLATE!L107)-('MACHINE INFO'!R106*(B$6-A106+1))),SUM(Blank:Blank2!L107)+(SUM(Blank2:TEMPLATE!L107)-('MACHINE INFO'!R106*(B$6-A106+1))))))</f>
        <v>0</v>
      </c>
      <c r="Y106" s="22">
        <f t="shared" si="17"/>
        <v>0</v>
      </c>
      <c r="Z106" s="126">
        <f>IF(E106=0,"",(SUM('MACHINE INFO'!S106)))</f>
        <v>0.85209999999999997</v>
      </c>
      <c r="AA106" s="143" t="str">
        <f t="shared" si="18"/>
        <v/>
      </c>
      <c r="AB106" s="142" t="str">
        <f t="shared" si="19"/>
        <v/>
      </c>
    </row>
    <row r="107" spans="1:28" s="18" customFormat="1" ht="20.25" customHeight="1" x14ac:dyDescent="0.4">
      <c r="A107" s="291">
        <f>IF($F$3="YTD TOTALS",IF('MACHINE INFO'!B107-B$2&gt;0,'MACHINE INFO'!B107,B$2),'MACHINE INFO'!B107)</f>
        <v>45626</v>
      </c>
      <c r="B107" s="19">
        <f>'MACHINE INFO'!D107</f>
        <v>18</v>
      </c>
      <c r="C107" s="19">
        <f>'MACHINE INFO'!E107</f>
        <v>3</v>
      </c>
      <c r="D107" s="19">
        <f>'MACHINE INFO'!F107</f>
        <v>1423</v>
      </c>
      <c r="E107" s="19" t="str">
        <f>'MACHINE INFO'!G107</f>
        <v>0168890070</v>
      </c>
      <c r="F107" s="20" t="str">
        <f>'MACHINE INFO'!H107</f>
        <v>$1.00</v>
      </c>
      <c r="G107" s="19" t="str">
        <f>'MACHINE INFO'!I107</f>
        <v>LIGHT AND WONDER</v>
      </c>
      <c r="H107" s="19" t="str">
        <f>'MACHINE INFO'!O107</f>
        <v>DOUBLE DIAMOND</v>
      </c>
      <c r="I107" s="19" t="str">
        <f>'MACHINE INFO'!P107</f>
        <v>3R1L1-5CR</v>
      </c>
      <c r="J107" s="19" t="str">
        <f>'MACHINE INFO'!Q107</f>
        <v>REEL MACHINE</v>
      </c>
      <c r="K107" s="19" t="e">
        <f>'MACHINE INFO'!#REF!</f>
        <v>#REF!</v>
      </c>
      <c r="L107" s="299">
        <f>'MACHINE INFO'!U107</f>
        <v>45538</v>
      </c>
      <c r="M107" s="21">
        <f>IF(D107=0,"",(IF($F$3="YTD TOTALS",SUM(Blank2:TEMPLATE!C108),SUM(Blank:TEMPLATE!C108))))</f>
        <v>0</v>
      </c>
      <c r="N107" s="21" t="str">
        <f t="shared" si="13"/>
        <v/>
      </c>
      <c r="O107" s="21">
        <f>IF(E107=0,"",(IF($F$3="YTD TOTALS",SUM(Blank2:TEMPLATE!G108),SUM(Blank:TEMPLATE!G108))))</f>
        <v>0</v>
      </c>
      <c r="P107" s="21" t="str">
        <f t="shared" si="14"/>
        <v/>
      </c>
      <c r="Q107" s="21">
        <f>IF(E107=0,"",(IF($F$3="YTD TOTALS",SUM(SUM(Blank2:TEMPLATE!D108),SUM(Blank2:TEMPLATE!E108)),SUM(SUM(Blank:TEMPLATE!D108),SUM(Blank:TEMPLATE!E108)))))</f>
        <v>0</v>
      </c>
      <c r="R107" s="21" t="str">
        <f t="shared" si="15"/>
        <v/>
      </c>
      <c r="S107" s="21">
        <f>IF(E107=0,"",(IF($F$3="YTD TOTALS",SUM(Blank2:TEMPLATE!F108),SUM(Blank:TEMPLATE!F108))))</f>
        <v>0</v>
      </c>
      <c r="T107" s="21" t="str">
        <f t="shared" si="16"/>
        <v/>
      </c>
      <c r="U107" s="21">
        <f>IF(E107=0,"",(IF($F$3="YTD TOTALS",SUM(Blank2:TEMPLATE!H108),SUM(Blank:TEMPLATE!H108))))</f>
        <v>0</v>
      </c>
      <c r="V107" s="21">
        <f>IF(E107=0,"",(IF($F$3="YTD TOTALS",SUM(Blank2:TEMPLATE!I108),SUM(Blank:TEMPLATE!I108))))</f>
        <v>0</v>
      </c>
      <c r="W107" s="21">
        <f>IF(E107=0,"",(IF($F$3="YTD TOTALS",SUM(Blank2:TEMPLATE!J108),SUM(Blank:TEMPLATE!J108))))</f>
        <v>0</v>
      </c>
      <c r="X107" s="21">
        <f>IF(E107=0,"",(IF($F$3="YTD TOTALS",(SUM(Blank2:TEMPLATE!L108)-('MACHINE INFO'!R107*(B$6-A107+1))),SUM(Blank:Blank2!L108)+(SUM(Blank2:TEMPLATE!L108)-('MACHINE INFO'!R107*(B$6-A107+1))))))</f>
        <v>0</v>
      </c>
      <c r="Y107" s="22">
        <f t="shared" si="17"/>
        <v>0</v>
      </c>
      <c r="Z107" s="126">
        <f>IF(E107=0,"",(SUM('MACHINE INFO'!S107)))</f>
        <v>0.85070000000000001</v>
      </c>
      <c r="AA107" s="143" t="str">
        <f t="shared" si="18"/>
        <v/>
      </c>
      <c r="AB107" s="142" t="str">
        <f t="shared" si="19"/>
        <v/>
      </c>
    </row>
    <row r="108" spans="1:28" s="18" customFormat="1" ht="20.25" customHeight="1" x14ac:dyDescent="0.4">
      <c r="A108" s="291">
        <f>IF($F$3="YTD TOTALS",IF('MACHINE INFO'!B108-B$2&gt;0,'MACHINE INFO'!B108,B$2),'MACHINE INFO'!B108)</f>
        <v>45626</v>
      </c>
      <c r="B108" s="19">
        <f>'MACHINE INFO'!D108</f>
        <v>18</v>
      </c>
      <c r="C108" s="19">
        <f>'MACHINE INFO'!E108</f>
        <v>4</v>
      </c>
      <c r="D108" s="19">
        <f>'MACHINE INFO'!F108</f>
        <v>1419</v>
      </c>
      <c r="E108" s="19" t="str">
        <f>'MACHINE INFO'!G108</f>
        <v>0356714678</v>
      </c>
      <c r="F108" s="20" t="str">
        <f>'MACHINE INFO'!H108</f>
        <v>$0.01</v>
      </c>
      <c r="G108" s="19" t="str">
        <f>'MACHINE INFO'!I108</f>
        <v>LIGHT AND WONDER</v>
      </c>
      <c r="H108" s="19" t="str">
        <f>'MACHINE INFO'!O108</f>
        <v>HUFF N' MORE PUFF POWER 4</v>
      </c>
      <c r="I108" s="19" t="str">
        <f>'MACHINE INFO'!P108</f>
        <v>5R243L200-800CR</v>
      </c>
      <c r="J108" s="19" t="str">
        <f>'MACHINE INFO'!Q108</f>
        <v>VIDEO MACHINE</v>
      </c>
      <c r="K108" s="19" t="e">
        <f>'MACHINE INFO'!#REF!</f>
        <v>#REF!</v>
      </c>
      <c r="L108" s="299">
        <f>'MACHINE INFO'!U108</f>
        <v>45538</v>
      </c>
      <c r="M108" s="21">
        <f>IF(D108=0,"",(IF($F$3="YTD TOTALS",SUM(Blank2:TEMPLATE!C109),SUM(Blank:TEMPLATE!C109))))</f>
        <v>0</v>
      </c>
      <c r="N108" s="21" t="str">
        <f t="shared" si="13"/>
        <v/>
      </c>
      <c r="O108" s="21">
        <f>IF(E108=0,"",(IF($F$3="YTD TOTALS",SUM(Blank2:TEMPLATE!G109),SUM(Blank:TEMPLATE!G109))))</f>
        <v>0</v>
      </c>
      <c r="P108" s="21" t="str">
        <f t="shared" si="14"/>
        <v/>
      </c>
      <c r="Q108" s="21">
        <f>IF(E108=0,"",(IF($F$3="YTD TOTALS",SUM(SUM(Blank2:TEMPLATE!D109),SUM(Blank2:TEMPLATE!E109)),SUM(SUM(Blank:TEMPLATE!D109),SUM(Blank:TEMPLATE!E109)))))</f>
        <v>0</v>
      </c>
      <c r="R108" s="21" t="str">
        <f t="shared" si="15"/>
        <v/>
      </c>
      <c r="S108" s="21">
        <f>IF(E108=0,"",(IF($F$3="YTD TOTALS",SUM(Blank2:TEMPLATE!F109),SUM(Blank:TEMPLATE!F109))))</f>
        <v>0</v>
      </c>
      <c r="T108" s="21" t="str">
        <f t="shared" si="16"/>
        <v/>
      </c>
      <c r="U108" s="21">
        <f>IF(E108=0,"",(IF($F$3="YTD TOTALS",SUM(Blank2:TEMPLATE!H109),SUM(Blank:TEMPLATE!H109))))</f>
        <v>0</v>
      </c>
      <c r="V108" s="21">
        <f>IF(E108=0,"",(IF($F$3="YTD TOTALS",SUM(Blank2:TEMPLATE!I109),SUM(Blank:TEMPLATE!I109))))</f>
        <v>0</v>
      </c>
      <c r="W108" s="21">
        <f>IF(E108=0,"",(IF($F$3="YTD TOTALS",SUM(Blank2:TEMPLATE!J109),SUM(Blank:TEMPLATE!J109))))</f>
        <v>0</v>
      </c>
      <c r="X108" s="21">
        <f>IF(E108=0,"",(IF($F$3="YTD TOTALS",(SUM(Blank2:TEMPLATE!L109)-('MACHINE INFO'!R108*(B$6-A108+1))),SUM(Blank:Blank2!L109)+(SUM(Blank2:TEMPLATE!L109)-('MACHINE INFO'!R108*(B$6-A108+1))))))</f>
        <v>0</v>
      </c>
      <c r="Y108" s="22">
        <f t="shared" si="17"/>
        <v>0</v>
      </c>
      <c r="Z108" s="126">
        <f>IF(E108=0,"",(SUM('MACHINE INFO'!S108)))</f>
        <v>0.89070000000000005</v>
      </c>
      <c r="AA108" s="143" t="str">
        <f t="shared" si="18"/>
        <v/>
      </c>
      <c r="AB108" s="142" t="str">
        <f t="shared" si="19"/>
        <v/>
      </c>
    </row>
    <row r="109" spans="1:28" s="18" customFormat="1" ht="20.25" customHeight="1" x14ac:dyDescent="0.4">
      <c r="A109" s="291">
        <f>IF($F$3="YTD TOTALS",IF('MACHINE INFO'!B109-B$2&gt;0,'MACHINE INFO'!B109,B$2),'MACHINE INFO'!B109)</f>
        <v>45626</v>
      </c>
      <c r="B109" s="19">
        <f>'MACHINE INFO'!D109</f>
        <v>18</v>
      </c>
      <c r="C109" s="19">
        <f>'MACHINE INFO'!E109</f>
        <v>5</v>
      </c>
      <c r="D109" s="19">
        <f>'MACHINE INFO'!F109</f>
        <v>1420</v>
      </c>
      <c r="E109" s="19" t="str">
        <f>'MACHINE INFO'!G109</f>
        <v>0356722176</v>
      </c>
      <c r="F109" s="20" t="str">
        <f>'MACHINE INFO'!H109</f>
        <v>$0.01</v>
      </c>
      <c r="G109" s="19" t="str">
        <f>'MACHINE INFO'!I109</f>
        <v>LIGHT AND WONDER</v>
      </c>
      <c r="H109" s="19" t="str">
        <f>'MACHINE INFO'!O109</f>
        <v>HUFF N' MORE PUFF POWER 4</v>
      </c>
      <c r="I109" s="19" t="str">
        <f>'MACHINE INFO'!P109</f>
        <v>5R243L200-800CR</v>
      </c>
      <c r="J109" s="19" t="str">
        <f>'MACHINE INFO'!Q109</f>
        <v>VIDEO MACHINE</v>
      </c>
      <c r="K109" s="19" t="e">
        <f>'MACHINE INFO'!#REF!</f>
        <v>#REF!</v>
      </c>
      <c r="L109" s="299">
        <f>'MACHINE INFO'!U109</f>
        <v>45538</v>
      </c>
      <c r="M109" s="21">
        <f>IF(D109=0,"",(IF($F$3="YTD TOTALS",SUM(Blank2:TEMPLATE!C110),SUM(Blank:TEMPLATE!C110))))</f>
        <v>0</v>
      </c>
      <c r="N109" s="21" t="str">
        <f t="shared" si="13"/>
        <v/>
      </c>
      <c r="O109" s="21">
        <f>IF(E109=0,"",(IF($F$3="YTD TOTALS",SUM(Blank2:TEMPLATE!G110),SUM(Blank:TEMPLATE!G110))))</f>
        <v>0</v>
      </c>
      <c r="P109" s="21" t="str">
        <f t="shared" si="14"/>
        <v/>
      </c>
      <c r="Q109" s="21">
        <f>IF(E109=0,"",(IF($F$3="YTD TOTALS",SUM(SUM(Blank2:TEMPLATE!D110),SUM(Blank2:TEMPLATE!E110)),SUM(SUM(Blank:TEMPLATE!D110),SUM(Blank:TEMPLATE!E110)))))</f>
        <v>0</v>
      </c>
      <c r="R109" s="21" t="str">
        <f t="shared" si="15"/>
        <v/>
      </c>
      <c r="S109" s="21">
        <f>IF(E109=0,"",(IF($F$3="YTD TOTALS",SUM(Blank2:TEMPLATE!F110),SUM(Blank:TEMPLATE!F110))))</f>
        <v>0</v>
      </c>
      <c r="T109" s="21" t="str">
        <f t="shared" si="16"/>
        <v/>
      </c>
      <c r="U109" s="21">
        <f>IF(E109=0,"",(IF($F$3="YTD TOTALS",SUM(Blank2:TEMPLATE!H110),SUM(Blank:TEMPLATE!H110))))</f>
        <v>0</v>
      </c>
      <c r="V109" s="21">
        <f>IF(E109=0,"",(IF($F$3="YTD TOTALS",SUM(Blank2:TEMPLATE!I110),SUM(Blank:TEMPLATE!I110))))</f>
        <v>0</v>
      </c>
      <c r="W109" s="21">
        <f>IF(E109=0,"",(IF($F$3="YTD TOTALS",SUM(Blank2:TEMPLATE!J110),SUM(Blank:TEMPLATE!J110))))</f>
        <v>0</v>
      </c>
      <c r="X109" s="21">
        <f>IF(E109=0,"",(IF($F$3="YTD TOTALS",(SUM(Blank2:TEMPLATE!L110)-('MACHINE INFO'!R109*(B$6-A109+1))),SUM(Blank:Blank2!L110)+(SUM(Blank2:TEMPLATE!L110)-('MACHINE INFO'!R109*(B$6-A109+1))))))</f>
        <v>0</v>
      </c>
      <c r="Y109" s="22">
        <f t="shared" si="17"/>
        <v>0</v>
      </c>
      <c r="Z109" s="126">
        <f>IF(E109=0,"",(SUM('MACHINE INFO'!S109)))</f>
        <v>0.89070000000000005</v>
      </c>
      <c r="AA109" s="143" t="str">
        <f t="shared" si="18"/>
        <v/>
      </c>
      <c r="AB109" s="142" t="str">
        <f t="shared" si="19"/>
        <v/>
      </c>
    </row>
    <row r="110" spans="1:28" s="18" customFormat="1" ht="20.25" customHeight="1" x14ac:dyDescent="0.4">
      <c r="A110" s="291">
        <f>IF($F$3="YTD TOTALS",IF('MACHINE INFO'!B110-B$2&gt;0,'MACHINE INFO'!B110,B$2),'MACHINE INFO'!B110)</f>
        <v>45626</v>
      </c>
      <c r="B110" s="19">
        <f>'MACHINE INFO'!D110</f>
        <v>18</v>
      </c>
      <c r="C110" s="19">
        <f>'MACHINE INFO'!E110</f>
        <v>6</v>
      </c>
      <c r="D110" s="19">
        <f>'MACHINE INFO'!F110</f>
        <v>1421</v>
      </c>
      <c r="E110" s="19" t="str">
        <f>'MACHINE INFO'!G110</f>
        <v>0356730517</v>
      </c>
      <c r="F110" s="20" t="str">
        <f>'MACHINE INFO'!H110</f>
        <v>$0.01</v>
      </c>
      <c r="G110" s="19" t="str">
        <f>'MACHINE INFO'!I110</f>
        <v>LIGHT AND WONDER</v>
      </c>
      <c r="H110" s="19" t="str">
        <f>'MACHINE INFO'!O110</f>
        <v>HUFF N' MORE PUFF POWER 4</v>
      </c>
      <c r="I110" s="19" t="str">
        <f>'MACHINE INFO'!P110</f>
        <v>5R243L200-800CR</v>
      </c>
      <c r="J110" s="19" t="str">
        <f>'MACHINE INFO'!Q110</f>
        <v>VIDEO MACHINE</v>
      </c>
      <c r="K110" s="19" t="e">
        <f>'MACHINE INFO'!#REF!</f>
        <v>#REF!</v>
      </c>
      <c r="L110" s="299">
        <f>'MACHINE INFO'!U110</f>
        <v>45538</v>
      </c>
      <c r="M110" s="21">
        <f>IF(D110=0,"",(IF($F$3="YTD TOTALS",SUM(Blank2:TEMPLATE!C111),SUM(Blank:TEMPLATE!C111))))</f>
        <v>0</v>
      </c>
      <c r="N110" s="21" t="str">
        <f t="shared" si="13"/>
        <v/>
      </c>
      <c r="O110" s="21">
        <f>IF(E110=0,"",(IF($F$3="YTD TOTALS",SUM(Blank2:TEMPLATE!G111),SUM(Blank:TEMPLATE!G111))))</f>
        <v>0</v>
      </c>
      <c r="P110" s="21" t="str">
        <f t="shared" si="14"/>
        <v/>
      </c>
      <c r="Q110" s="21">
        <f>IF(E110=0,"",(IF($F$3="YTD TOTALS",SUM(SUM(Blank2:TEMPLATE!D111),SUM(Blank2:TEMPLATE!E111)),SUM(SUM(Blank:TEMPLATE!D111),SUM(Blank:TEMPLATE!E111)))))</f>
        <v>0</v>
      </c>
      <c r="R110" s="21" t="str">
        <f t="shared" si="15"/>
        <v/>
      </c>
      <c r="S110" s="21">
        <f>IF(E110=0,"",(IF($F$3="YTD TOTALS",SUM(Blank2:TEMPLATE!F111),SUM(Blank:TEMPLATE!F111))))</f>
        <v>0</v>
      </c>
      <c r="T110" s="21" t="str">
        <f t="shared" si="16"/>
        <v/>
      </c>
      <c r="U110" s="21">
        <f>IF(E110=0,"",(IF($F$3="YTD TOTALS",SUM(Blank2:TEMPLATE!H111),SUM(Blank:TEMPLATE!H111))))</f>
        <v>0</v>
      </c>
      <c r="V110" s="21">
        <f>IF(E110=0,"",(IF($F$3="YTD TOTALS",SUM(Blank2:TEMPLATE!I111),SUM(Blank:TEMPLATE!I111))))</f>
        <v>0</v>
      </c>
      <c r="W110" s="21">
        <f>IF(E110=0,"",(IF($F$3="YTD TOTALS",SUM(Blank2:TEMPLATE!J111),SUM(Blank:TEMPLATE!J111))))</f>
        <v>0</v>
      </c>
      <c r="X110" s="21">
        <f>IF(E110=0,"",(IF($F$3="YTD TOTALS",(SUM(Blank2:TEMPLATE!L111)-('MACHINE INFO'!R110*(B$6-A110+1))),SUM(Blank:Blank2!L111)+(SUM(Blank2:TEMPLATE!L111)-('MACHINE INFO'!R110*(B$6-A110+1))))))</f>
        <v>0</v>
      </c>
      <c r="Y110" s="22">
        <f t="shared" si="17"/>
        <v>0</v>
      </c>
      <c r="Z110" s="126">
        <f>IF(E110=0,"",(SUM('MACHINE INFO'!S110)))</f>
        <v>0.89070000000000005</v>
      </c>
      <c r="AA110" s="143" t="str">
        <f t="shared" si="18"/>
        <v/>
      </c>
      <c r="AB110" s="142" t="str">
        <f t="shared" si="19"/>
        <v/>
      </c>
    </row>
    <row r="111" spans="1:28" s="18" customFormat="1" ht="20.25" customHeight="1" x14ac:dyDescent="0.4">
      <c r="A111" s="291">
        <f>IF($F$3="YTD TOTALS",IF('MACHINE INFO'!B111-B$2&gt;0,'MACHINE INFO'!B111,B$2),'MACHINE INFO'!B111)</f>
        <v>45626</v>
      </c>
      <c r="B111" s="19">
        <f>'MACHINE INFO'!D111</f>
        <v>19</v>
      </c>
      <c r="C111" s="19">
        <f>'MACHINE INFO'!E111</f>
        <v>1</v>
      </c>
      <c r="D111" s="19">
        <f>'MACHINE INFO'!F111</f>
        <v>1103</v>
      </c>
      <c r="E111" s="19" t="str">
        <f>'MACHINE INFO'!G111</f>
        <v>0356740155</v>
      </c>
      <c r="F111" s="20" t="str">
        <f>'MACHINE INFO'!H111</f>
        <v>$0.01</v>
      </c>
      <c r="G111" s="19" t="str">
        <f>'MACHINE INFO'!I111</f>
        <v>SCIENTIFIC GAMES</v>
      </c>
      <c r="H111" s="19" t="str">
        <f>'MACHINE INFO'!O111</f>
        <v>ISLAND RISING SUNSET SHORE</v>
      </c>
      <c r="I111" s="19" t="str">
        <f>'MACHINE INFO'!P111</f>
        <v>5R803L50-800CR</v>
      </c>
      <c r="J111" s="19" t="str">
        <f>'MACHINE INFO'!Q111</f>
        <v>VIDEO MACHINE</v>
      </c>
      <c r="K111" s="19" t="e">
        <f>'MACHINE INFO'!#REF!</f>
        <v>#REF!</v>
      </c>
      <c r="L111" s="299">
        <f>'MACHINE INFO'!U111</f>
        <v>43101</v>
      </c>
      <c r="M111" s="21">
        <f>IF(D111=0,"",(IF($F$3="YTD TOTALS",SUM(Blank2:TEMPLATE!C112),SUM(Blank:TEMPLATE!C112))))</f>
        <v>0</v>
      </c>
      <c r="N111" s="21" t="str">
        <f t="shared" si="13"/>
        <v/>
      </c>
      <c r="O111" s="21">
        <f>IF(E111=0,"",(IF($F$3="YTD TOTALS",SUM(Blank2:TEMPLATE!G112),SUM(Blank:TEMPLATE!G112))))</f>
        <v>0</v>
      </c>
      <c r="P111" s="21" t="str">
        <f t="shared" si="14"/>
        <v/>
      </c>
      <c r="Q111" s="21">
        <f>IF(E111=0,"",(IF($F$3="YTD TOTALS",SUM(SUM(Blank2:TEMPLATE!D112),SUM(Blank2:TEMPLATE!E112)),SUM(SUM(Blank:TEMPLATE!D112),SUM(Blank:TEMPLATE!E112)))))</f>
        <v>0</v>
      </c>
      <c r="R111" s="21" t="str">
        <f t="shared" si="15"/>
        <v/>
      </c>
      <c r="S111" s="21">
        <f>IF(E111=0,"",(IF($F$3="YTD TOTALS",SUM(Blank2:TEMPLATE!F112),SUM(Blank:TEMPLATE!F112))))</f>
        <v>0</v>
      </c>
      <c r="T111" s="21" t="str">
        <f t="shared" si="16"/>
        <v/>
      </c>
      <c r="U111" s="21">
        <f>IF(E111=0,"",(IF($F$3="YTD TOTALS",SUM(Blank2:TEMPLATE!H112),SUM(Blank:TEMPLATE!H112))))</f>
        <v>0</v>
      </c>
      <c r="V111" s="21">
        <f>IF(E111=0,"",(IF($F$3="YTD TOTALS",SUM(Blank2:TEMPLATE!I112),SUM(Blank:TEMPLATE!I112))))</f>
        <v>0</v>
      </c>
      <c r="W111" s="21">
        <f>IF(E111=0,"",(IF($F$3="YTD TOTALS",SUM(Blank2:TEMPLATE!J112),SUM(Blank:TEMPLATE!J112))))</f>
        <v>0</v>
      </c>
      <c r="X111" s="21">
        <f>IF(E111=0,"",(IF($F$3="YTD TOTALS",(SUM(Blank2:TEMPLATE!L112)-('MACHINE INFO'!R111*(B$6-A111+1))),SUM(Blank:Blank2!L112)+(SUM(Blank2:TEMPLATE!L112)-('MACHINE INFO'!R111*(B$6-A111+1))))))</f>
        <v>0</v>
      </c>
      <c r="Y111" s="22">
        <f t="shared" si="17"/>
        <v>0</v>
      </c>
      <c r="Z111" s="126">
        <f>IF(E111=0,"",(SUM('MACHINE INFO'!S111)))</f>
        <v>0.87545000000000006</v>
      </c>
      <c r="AA111" s="143" t="str">
        <f t="shared" si="18"/>
        <v/>
      </c>
      <c r="AB111" s="142" t="str">
        <f t="shared" si="19"/>
        <v/>
      </c>
    </row>
    <row r="112" spans="1:28" s="18" customFormat="1" ht="20.25" customHeight="1" x14ac:dyDescent="0.4">
      <c r="A112" s="291">
        <f>IF($F$3="YTD TOTALS",IF('MACHINE INFO'!B112-B$2&gt;0,'MACHINE INFO'!B112,B$2),'MACHINE INFO'!B112)</f>
        <v>45626</v>
      </c>
      <c r="B112" s="19">
        <f>'MACHINE INFO'!D112</f>
        <v>19</v>
      </c>
      <c r="C112" s="19">
        <f>'MACHINE INFO'!E112</f>
        <v>2</v>
      </c>
      <c r="D112" s="19">
        <f>'MACHINE INFO'!F112</f>
        <v>1104</v>
      </c>
      <c r="E112" s="19" t="str">
        <f>'MACHINE INFO'!G112</f>
        <v>0356754318</v>
      </c>
      <c r="F112" s="20" t="str">
        <f>'MACHINE INFO'!H112</f>
        <v>$0.01</v>
      </c>
      <c r="G112" s="19" t="str">
        <f>'MACHINE INFO'!I112</f>
        <v>SCIENTIFIC GAMES</v>
      </c>
      <c r="H112" s="19" t="str">
        <f>'MACHINE INFO'!O112</f>
        <v>ISLAND RISING TWILIGHT SHORE</v>
      </c>
      <c r="I112" s="19" t="str">
        <f>'MACHINE INFO'!P112</f>
        <v>5R803L50-800CR</v>
      </c>
      <c r="J112" s="19" t="str">
        <f>'MACHINE INFO'!Q112</f>
        <v>VIDEO MACHINE</v>
      </c>
      <c r="K112" s="19" t="e">
        <f>'MACHINE INFO'!#REF!</f>
        <v>#REF!</v>
      </c>
      <c r="L112" s="299">
        <f>'MACHINE INFO'!U112</f>
        <v>43101</v>
      </c>
      <c r="M112" s="21">
        <f>IF(D112=0,"",(IF($F$3="YTD TOTALS",SUM(Blank2:TEMPLATE!C113),SUM(Blank:TEMPLATE!C113))))</f>
        <v>0</v>
      </c>
      <c r="N112" s="21" t="str">
        <f t="shared" si="13"/>
        <v/>
      </c>
      <c r="O112" s="21">
        <f>IF(E112=0,"",(IF($F$3="YTD TOTALS",SUM(Blank2:TEMPLATE!G113),SUM(Blank:TEMPLATE!G113))))</f>
        <v>0</v>
      </c>
      <c r="P112" s="21" t="str">
        <f t="shared" si="14"/>
        <v/>
      </c>
      <c r="Q112" s="21">
        <f>IF(E112=0,"",(IF($F$3="YTD TOTALS",SUM(SUM(Blank2:TEMPLATE!D113),SUM(Blank2:TEMPLATE!E113)),SUM(SUM(Blank:TEMPLATE!D113),SUM(Blank:TEMPLATE!E113)))))</f>
        <v>0</v>
      </c>
      <c r="R112" s="21" t="str">
        <f t="shared" si="15"/>
        <v/>
      </c>
      <c r="S112" s="21">
        <f>IF(E112=0,"",(IF($F$3="YTD TOTALS",SUM(Blank2:TEMPLATE!F113),SUM(Blank:TEMPLATE!F113))))</f>
        <v>0</v>
      </c>
      <c r="T112" s="21" t="str">
        <f t="shared" si="16"/>
        <v/>
      </c>
      <c r="U112" s="21">
        <f>IF(E112=0,"",(IF($F$3="YTD TOTALS",SUM(Blank2:TEMPLATE!H113),SUM(Blank:TEMPLATE!H113))))</f>
        <v>0</v>
      </c>
      <c r="V112" s="21">
        <f>IF(E112=0,"",(IF($F$3="YTD TOTALS",SUM(Blank2:TEMPLATE!I113),SUM(Blank:TEMPLATE!I113))))</f>
        <v>0</v>
      </c>
      <c r="W112" s="21">
        <f>IF(E112=0,"",(IF($F$3="YTD TOTALS",SUM(Blank2:TEMPLATE!J113),SUM(Blank:TEMPLATE!J113))))</f>
        <v>0</v>
      </c>
      <c r="X112" s="21">
        <f>IF(E112=0,"",(IF($F$3="YTD TOTALS",(SUM(Blank2:TEMPLATE!L113)-('MACHINE INFO'!R112*(B$6-A112+1))),SUM(Blank:Blank2!L113)+(SUM(Blank2:TEMPLATE!L113)-('MACHINE INFO'!R112*(B$6-A112+1))))))</f>
        <v>0</v>
      </c>
      <c r="Y112" s="22">
        <f t="shared" si="17"/>
        <v>0</v>
      </c>
      <c r="Z112" s="126">
        <f>IF(E112=0,"",(SUM('MACHINE INFO'!S112)))</f>
        <v>0.87545000000000006</v>
      </c>
      <c r="AA112" s="143" t="str">
        <f t="shared" si="18"/>
        <v/>
      </c>
      <c r="AB112" s="142" t="str">
        <f t="shared" si="19"/>
        <v/>
      </c>
    </row>
    <row r="113" spans="1:28" s="18" customFormat="1" ht="20.25" customHeight="1" x14ac:dyDescent="0.4">
      <c r="A113" s="291">
        <f>IF($F$3="YTD TOTALS",IF('MACHINE INFO'!B113-B$2&gt;0,'MACHINE INFO'!B113,B$2),'MACHINE INFO'!B113)</f>
        <v>45626</v>
      </c>
      <c r="B113" s="19">
        <f>'MACHINE INFO'!D113</f>
        <v>19</v>
      </c>
      <c r="C113" s="19">
        <f>'MACHINE INFO'!E113</f>
        <v>3</v>
      </c>
      <c r="D113" s="19">
        <f>'MACHINE INFO'!F113</f>
        <v>1105</v>
      </c>
      <c r="E113" s="19" t="str">
        <f>'MACHINE INFO'!G113</f>
        <v>0356767095</v>
      </c>
      <c r="F113" s="20" t="str">
        <f>'MACHINE INFO'!H113</f>
        <v>$0.01</v>
      </c>
      <c r="G113" s="19" t="str">
        <f>'MACHINE INFO'!I113</f>
        <v>SCIENTIFIC GAMES</v>
      </c>
      <c r="H113" s="19" t="str">
        <f>'MACHINE INFO'!O113</f>
        <v>ISLAND RISING SUNSET SHORE</v>
      </c>
      <c r="I113" s="19" t="str">
        <f>'MACHINE INFO'!P113</f>
        <v>5R803L50-800CR</v>
      </c>
      <c r="J113" s="19" t="str">
        <f>'MACHINE INFO'!Q113</f>
        <v>VIDEO MACHINE</v>
      </c>
      <c r="K113" s="19" t="e">
        <f>'MACHINE INFO'!#REF!</f>
        <v>#REF!</v>
      </c>
      <c r="L113" s="299">
        <f>'MACHINE INFO'!U113</f>
        <v>43101</v>
      </c>
      <c r="M113" s="21">
        <f>IF(D113=0,"",(IF($F$3="YTD TOTALS",SUM(Blank2:TEMPLATE!C114),SUM(Blank:TEMPLATE!C114))))</f>
        <v>0</v>
      </c>
      <c r="N113" s="21" t="str">
        <f t="shared" si="13"/>
        <v/>
      </c>
      <c r="O113" s="21">
        <f>IF(E113=0,"",(IF($F$3="YTD TOTALS",SUM(Blank2:TEMPLATE!G114),SUM(Blank:TEMPLATE!G114))))</f>
        <v>0</v>
      </c>
      <c r="P113" s="21" t="str">
        <f t="shared" si="14"/>
        <v/>
      </c>
      <c r="Q113" s="21">
        <f>IF(E113=0,"",(IF($F$3="YTD TOTALS",SUM(SUM(Blank2:TEMPLATE!D114),SUM(Blank2:TEMPLATE!E114)),SUM(SUM(Blank:TEMPLATE!D114),SUM(Blank:TEMPLATE!E114)))))</f>
        <v>0</v>
      </c>
      <c r="R113" s="21" t="str">
        <f t="shared" si="15"/>
        <v/>
      </c>
      <c r="S113" s="21">
        <f>IF(E113=0,"",(IF($F$3="YTD TOTALS",SUM(Blank2:TEMPLATE!F114),SUM(Blank:TEMPLATE!F114))))</f>
        <v>0</v>
      </c>
      <c r="T113" s="21" t="str">
        <f t="shared" si="16"/>
        <v/>
      </c>
      <c r="U113" s="21">
        <f>IF(E113=0,"",(IF($F$3="YTD TOTALS",SUM(Blank2:TEMPLATE!H114),SUM(Blank:TEMPLATE!H114))))</f>
        <v>0</v>
      </c>
      <c r="V113" s="21">
        <f>IF(E113=0,"",(IF($F$3="YTD TOTALS",SUM(Blank2:TEMPLATE!I114),SUM(Blank:TEMPLATE!I114))))</f>
        <v>0</v>
      </c>
      <c r="W113" s="21">
        <f>IF(E113=0,"",(IF($F$3="YTD TOTALS",SUM(Blank2:TEMPLATE!J114),SUM(Blank:TEMPLATE!J114))))</f>
        <v>0</v>
      </c>
      <c r="X113" s="21">
        <f>IF(E113=0,"",(IF($F$3="YTD TOTALS",(SUM(Blank2:TEMPLATE!L114)-('MACHINE INFO'!R113*(B$6-A113+1))),SUM(Blank:Blank2!L114)+(SUM(Blank2:TEMPLATE!L114)-('MACHINE INFO'!R113*(B$6-A113+1))))))</f>
        <v>0</v>
      </c>
      <c r="Y113" s="22">
        <f t="shared" si="17"/>
        <v>0</v>
      </c>
      <c r="Z113" s="126">
        <f>IF(E113=0,"",(SUM('MACHINE INFO'!S113)))</f>
        <v>0.87545000000000006</v>
      </c>
      <c r="AA113" s="143" t="str">
        <f t="shared" si="18"/>
        <v/>
      </c>
      <c r="AB113" s="142" t="str">
        <f t="shared" si="19"/>
        <v/>
      </c>
    </row>
    <row r="114" spans="1:28" s="18" customFormat="1" ht="20.25" customHeight="1" x14ac:dyDescent="0.4">
      <c r="A114" s="291">
        <f>IF($F$3="YTD TOTALS",IF('MACHINE INFO'!B114-B$2&gt;0,'MACHINE INFO'!B114,B$2),'MACHINE INFO'!B114)</f>
        <v>45626</v>
      </c>
      <c r="B114" s="19">
        <f>'MACHINE INFO'!D114</f>
        <v>19</v>
      </c>
      <c r="C114" s="19">
        <f>'MACHINE INFO'!E114</f>
        <v>4</v>
      </c>
      <c r="D114" s="19">
        <f>'MACHINE INFO'!F114</f>
        <v>1106</v>
      </c>
      <c r="E114" s="19" t="str">
        <f>'MACHINE INFO'!G114</f>
        <v>0204479966</v>
      </c>
      <c r="F114" s="20" t="str">
        <f>'MACHINE INFO'!H114</f>
        <v>$0.01</v>
      </c>
      <c r="G114" s="19" t="str">
        <f>'MACHINE INFO'!I114</f>
        <v>SCIENTIFIC GAMES</v>
      </c>
      <c r="H114" s="19" t="str">
        <f>'MACHINE INFO'!O114</f>
        <v xml:space="preserve">88 FORTUNES </v>
      </c>
      <c r="I114" s="19" t="str">
        <f>'MACHINE INFO'!P114</f>
        <v>3R27W88-880CR</v>
      </c>
      <c r="J114" s="19" t="str">
        <f>'MACHINE INFO'!Q114</f>
        <v>REEL MACHINE</v>
      </c>
      <c r="K114" s="19" t="e">
        <f>'MACHINE INFO'!#REF!</f>
        <v>#REF!</v>
      </c>
      <c r="L114" s="299">
        <f>'MACHINE INFO'!U114</f>
        <v>43101</v>
      </c>
      <c r="M114" s="21">
        <f>IF(D114=0,"",(IF($F$3="YTD TOTALS",SUM(Blank2:TEMPLATE!C115),SUM(Blank:TEMPLATE!C115))))</f>
        <v>0</v>
      </c>
      <c r="N114" s="21" t="str">
        <f t="shared" si="13"/>
        <v/>
      </c>
      <c r="O114" s="21">
        <f>IF(E114=0,"",(IF($F$3="YTD TOTALS",SUM(Blank2:TEMPLATE!G115),SUM(Blank:TEMPLATE!G115))))</f>
        <v>0</v>
      </c>
      <c r="P114" s="21" t="str">
        <f t="shared" si="14"/>
        <v/>
      </c>
      <c r="Q114" s="21">
        <f>IF(E114=0,"",(IF($F$3="YTD TOTALS",SUM(SUM(Blank2:TEMPLATE!D115),SUM(Blank2:TEMPLATE!E115)),SUM(SUM(Blank:TEMPLATE!D115),SUM(Blank:TEMPLATE!E115)))))</f>
        <v>0</v>
      </c>
      <c r="R114" s="21" t="str">
        <f t="shared" si="15"/>
        <v/>
      </c>
      <c r="S114" s="21">
        <f>IF(E114=0,"",(IF($F$3="YTD TOTALS",SUM(Blank2:TEMPLATE!F115),SUM(Blank:TEMPLATE!F115))))</f>
        <v>0</v>
      </c>
      <c r="T114" s="21" t="str">
        <f t="shared" si="16"/>
        <v/>
      </c>
      <c r="U114" s="21">
        <f>IF(E114=0,"",(IF($F$3="YTD TOTALS",SUM(Blank2:TEMPLATE!H115),SUM(Blank:TEMPLATE!H115))))</f>
        <v>0</v>
      </c>
      <c r="V114" s="21">
        <f>IF(E114=0,"",(IF($F$3="YTD TOTALS",SUM(Blank2:TEMPLATE!I115),SUM(Blank:TEMPLATE!I115))))</f>
        <v>0</v>
      </c>
      <c r="W114" s="21">
        <f>IF(E114=0,"",(IF($F$3="YTD TOTALS",SUM(Blank2:TEMPLATE!J115),SUM(Blank:TEMPLATE!J115))))</f>
        <v>0</v>
      </c>
      <c r="X114" s="21">
        <f>IF(E114=0,"",(IF($F$3="YTD TOTALS",(SUM(Blank2:TEMPLATE!L115)-('MACHINE INFO'!R114*(B$6-A114+1))),SUM(Blank:Blank2!L115)+(SUM(Blank2:TEMPLATE!L115)-('MACHINE INFO'!R114*(B$6-A114+1))))))</f>
        <v>0</v>
      </c>
      <c r="Y114" s="22">
        <f t="shared" si="17"/>
        <v>0</v>
      </c>
      <c r="Z114" s="126">
        <f>IF(E114=0,"",(SUM('MACHINE INFO'!S114)))</f>
        <v>0.85250000000000004</v>
      </c>
      <c r="AA114" s="143" t="str">
        <f t="shared" si="18"/>
        <v/>
      </c>
      <c r="AB114" s="142" t="str">
        <f t="shared" si="19"/>
        <v/>
      </c>
    </row>
    <row r="115" spans="1:28" s="18" customFormat="1" ht="20.25" customHeight="1" x14ac:dyDescent="0.4">
      <c r="A115" s="291">
        <f>IF($F$3="YTD TOTALS",IF('MACHINE INFO'!B115-B$2&gt;0,'MACHINE INFO'!B115,B$2),'MACHINE INFO'!B115)</f>
        <v>45626</v>
      </c>
      <c r="B115" s="19">
        <f>'MACHINE INFO'!D115</f>
        <v>20</v>
      </c>
      <c r="C115" s="19">
        <f>'MACHINE INFO'!E115</f>
        <v>1</v>
      </c>
      <c r="D115" s="19">
        <f>'MACHINE INFO'!F115</f>
        <v>1218</v>
      </c>
      <c r="E115" s="19" t="str">
        <f>'MACHINE INFO'!G115</f>
        <v>0204482569</v>
      </c>
      <c r="F115" s="20" t="str">
        <f>'MACHINE INFO'!H115</f>
        <v>$0.01</v>
      </c>
      <c r="G115" s="19" t="str">
        <f>'MACHINE INFO'!I115</f>
        <v>ARISTOCRAT</v>
      </c>
      <c r="H115" s="19" t="str">
        <f>'MACHINE INFO'!O115</f>
        <v xml:space="preserve">88 FORTUNES </v>
      </c>
      <c r="I115" s="19" t="str">
        <f>'MACHINE INFO'!P115</f>
        <v>3R27W88-880CR</v>
      </c>
      <c r="J115" s="19" t="str">
        <f>'MACHINE INFO'!Q115</f>
        <v>REEL MACHINE</v>
      </c>
      <c r="K115" s="19" t="e">
        <f>'MACHINE INFO'!#REF!</f>
        <v>#REF!</v>
      </c>
      <c r="L115" s="299">
        <f>'MACHINE INFO'!U115</f>
        <v>44646</v>
      </c>
      <c r="M115" s="21">
        <f>IF(D115=0,"",(IF($F$3="YTD TOTALS",SUM(Blank2:TEMPLATE!C116),SUM(Blank:TEMPLATE!C116))))</f>
        <v>0</v>
      </c>
      <c r="N115" s="21" t="str">
        <f t="shared" si="13"/>
        <v/>
      </c>
      <c r="O115" s="21">
        <f>IF(E115=0,"",(IF($F$3="YTD TOTALS",SUM(Blank2:TEMPLATE!G116),SUM(Blank:TEMPLATE!G116))))</f>
        <v>0</v>
      </c>
      <c r="P115" s="21" t="str">
        <f t="shared" si="14"/>
        <v/>
      </c>
      <c r="Q115" s="21">
        <f>IF(E115=0,"",(IF($F$3="YTD TOTALS",SUM(SUM(Blank2:TEMPLATE!D116),SUM(Blank2:TEMPLATE!E116)),SUM(SUM(Blank:TEMPLATE!D116),SUM(Blank:TEMPLATE!E116)))))</f>
        <v>0</v>
      </c>
      <c r="R115" s="21" t="str">
        <f t="shared" si="15"/>
        <v/>
      </c>
      <c r="S115" s="21">
        <f>IF(E115=0,"",(IF($F$3="YTD TOTALS",SUM(Blank2:TEMPLATE!F116),SUM(Blank:TEMPLATE!F116))))</f>
        <v>0</v>
      </c>
      <c r="T115" s="21" t="str">
        <f t="shared" si="16"/>
        <v/>
      </c>
      <c r="U115" s="21">
        <f>IF(E115=0,"",(IF($F$3="YTD TOTALS",SUM(Blank2:TEMPLATE!H116),SUM(Blank:TEMPLATE!H116))))</f>
        <v>0</v>
      </c>
      <c r="V115" s="21">
        <f>IF(E115=0,"",(IF($F$3="YTD TOTALS",SUM(Blank2:TEMPLATE!I116),SUM(Blank:TEMPLATE!I116))))</f>
        <v>0</v>
      </c>
      <c r="W115" s="21">
        <f>IF(E115=0,"",(IF($F$3="YTD TOTALS",SUM(Blank2:TEMPLATE!J116),SUM(Blank:TEMPLATE!J116))))</f>
        <v>0</v>
      </c>
      <c r="X115" s="21">
        <f>IF(E115=0,"",(IF($F$3="YTD TOTALS",(SUM(Blank2:TEMPLATE!L116)-('MACHINE INFO'!R115*(B$6-A115+1))),SUM(Blank:Blank2!L116)+(SUM(Blank2:TEMPLATE!L116)-('MACHINE INFO'!R115*(B$6-A115+1))))))</f>
        <v>0</v>
      </c>
      <c r="Y115" s="22">
        <f t="shared" si="17"/>
        <v>0</v>
      </c>
      <c r="Z115" s="126">
        <f>IF(E115=0,"",(SUM('MACHINE INFO'!S115)))</f>
        <v>0.85250000000000004</v>
      </c>
      <c r="AA115" s="143" t="str">
        <f t="shared" si="18"/>
        <v/>
      </c>
      <c r="AB115" s="142" t="str">
        <f t="shared" si="19"/>
        <v/>
      </c>
    </row>
    <row r="116" spans="1:28" s="18" customFormat="1" ht="20.25" customHeight="1" x14ac:dyDescent="0.4">
      <c r="A116" s="291">
        <f>IF($F$3="YTD TOTALS",IF('MACHINE INFO'!B116-B$2&gt;0,'MACHINE INFO'!B116,B$2),'MACHINE INFO'!B116)</f>
        <v>45626</v>
      </c>
      <c r="B116" s="19">
        <f>'MACHINE INFO'!D116</f>
        <v>20</v>
      </c>
      <c r="C116" s="19">
        <f>'MACHINE INFO'!E116</f>
        <v>2</v>
      </c>
      <c r="D116" s="19">
        <f>'MACHINE INFO'!F116</f>
        <v>1219</v>
      </c>
      <c r="E116" s="19" t="str">
        <f>'MACHINE INFO'!G116</f>
        <v>0204498316</v>
      </c>
      <c r="F116" s="20" t="str">
        <f>'MACHINE INFO'!H116</f>
        <v>$0.01</v>
      </c>
      <c r="G116" s="19" t="str">
        <f>'MACHINE INFO'!I116</f>
        <v>ARISTOCRAT</v>
      </c>
      <c r="H116" s="19" t="str">
        <f>'MACHINE INFO'!O116</f>
        <v>FU DAO LE</v>
      </c>
      <c r="I116" s="19" t="str">
        <f>'MACHINE INFO'!P116</f>
        <v>3R27L38-888CR</v>
      </c>
      <c r="J116" s="19" t="str">
        <f>'MACHINE INFO'!Q116</f>
        <v>REEL MACHINE</v>
      </c>
      <c r="K116" s="19" t="e">
        <f>'MACHINE INFO'!#REF!</f>
        <v>#REF!</v>
      </c>
      <c r="L116" s="299">
        <f>'MACHINE INFO'!U116</f>
        <v>44647</v>
      </c>
      <c r="M116" s="21">
        <f>IF(D116=0,"",(IF($F$3="YTD TOTALS",SUM(Blank2:TEMPLATE!C117),SUM(Blank:TEMPLATE!C117))))</f>
        <v>0</v>
      </c>
      <c r="N116" s="21" t="str">
        <f t="shared" si="13"/>
        <v/>
      </c>
      <c r="O116" s="21">
        <f>IF(E116=0,"",(IF($F$3="YTD TOTALS",SUM(Blank2:TEMPLATE!G117),SUM(Blank:TEMPLATE!G117))))</f>
        <v>0</v>
      </c>
      <c r="P116" s="21" t="str">
        <f t="shared" si="14"/>
        <v/>
      </c>
      <c r="Q116" s="21">
        <f>IF(E116=0,"",(IF($F$3="YTD TOTALS",SUM(SUM(Blank2:TEMPLATE!D117),SUM(Blank2:TEMPLATE!E117)),SUM(SUM(Blank:TEMPLATE!D117),SUM(Blank:TEMPLATE!E117)))))</f>
        <v>0</v>
      </c>
      <c r="R116" s="21" t="str">
        <f t="shared" si="15"/>
        <v/>
      </c>
      <c r="S116" s="21">
        <f>IF(E116=0,"",(IF($F$3="YTD TOTALS",SUM(Blank2:TEMPLATE!F117),SUM(Blank:TEMPLATE!F117))))</f>
        <v>0</v>
      </c>
      <c r="T116" s="21" t="str">
        <f t="shared" si="16"/>
        <v/>
      </c>
      <c r="U116" s="21">
        <f>IF(E116=0,"",(IF($F$3="YTD TOTALS",SUM(Blank2:TEMPLATE!H117),SUM(Blank:TEMPLATE!H117))))</f>
        <v>0</v>
      </c>
      <c r="V116" s="21">
        <f>IF(E116=0,"",(IF($F$3="YTD TOTALS",SUM(Blank2:TEMPLATE!I117),SUM(Blank:TEMPLATE!I117))))</f>
        <v>0</v>
      </c>
      <c r="W116" s="21">
        <f>IF(E116=0,"",(IF($F$3="YTD TOTALS",SUM(Blank2:TEMPLATE!J117),SUM(Blank:TEMPLATE!J117))))</f>
        <v>0</v>
      </c>
      <c r="X116" s="21">
        <f>IF(E116=0,"",(IF($F$3="YTD TOTALS",(SUM(Blank2:TEMPLATE!L117)-('MACHINE INFO'!R116*(B$6-A116+1))),SUM(Blank:Blank2!L117)+(SUM(Blank2:TEMPLATE!L117)-('MACHINE INFO'!R116*(B$6-A116+1))))))</f>
        <v>0</v>
      </c>
      <c r="Y116" s="22">
        <f t="shared" si="17"/>
        <v>0</v>
      </c>
      <c r="Z116" s="126">
        <f>IF(E116=0,"",(SUM('MACHINE INFO'!S116)))</f>
        <v>0.85489999999999999</v>
      </c>
      <c r="AA116" s="143" t="str">
        <f t="shared" si="18"/>
        <v/>
      </c>
      <c r="AB116" s="142" t="str">
        <f t="shared" si="19"/>
        <v/>
      </c>
    </row>
    <row r="117" spans="1:28" s="18" customFormat="1" ht="20.25" customHeight="1" x14ac:dyDescent="0.4">
      <c r="A117" s="291">
        <f>IF($F$3="YTD TOTALS",IF('MACHINE INFO'!B117-B$2&gt;0,'MACHINE INFO'!B117,B$2),'MACHINE INFO'!B117)</f>
        <v>45626</v>
      </c>
      <c r="B117" s="19">
        <f>'MACHINE INFO'!D117</f>
        <v>20</v>
      </c>
      <c r="C117" s="19">
        <f>'MACHINE INFO'!E117</f>
        <v>3</v>
      </c>
      <c r="D117" s="19">
        <f>'MACHINE INFO'!F117</f>
        <v>1226</v>
      </c>
      <c r="E117" s="19" t="str">
        <f>'MACHINE INFO'!G117</f>
        <v>0204505010</v>
      </c>
      <c r="F117" s="20" t="str">
        <f>'MACHINE INFO'!H117</f>
        <v>$0.01</v>
      </c>
      <c r="G117" s="19" t="str">
        <f>'MACHINE INFO'!I117</f>
        <v>ARISTOCRAT</v>
      </c>
      <c r="H117" s="19" t="str">
        <f>'MACHINE INFO'!O117</f>
        <v>FU DAO LE</v>
      </c>
      <c r="I117" s="19" t="str">
        <f>'MACHINE INFO'!P117</f>
        <v>3R27L38-888CR</v>
      </c>
      <c r="J117" s="19" t="str">
        <f>'MACHINE INFO'!Q117</f>
        <v>REEL MACHINE</v>
      </c>
      <c r="K117" s="19" t="e">
        <f>'MACHINE INFO'!#REF!</f>
        <v>#REF!</v>
      </c>
      <c r="L117" s="299">
        <f>'MACHINE INFO'!U117</f>
        <v>44648</v>
      </c>
      <c r="M117" s="21">
        <f>IF(D117=0,"",(IF($F$3="YTD TOTALS",SUM(Blank2:TEMPLATE!C118),SUM(Blank:TEMPLATE!C118))))</f>
        <v>0</v>
      </c>
      <c r="N117" s="21" t="str">
        <f t="shared" si="13"/>
        <v/>
      </c>
      <c r="O117" s="21">
        <f>IF(E117=0,"",(IF($F$3="YTD TOTALS",SUM(Blank2:TEMPLATE!G118),SUM(Blank:TEMPLATE!G118))))</f>
        <v>0</v>
      </c>
      <c r="P117" s="21" t="str">
        <f t="shared" si="14"/>
        <v/>
      </c>
      <c r="Q117" s="21">
        <f>IF(E117=0,"",(IF($F$3="YTD TOTALS",SUM(SUM(Blank2:TEMPLATE!D118),SUM(Blank2:TEMPLATE!E118)),SUM(SUM(Blank:TEMPLATE!D118),SUM(Blank:TEMPLATE!E118)))))</f>
        <v>0</v>
      </c>
      <c r="R117" s="21" t="str">
        <f t="shared" si="15"/>
        <v/>
      </c>
      <c r="S117" s="21">
        <f>IF(E117=0,"",(IF($F$3="YTD TOTALS",SUM(Blank2:TEMPLATE!F118),SUM(Blank:TEMPLATE!F118))))</f>
        <v>0</v>
      </c>
      <c r="T117" s="21" t="str">
        <f t="shared" si="16"/>
        <v/>
      </c>
      <c r="U117" s="21">
        <f>IF(E117=0,"",(IF($F$3="YTD TOTALS",SUM(Blank2:TEMPLATE!H118),SUM(Blank:TEMPLATE!H118))))</f>
        <v>0</v>
      </c>
      <c r="V117" s="21">
        <f>IF(E117=0,"",(IF($F$3="YTD TOTALS",SUM(Blank2:TEMPLATE!I118),SUM(Blank:TEMPLATE!I118))))</f>
        <v>0</v>
      </c>
      <c r="W117" s="21">
        <f>IF(E117=0,"",(IF($F$3="YTD TOTALS",SUM(Blank2:TEMPLATE!J118),SUM(Blank:TEMPLATE!J118))))</f>
        <v>0</v>
      </c>
      <c r="X117" s="21">
        <f>IF(E117=0,"",(IF($F$3="YTD TOTALS",(SUM(Blank2:TEMPLATE!L118)-('MACHINE INFO'!R117*(B$6-A117+1))),SUM(Blank:Blank2!L118)+(SUM(Blank2:TEMPLATE!L118)-('MACHINE INFO'!R117*(B$6-A117+1))))))</f>
        <v>0</v>
      </c>
      <c r="Y117" s="22">
        <f t="shared" si="17"/>
        <v>0</v>
      </c>
      <c r="Z117" s="126">
        <f>IF(E117=0,"",(SUM('MACHINE INFO'!S117)))</f>
        <v>0.85489999999999999</v>
      </c>
      <c r="AA117" s="143" t="str">
        <f t="shared" si="18"/>
        <v/>
      </c>
      <c r="AB117" s="142" t="str">
        <f t="shared" si="19"/>
        <v/>
      </c>
    </row>
    <row r="118" spans="1:28" s="18" customFormat="1" ht="20.25" customHeight="1" x14ac:dyDescent="0.4">
      <c r="A118" s="291">
        <f>IF($F$3="YTD TOTALS",IF('MACHINE INFO'!B118-B$2&gt;0,'MACHINE INFO'!B118,B$2),'MACHINE INFO'!B118)</f>
        <v>45626</v>
      </c>
      <c r="B118" s="19">
        <f>'MACHINE INFO'!D118</f>
        <v>20</v>
      </c>
      <c r="C118" s="19">
        <f>'MACHINE INFO'!E118</f>
        <v>4</v>
      </c>
      <c r="D118" s="19">
        <f>'MACHINE INFO'!F118</f>
        <v>1424</v>
      </c>
      <c r="E118" s="19" t="str">
        <f>'MACHINE INFO'!G118</f>
        <v>0287702804</v>
      </c>
      <c r="F118" s="20" t="str">
        <f>'MACHINE INFO'!H118</f>
        <v>$0.01</v>
      </c>
      <c r="G118" s="19" t="str">
        <f>'MACHINE INFO'!I118</f>
        <v>ARISTOCRAT</v>
      </c>
      <c r="H118" s="19" t="str">
        <f>'MACHINE INFO'!O118</f>
        <v xml:space="preserve">FU DAI LIAN LIAN BOOST TIGER </v>
      </c>
      <c r="I118" s="19" t="str">
        <f>'MACHINE INFO'!P118</f>
        <v>5R50L88-880CR</v>
      </c>
      <c r="J118" s="19" t="str">
        <f>'MACHINE INFO'!Q118</f>
        <v>VIDEO MACHINE</v>
      </c>
      <c r="K118" s="19" t="e">
        <f>'MACHINE INFO'!#REF!</f>
        <v>#REF!</v>
      </c>
      <c r="L118" s="299">
        <f>'MACHINE INFO'!U118</f>
        <v>44649</v>
      </c>
      <c r="M118" s="21">
        <f>IF(D118=0,"",(IF($F$3="YTD TOTALS",SUM(Blank2:TEMPLATE!C119),SUM(Blank:TEMPLATE!C119))))</f>
        <v>0</v>
      </c>
      <c r="N118" s="21" t="str">
        <f t="shared" si="13"/>
        <v/>
      </c>
      <c r="O118" s="21">
        <f>IF(E118=0,"",(IF($F$3="YTD TOTALS",SUM(Blank2:TEMPLATE!G119),SUM(Blank:TEMPLATE!G119))))</f>
        <v>0</v>
      </c>
      <c r="P118" s="21" t="str">
        <f t="shared" si="14"/>
        <v/>
      </c>
      <c r="Q118" s="21">
        <f>IF(E118=0,"",(IF($F$3="YTD TOTALS",SUM(SUM(Blank2:TEMPLATE!D119),SUM(Blank2:TEMPLATE!E119)),SUM(SUM(Blank:TEMPLATE!D119),SUM(Blank:TEMPLATE!E119)))))</f>
        <v>0</v>
      </c>
      <c r="R118" s="21" t="str">
        <f t="shared" si="15"/>
        <v/>
      </c>
      <c r="S118" s="21">
        <f>IF(E118=0,"",(IF($F$3="YTD TOTALS",SUM(Blank2:TEMPLATE!F119),SUM(Blank:TEMPLATE!F119))))</f>
        <v>0</v>
      </c>
      <c r="T118" s="21" t="str">
        <f t="shared" si="16"/>
        <v/>
      </c>
      <c r="U118" s="21">
        <f>IF(E118=0,"",(IF($F$3="YTD TOTALS",SUM(Blank2:TEMPLATE!H119),SUM(Blank:TEMPLATE!H119))))</f>
        <v>0</v>
      </c>
      <c r="V118" s="21">
        <f>IF(E118=0,"",(IF($F$3="YTD TOTALS",SUM(Blank2:TEMPLATE!I119),SUM(Blank:TEMPLATE!I119))))</f>
        <v>0</v>
      </c>
      <c r="W118" s="21">
        <f>IF(E118=0,"",(IF($F$3="YTD TOTALS",SUM(Blank2:TEMPLATE!J119),SUM(Blank:TEMPLATE!J119))))</f>
        <v>0</v>
      </c>
      <c r="X118" s="21">
        <f>IF(E118=0,"",(IF($F$3="YTD TOTALS",(SUM(Blank2:TEMPLATE!L119)-('MACHINE INFO'!R118*(B$6-A118+1))),SUM(Blank:Blank2!L119)+(SUM(Blank2:TEMPLATE!L119)-('MACHINE INFO'!R118*(B$6-A118+1))))))</f>
        <v>0</v>
      </c>
      <c r="Y118" s="22">
        <f t="shared" si="17"/>
        <v>0</v>
      </c>
      <c r="Z118" s="126">
        <f>IF(E118=0,"",(SUM('MACHINE INFO'!S118)))</f>
        <v>0.85275000000000001</v>
      </c>
      <c r="AA118" s="143" t="str">
        <f t="shared" si="18"/>
        <v/>
      </c>
      <c r="AB118" s="142" t="str">
        <f t="shared" si="19"/>
        <v/>
      </c>
    </row>
    <row r="119" spans="1:28" s="18" customFormat="1" ht="20.25" customHeight="1" x14ac:dyDescent="0.4">
      <c r="A119" s="291">
        <f>IF($F$3="YTD TOTALS",IF('MACHINE INFO'!B119-B$2&gt;0,'MACHINE INFO'!B119,B$2),'MACHINE INFO'!B119)</f>
        <v>45626</v>
      </c>
      <c r="B119" s="19">
        <f>'MACHINE INFO'!D119</f>
        <v>21</v>
      </c>
      <c r="C119" s="19">
        <f>'MACHINE INFO'!E119</f>
        <v>1</v>
      </c>
      <c r="D119" s="19">
        <f>'MACHINE INFO'!F119</f>
        <v>1504</v>
      </c>
      <c r="E119" s="19" t="str">
        <f>'MACHINE INFO'!G119</f>
        <v>0287715585</v>
      </c>
      <c r="F119" s="20" t="str">
        <f>'MACHINE INFO'!H119</f>
        <v>$0.01</v>
      </c>
      <c r="G119" s="19" t="str">
        <f>'MACHINE INFO'!I119</f>
        <v>SEGA SAMMY</v>
      </c>
      <c r="H119" s="19" t="str">
        <f>'MACHINE INFO'!O119</f>
        <v xml:space="preserve">FU DAI LIAN LIAN BOOST PEACOCK </v>
      </c>
      <c r="I119" s="19" t="str">
        <f>'MACHINE INFO'!P119</f>
        <v>5R50L88-880CR</v>
      </c>
      <c r="J119" s="19" t="str">
        <f>'MACHINE INFO'!Q119</f>
        <v>VIDEO MACHINE</v>
      </c>
      <c r="K119" s="19" t="e">
        <f>'MACHINE INFO'!#REF!</f>
        <v>#REF!</v>
      </c>
      <c r="L119" s="299">
        <f>'MACHINE INFO'!U119</f>
        <v>45741</v>
      </c>
      <c r="M119" s="21">
        <f>IF(D119=0,"",(IF($F$3="YTD TOTALS",SUM(Blank2:TEMPLATE!C120),SUM(Blank:TEMPLATE!C120))))</f>
        <v>0</v>
      </c>
      <c r="N119" s="21" t="str">
        <f t="shared" si="13"/>
        <v/>
      </c>
      <c r="O119" s="21">
        <f>IF(E119=0,"",(IF($F$3="YTD TOTALS",SUM(Blank2:TEMPLATE!G120),SUM(Blank:TEMPLATE!G120))))</f>
        <v>0</v>
      </c>
      <c r="P119" s="21" t="str">
        <f t="shared" si="14"/>
        <v/>
      </c>
      <c r="Q119" s="21">
        <f>IF(E119=0,"",(IF($F$3="YTD TOTALS",SUM(SUM(Blank2:TEMPLATE!D120),SUM(Blank2:TEMPLATE!E120)),SUM(SUM(Blank:TEMPLATE!D120),SUM(Blank:TEMPLATE!E120)))))</f>
        <v>0</v>
      </c>
      <c r="R119" s="21" t="str">
        <f t="shared" si="15"/>
        <v/>
      </c>
      <c r="S119" s="21">
        <f>IF(E119=0,"",(IF($F$3="YTD TOTALS",SUM(Blank2:TEMPLATE!F120),SUM(Blank:TEMPLATE!F120))))</f>
        <v>0</v>
      </c>
      <c r="T119" s="21" t="str">
        <f t="shared" si="16"/>
        <v/>
      </c>
      <c r="U119" s="21">
        <f>IF(E119=0,"",(IF($F$3="YTD TOTALS",SUM(Blank2:TEMPLATE!H120),SUM(Blank:TEMPLATE!H120))))</f>
        <v>0</v>
      </c>
      <c r="V119" s="21">
        <f>IF(E119=0,"",(IF($F$3="YTD TOTALS",SUM(Blank2:TEMPLATE!I120),SUM(Blank:TEMPLATE!I120))))</f>
        <v>0</v>
      </c>
      <c r="W119" s="21">
        <f>IF(E119=0,"",(IF($F$3="YTD TOTALS",SUM(Blank2:TEMPLATE!J120),SUM(Blank:TEMPLATE!J120))))</f>
        <v>0</v>
      </c>
      <c r="X119" s="21">
        <f>IF(E119=0,"",(IF($F$3="YTD TOTALS",(SUM(Blank2:TEMPLATE!L120)-('MACHINE INFO'!R119*(B$6-A119+1))),SUM(Blank:Blank2!L120)+(SUM(Blank2:TEMPLATE!L120)-('MACHINE INFO'!R119*(B$6-A119+1))))))</f>
        <v>0</v>
      </c>
      <c r="Y119" s="22">
        <f t="shared" si="17"/>
        <v>0</v>
      </c>
      <c r="Z119" s="126">
        <f>IF(E119=0,"",(SUM('MACHINE INFO'!S119)))</f>
        <v>0.85045000000000004</v>
      </c>
      <c r="AA119" s="143" t="str">
        <f t="shared" si="18"/>
        <v/>
      </c>
      <c r="AB119" s="142" t="str">
        <f t="shared" si="19"/>
        <v/>
      </c>
    </row>
    <row r="120" spans="1:28" s="18" customFormat="1" ht="20.25" customHeight="1" x14ac:dyDescent="0.4">
      <c r="A120" s="291">
        <f>IF($F$3="YTD TOTALS",IF('MACHINE INFO'!B120-B$2&gt;0,'MACHINE INFO'!B120,B$2),'MACHINE INFO'!B120)</f>
        <v>45626</v>
      </c>
      <c r="B120" s="19">
        <f>'MACHINE INFO'!D120</f>
        <v>21</v>
      </c>
      <c r="C120" s="19">
        <f>'MACHINE INFO'!E120</f>
        <v>2</v>
      </c>
      <c r="D120" s="19">
        <f>'MACHINE INFO'!F120</f>
        <v>1505</v>
      </c>
      <c r="E120" s="19" t="str">
        <f>'MACHINE INFO'!G120</f>
        <v>0287734589</v>
      </c>
      <c r="F120" s="20" t="str">
        <f>'MACHINE INFO'!H120</f>
        <v>$0.01</v>
      </c>
      <c r="G120" s="19" t="str">
        <f>'MACHINE INFO'!I120</f>
        <v>SEGA SAMMY</v>
      </c>
      <c r="H120" s="19" t="str">
        <f>'MACHINE INFO'!O120</f>
        <v>WONDER 4 BOOST GOLD</v>
      </c>
      <c r="I120" s="19" t="str">
        <f>'MACHINE INFO'!P120</f>
        <v>MG243W50-1200CR</v>
      </c>
      <c r="J120" s="19" t="str">
        <f>'MACHINE INFO'!Q120</f>
        <v>VIDEO MACHINE</v>
      </c>
      <c r="K120" s="19" t="e">
        <f>'MACHINE INFO'!#REF!</f>
        <v>#REF!</v>
      </c>
      <c r="L120" s="299">
        <f>'MACHINE INFO'!U120</f>
        <v>45742</v>
      </c>
      <c r="M120" s="21">
        <f>IF(D120=0,"",(IF($F$3="YTD TOTALS",SUM(Blank2:TEMPLATE!C121),SUM(Blank:TEMPLATE!C121))))</f>
        <v>0</v>
      </c>
      <c r="N120" s="21" t="str">
        <f t="shared" si="13"/>
        <v/>
      </c>
      <c r="O120" s="21">
        <f>IF(E120=0,"",(IF($F$3="YTD TOTALS",SUM(Blank2:TEMPLATE!G121),SUM(Blank:TEMPLATE!G121))))</f>
        <v>0</v>
      </c>
      <c r="P120" s="21" t="str">
        <f t="shared" si="14"/>
        <v/>
      </c>
      <c r="Q120" s="21">
        <f>IF(E120=0,"",(IF($F$3="YTD TOTALS",SUM(SUM(Blank2:TEMPLATE!D121),SUM(Blank2:TEMPLATE!E121)),SUM(SUM(Blank:TEMPLATE!D121),SUM(Blank:TEMPLATE!E121)))))</f>
        <v>0</v>
      </c>
      <c r="R120" s="21" t="str">
        <f t="shared" si="15"/>
        <v/>
      </c>
      <c r="S120" s="21">
        <f>IF(E120=0,"",(IF($F$3="YTD TOTALS",SUM(Blank2:TEMPLATE!F121),SUM(Blank:TEMPLATE!F121))))</f>
        <v>0</v>
      </c>
      <c r="T120" s="21" t="str">
        <f t="shared" si="16"/>
        <v/>
      </c>
      <c r="U120" s="21">
        <f>IF(E120=0,"",(IF($F$3="YTD TOTALS",SUM(Blank2:TEMPLATE!H121),SUM(Blank:TEMPLATE!H121))))</f>
        <v>0</v>
      </c>
      <c r="V120" s="21">
        <f>IF(E120=0,"",(IF($F$3="YTD TOTALS",SUM(Blank2:TEMPLATE!I121),SUM(Blank:TEMPLATE!I121))))</f>
        <v>0</v>
      </c>
      <c r="W120" s="21">
        <f>IF(E120=0,"",(IF($F$3="YTD TOTALS",SUM(Blank2:TEMPLATE!J121),SUM(Blank:TEMPLATE!J121))))</f>
        <v>0</v>
      </c>
      <c r="X120" s="21">
        <f>IF(E120=0,"",(IF($F$3="YTD TOTALS",(SUM(Blank2:TEMPLATE!L121)-('MACHINE INFO'!R120*(B$6-A120+1))),SUM(Blank:Blank2!L121)+(SUM(Blank2:TEMPLATE!L121)-('MACHINE INFO'!R120*(B$6-A120+1))))))</f>
        <v>0</v>
      </c>
      <c r="Y120" s="22">
        <f t="shared" si="17"/>
        <v>0</v>
      </c>
      <c r="Z120" s="126">
        <f>IF(E120=0,"",(SUM('MACHINE INFO'!S120)))</f>
        <v>0.86050000000000004</v>
      </c>
      <c r="AA120" s="143" t="str">
        <f t="shared" si="18"/>
        <v/>
      </c>
      <c r="AB120" s="142" t="str">
        <f t="shared" si="19"/>
        <v/>
      </c>
    </row>
    <row r="121" spans="1:28" s="18" customFormat="1" ht="20.25" customHeight="1" x14ac:dyDescent="0.4">
      <c r="A121" s="291">
        <f>IF($F$3="YTD TOTALS",IF('MACHINE INFO'!B121-B$2&gt;0,'MACHINE INFO'!B121,B$2),'MACHINE INFO'!B121)</f>
        <v>45626</v>
      </c>
      <c r="B121" s="19">
        <f>'MACHINE INFO'!D121</f>
        <v>21</v>
      </c>
      <c r="C121" s="19">
        <f>'MACHINE INFO'!E121</f>
        <v>3</v>
      </c>
      <c r="D121" s="19">
        <f>'MACHINE INFO'!F121</f>
        <v>1506</v>
      </c>
      <c r="E121" s="19" t="str">
        <f>'MACHINE INFO'!G121</f>
        <v>0287721928</v>
      </c>
      <c r="F121" s="20" t="str">
        <f>'MACHINE INFO'!H121</f>
        <v>$0.01</v>
      </c>
      <c r="G121" s="19" t="str">
        <f>'MACHINE INFO'!I121</f>
        <v>SEGA SAMMY</v>
      </c>
      <c r="H121" s="19" t="str">
        <f>'MACHINE INFO'!O121</f>
        <v>WONDER 4 BOOST GOLD</v>
      </c>
      <c r="I121" s="19" t="str">
        <f>'MACHINE INFO'!P121</f>
        <v>MG243W50-1200CR</v>
      </c>
      <c r="J121" s="19" t="str">
        <f>'MACHINE INFO'!Q121</f>
        <v>VIDEO MACHINE</v>
      </c>
      <c r="K121" s="19" t="e">
        <f>'MACHINE INFO'!#REF!</f>
        <v>#REF!</v>
      </c>
      <c r="L121" s="299">
        <f>'MACHINE INFO'!U121</f>
        <v>45743</v>
      </c>
      <c r="M121" s="21">
        <f>IF(D121=0,"",(IF($F$3="YTD TOTALS",SUM(Blank2:TEMPLATE!C122),SUM(Blank:TEMPLATE!C122))))</f>
        <v>0</v>
      </c>
      <c r="N121" s="21" t="str">
        <f t="shared" si="13"/>
        <v/>
      </c>
      <c r="O121" s="21">
        <f>IF(E121=0,"",(IF($F$3="YTD TOTALS",SUM(Blank2:TEMPLATE!G122),SUM(Blank:TEMPLATE!G122))))</f>
        <v>0</v>
      </c>
      <c r="P121" s="21" t="str">
        <f t="shared" si="14"/>
        <v/>
      </c>
      <c r="Q121" s="21">
        <f>IF(E121=0,"",(IF($F$3="YTD TOTALS",SUM(SUM(Blank2:TEMPLATE!D122),SUM(Blank2:TEMPLATE!E122)),SUM(SUM(Blank:TEMPLATE!D122),SUM(Blank:TEMPLATE!E122)))))</f>
        <v>0</v>
      </c>
      <c r="R121" s="21" t="str">
        <f t="shared" si="15"/>
        <v/>
      </c>
      <c r="S121" s="21">
        <f>IF(E121=0,"",(IF($F$3="YTD TOTALS",SUM(Blank2:TEMPLATE!F122),SUM(Blank:TEMPLATE!F122))))</f>
        <v>0</v>
      </c>
      <c r="T121" s="21" t="str">
        <f t="shared" si="16"/>
        <v/>
      </c>
      <c r="U121" s="21">
        <f>IF(E121=0,"",(IF($F$3="YTD TOTALS",SUM(Blank2:TEMPLATE!H122),SUM(Blank:TEMPLATE!H122))))</f>
        <v>0</v>
      </c>
      <c r="V121" s="21">
        <f>IF(E121=0,"",(IF($F$3="YTD TOTALS",SUM(Blank2:TEMPLATE!I122),SUM(Blank:TEMPLATE!I122))))</f>
        <v>0</v>
      </c>
      <c r="W121" s="21">
        <f>IF(E121=0,"",(IF($F$3="YTD TOTALS",SUM(Blank2:TEMPLATE!J122),SUM(Blank:TEMPLATE!J122))))</f>
        <v>0</v>
      </c>
      <c r="X121" s="21">
        <f>IF(E121=0,"",(IF($F$3="YTD TOTALS",(SUM(Blank2:TEMPLATE!L122)-('MACHINE INFO'!R121*(B$6-A121+1))),SUM(Blank:Blank2!L122)+(SUM(Blank2:TEMPLATE!L122)-('MACHINE INFO'!R121*(B$6-A121+1))))))</f>
        <v>0</v>
      </c>
      <c r="Y121" s="22">
        <f t="shared" si="17"/>
        <v>0</v>
      </c>
      <c r="Z121" s="126">
        <f>IF(E121=0,"",(SUM('MACHINE INFO'!S121)))</f>
        <v>0.86050000000000004</v>
      </c>
      <c r="AA121" s="143" t="str">
        <f t="shared" si="18"/>
        <v/>
      </c>
      <c r="AB121" s="142" t="str">
        <f t="shared" si="19"/>
        <v/>
      </c>
    </row>
    <row r="122" spans="1:28" s="18" customFormat="1" ht="20.25" customHeight="1" x14ac:dyDescent="0.4">
      <c r="A122" s="291">
        <f>IF($F$3="YTD TOTALS",IF('MACHINE INFO'!B122-B$2&gt;0,'MACHINE INFO'!B122,B$2),'MACHINE INFO'!B122)</f>
        <v>45626</v>
      </c>
      <c r="B122" s="19">
        <f>'MACHINE INFO'!D122</f>
        <v>21</v>
      </c>
      <c r="C122" s="19">
        <f>'MACHINE INFO'!E122</f>
        <v>4</v>
      </c>
      <c r="D122" s="19">
        <f>'MACHINE INFO'!F122</f>
        <v>1507</v>
      </c>
      <c r="E122" s="19" t="str">
        <f>'MACHINE INFO'!G122</f>
        <v>0404545754</v>
      </c>
      <c r="F122" s="20" t="str">
        <f>'MACHINE INFO'!H122</f>
        <v>$0.01</v>
      </c>
      <c r="G122" s="19" t="str">
        <f>'MACHINE INFO'!I122</f>
        <v>SEGA SAMMY</v>
      </c>
      <c r="H122" s="19" t="str">
        <f>'MACHINE INFO'!O122</f>
        <v>RAILROAD RICHES TYCOON</v>
      </c>
      <c r="I122" s="19" t="str">
        <f>'MACHINE INFO'!P122</f>
        <v>5R50L75-750CR</v>
      </c>
      <c r="J122" s="19" t="str">
        <f>'MACHINE INFO'!Q122</f>
        <v>VIDEO MACHINE</v>
      </c>
      <c r="K122" s="19" t="e">
        <f>'MACHINE INFO'!#REF!</f>
        <v>#REF!</v>
      </c>
      <c r="L122" s="299">
        <f>'MACHINE INFO'!U122</f>
        <v>45744</v>
      </c>
      <c r="M122" s="21">
        <f>IF(D122=0,"",(IF($F$3="YTD TOTALS",SUM(Blank2:TEMPLATE!C123),SUM(Blank:TEMPLATE!C123))))</f>
        <v>0</v>
      </c>
      <c r="N122" s="21" t="str">
        <f t="shared" si="13"/>
        <v/>
      </c>
      <c r="O122" s="21">
        <f>IF(E122=0,"",(IF($F$3="YTD TOTALS",SUM(Blank2:TEMPLATE!G123),SUM(Blank:TEMPLATE!G123))))</f>
        <v>0</v>
      </c>
      <c r="P122" s="21" t="str">
        <f t="shared" si="14"/>
        <v/>
      </c>
      <c r="Q122" s="21">
        <f>IF(E122=0,"",(IF($F$3="YTD TOTALS",SUM(SUM(Blank2:TEMPLATE!D123),SUM(Blank2:TEMPLATE!E123)),SUM(SUM(Blank:TEMPLATE!D123),SUM(Blank:TEMPLATE!E123)))))</f>
        <v>0</v>
      </c>
      <c r="R122" s="21" t="str">
        <f t="shared" si="15"/>
        <v/>
      </c>
      <c r="S122" s="21">
        <f>IF(E122=0,"",(IF($F$3="YTD TOTALS",SUM(Blank2:TEMPLATE!F123),SUM(Blank:TEMPLATE!F123))))</f>
        <v>0</v>
      </c>
      <c r="T122" s="21" t="str">
        <f t="shared" si="16"/>
        <v/>
      </c>
      <c r="U122" s="21">
        <f>IF(E122=0,"",(IF($F$3="YTD TOTALS",SUM(Blank2:TEMPLATE!H123),SUM(Blank:TEMPLATE!H123))))</f>
        <v>0</v>
      </c>
      <c r="V122" s="21">
        <f>IF(E122=0,"",(IF($F$3="YTD TOTALS",SUM(Blank2:TEMPLATE!I123),SUM(Blank:TEMPLATE!I123))))</f>
        <v>0</v>
      </c>
      <c r="W122" s="21">
        <f>IF(E122=0,"",(IF($F$3="YTD TOTALS",SUM(Blank2:TEMPLATE!J123),SUM(Blank:TEMPLATE!J123))))</f>
        <v>0</v>
      </c>
      <c r="X122" s="21">
        <f>IF(E122=0,"",(IF($F$3="YTD TOTALS",(SUM(Blank2:TEMPLATE!L123)-('MACHINE INFO'!R122*(B$6-A122+1))),SUM(Blank:Blank2!L123)+(SUM(Blank2:TEMPLATE!L123)-('MACHINE INFO'!R122*(B$6-A122+1))))))</f>
        <v>0</v>
      </c>
      <c r="Y122" s="22">
        <f t="shared" si="17"/>
        <v>0</v>
      </c>
      <c r="Z122" s="126">
        <f>IF(E122=0,"",(SUM('MACHINE INFO'!S122)))</f>
        <v>0.85020000000000007</v>
      </c>
      <c r="AA122" s="143" t="str">
        <f t="shared" si="18"/>
        <v/>
      </c>
      <c r="AB122" s="142" t="str">
        <f t="shared" si="19"/>
        <v/>
      </c>
    </row>
    <row r="123" spans="1:28" s="18" customFormat="1" ht="20.25" customHeight="1" x14ac:dyDescent="0.4">
      <c r="A123" s="291">
        <f>IF($F$3="YTD TOTALS",IF('MACHINE INFO'!B123-B$2&gt;0,'MACHINE INFO'!B123,B$2),'MACHINE INFO'!B123)</f>
        <v>45626</v>
      </c>
      <c r="B123" s="19">
        <f>'MACHINE INFO'!D123</f>
        <v>21</v>
      </c>
      <c r="C123" s="19">
        <f>'MACHINE INFO'!E123</f>
        <v>5</v>
      </c>
      <c r="D123" s="19">
        <f>'MACHINE INFO'!F123</f>
        <v>1508</v>
      </c>
      <c r="E123" s="19" t="str">
        <f>'MACHINE INFO'!G123</f>
        <v>0404525633</v>
      </c>
      <c r="F123" s="20" t="str">
        <f>'MACHINE INFO'!H123</f>
        <v>$0.01</v>
      </c>
      <c r="G123" s="19" t="str">
        <f>'MACHINE INFO'!I123</f>
        <v>SEGA SAMMY</v>
      </c>
      <c r="H123" s="19" t="str">
        <f>'MACHINE INFO'!O123</f>
        <v>RAILROAD RICHES TYCOON</v>
      </c>
      <c r="I123" s="19" t="str">
        <f>'MACHINE INFO'!P123</f>
        <v>5R50L75-750CR</v>
      </c>
      <c r="J123" s="19" t="str">
        <f>'MACHINE INFO'!Q123</f>
        <v>VIDEO MACHINE</v>
      </c>
      <c r="K123" s="19" t="e">
        <f>'MACHINE INFO'!#REF!</f>
        <v>#REF!</v>
      </c>
      <c r="L123" s="299">
        <f>'MACHINE INFO'!U123</f>
        <v>45745</v>
      </c>
      <c r="M123" s="21">
        <f>IF(D123=0,"",(IF($F$3="YTD TOTALS",SUM(Blank2:TEMPLATE!C124),SUM(Blank:TEMPLATE!C124))))</f>
        <v>0</v>
      </c>
      <c r="N123" s="21" t="str">
        <f t="shared" si="13"/>
        <v/>
      </c>
      <c r="O123" s="21">
        <f>IF(E123=0,"",(IF($F$3="YTD TOTALS",SUM(Blank2:TEMPLATE!G124),SUM(Blank:TEMPLATE!G124))))</f>
        <v>0</v>
      </c>
      <c r="P123" s="21" t="str">
        <f t="shared" si="14"/>
        <v/>
      </c>
      <c r="Q123" s="21">
        <f>IF(E123=0,"",(IF($F$3="YTD TOTALS",SUM(SUM(Blank2:TEMPLATE!D124),SUM(Blank2:TEMPLATE!E124)),SUM(SUM(Blank:TEMPLATE!D124),SUM(Blank:TEMPLATE!E124)))))</f>
        <v>0</v>
      </c>
      <c r="R123" s="21" t="str">
        <f t="shared" si="15"/>
        <v/>
      </c>
      <c r="S123" s="21">
        <f>IF(E123=0,"",(IF($F$3="YTD TOTALS",SUM(Blank2:TEMPLATE!F124),SUM(Blank:TEMPLATE!F124))))</f>
        <v>0</v>
      </c>
      <c r="T123" s="21" t="str">
        <f t="shared" si="16"/>
        <v/>
      </c>
      <c r="U123" s="21">
        <f>IF(E123=0,"",(IF($F$3="YTD TOTALS",SUM(Blank2:TEMPLATE!H124),SUM(Blank:TEMPLATE!H124))))</f>
        <v>0</v>
      </c>
      <c r="V123" s="21">
        <f>IF(E123=0,"",(IF($F$3="YTD TOTALS",SUM(Blank2:TEMPLATE!I124),SUM(Blank:TEMPLATE!I124))))</f>
        <v>0</v>
      </c>
      <c r="W123" s="21">
        <f>IF(E123=0,"",(IF($F$3="YTD TOTALS",SUM(Blank2:TEMPLATE!J124),SUM(Blank:TEMPLATE!J124))))</f>
        <v>0</v>
      </c>
      <c r="X123" s="21">
        <f>IF(E123=0,"",(IF($F$3="YTD TOTALS",(SUM(Blank2:TEMPLATE!L124)-('MACHINE INFO'!R123*(B$6-A123+1))),SUM(Blank:Blank2!L124)+(SUM(Blank2:TEMPLATE!L124)-('MACHINE INFO'!R123*(B$6-A123+1))))))</f>
        <v>0</v>
      </c>
      <c r="Y123" s="22">
        <f t="shared" si="17"/>
        <v>0</v>
      </c>
      <c r="Z123" s="126">
        <f>IF(E123=0,"",(SUM('MACHINE INFO'!S123)))</f>
        <v>0.85020000000000007</v>
      </c>
      <c r="AA123" s="143" t="str">
        <f t="shared" si="18"/>
        <v/>
      </c>
      <c r="AB123" s="142" t="str">
        <f t="shared" si="19"/>
        <v/>
      </c>
    </row>
    <row r="124" spans="1:28" s="18" customFormat="1" ht="20.25" customHeight="1" x14ac:dyDescent="0.4">
      <c r="A124" s="291">
        <f>IF($F$3="YTD TOTALS",IF('MACHINE INFO'!B124-B$2&gt;0,'MACHINE INFO'!B124,B$2),'MACHINE INFO'!B124)</f>
        <v>45626</v>
      </c>
      <c r="B124" s="19">
        <f>'MACHINE INFO'!D124</f>
        <v>21</v>
      </c>
      <c r="C124" s="19">
        <f>'MACHINE INFO'!E124</f>
        <v>6</v>
      </c>
      <c r="D124" s="19">
        <f>'MACHINE INFO'!F124</f>
        <v>1509</v>
      </c>
      <c r="E124" s="19" t="str">
        <f>'MACHINE INFO'!G124</f>
        <v>0404538756</v>
      </c>
      <c r="F124" s="20" t="str">
        <f>'MACHINE INFO'!H124</f>
        <v>$0.01</v>
      </c>
      <c r="G124" s="19" t="str">
        <f>'MACHINE INFO'!I124</f>
        <v>SEGA SAMMY</v>
      </c>
      <c r="H124" s="19" t="str">
        <f>'MACHINE INFO'!O124</f>
        <v>RAILROAD RICHES TYCOON</v>
      </c>
      <c r="I124" s="19" t="str">
        <f>'MACHINE INFO'!P124</f>
        <v>5R50L75-750CR</v>
      </c>
      <c r="J124" s="19" t="str">
        <f>'MACHINE INFO'!Q124</f>
        <v>VIDEO MACHINE</v>
      </c>
      <c r="K124" s="19" t="e">
        <f>'MACHINE INFO'!#REF!</f>
        <v>#REF!</v>
      </c>
      <c r="L124" s="299">
        <f>'MACHINE INFO'!U124</f>
        <v>45746</v>
      </c>
      <c r="M124" s="21">
        <f>IF(D124=0,"",(IF($F$3="YTD TOTALS",SUM(Blank2:TEMPLATE!C125),SUM(Blank:TEMPLATE!C125))))</f>
        <v>0</v>
      </c>
      <c r="N124" s="21" t="str">
        <f t="shared" si="13"/>
        <v/>
      </c>
      <c r="O124" s="21">
        <f>IF(E124=0,"",(IF($F$3="YTD TOTALS",SUM(Blank2:TEMPLATE!G125),SUM(Blank:TEMPLATE!G125))))</f>
        <v>0</v>
      </c>
      <c r="P124" s="21" t="str">
        <f t="shared" si="14"/>
        <v/>
      </c>
      <c r="Q124" s="21">
        <f>IF(E124=0,"",(IF($F$3="YTD TOTALS",SUM(SUM(Blank2:TEMPLATE!D125),SUM(Blank2:TEMPLATE!E125)),SUM(SUM(Blank:TEMPLATE!D125),SUM(Blank:TEMPLATE!E125)))))</f>
        <v>0</v>
      </c>
      <c r="R124" s="21" t="str">
        <f t="shared" si="15"/>
        <v/>
      </c>
      <c r="S124" s="21">
        <f>IF(E124=0,"",(IF($F$3="YTD TOTALS",SUM(Blank2:TEMPLATE!F125),SUM(Blank:TEMPLATE!F125))))</f>
        <v>0</v>
      </c>
      <c r="T124" s="21" t="str">
        <f t="shared" si="16"/>
        <v/>
      </c>
      <c r="U124" s="21">
        <f>IF(E124=0,"",(IF($F$3="YTD TOTALS",SUM(Blank2:TEMPLATE!H125),SUM(Blank:TEMPLATE!H125))))</f>
        <v>0</v>
      </c>
      <c r="V124" s="21">
        <f>IF(E124=0,"",(IF($F$3="YTD TOTALS",SUM(Blank2:TEMPLATE!I125),SUM(Blank:TEMPLATE!I125))))</f>
        <v>0</v>
      </c>
      <c r="W124" s="21">
        <f>IF(E124=0,"",(IF($F$3="YTD TOTALS",SUM(Blank2:TEMPLATE!J125),SUM(Blank:TEMPLATE!J125))))</f>
        <v>0</v>
      </c>
      <c r="X124" s="21">
        <f>IF(E124=0,"",(IF($F$3="YTD TOTALS",(SUM(Blank2:TEMPLATE!L125)-('MACHINE INFO'!R124*(B$6-A124+1))),SUM(Blank:Blank2!L125)+(SUM(Blank2:TEMPLATE!L125)-('MACHINE INFO'!R124*(B$6-A124+1))))))</f>
        <v>0</v>
      </c>
      <c r="Y124" s="22">
        <f t="shared" si="17"/>
        <v>0</v>
      </c>
      <c r="Z124" s="126">
        <f>IF(E124=0,"",(SUM('MACHINE INFO'!S124)))</f>
        <v>0.85020000000000007</v>
      </c>
      <c r="AA124" s="143" t="str">
        <f t="shared" si="18"/>
        <v/>
      </c>
      <c r="AB124" s="142" t="str">
        <f t="shared" si="19"/>
        <v/>
      </c>
    </row>
    <row r="125" spans="1:28" s="18" customFormat="1" ht="20.25" customHeight="1" x14ac:dyDescent="0.4">
      <c r="A125" s="291">
        <f>IF($F$3="YTD TOTALS",IF('MACHINE INFO'!B125-B$2&gt;0,'MACHINE INFO'!B125,B$2),'MACHINE INFO'!B125)</f>
        <v>45701</v>
      </c>
      <c r="B125" s="19">
        <f>'MACHINE INFO'!D125</f>
        <v>22</v>
      </c>
      <c r="C125" s="19">
        <f>'MACHINE INFO'!E125</f>
        <v>1</v>
      </c>
      <c r="D125" s="19">
        <f>'MACHINE INFO'!F125</f>
        <v>1456</v>
      </c>
      <c r="E125" s="19" t="str">
        <f>'MACHINE INFO'!G125</f>
        <v>0404519432</v>
      </c>
      <c r="F125" s="20" t="str">
        <f>'MACHINE INFO'!H125</f>
        <v>$0.01</v>
      </c>
      <c r="G125" s="19" t="str">
        <f>'MACHINE INFO'!I125</f>
        <v>ARISTOCRAT</v>
      </c>
      <c r="H125" s="19" t="str">
        <f>'MACHINE INFO'!O125</f>
        <v>RAILROAD RICHES SHERIFF</v>
      </c>
      <c r="I125" s="19" t="str">
        <f>'MACHINE INFO'!P125</f>
        <v>5R50L75-750CR</v>
      </c>
      <c r="J125" s="19" t="str">
        <f>'MACHINE INFO'!Q125</f>
        <v>VIDEO MACHINE</v>
      </c>
      <c r="K125" s="19" t="e">
        <f>'MACHINE INFO'!#REF!</f>
        <v>#REF!</v>
      </c>
      <c r="L125" s="299">
        <f>'MACHINE INFO'!U125</f>
        <v>44958</v>
      </c>
      <c r="M125" s="21">
        <f>IF(D125=0,"",(IF($F$3="YTD TOTALS",SUM(Blank2:TEMPLATE!C126),SUM(Blank:TEMPLATE!C126))))</f>
        <v>0</v>
      </c>
      <c r="N125" s="21" t="str">
        <f t="shared" si="13"/>
        <v/>
      </c>
      <c r="O125" s="21">
        <f>IF(E125=0,"",(IF($F$3="YTD TOTALS",SUM(Blank2:TEMPLATE!G126),SUM(Blank:TEMPLATE!G126))))</f>
        <v>0</v>
      </c>
      <c r="P125" s="21" t="str">
        <f t="shared" si="14"/>
        <v/>
      </c>
      <c r="Q125" s="21">
        <f>IF(E125=0,"",(IF($F$3="YTD TOTALS",SUM(SUM(Blank2:TEMPLATE!D126),SUM(Blank2:TEMPLATE!E126)),SUM(SUM(Blank:TEMPLATE!D126),SUM(Blank:TEMPLATE!E126)))))</f>
        <v>0</v>
      </c>
      <c r="R125" s="21" t="str">
        <f t="shared" si="15"/>
        <v/>
      </c>
      <c r="S125" s="21">
        <f>IF(E125=0,"",(IF($F$3="YTD TOTALS",SUM(Blank2:TEMPLATE!F126),SUM(Blank:TEMPLATE!F126))))</f>
        <v>0</v>
      </c>
      <c r="T125" s="21" t="str">
        <f t="shared" si="16"/>
        <v/>
      </c>
      <c r="U125" s="21">
        <f>IF(E125=0,"",(IF($F$3="YTD TOTALS",SUM(Blank2:TEMPLATE!H126),SUM(Blank:TEMPLATE!H126))))</f>
        <v>0</v>
      </c>
      <c r="V125" s="21">
        <f>IF(E125=0,"",(IF($F$3="YTD TOTALS",SUM(Blank2:TEMPLATE!I126),SUM(Blank:TEMPLATE!I126))))</f>
        <v>0</v>
      </c>
      <c r="W125" s="21">
        <f>IF(E125=0,"",(IF($F$3="YTD TOTALS",SUM(Blank2:TEMPLATE!J126),SUM(Blank:TEMPLATE!J126))))</f>
        <v>0</v>
      </c>
      <c r="X125" s="21">
        <f>IF(E125=0,"",(IF($F$3="YTD TOTALS",(SUM(Blank2:TEMPLATE!L126)-('MACHINE INFO'!R125*(B$6-A125+1))),SUM(Blank:Blank2!L126)+(SUM(Blank2:TEMPLATE!L126)-('MACHINE INFO'!R125*(B$6-A125+1))))))</f>
        <v>0</v>
      </c>
      <c r="Y125" s="22">
        <f t="shared" si="17"/>
        <v>0</v>
      </c>
      <c r="Z125" s="126">
        <f>IF(E125=0,"",(SUM('MACHINE INFO'!S125)))</f>
        <v>0.85020000000000007</v>
      </c>
      <c r="AA125" s="143" t="str">
        <f t="shared" si="18"/>
        <v/>
      </c>
      <c r="AB125" s="142" t="str">
        <f t="shared" si="19"/>
        <v/>
      </c>
    </row>
    <row r="126" spans="1:28" s="18" customFormat="1" ht="20.25" customHeight="1" x14ac:dyDescent="0.4">
      <c r="A126" s="291">
        <f>IF($F$3="YTD TOTALS",IF('MACHINE INFO'!B126-B$2&gt;0,'MACHINE INFO'!B126,B$2),'MACHINE INFO'!B126)</f>
        <v>45701</v>
      </c>
      <c r="B126" s="19">
        <f>'MACHINE INFO'!D126</f>
        <v>22</v>
      </c>
      <c r="C126" s="19">
        <f>'MACHINE INFO'!E126</f>
        <v>2</v>
      </c>
      <c r="D126" s="19">
        <f>'MACHINE INFO'!F126</f>
        <v>1457</v>
      </c>
      <c r="E126" s="19" t="str">
        <f>'MACHINE INFO'!G126</f>
        <v>0404501085</v>
      </c>
      <c r="F126" s="20" t="str">
        <f>'MACHINE INFO'!H126</f>
        <v>$0.01</v>
      </c>
      <c r="G126" s="19" t="str">
        <f>'MACHINE INFO'!I126</f>
        <v>ARISTOCRAT</v>
      </c>
      <c r="H126" s="19" t="str">
        <f>'MACHINE INFO'!O126</f>
        <v>RAILROAD RICHES SHERIFF</v>
      </c>
      <c r="I126" s="19" t="str">
        <f>'MACHINE INFO'!P126</f>
        <v>5R50L75-750CR</v>
      </c>
      <c r="J126" s="19" t="str">
        <f>'MACHINE INFO'!Q126</f>
        <v>VIDEO MACHINE</v>
      </c>
      <c r="K126" s="19" t="e">
        <f>'MACHINE INFO'!#REF!</f>
        <v>#REF!</v>
      </c>
      <c r="L126" s="299">
        <f>'MACHINE INFO'!U126</f>
        <v>44959</v>
      </c>
      <c r="M126" s="21">
        <f>IF(D126=0,"",(IF($F$3="YTD TOTALS",SUM(Blank2:TEMPLATE!C127),SUM(Blank:TEMPLATE!C127))))</f>
        <v>0</v>
      </c>
      <c r="N126" s="21" t="str">
        <f t="shared" si="13"/>
        <v/>
      </c>
      <c r="O126" s="21">
        <f>IF(E126=0,"",(IF($F$3="YTD TOTALS",SUM(Blank2:TEMPLATE!G127),SUM(Blank:TEMPLATE!G127))))</f>
        <v>0</v>
      </c>
      <c r="P126" s="21" t="str">
        <f t="shared" si="14"/>
        <v/>
      </c>
      <c r="Q126" s="21">
        <f>IF(E126=0,"",(IF($F$3="YTD TOTALS",SUM(SUM(Blank2:TEMPLATE!D127),SUM(Blank2:TEMPLATE!E127)),SUM(SUM(Blank:TEMPLATE!D127),SUM(Blank:TEMPLATE!E127)))))</f>
        <v>0</v>
      </c>
      <c r="R126" s="21" t="str">
        <f t="shared" si="15"/>
        <v/>
      </c>
      <c r="S126" s="21">
        <f>IF(E126=0,"",(IF($F$3="YTD TOTALS",SUM(Blank2:TEMPLATE!F127),SUM(Blank:TEMPLATE!F127))))</f>
        <v>0</v>
      </c>
      <c r="T126" s="21" t="str">
        <f t="shared" si="16"/>
        <v/>
      </c>
      <c r="U126" s="21">
        <f>IF(E126=0,"",(IF($F$3="YTD TOTALS",SUM(Blank2:TEMPLATE!H127),SUM(Blank:TEMPLATE!H127))))</f>
        <v>0</v>
      </c>
      <c r="V126" s="21">
        <f>IF(E126=0,"",(IF($F$3="YTD TOTALS",SUM(Blank2:TEMPLATE!I127),SUM(Blank:TEMPLATE!I127))))</f>
        <v>0</v>
      </c>
      <c r="W126" s="21">
        <f>IF(E126=0,"",(IF($F$3="YTD TOTALS",SUM(Blank2:TEMPLATE!J127),SUM(Blank:TEMPLATE!J127))))</f>
        <v>0</v>
      </c>
      <c r="X126" s="21">
        <f>IF(E126=0,"",(IF($F$3="YTD TOTALS",(SUM(Blank2:TEMPLATE!L127)-('MACHINE INFO'!R126*(B$6-A126+1))),SUM(Blank:Blank2!L127)+(SUM(Blank2:TEMPLATE!L127)-('MACHINE INFO'!R126*(B$6-A126+1))))))</f>
        <v>0</v>
      </c>
      <c r="Y126" s="22">
        <f t="shared" si="17"/>
        <v>0</v>
      </c>
      <c r="Z126" s="126">
        <f>IF(E126=0,"",(SUM('MACHINE INFO'!S126)))</f>
        <v>0.85020000000000007</v>
      </c>
      <c r="AA126" s="143" t="str">
        <f t="shared" si="18"/>
        <v/>
      </c>
      <c r="AB126" s="142" t="str">
        <f t="shared" si="19"/>
        <v/>
      </c>
    </row>
    <row r="127" spans="1:28" s="18" customFormat="1" ht="20.25" customHeight="1" x14ac:dyDescent="0.4">
      <c r="A127" s="291">
        <f>IF($F$3="YTD TOTALS",IF('MACHINE INFO'!B127-B$2&gt;0,'MACHINE INFO'!B127,B$2),'MACHINE INFO'!B127)</f>
        <v>45701</v>
      </c>
      <c r="B127" s="19">
        <f>'MACHINE INFO'!D127</f>
        <v>22</v>
      </c>
      <c r="C127" s="19">
        <f>'MACHINE INFO'!E127</f>
        <v>3</v>
      </c>
      <c r="D127" s="19">
        <f>'MACHINE INFO'!F127</f>
        <v>1458</v>
      </c>
      <c r="E127" s="19" t="str">
        <f>'MACHINE INFO'!G127</f>
        <v>0404493123</v>
      </c>
      <c r="F127" s="20" t="str">
        <f>'MACHINE INFO'!H127</f>
        <v>$0.01</v>
      </c>
      <c r="G127" s="19" t="str">
        <f>'MACHINE INFO'!I127</f>
        <v>ARISTOCRAT</v>
      </c>
      <c r="H127" s="19" t="str">
        <f>'MACHINE INFO'!O127</f>
        <v>RAILROAD RICHES SHERIFF</v>
      </c>
      <c r="I127" s="19" t="str">
        <f>'MACHINE INFO'!P127</f>
        <v>5R50L75-750CR</v>
      </c>
      <c r="J127" s="19" t="str">
        <f>'MACHINE INFO'!Q127</f>
        <v>VIDEO MACHINE</v>
      </c>
      <c r="K127" s="19" t="e">
        <f>'MACHINE INFO'!#REF!</f>
        <v>#REF!</v>
      </c>
      <c r="L127" s="299">
        <f>'MACHINE INFO'!U127</f>
        <v>44960</v>
      </c>
      <c r="M127" s="21">
        <f>IF(D127=0,"",(IF($F$3="YTD TOTALS",SUM(Blank2:TEMPLATE!C128),SUM(Blank:TEMPLATE!C128))))</f>
        <v>0</v>
      </c>
      <c r="N127" s="21" t="str">
        <f t="shared" si="13"/>
        <v/>
      </c>
      <c r="O127" s="21">
        <f>IF(E127=0,"",(IF($F$3="YTD TOTALS",SUM(Blank2:TEMPLATE!G128),SUM(Blank:TEMPLATE!G128))))</f>
        <v>0</v>
      </c>
      <c r="P127" s="21" t="str">
        <f t="shared" si="14"/>
        <v/>
      </c>
      <c r="Q127" s="21">
        <f>IF(E127=0,"",(IF($F$3="YTD TOTALS",SUM(SUM(Blank2:TEMPLATE!D128),SUM(Blank2:TEMPLATE!E128)),SUM(SUM(Blank:TEMPLATE!D128),SUM(Blank:TEMPLATE!E128)))))</f>
        <v>0</v>
      </c>
      <c r="R127" s="21" t="str">
        <f t="shared" si="15"/>
        <v/>
      </c>
      <c r="S127" s="21">
        <f>IF(E127=0,"",(IF($F$3="YTD TOTALS",SUM(Blank2:TEMPLATE!F128),SUM(Blank:TEMPLATE!F128))))</f>
        <v>0</v>
      </c>
      <c r="T127" s="21" t="str">
        <f t="shared" si="16"/>
        <v/>
      </c>
      <c r="U127" s="21">
        <f>IF(E127=0,"",(IF($F$3="YTD TOTALS",SUM(Blank2:TEMPLATE!H128),SUM(Blank:TEMPLATE!H128))))</f>
        <v>0</v>
      </c>
      <c r="V127" s="21">
        <f>IF(E127=0,"",(IF($F$3="YTD TOTALS",SUM(Blank2:TEMPLATE!I128),SUM(Blank:TEMPLATE!I128))))</f>
        <v>0</v>
      </c>
      <c r="W127" s="21">
        <f>IF(E127=0,"",(IF($F$3="YTD TOTALS",SUM(Blank2:TEMPLATE!J128),SUM(Blank:TEMPLATE!J128))))</f>
        <v>0</v>
      </c>
      <c r="X127" s="21">
        <f>IF(E127=0,"",(IF($F$3="YTD TOTALS",(SUM(Blank2:TEMPLATE!L128)-('MACHINE INFO'!R127*(B$6-A127+1))),SUM(Blank:Blank2!L128)+(SUM(Blank2:TEMPLATE!L128)-('MACHINE INFO'!R127*(B$6-A127+1))))))</f>
        <v>0</v>
      </c>
      <c r="Y127" s="22">
        <f t="shared" si="17"/>
        <v>0</v>
      </c>
      <c r="Z127" s="126">
        <f>IF(E127=0,"",(SUM('MACHINE INFO'!S127)))</f>
        <v>0.85020000000000007</v>
      </c>
      <c r="AA127" s="143" t="str">
        <f t="shared" si="18"/>
        <v/>
      </c>
      <c r="AB127" s="142" t="str">
        <f t="shared" si="19"/>
        <v/>
      </c>
    </row>
    <row r="128" spans="1:28" s="18" customFormat="1" ht="20.25" customHeight="1" x14ac:dyDescent="0.4">
      <c r="A128" s="291">
        <f>IF($F$3="YTD TOTALS",IF('MACHINE INFO'!B128-B$2&gt;0,'MACHINE INFO'!B128,B$2),'MACHINE INFO'!B128)</f>
        <v>45626</v>
      </c>
      <c r="B128" s="19">
        <f>'MACHINE INFO'!D128</f>
        <v>1</v>
      </c>
      <c r="C128" s="19">
        <f>'MACHINE INFO'!E128</f>
        <v>1</v>
      </c>
      <c r="D128" s="19">
        <f>'MACHINE INFO'!F128</f>
        <v>1339</v>
      </c>
      <c r="E128" s="19" t="str">
        <f>'MACHINE INFO'!G128</f>
        <v>0168319655</v>
      </c>
      <c r="F128" s="20" t="str">
        <f>'MACHINE INFO'!H128</f>
        <v>$0.01</v>
      </c>
      <c r="G128" s="19" t="str">
        <f>'MACHINE INFO'!I128</f>
        <v>ARISTOCRAT</v>
      </c>
      <c r="H128" s="19" t="str">
        <f>'MACHINE INFO'!O128</f>
        <v>HEART THROB - LIGHTNING LINK</v>
      </c>
      <c r="I128" s="19" t="str">
        <f>'MACHINE INFO'!P128</f>
        <v>5R50L25-500CR</v>
      </c>
      <c r="J128" s="19" t="str">
        <f>'MACHINE INFO'!Q128</f>
        <v>VIDEO MACHINE</v>
      </c>
      <c r="K128" s="19" t="e">
        <f>'MACHINE INFO'!#REF!</f>
        <v>#REF!</v>
      </c>
      <c r="L128" s="299">
        <f>'MACHINE INFO'!U128</f>
        <v>42248</v>
      </c>
      <c r="M128" s="21">
        <f>IF(D128=0,"",(IF($F$3="YTD TOTALS",SUM(Blank2:TEMPLATE!C129),SUM(Blank:TEMPLATE!C129))))</f>
        <v>0</v>
      </c>
      <c r="N128" s="21" t="str">
        <f t="shared" si="13"/>
        <v/>
      </c>
      <c r="O128" s="21">
        <f>IF(E128=0,"",(IF($F$3="YTD TOTALS",SUM(Blank2:TEMPLATE!G129),SUM(Blank:TEMPLATE!G129))))</f>
        <v>0</v>
      </c>
      <c r="P128" s="21" t="str">
        <f t="shared" si="14"/>
        <v/>
      </c>
      <c r="Q128" s="21">
        <f>IF(E128=0,"",(IF($F$3="YTD TOTALS",SUM(SUM(Blank2:TEMPLATE!D129),SUM(Blank2:TEMPLATE!E129)),SUM(SUM(Blank:TEMPLATE!D129),SUM(Blank:TEMPLATE!E129)))))</f>
        <v>0</v>
      </c>
      <c r="R128" s="21" t="str">
        <f t="shared" si="15"/>
        <v/>
      </c>
      <c r="S128" s="21">
        <f>IF(E128=0,"",(IF($F$3="YTD TOTALS",SUM(Blank2:TEMPLATE!F129),SUM(Blank:TEMPLATE!F129))))</f>
        <v>0</v>
      </c>
      <c r="T128" s="21" t="str">
        <f t="shared" si="16"/>
        <v/>
      </c>
      <c r="U128" s="21">
        <f>IF(E128=0,"",(IF($F$3="YTD TOTALS",SUM(Blank2:TEMPLATE!H129),SUM(Blank:TEMPLATE!H129))))</f>
        <v>0</v>
      </c>
      <c r="V128" s="21">
        <f>IF(E128=0,"",(IF($F$3="YTD TOTALS",SUM(Blank2:TEMPLATE!I129),SUM(Blank:TEMPLATE!I129))))</f>
        <v>0</v>
      </c>
      <c r="W128" s="21">
        <f>IF(E128=0,"",(IF($F$3="YTD TOTALS",SUM(Blank2:TEMPLATE!J129),SUM(Blank:TEMPLATE!J129))))</f>
        <v>0</v>
      </c>
      <c r="X128" s="21">
        <f>IF(E128=0,"",(IF($F$3="YTD TOTALS",(SUM(Blank2:TEMPLATE!L129)-('MACHINE INFO'!R128*(B$6-A128+1))),SUM(Blank:Blank2!L129)+(SUM(Blank2:TEMPLATE!L129)-('MACHINE INFO'!R128*(B$6-A128+1))))))</f>
        <v>0</v>
      </c>
      <c r="Y128" s="22">
        <f t="shared" si="17"/>
        <v>0</v>
      </c>
      <c r="Z128" s="126">
        <f>IF(E128=0,"",(SUM('MACHINE INFO'!S128)))</f>
        <v>0.88039999999999996</v>
      </c>
      <c r="AA128" s="143" t="str">
        <f t="shared" si="18"/>
        <v/>
      </c>
      <c r="AB128" s="142" t="str">
        <f t="shared" si="19"/>
        <v/>
      </c>
    </row>
    <row r="129" spans="1:38" s="18" customFormat="1" ht="20.25" customHeight="1" x14ac:dyDescent="0.4">
      <c r="A129" s="291">
        <f>IF($F$3="YTD TOTALS",IF('MACHINE INFO'!B129-B$2&gt;0,'MACHINE INFO'!B129,B$2),'MACHINE INFO'!B129)</f>
        <v>45626</v>
      </c>
      <c r="B129" s="19">
        <f>'MACHINE INFO'!D129</f>
        <v>1</v>
      </c>
      <c r="C129" s="19">
        <f>'MACHINE INFO'!E129</f>
        <v>2</v>
      </c>
      <c r="D129" s="19">
        <f>'MACHINE INFO'!F129</f>
        <v>1341</v>
      </c>
      <c r="E129" s="19" t="str">
        <f>'MACHINE INFO'!G129</f>
        <v>0168277568</v>
      </c>
      <c r="F129" s="20" t="str">
        <f>'MACHINE INFO'!H129</f>
        <v>$0.01</v>
      </c>
      <c r="G129" s="19" t="str">
        <f>'MACHINE INFO'!I129</f>
        <v>ARISTOCRAT</v>
      </c>
      <c r="H129" s="19" t="str">
        <f>'MACHINE INFO'!O129</f>
        <v>BENGAL TREASURES - LIGHTNING LINK</v>
      </c>
      <c r="I129" s="19" t="str">
        <f>'MACHINE INFO'!P129</f>
        <v>5R50L25-500CR</v>
      </c>
      <c r="J129" s="19" t="str">
        <f>'MACHINE INFO'!Q129</f>
        <v>VIDEO MACHINE</v>
      </c>
      <c r="K129" s="19" t="e">
        <f>'MACHINE INFO'!#REF!</f>
        <v>#REF!</v>
      </c>
      <c r="L129" s="299">
        <f>'MACHINE INFO'!U129</f>
        <v>42248</v>
      </c>
      <c r="M129" s="21">
        <f>IF(D129=0,"",(IF($F$3="YTD TOTALS",SUM(Blank2:TEMPLATE!C130),SUM(Blank:TEMPLATE!C130))))</f>
        <v>0</v>
      </c>
      <c r="N129" s="21" t="str">
        <f t="shared" si="13"/>
        <v/>
      </c>
      <c r="O129" s="21">
        <f>IF(E129=0,"",(IF($F$3="YTD TOTALS",SUM(Blank2:TEMPLATE!G130),SUM(Blank:TEMPLATE!G130))))</f>
        <v>0</v>
      </c>
      <c r="P129" s="21" t="str">
        <f t="shared" si="14"/>
        <v/>
      </c>
      <c r="Q129" s="21">
        <f>IF(E129=0,"",(IF($F$3="YTD TOTALS",SUM(SUM(Blank2:TEMPLATE!D130),SUM(Blank2:TEMPLATE!E130)),SUM(SUM(Blank:TEMPLATE!D130),SUM(Blank:TEMPLATE!E130)))))</f>
        <v>0</v>
      </c>
      <c r="R129" s="21" t="str">
        <f t="shared" si="15"/>
        <v/>
      </c>
      <c r="S129" s="21">
        <f>IF(E129=0,"",(IF($F$3="YTD TOTALS",SUM(Blank2:TEMPLATE!F130),SUM(Blank:TEMPLATE!F130))))</f>
        <v>0</v>
      </c>
      <c r="T129" s="21" t="str">
        <f t="shared" si="16"/>
        <v/>
      </c>
      <c r="U129" s="21">
        <f>IF(E129=0,"",(IF($F$3="YTD TOTALS",SUM(Blank2:TEMPLATE!H130),SUM(Blank:TEMPLATE!H130))))</f>
        <v>0</v>
      </c>
      <c r="V129" s="21">
        <f>IF(E129=0,"",(IF($F$3="YTD TOTALS",SUM(Blank2:TEMPLATE!I130),SUM(Blank:TEMPLATE!I130))))</f>
        <v>0</v>
      </c>
      <c r="W129" s="21">
        <f>IF(E129=0,"",(IF($F$3="YTD TOTALS",SUM(Blank2:TEMPLATE!J130),SUM(Blank:TEMPLATE!J130))))</f>
        <v>0</v>
      </c>
      <c r="X129" s="21">
        <f>IF(E129=0,"",(IF($F$3="YTD TOTALS",(SUM(Blank2:TEMPLATE!L130)-('MACHINE INFO'!R129*(B$6-A129+1))),SUM(Blank:Blank2!L130)+(SUM(Blank2:TEMPLATE!L130)-('MACHINE INFO'!R129*(B$6-A129+1))))))</f>
        <v>0</v>
      </c>
      <c r="Y129" s="22">
        <f t="shared" si="17"/>
        <v>0</v>
      </c>
      <c r="Z129" s="126">
        <f>IF(E129=0,"",(SUM('MACHINE INFO'!S129)))</f>
        <v>0.88039999999999996</v>
      </c>
      <c r="AA129" s="143" t="str">
        <f t="shared" si="18"/>
        <v/>
      </c>
      <c r="AB129" s="142" t="str">
        <f t="shared" si="19"/>
        <v/>
      </c>
    </row>
    <row r="130" spans="1:38" s="18" customFormat="1" ht="20.25" customHeight="1" x14ac:dyDescent="0.4">
      <c r="A130" s="291">
        <f>IF($F$3="YTD TOTALS",IF('MACHINE INFO'!B130-B$2&gt;0,'MACHINE INFO'!B130,B$2),'MACHINE INFO'!B130)</f>
        <v>45626</v>
      </c>
      <c r="B130" s="19">
        <f>'MACHINE INFO'!D130</f>
        <v>1</v>
      </c>
      <c r="C130" s="19">
        <f>'MACHINE INFO'!E130</f>
        <v>3</v>
      </c>
      <c r="D130" s="19">
        <f>'MACHINE INFO'!F130</f>
        <v>1340</v>
      </c>
      <c r="E130" s="19" t="str">
        <f>'MACHINE INFO'!G130</f>
        <v>0168280793</v>
      </c>
      <c r="F130" s="20" t="str">
        <f>'MACHINE INFO'!H130</f>
        <v>$0.01</v>
      </c>
      <c r="G130" s="19" t="str">
        <f>'MACHINE INFO'!I130</f>
        <v>ARISTOCRAT</v>
      </c>
      <c r="H130" s="19" t="str">
        <f>'MACHINE INFO'!O130</f>
        <v>MAGIC PEARL - LIGHTNING LINK</v>
      </c>
      <c r="I130" s="19" t="str">
        <f>'MACHINE INFO'!P130</f>
        <v>5R50L25-500CR</v>
      </c>
      <c r="J130" s="19" t="str">
        <f>'MACHINE INFO'!Q130</f>
        <v>VIDEO MACHINE</v>
      </c>
      <c r="K130" s="19" t="e">
        <f>'MACHINE INFO'!#REF!</f>
        <v>#REF!</v>
      </c>
      <c r="L130" s="299">
        <f>'MACHINE INFO'!U130</f>
        <v>42248</v>
      </c>
      <c r="M130" s="21">
        <f>IF(D130=0,"",(IF($F$3="YTD TOTALS",SUM(Blank2:TEMPLATE!C131),SUM(Blank:TEMPLATE!C131))))</f>
        <v>0</v>
      </c>
      <c r="N130" s="21" t="str">
        <f t="shared" si="13"/>
        <v/>
      </c>
      <c r="O130" s="21">
        <f>IF(E130=0,"",(IF($F$3="YTD TOTALS",SUM(Blank2:TEMPLATE!G131),SUM(Blank:TEMPLATE!G131))))</f>
        <v>0</v>
      </c>
      <c r="P130" s="21" t="str">
        <f t="shared" si="14"/>
        <v/>
      </c>
      <c r="Q130" s="21">
        <f>IF(E130=0,"",(IF($F$3="YTD TOTALS",SUM(SUM(Blank2:TEMPLATE!D131),SUM(Blank2:TEMPLATE!E131)),SUM(SUM(Blank:TEMPLATE!D131),SUM(Blank:TEMPLATE!E131)))))</f>
        <v>0</v>
      </c>
      <c r="R130" s="21" t="str">
        <f t="shared" si="15"/>
        <v/>
      </c>
      <c r="S130" s="21">
        <f>IF(E130=0,"",(IF($F$3="YTD TOTALS",SUM(Blank2:TEMPLATE!F131),SUM(Blank:TEMPLATE!F131))))</f>
        <v>0</v>
      </c>
      <c r="T130" s="21" t="str">
        <f t="shared" si="16"/>
        <v/>
      </c>
      <c r="U130" s="21">
        <f>IF(E130=0,"",(IF($F$3="YTD TOTALS",SUM(Blank2:TEMPLATE!H131),SUM(Blank:TEMPLATE!H131))))</f>
        <v>0</v>
      </c>
      <c r="V130" s="21">
        <f>IF(E130=0,"",(IF($F$3="YTD TOTALS",SUM(Blank2:TEMPLATE!I131),SUM(Blank:TEMPLATE!I131))))</f>
        <v>0</v>
      </c>
      <c r="W130" s="21">
        <f>IF(E130=0,"",(IF($F$3="YTD TOTALS",SUM(Blank2:TEMPLATE!J131),SUM(Blank:TEMPLATE!J131))))</f>
        <v>0</v>
      </c>
      <c r="X130" s="21">
        <f>IF(E130=0,"",(IF($F$3="YTD TOTALS",(SUM(Blank2:TEMPLATE!L131)-('MACHINE INFO'!R130*(B$6-A130+1))),SUM(Blank:Blank2!L131)+(SUM(Blank2:TEMPLATE!L131)-('MACHINE INFO'!R130*(B$6-A130+1))))))</f>
        <v>0</v>
      </c>
      <c r="Y130" s="22">
        <f t="shared" si="17"/>
        <v>0</v>
      </c>
      <c r="Z130" s="126">
        <f>IF(E130=0,"",(SUM('MACHINE INFO'!S130)))</f>
        <v>0.88039999999999996</v>
      </c>
      <c r="AA130" s="143" t="str">
        <f t="shared" si="18"/>
        <v/>
      </c>
      <c r="AB130" s="142" t="str">
        <f t="shared" si="19"/>
        <v/>
      </c>
    </row>
    <row r="131" spans="1:38" s="18" customFormat="1" ht="20.25" customHeight="1" x14ac:dyDescent="0.4">
      <c r="A131" s="291">
        <f>IF($F$3="YTD TOTALS",IF('MACHINE INFO'!B131-B$2&gt;0,'MACHINE INFO'!B131,B$2),'MACHINE INFO'!B131)</f>
        <v>45626</v>
      </c>
      <c r="B131" s="19">
        <f>'MACHINE INFO'!D131</f>
        <v>2</v>
      </c>
      <c r="C131" s="19">
        <f>'MACHINE INFO'!E131</f>
        <v>1</v>
      </c>
      <c r="D131" s="19">
        <f>'MACHINE INFO'!F131</f>
        <v>1210</v>
      </c>
      <c r="E131" s="19" t="str">
        <f>'MACHINE INFO'!G131</f>
        <v>0168185994</v>
      </c>
      <c r="F131" s="20" t="str">
        <f>'MACHINE INFO'!H131</f>
        <v>$0.01</v>
      </c>
      <c r="G131" s="19" t="str">
        <f>'MACHINE INFO'!I131</f>
        <v>ARISTOCRAT</v>
      </c>
      <c r="H131" s="19" t="str">
        <f>'MACHINE INFO'!O131</f>
        <v>WONDER 4 JACKPOTS</v>
      </c>
      <c r="I131" s="19" t="str">
        <f>'MACHINE INFO'!P131</f>
        <v>MG50L50-1000CR</v>
      </c>
      <c r="J131" s="19" t="str">
        <f>'MACHINE INFO'!Q131</f>
        <v>VIDEO MACHINE</v>
      </c>
      <c r="K131" s="19" t="e">
        <f>'MACHINE INFO'!#REF!</f>
        <v>#REF!</v>
      </c>
      <c r="L131" s="299">
        <f>'MACHINE INFO'!U131</f>
        <v>42248</v>
      </c>
      <c r="M131" s="21">
        <f>IF(D131=0,"",(IF($F$3="YTD TOTALS",SUM(Blank2:TEMPLATE!C132),SUM(Blank:TEMPLATE!C132))))</f>
        <v>0</v>
      </c>
      <c r="N131" s="21" t="str">
        <f t="shared" si="13"/>
        <v/>
      </c>
      <c r="O131" s="21">
        <f>IF(E131=0,"",(IF($F$3="YTD TOTALS",SUM(Blank2:TEMPLATE!G132),SUM(Blank:TEMPLATE!G132))))</f>
        <v>0</v>
      </c>
      <c r="P131" s="21" t="str">
        <f t="shared" si="14"/>
        <v/>
      </c>
      <c r="Q131" s="21">
        <f>IF(E131=0,"",(IF($F$3="YTD TOTALS",SUM(SUM(Blank2:TEMPLATE!D132),SUM(Blank2:TEMPLATE!E132)),SUM(SUM(Blank:TEMPLATE!D132),SUM(Blank:TEMPLATE!E132)))))</f>
        <v>0</v>
      </c>
      <c r="R131" s="21" t="str">
        <f t="shared" si="15"/>
        <v/>
      </c>
      <c r="S131" s="21">
        <f>IF(E131=0,"",(IF($F$3="YTD TOTALS",SUM(Blank2:TEMPLATE!F132),SUM(Blank:TEMPLATE!F132))))</f>
        <v>0</v>
      </c>
      <c r="T131" s="21" t="str">
        <f t="shared" si="16"/>
        <v/>
      </c>
      <c r="U131" s="21">
        <f>IF(E131=0,"",(IF($F$3="YTD TOTALS",SUM(Blank2:TEMPLATE!H132),SUM(Blank:TEMPLATE!H132))))</f>
        <v>0</v>
      </c>
      <c r="V131" s="21">
        <f>IF(E131=0,"",(IF($F$3="YTD TOTALS",SUM(Blank2:TEMPLATE!I132),SUM(Blank:TEMPLATE!I132))))</f>
        <v>0</v>
      </c>
      <c r="W131" s="21">
        <f>IF(E131=0,"",(IF($F$3="YTD TOTALS",SUM(Blank2:TEMPLATE!J132),SUM(Blank:TEMPLATE!J132))))</f>
        <v>0</v>
      </c>
      <c r="X131" s="21">
        <f>IF(E131=0,"",(IF($F$3="YTD TOTALS",(SUM(Blank2:TEMPLATE!L132)-('MACHINE INFO'!R131*(B$6-A131+1))),SUM(Blank:Blank2!L132)+(SUM(Blank2:TEMPLATE!L132)-('MACHINE INFO'!R131*(B$6-A131+1))))))</f>
        <v>0</v>
      </c>
      <c r="Y131" s="22">
        <f t="shared" si="17"/>
        <v>0</v>
      </c>
      <c r="Z131" s="126">
        <f>IF(E131=0,"",(SUM('MACHINE INFO'!S131)))</f>
        <v>0.9093</v>
      </c>
      <c r="AA131" s="143" t="str">
        <f t="shared" si="18"/>
        <v/>
      </c>
      <c r="AB131" s="142" t="str">
        <f t="shared" si="19"/>
        <v/>
      </c>
    </row>
    <row r="132" spans="1:38" s="18" customFormat="1" ht="20.25" customHeight="1" x14ac:dyDescent="0.4">
      <c r="A132" s="291">
        <f>IF($F$3="YTD TOTALS",IF('MACHINE INFO'!B132-B$2&gt;0,'MACHINE INFO'!B132,B$2),'MACHINE INFO'!B132)</f>
        <v>45626</v>
      </c>
      <c r="B132" s="19">
        <f>'MACHINE INFO'!D132</f>
        <v>2</v>
      </c>
      <c r="C132" s="19">
        <f>'MACHINE INFO'!E132</f>
        <v>2</v>
      </c>
      <c r="D132" s="19">
        <f>'MACHINE INFO'!F132</f>
        <v>1140</v>
      </c>
      <c r="E132" s="19" t="str">
        <f>'MACHINE INFO'!G132</f>
        <v>0168308562</v>
      </c>
      <c r="F132" s="20" t="str">
        <f>'MACHINE INFO'!H132</f>
        <v>$0.01</v>
      </c>
      <c r="G132" s="19" t="str">
        <f>'MACHINE INFO'!I132</f>
        <v>ARISTOCRAT</v>
      </c>
      <c r="H132" s="19" t="str">
        <f>'MACHINE INFO'!O132</f>
        <v>SUPER WHEEL BLAST LION OF VENICE</v>
      </c>
      <c r="I132" s="19" t="str">
        <f>'MACHINE INFO'!P132</f>
        <v>5R50L50-250CR</v>
      </c>
      <c r="J132" s="19" t="str">
        <f>'MACHINE INFO'!Q132</f>
        <v>VIDEO MACHINE</v>
      </c>
      <c r="K132" s="19" t="e">
        <f>'MACHINE INFO'!#REF!</f>
        <v>#REF!</v>
      </c>
      <c r="L132" s="299">
        <f>'MACHINE INFO'!U132</f>
        <v>42248</v>
      </c>
      <c r="M132" s="21">
        <f>IF(D132=0,"",(IF($F$3="YTD TOTALS",SUM(Blank2:TEMPLATE!C133),SUM(Blank:TEMPLATE!C133))))</f>
        <v>0</v>
      </c>
      <c r="N132" s="21" t="str">
        <f t="shared" si="13"/>
        <v/>
      </c>
      <c r="O132" s="21">
        <f>IF(E132=0,"",(IF($F$3="YTD TOTALS",SUM(Blank2:TEMPLATE!G133),SUM(Blank:TEMPLATE!G133))))</f>
        <v>0</v>
      </c>
      <c r="P132" s="21" t="str">
        <f t="shared" si="14"/>
        <v/>
      </c>
      <c r="Q132" s="21">
        <f>IF(E132=0,"",(IF($F$3="YTD TOTALS",SUM(SUM(Blank2:TEMPLATE!D133),SUM(Blank2:TEMPLATE!E133)),SUM(SUM(Blank:TEMPLATE!D133),SUM(Blank:TEMPLATE!E133)))))</f>
        <v>0</v>
      </c>
      <c r="R132" s="21" t="str">
        <f t="shared" si="15"/>
        <v/>
      </c>
      <c r="S132" s="21">
        <f>IF(E132=0,"",(IF($F$3="YTD TOTALS",SUM(Blank2:TEMPLATE!F133),SUM(Blank:TEMPLATE!F133))))</f>
        <v>0</v>
      </c>
      <c r="T132" s="21" t="str">
        <f t="shared" si="16"/>
        <v/>
      </c>
      <c r="U132" s="21">
        <f>IF(E132=0,"",(IF($F$3="YTD TOTALS",SUM(Blank2:TEMPLATE!H133),SUM(Blank:TEMPLATE!H133))))</f>
        <v>0</v>
      </c>
      <c r="V132" s="21">
        <f>IF(E132=0,"",(IF($F$3="YTD TOTALS",SUM(Blank2:TEMPLATE!I133),SUM(Blank:TEMPLATE!I133))))</f>
        <v>0</v>
      </c>
      <c r="W132" s="21">
        <f>IF(E132=0,"",(IF($F$3="YTD TOTALS",SUM(Blank2:TEMPLATE!J133),SUM(Blank:TEMPLATE!J133))))</f>
        <v>0</v>
      </c>
      <c r="X132" s="21">
        <f>IF(E132=0,"",(IF($F$3="YTD TOTALS",(SUM(Blank2:TEMPLATE!L133)-('MACHINE INFO'!R132*(B$6-A132+1))),SUM(Blank:Blank2!L133)+(SUM(Blank2:TEMPLATE!L133)-('MACHINE INFO'!R132*(B$6-A132+1))))))</f>
        <v>0</v>
      </c>
      <c r="Y132" s="22">
        <f t="shared" si="17"/>
        <v>0</v>
      </c>
      <c r="Z132" s="126">
        <f>IF(E132=0,"",(SUM('MACHINE INFO'!S132)))</f>
        <v>0.87960000000000005</v>
      </c>
      <c r="AA132" s="143" t="str">
        <f t="shared" si="18"/>
        <v/>
      </c>
      <c r="AB132" s="142" t="str">
        <f t="shared" si="19"/>
        <v/>
      </c>
    </row>
    <row r="133" spans="1:38" s="18" customFormat="1" ht="20.25" customHeight="1" x14ac:dyDescent="0.4">
      <c r="A133" s="291">
        <f>IF($F$3="YTD TOTALS",IF('MACHINE INFO'!B133-B$2&gt;0,'MACHINE INFO'!B133,B$2),'MACHINE INFO'!B133)</f>
        <v>45626</v>
      </c>
      <c r="B133" s="19">
        <f>'MACHINE INFO'!D133</f>
        <v>2</v>
      </c>
      <c r="C133" s="19">
        <f>'MACHINE INFO'!E133</f>
        <v>3</v>
      </c>
      <c r="D133" s="19">
        <f>'MACHINE INFO'!F133</f>
        <v>1209</v>
      </c>
      <c r="E133" s="19" t="str">
        <f>'MACHINE INFO'!G133</f>
        <v>0168151352</v>
      </c>
      <c r="F133" s="20" t="str">
        <f>'MACHINE INFO'!H133</f>
        <v>$0.01</v>
      </c>
      <c r="G133" s="19" t="str">
        <f>'MACHINE INFO'!I133</f>
        <v>ARISTOCRAT</v>
      </c>
      <c r="H133" s="19" t="str">
        <f>'MACHINE INFO'!O133</f>
        <v>WONDER 4 JACKPOTS</v>
      </c>
      <c r="I133" s="19" t="str">
        <f>'MACHINE INFO'!P133</f>
        <v>MG50L50-1000CR</v>
      </c>
      <c r="J133" s="19" t="str">
        <f>'MACHINE INFO'!Q133</f>
        <v>VIDEO MACHINE</v>
      </c>
      <c r="K133" s="19" t="e">
        <f>'MACHINE INFO'!#REF!</f>
        <v>#REF!</v>
      </c>
      <c r="L133" s="299">
        <f>'MACHINE INFO'!U133</f>
        <v>42248</v>
      </c>
      <c r="M133" s="21">
        <f>IF(D133=0,"",(IF($F$3="YTD TOTALS",SUM(Blank2:TEMPLATE!C134),SUM(Blank:TEMPLATE!C134))))</f>
        <v>0</v>
      </c>
      <c r="N133" s="21" t="str">
        <f t="shared" si="13"/>
        <v/>
      </c>
      <c r="O133" s="21">
        <f>IF(E133=0,"",(IF($F$3="YTD TOTALS",SUM(Blank2:TEMPLATE!G134),SUM(Blank:TEMPLATE!G134))))</f>
        <v>0</v>
      </c>
      <c r="P133" s="21" t="str">
        <f t="shared" si="14"/>
        <v/>
      </c>
      <c r="Q133" s="21">
        <f>IF(E133=0,"",(IF($F$3="YTD TOTALS",SUM(SUM(Blank2:TEMPLATE!D134),SUM(Blank2:TEMPLATE!E134)),SUM(SUM(Blank:TEMPLATE!D134),SUM(Blank:TEMPLATE!E134)))))</f>
        <v>0</v>
      </c>
      <c r="R133" s="21" t="str">
        <f t="shared" si="15"/>
        <v/>
      </c>
      <c r="S133" s="21">
        <f>IF(E133=0,"",(IF($F$3="YTD TOTALS",SUM(Blank2:TEMPLATE!F134),SUM(Blank:TEMPLATE!F134))))</f>
        <v>0</v>
      </c>
      <c r="T133" s="21" t="str">
        <f t="shared" si="16"/>
        <v/>
      </c>
      <c r="U133" s="21">
        <f>IF(E133=0,"",(IF($F$3="YTD TOTALS",SUM(Blank2:TEMPLATE!H134),SUM(Blank:TEMPLATE!H134))))</f>
        <v>0</v>
      </c>
      <c r="V133" s="21">
        <f>IF(E133=0,"",(IF($F$3="YTD TOTALS",SUM(Blank2:TEMPLATE!I134),SUM(Blank:TEMPLATE!I134))))</f>
        <v>0</v>
      </c>
      <c r="W133" s="21">
        <f>IF(E133=0,"",(IF($F$3="YTD TOTALS",SUM(Blank2:TEMPLATE!J134),SUM(Blank:TEMPLATE!J134))))</f>
        <v>0</v>
      </c>
      <c r="X133" s="21">
        <f>IF(E133=0,"",(IF($F$3="YTD TOTALS",(SUM(Blank2:TEMPLATE!L134)-('MACHINE INFO'!R133*(B$6-A133+1))),SUM(Blank:Blank2!L134)+(SUM(Blank2:TEMPLATE!L134)-('MACHINE INFO'!R133*(B$6-A133+1))))))</f>
        <v>0</v>
      </c>
      <c r="Y133" s="22">
        <f t="shared" si="17"/>
        <v>0</v>
      </c>
      <c r="Z133" s="126">
        <f>IF(E133=0,"",(SUM('MACHINE INFO'!S133)))</f>
        <v>0.9093</v>
      </c>
      <c r="AA133" s="143" t="str">
        <f t="shared" si="18"/>
        <v/>
      </c>
      <c r="AB133" s="142" t="str">
        <f t="shared" si="19"/>
        <v/>
      </c>
    </row>
    <row r="134" spans="1:38" s="18" customFormat="1" ht="20.25" customHeight="1" x14ac:dyDescent="0.4">
      <c r="A134" s="291">
        <f>IF($F$3="YTD TOTALS",IF('MACHINE INFO'!B134-B$2&gt;0,'MACHINE INFO'!B134,B$2),'MACHINE INFO'!B134)</f>
        <v>45626</v>
      </c>
      <c r="B134" s="19">
        <f>'MACHINE INFO'!D134</f>
        <v>3</v>
      </c>
      <c r="C134" s="19">
        <f>'MACHINE INFO'!E134</f>
        <v>1</v>
      </c>
      <c r="D134" s="19">
        <f>'MACHINE INFO'!F134</f>
        <v>1256</v>
      </c>
      <c r="E134" s="19" t="str">
        <f>'MACHINE INFO'!G134</f>
        <v>0290579493</v>
      </c>
      <c r="F134" s="20" t="str">
        <f>'MACHINE INFO'!H134</f>
        <v>$0.25</v>
      </c>
      <c r="G134" s="19" t="str">
        <f>'MACHINE INFO'!I134</f>
        <v>EVERI</v>
      </c>
      <c r="H134" s="19" t="str">
        <f>'MACHINE INFO'!O134</f>
        <v>DOUBLE BLACK DIAMOND</v>
      </c>
      <c r="I134" s="19" t="str">
        <f>'MACHINE INFO'!P134</f>
        <v>3R9L1-27CR</v>
      </c>
      <c r="J134" s="19" t="str">
        <f>'MACHINE INFO'!Q134</f>
        <v>REEL MACHINE</v>
      </c>
      <c r="K134" s="19" t="e">
        <f>'MACHINE INFO'!#REF!</f>
        <v>#REF!</v>
      </c>
      <c r="L134" s="299">
        <f>'MACHINE INFO'!U134</f>
        <v>44635</v>
      </c>
      <c r="M134" s="21">
        <f>IF(D134=0,"",(IF($F$3="YTD TOTALS",SUM(Blank2:TEMPLATE!C135),SUM(Blank:TEMPLATE!C135))))</f>
        <v>0</v>
      </c>
      <c r="N134" s="21" t="str">
        <f t="shared" si="13"/>
        <v/>
      </c>
      <c r="O134" s="21">
        <f>IF(E134=0,"",(IF($F$3="YTD TOTALS",SUM(Blank2:TEMPLATE!G135),SUM(Blank:TEMPLATE!G135))))</f>
        <v>0</v>
      </c>
      <c r="P134" s="21" t="str">
        <f t="shared" si="14"/>
        <v/>
      </c>
      <c r="Q134" s="21">
        <f>IF(E134=0,"",(IF($F$3="YTD TOTALS",SUM(SUM(Blank2:TEMPLATE!D135),SUM(Blank2:TEMPLATE!E135)),SUM(SUM(Blank:TEMPLATE!D135),SUM(Blank:TEMPLATE!E135)))))</f>
        <v>0</v>
      </c>
      <c r="R134" s="21" t="str">
        <f t="shared" si="15"/>
        <v/>
      </c>
      <c r="S134" s="21">
        <f>IF(E134=0,"",(IF($F$3="YTD TOTALS",SUM(Blank2:TEMPLATE!F135),SUM(Blank:TEMPLATE!F135))))</f>
        <v>0</v>
      </c>
      <c r="T134" s="21" t="str">
        <f t="shared" si="16"/>
        <v/>
      </c>
      <c r="U134" s="21">
        <f>IF(E134=0,"",(IF($F$3="YTD TOTALS",SUM(Blank2:TEMPLATE!H135),SUM(Blank:TEMPLATE!H135))))</f>
        <v>0</v>
      </c>
      <c r="V134" s="21">
        <f>IF(E134=0,"",(IF($F$3="YTD TOTALS",SUM(Blank2:TEMPLATE!I135),SUM(Blank:TEMPLATE!I135))))</f>
        <v>0</v>
      </c>
      <c r="W134" s="21">
        <f>IF(E134=0,"",(IF($F$3="YTD TOTALS",SUM(Blank2:TEMPLATE!J135),SUM(Blank:TEMPLATE!J135))))</f>
        <v>0</v>
      </c>
      <c r="X134" s="21">
        <f>IF(E134=0,"",(IF($F$3="YTD TOTALS",(SUM(Blank2:TEMPLATE!L135)-('MACHINE INFO'!R134*(B$6-A134+1))),SUM(Blank:Blank2!L135)+(SUM(Blank2:TEMPLATE!L135)-('MACHINE INFO'!R134*(B$6-A134+1))))))</f>
        <v>0</v>
      </c>
      <c r="Y134" s="22">
        <f t="shared" si="17"/>
        <v>0</v>
      </c>
      <c r="Z134" s="126">
        <f>IF(E134=0,"",(SUM('MACHINE INFO'!S134)))</f>
        <v>0.86399999999999999</v>
      </c>
      <c r="AA134" s="143" t="str">
        <f t="shared" si="18"/>
        <v/>
      </c>
      <c r="AB134" s="142" t="str">
        <f t="shared" si="19"/>
        <v/>
      </c>
    </row>
    <row r="135" spans="1:38" s="18" customFormat="1" ht="20.25" customHeight="1" x14ac:dyDescent="0.4">
      <c r="A135" s="291">
        <f>IF($F$3="YTD TOTALS",IF('MACHINE INFO'!B135-B$2&gt;0,'MACHINE INFO'!B135,B$2),'MACHINE INFO'!B135)</f>
        <v>45626</v>
      </c>
      <c r="B135" s="19">
        <f>'MACHINE INFO'!D135</f>
        <v>3</v>
      </c>
      <c r="C135" s="19">
        <f>'MACHINE INFO'!E135</f>
        <v>2</v>
      </c>
      <c r="D135" s="19">
        <f>'MACHINE INFO'!F135</f>
        <v>1255</v>
      </c>
      <c r="E135" s="19" t="str">
        <f>'MACHINE INFO'!G135</f>
        <v>0290591454</v>
      </c>
      <c r="F135" s="20" t="str">
        <f>'MACHINE INFO'!H135</f>
        <v>$1.00</v>
      </c>
      <c r="G135" s="19" t="str">
        <f>'MACHINE INFO'!I135</f>
        <v>EVERI</v>
      </c>
      <c r="H135" s="19" t="str">
        <f>'MACHINE INFO'!O135</f>
        <v>CASH MACHINE</v>
      </c>
      <c r="I135" s="19" t="str">
        <f>'MACHINE INFO'!P135</f>
        <v>3R1L1-10CR</v>
      </c>
      <c r="J135" s="19" t="str">
        <f>'MACHINE INFO'!Q135</f>
        <v>REEL MACHINE</v>
      </c>
      <c r="K135" s="19" t="e">
        <f>'MACHINE INFO'!#REF!</f>
        <v>#REF!</v>
      </c>
      <c r="L135" s="299">
        <f>'MACHINE INFO'!U135</f>
        <v>44635</v>
      </c>
      <c r="M135" s="21">
        <f>IF(D135=0,"",(IF($F$3="YTD TOTALS",SUM(Blank2:TEMPLATE!C136),SUM(Blank:TEMPLATE!C136))))</f>
        <v>0</v>
      </c>
      <c r="N135" s="21" t="str">
        <f t="shared" si="13"/>
        <v/>
      </c>
      <c r="O135" s="21">
        <f>IF(E135=0,"",(IF($F$3="YTD TOTALS",SUM(Blank2:TEMPLATE!G136),SUM(Blank:TEMPLATE!G136))))</f>
        <v>0</v>
      </c>
      <c r="P135" s="21" t="str">
        <f t="shared" si="14"/>
        <v/>
      </c>
      <c r="Q135" s="21">
        <f>IF(E135=0,"",(IF($F$3="YTD TOTALS",SUM(SUM(Blank2:TEMPLATE!D136),SUM(Blank2:TEMPLATE!E136)),SUM(SUM(Blank:TEMPLATE!D136),SUM(Blank:TEMPLATE!E136)))))</f>
        <v>0</v>
      </c>
      <c r="R135" s="21" t="str">
        <f t="shared" si="15"/>
        <v/>
      </c>
      <c r="S135" s="21">
        <f>IF(E135=0,"",(IF($F$3="YTD TOTALS",SUM(Blank2:TEMPLATE!F136),SUM(Blank:TEMPLATE!F136))))</f>
        <v>0</v>
      </c>
      <c r="T135" s="21" t="str">
        <f t="shared" si="16"/>
        <v/>
      </c>
      <c r="U135" s="21">
        <f>IF(E135=0,"",(IF($F$3="YTD TOTALS",SUM(Blank2:TEMPLATE!H136),SUM(Blank:TEMPLATE!H136))))</f>
        <v>0</v>
      </c>
      <c r="V135" s="21">
        <f>IF(E135=0,"",(IF($F$3="YTD TOTALS",SUM(Blank2:TEMPLATE!I136),SUM(Blank:TEMPLATE!I136))))</f>
        <v>0</v>
      </c>
      <c r="W135" s="21">
        <f>IF(E135=0,"",(IF($F$3="YTD TOTALS",SUM(Blank2:TEMPLATE!J136),SUM(Blank:TEMPLATE!J136))))</f>
        <v>0</v>
      </c>
      <c r="X135" s="21">
        <f>IF(E135=0,"",(IF($F$3="YTD TOTALS",(SUM(Blank2:TEMPLATE!L136)-('MACHINE INFO'!R135*(B$6-A135+1))),SUM(Blank:Blank2!L136)+(SUM(Blank2:TEMPLATE!L136)-('MACHINE INFO'!R135*(B$6-A135+1))))))</f>
        <v>0</v>
      </c>
      <c r="Y135" s="22">
        <f t="shared" si="17"/>
        <v>0</v>
      </c>
      <c r="Z135" s="126">
        <f>IF(E135=0,"",(SUM('MACHINE INFO'!S135)))</f>
        <v>0.90349999999999997</v>
      </c>
      <c r="AA135" s="143" t="str">
        <f t="shared" si="18"/>
        <v/>
      </c>
      <c r="AB135" s="142" t="str">
        <f t="shared" si="19"/>
        <v/>
      </c>
    </row>
    <row r="136" spans="1:38" s="18" customFormat="1" ht="20.25" customHeight="1" x14ac:dyDescent="0.4">
      <c r="A136" s="291">
        <f>IF($F$3="YTD TOTALS",IF('MACHINE INFO'!B136-B$2&gt;0,'MACHINE INFO'!B136,B$2),'MACHINE INFO'!B136)</f>
        <v>45626</v>
      </c>
      <c r="B136" s="19">
        <f>'MACHINE INFO'!D136</f>
        <v>3</v>
      </c>
      <c r="C136" s="19">
        <f>'MACHINE INFO'!E136</f>
        <v>3</v>
      </c>
      <c r="D136" s="19">
        <f>'MACHINE INFO'!F136</f>
        <v>1257</v>
      </c>
      <c r="E136" s="19" t="str">
        <f>'MACHINE INFO'!G136</f>
        <v>0290585851</v>
      </c>
      <c r="F136" s="20" t="str">
        <f>'MACHINE INFO'!H136</f>
        <v>$0.25</v>
      </c>
      <c r="G136" s="19" t="str">
        <f>'MACHINE INFO'!I136</f>
        <v>EVERI</v>
      </c>
      <c r="H136" s="19" t="str">
        <f>'MACHINE INFO'!O136</f>
        <v>DOUBLE FORTUNE</v>
      </c>
      <c r="I136" s="19" t="str">
        <f>'MACHINE INFO'!P136</f>
        <v>3R9L1-27CR</v>
      </c>
      <c r="J136" s="19" t="str">
        <f>'MACHINE INFO'!Q136</f>
        <v>REEL MACHINE</v>
      </c>
      <c r="K136" s="19" t="e">
        <f>'MACHINE INFO'!#REF!</f>
        <v>#REF!</v>
      </c>
      <c r="L136" s="299">
        <f>'MACHINE INFO'!U136</f>
        <v>44635</v>
      </c>
      <c r="M136" s="21">
        <f>IF(D136=0,"",(IF($F$3="YTD TOTALS",SUM(Blank2:TEMPLATE!C137),SUM(Blank:TEMPLATE!C137))))</f>
        <v>0</v>
      </c>
      <c r="N136" s="21" t="str">
        <f t="shared" si="13"/>
        <v/>
      </c>
      <c r="O136" s="21">
        <f>IF(E136=0,"",(IF($F$3="YTD TOTALS",SUM(Blank2:TEMPLATE!G137),SUM(Blank:TEMPLATE!G137))))</f>
        <v>0</v>
      </c>
      <c r="P136" s="21" t="str">
        <f t="shared" si="14"/>
        <v/>
      </c>
      <c r="Q136" s="21">
        <f>IF(E136=0,"",(IF($F$3="YTD TOTALS",SUM(SUM(Blank2:TEMPLATE!D137),SUM(Blank2:TEMPLATE!E137)),SUM(SUM(Blank:TEMPLATE!D137),SUM(Blank:TEMPLATE!E137)))))</f>
        <v>0</v>
      </c>
      <c r="R136" s="21" t="str">
        <f t="shared" si="15"/>
        <v/>
      </c>
      <c r="S136" s="21">
        <f>IF(E136=0,"",(IF($F$3="YTD TOTALS",SUM(Blank2:TEMPLATE!F137),SUM(Blank:TEMPLATE!F137))))</f>
        <v>0</v>
      </c>
      <c r="T136" s="21" t="str">
        <f t="shared" si="16"/>
        <v/>
      </c>
      <c r="U136" s="21">
        <f>IF(E136=0,"",(IF($F$3="YTD TOTALS",SUM(Blank2:TEMPLATE!H137),SUM(Blank:TEMPLATE!H137))))</f>
        <v>0</v>
      </c>
      <c r="V136" s="21">
        <f>IF(E136=0,"",(IF($F$3="YTD TOTALS",SUM(Blank2:TEMPLATE!I137),SUM(Blank:TEMPLATE!I137))))</f>
        <v>0</v>
      </c>
      <c r="W136" s="21">
        <f>IF(E136=0,"",(IF($F$3="YTD TOTALS",SUM(Blank2:TEMPLATE!J137),SUM(Blank:TEMPLATE!J137))))</f>
        <v>0</v>
      </c>
      <c r="X136" s="21">
        <f>IF(E136=0,"",(IF($F$3="YTD TOTALS",(SUM(Blank2:TEMPLATE!L137)-('MACHINE INFO'!R136*(B$6-A136+1))),SUM(Blank:Blank2!L137)+(SUM(Blank2:TEMPLATE!L137)-('MACHINE INFO'!R136*(B$6-A136+1))))))</f>
        <v>0</v>
      </c>
      <c r="Y136" s="22">
        <f t="shared" si="17"/>
        <v>0</v>
      </c>
      <c r="Z136" s="126">
        <f>IF(E136=0,"",(SUM('MACHINE INFO'!S136)))</f>
        <v>0.86399999999999999</v>
      </c>
      <c r="AA136" s="143" t="str">
        <f t="shared" si="18"/>
        <v/>
      </c>
      <c r="AB136" s="142" t="str">
        <f t="shared" si="19"/>
        <v/>
      </c>
    </row>
    <row r="137" spans="1:38" s="18" customFormat="1" ht="20.25" customHeight="1" x14ac:dyDescent="0.4">
      <c r="A137" s="291">
        <f>IF($F$3="YTD TOTALS",IF('MACHINE INFO'!B137-B$2&gt;0,'MACHINE INFO'!B137,B$2),'MACHINE INFO'!B137)</f>
        <v>45626</v>
      </c>
      <c r="B137" s="19">
        <f>'MACHINE INFO'!D137</f>
        <v>4</v>
      </c>
      <c r="C137" s="19">
        <f>'MACHINE INFO'!E137</f>
        <v>1</v>
      </c>
      <c r="D137" s="19">
        <f>'MACHINE INFO'!F137</f>
        <v>1268</v>
      </c>
      <c r="E137" s="19" t="str">
        <f>'MACHINE INFO'!G137</f>
        <v>0290655034</v>
      </c>
      <c r="F137" s="20" t="str">
        <f>'MACHINE INFO'!H137</f>
        <v>$0.01</v>
      </c>
      <c r="G137" s="19" t="str">
        <f>'MACHINE INFO'!I137</f>
        <v>ARISTOCRAT</v>
      </c>
      <c r="H137" s="19" t="str">
        <f>'MACHINE INFO'!O137</f>
        <v>PROSPERITY FOO - CHOYS KINGDOM LINK</v>
      </c>
      <c r="I137" s="19" t="str">
        <f>'MACHINE INFO'!P137</f>
        <v>5R50L50-500CR</v>
      </c>
      <c r="J137" s="19" t="str">
        <f>'MACHINE INFO'!Q137</f>
        <v>VIDEO MACHINE</v>
      </c>
      <c r="K137" s="19" t="e">
        <f>'MACHINE INFO'!#REF!</f>
        <v>#REF!</v>
      </c>
      <c r="L137" s="299">
        <f>'MACHINE INFO'!U137</f>
        <v>44635</v>
      </c>
      <c r="M137" s="21">
        <f>IF(D137=0,"",(IF($F$3="YTD TOTALS",SUM(Blank2:TEMPLATE!C138),SUM(Blank:TEMPLATE!C138))))</f>
        <v>0</v>
      </c>
      <c r="N137" s="21" t="str">
        <f t="shared" si="13"/>
        <v/>
      </c>
      <c r="O137" s="21">
        <f>IF(E137=0,"",(IF($F$3="YTD TOTALS",SUM(Blank2:TEMPLATE!G138),SUM(Blank:TEMPLATE!G138))))</f>
        <v>0</v>
      </c>
      <c r="P137" s="21" t="str">
        <f t="shared" si="14"/>
        <v/>
      </c>
      <c r="Q137" s="21">
        <f>IF(E137=0,"",(IF($F$3="YTD TOTALS",SUM(SUM(Blank2:TEMPLATE!D138),SUM(Blank2:TEMPLATE!E138)),SUM(SUM(Blank:TEMPLATE!D138),SUM(Blank:TEMPLATE!E138)))))</f>
        <v>0</v>
      </c>
      <c r="R137" s="21" t="str">
        <f t="shared" si="15"/>
        <v/>
      </c>
      <c r="S137" s="21">
        <f>IF(E137=0,"",(IF($F$3="YTD TOTALS",SUM(Blank2:TEMPLATE!F138),SUM(Blank:TEMPLATE!F138))))</f>
        <v>0</v>
      </c>
      <c r="T137" s="21" t="str">
        <f t="shared" si="16"/>
        <v/>
      </c>
      <c r="U137" s="21">
        <f>IF(E137=0,"",(IF($F$3="YTD TOTALS",SUM(Blank2:TEMPLATE!H138),SUM(Blank:TEMPLATE!H138))))</f>
        <v>0</v>
      </c>
      <c r="V137" s="21">
        <f>IF(E137=0,"",(IF($F$3="YTD TOTALS",SUM(Blank2:TEMPLATE!I138),SUM(Blank:TEMPLATE!I138))))</f>
        <v>0</v>
      </c>
      <c r="W137" s="21">
        <f>IF(E137=0,"",(IF($F$3="YTD TOTALS",SUM(Blank2:TEMPLATE!J138),SUM(Blank:TEMPLATE!J138))))</f>
        <v>0</v>
      </c>
      <c r="X137" s="21">
        <f>IF(E137=0,"",(IF($F$3="YTD TOTALS",(SUM(Blank2:TEMPLATE!L138)-('MACHINE INFO'!R137*(B$6-A137+1))),SUM(Blank:Blank2!L138)+(SUM(Blank2:TEMPLATE!L138)-('MACHINE INFO'!R137*(B$6-A137+1))))))</f>
        <v>0</v>
      </c>
      <c r="Y137" s="22">
        <f t="shared" si="17"/>
        <v>0</v>
      </c>
      <c r="Z137" s="126">
        <f>IF(E137=0,"",(SUM('MACHINE INFO'!S137)))</f>
        <v>0.89549999999999996</v>
      </c>
      <c r="AA137" s="143" t="str">
        <f t="shared" si="18"/>
        <v/>
      </c>
      <c r="AB137" s="142" t="str">
        <f t="shared" si="19"/>
        <v/>
      </c>
      <c r="AD137" s="24"/>
      <c r="AE137" s="24"/>
      <c r="AF137" s="24"/>
      <c r="AG137" s="24"/>
      <c r="AH137" s="24"/>
      <c r="AI137" s="24"/>
      <c r="AJ137" s="24"/>
      <c r="AK137" s="24"/>
      <c r="AL137" s="24"/>
    </row>
    <row r="138" spans="1:38" s="18" customFormat="1" ht="20.25" customHeight="1" x14ac:dyDescent="0.4">
      <c r="A138" s="291">
        <f>IF($F$3="YTD TOTALS",IF('MACHINE INFO'!B138-B$2&gt;0,'MACHINE INFO'!B138,B$2),'MACHINE INFO'!B138)</f>
        <v>45626</v>
      </c>
      <c r="B138" s="19">
        <f>'MACHINE INFO'!D138</f>
        <v>4</v>
      </c>
      <c r="C138" s="19">
        <f>'MACHINE INFO'!E138</f>
        <v>2</v>
      </c>
      <c r="D138" s="19">
        <f>'MACHINE INFO'!F138</f>
        <v>1269</v>
      </c>
      <c r="E138" s="19" t="str">
        <f>'MACHINE INFO'!G138</f>
        <v>0290664548</v>
      </c>
      <c r="F138" s="20" t="str">
        <f>'MACHINE INFO'!H138</f>
        <v>$0.01</v>
      </c>
      <c r="G138" s="19" t="str">
        <f>'MACHINE INFO'!I138</f>
        <v>ARISTOCRAT</v>
      </c>
      <c r="H138" s="19" t="str">
        <f>'MACHINE INFO'!O138</f>
        <v>OX REIGN - CHOYS KINGDOM LINK</v>
      </c>
      <c r="I138" s="19" t="str">
        <f>'MACHINE INFO'!P138</f>
        <v>5R50L50-500CR</v>
      </c>
      <c r="J138" s="19" t="str">
        <f>'MACHINE INFO'!Q138</f>
        <v>VIDEO MACHINE</v>
      </c>
      <c r="K138" s="19" t="e">
        <f>'MACHINE INFO'!#REF!</f>
        <v>#REF!</v>
      </c>
      <c r="L138" s="299">
        <f>'MACHINE INFO'!U138</f>
        <v>44635</v>
      </c>
      <c r="M138" s="21">
        <f>IF(D138=0,"",(IF($F$3="YTD TOTALS",SUM(Blank2:TEMPLATE!C139),SUM(Blank:TEMPLATE!C139))))</f>
        <v>0</v>
      </c>
      <c r="N138" s="21" t="str">
        <f t="shared" si="13"/>
        <v/>
      </c>
      <c r="O138" s="21">
        <f>IF(E138=0,"",(IF($F$3="YTD TOTALS",SUM(Blank2:TEMPLATE!G139),SUM(Blank:TEMPLATE!G139))))</f>
        <v>0</v>
      </c>
      <c r="P138" s="21" t="str">
        <f t="shared" si="14"/>
        <v/>
      </c>
      <c r="Q138" s="21">
        <f>IF(E138=0,"",(IF($F$3="YTD TOTALS",SUM(SUM(Blank2:TEMPLATE!D139),SUM(Blank2:TEMPLATE!E139)),SUM(SUM(Blank:TEMPLATE!D139),SUM(Blank:TEMPLATE!E139)))))</f>
        <v>0</v>
      </c>
      <c r="R138" s="21" t="str">
        <f t="shared" si="15"/>
        <v/>
      </c>
      <c r="S138" s="21">
        <f>IF(E138=0,"",(IF($F$3="YTD TOTALS",SUM(Blank2:TEMPLATE!F139),SUM(Blank:TEMPLATE!F139))))</f>
        <v>0</v>
      </c>
      <c r="T138" s="21" t="str">
        <f t="shared" si="16"/>
        <v/>
      </c>
      <c r="U138" s="21">
        <f>IF(E138=0,"",(IF($F$3="YTD TOTALS",SUM(Blank2:TEMPLATE!H139),SUM(Blank:TEMPLATE!H139))))</f>
        <v>0</v>
      </c>
      <c r="V138" s="21">
        <f>IF(E138=0,"",(IF($F$3="YTD TOTALS",SUM(Blank2:TEMPLATE!I139),SUM(Blank:TEMPLATE!I139))))</f>
        <v>0</v>
      </c>
      <c r="W138" s="21">
        <f>IF(E138=0,"",(IF($F$3="YTD TOTALS",SUM(Blank2:TEMPLATE!J139),SUM(Blank:TEMPLATE!J139))))</f>
        <v>0</v>
      </c>
      <c r="X138" s="21">
        <f>IF(E138=0,"",(IF($F$3="YTD TOTALS",(SUM(Blank2:TEMPLATE!L139)-('MACHINE INFO'!R138*(B$6-A138+1))),SUM(Blank:Blank2!L139)+(SUM(Blank2:TEMPLATE!L139)-('MACHINE INFO'!R138*(B$6-A138+1))))))</f>
        <v>0</v>
      </c>
      <c r="Y138" s="22">
        <f t="shared" si="17"/>
        <v>0</v>
      </c>
      <c r="Z138" s="126">
        <f>IF(E138=0,"",(SUM('MACHINE INFO'!S138)))</f>
        <v>0.89549999999999996</v>
      </c>
      <c r="AA138" s="143" t="str">
        <f t="shared" si="18"/>
        <v/>
      </c>
      <c r="AB138" s="142" t="str">
        <f t="shared" si="19"/>
        <v/>
      </c>
      <c r="AD138" s="2"/>
      <c r="AE138" s="2"/>
      <c r="AF138" s="2"/>
      <c r="AG138" s="2"/>
      <c r="AH138" s="2"/>
      <c r="AI138" s="2"/>
      <c r="AJ138" s="2"/>
      <c r="AK138" s="2"/>
      <c r="AL138" s="2"/>
    </row>
    <row r="139" spans="1:38" s="18" customFormat="1" ht="20.25" customHeight="1" x14ac:dyDescent="0.4">
      <c r="A139" s="291">
        <f>IF($F$3="YTD TOTALS",IF('MACHINE INFO'!B139-B$2&gt;0,'MACHINE INFO'!B139,B$2),'MACHINE INFO'!B139)</f>
        <v>45626</v>
      </c>
      <c r="B139" s="19">
        <f>'MACHINE INFO'!D139</f>
        <v>4</v>
      </c>
      <c r="C139" s="19">
        <f>'MACHINE INFO'!E139</f>
        <v>3</v>
      </c>
      <c r="D139" s="19">
        <f>'MACHINE INFO'!F139</f>
        <v>1270</v>
      </c>
      <c r="E139" s="19" t="str">
        <f>'MACHINE INFO'!G139</f>
        <v>0290673521</v>
      </c>
      <c r="F139" s="20" t="str">
        <f>'MACHINE INFO'!H139</f>
        <v>$0.01</v>
      </c>
      <c r="G139" s="19" t="str">
        <f>'MACHINE INFO'!I139</f>
        <v>ARISTOCRAT</v>
      </c>
      <c r="H139" s="19" t="str">
        <f>'MACHINE INFO'!O139</f>
        <v>OX REIGN - CHOYS KINGDOM LINK</v>
      </c>
      <c r="I139" s="19" t="str">
        <f>'MACHINE INFO'!P139</f>
        <v>5R50L50-500CR</v>
      </c>
      <c r="J139" s="19" t="str">
        <f>'MACHINE INFO'!Q139</f>
        <v>VIDEO MACHINE</v>
      </c>
      <c r="K139" s="19" t="e">
        <f>'MACHINE INFO'!#REF!</f>
        <v>#REF!</v>
      </c>
      <c r="L139" s="299">
        <f>'MACHINE INFO'!U139</f>
        <v>44635</v>
      </c>
      <c r="M139" s="21">
        <f>IF(D139=0,"",(IF($F$3="YTD TOTALS",SUM(Blank2:TEMPLATE!C140),SUM(Blank:TEMPLATE!C140))))</f>
        <v>0</v>
      </c>
      <c r="N139" s="21" t="str">
        <f t="shared" ref="N139:N202" si="20">IF(E139=0,"",(IF(B$6="","NO DATE",IF(B$5="","NO DATE",IF(M139=0,"",SUM(M139/(B$6-A139+1)))))))</f>
        <v/>
      </c>
      <c r="O139" s="21">
        <f>IF(E139=0,"",(IF($F$3="YTD TOTALS",SUM(Blank2:TEMPLATE!G140),SUM(Blank:TEMPLATE!G140))))</f>
        <v>0</v>
      </c>
      <c r="P139" s="21" t="str">
        <f t="shared" ref="P139:P202" si="21">IF(E139=0,"",(IF(B$6="","NO DATE",IF(B$5="","NO DATE",IF(O139=0,"",SUM(O139/(B$6-A139+1)))))))</f>
        <v/>
      </c>
      <c r="Q139" s="21">
        <f>IF(E139=0,"",(IF($F$3="YTD TOTALS",SUM(SUM(Blank2:TEMPLATE!D140),SUM(Blank2:TEMPLATE!E140)),SUM(SUM(Blank:TEMPLATE!D140),SUM(Blank:TEMPLATE!E140)))))</f>
        <v>0</v>
      </c>
      <c r="R139" s="21" t="str">
        <f t="shared" ref="R139:R202" si="22">IF(E139=0,"",(IF(B$6="","NO DATE",IF(B$5="","NO DATE",IF(Q139=0,"",SUM(Q139/(B$6-A139+1)))))))</f>
        <v/>
      </c>
      <c r="S139" s="21">
        <f>IF(E139=0,"",(IF($F$3="YTD TOTALS",SUM(Blank2:TEMPLATE!F140),SUM(Blank:TEMPLATE!F140))))</f>
        <v>0</v>
      </c>
      <c r="T139" s="21" t="str">
        <f t="shared" ref="T139:T202" si="23">IF(E139=0,"",(IF(B$6="","NO DATE",IF(B$5="","NO DATE",IF(S139=0,"",SUM(S139/(B$6-A139+1)))))))</f>
        <v/>
      </c>
      <c r="U139" s="21">
        <f>IF(E139=0,"",(IF($F$3="YTD TOTALS",SUM(Blank2:TEMPLATE!H140),SUM(Blank:TEMPLATE!H140))))</f>
        <v>0</v>
      </c>
      <c r="V139" s="21">
        <f>IF(E139=0,"",(IF($F$3="YTD TOTALS",SUM(Blank2:TEMPLATE!I140),SUM(Blank:TEMPLATE!I140))))</f>
        <v>0</v>
      </c>
      <c r="W139" s="21">
        <f>IF(E139=0,"",(IF($F$3="YTD TOTALS",SUM(Blank2:TEMPLATE!J140),SUM(Blank:TEMPLATE!J140))))</f>
        <v>0</v>
      </c>
      <c r="X139" s="21">
        <f>IF(E139=0,"",(IF($F$3="YTD TOTALS",(SUM(Blank2:TEMPLATE!L140)-('MACHINE INFO'!R139*(B$6-A139+1))),SUM(Blank:Blank2!L140)+(SUM(Blank2:TEMPLATE!L140)-('MACHINE INFO'!R139*(B$6-A139+1))))))</f>
        <v>0</v>
      </c>
      <c r="Y139" s="22">
        <f t="shared" ref="Y139:Y202" si="24">IF(E139=0,"",(IF(B$5=0,"NO DATE",IF(B$6=0,"NO DATE",IF(X139="NO DROP","",SUM(X139/(B$6-A139+1)))))))</f>
        <v>0</v>
      </c>
      <c r="Z139" s="126">
        <f>IF(E139=0,"",(SUM('MACHINE INFO'!S139)))</f>
        <v>0.89549999999999996</v>
      </c>
      <c r="AA139" s="143" t="str">
        <f t="shared" ref="AA139:AA202" si="25">IF(E139=0,"",(IF(X139="NO DROP","",IF(M139=0,"",IF(M139=0,"",SUM(M139-X139)/M139)))))</f>
        <v/>
      </c>
      <c r="AB139" s="142" t="str">
        <f t="shared" ref="AB139:AB202" si="26">IF(Z139=0,"NO THEOR %",IF(AA139="","",SUM(Z139-AA139)))</f>
        <v/>
      </c>
      <c r="AD139" s="2"/>
      <c r="AE139" s="2"/>
      <c r="AF139" s="2"/>
      <c r="AG139" s="2"/>
      <c r="AH139" s="2"/>
      <c r="AI139" s="2"/>
      <c r="AJ139" s="2"/>
      <c r="AK139" s="2"/>
      <c r="AL139" s="2"/>
    </row>
    <row r="140" spans="1:38" s="18" customFormat="1" ht="20.25" customHeight="1" x14ac:dyDescent="0.4">
      <c r="A140" s="291">
        <f>IF($F$3="YTD TOTALS",IF('MACHINE INFO'!B140-B$2&gt;0,'MACHINE INFO'!B140,B$2),'MACHINE INFO'!B140)</f>
        <v>45626</v>
      </c>
      <c r="B140" s="19">
        <f>'MACHINE INFO'!D140</f>
        <v>4</v>
      </c>
      <c r="C140" s="19">
        <f>'MACHINE INFO'!E140</f>
        <v>4</v>
      </c>
      <c r="D140" s="19">
        <f>'MACHINE INFO'!F140</f>
        <v>1247</v>
      </c>
      <c r="E140" s="19" t="str">
        <f>'MACHINE INFO'!G140</f>
        <v>0290694541</v>
      </c>
      <c r="F140" s="20" t="str">
        <f>'MACHINE INFO'!H140</f>
        <v>$0.01</v>
      </c>
      <c r="G140" s="19" t="str">
        <f>'MACHINE INFO'!I140</f>
        <v>ARISTOCRAT</v>
      </c>
      <c r="H140" s="19" t="str">
        <f>'MACHINE INFO'!O140</f>
        <v>BAT BLESSINGS - BIG FU CASH BATS</v>
      </c>
      <c r="I140" s="19" t="str">
        <f>'MACHINE INFO'!P140</f>
        <v>5R1024W88-880CR</v>
      </c>
      <c r="J140" s="19" t="str">
        <f>'MACHINE INFO'!Q140</f>
        <v>VIDEO MACHINE</v>
      </c>
      <c r="K140" s="19" t="e">
        <f>'MACHINE INFO'!#REF!</f>
        <v>#REF!</v>
      </c>
      <c r="L140" s="299">
        <f>'MACHINE INFO'!U140</f>
        <v>44635</v>
      </c>
      <c r="M140" s="21">
        <f>IF(D140=0,"",(IF($F$3="YTD TOTALS",SUM(Blank2:TEMPLATE!C141),SUM(Blank:TEMPLATE!C141))))</f>
        <v>0</v>
      </c>
      <c r="N140" s="21" t="str">
        <f t="shared" si="20"/>
        <v/>
      </c>
      <c r="O140" s="21">
        <f>IF(E140=0,"",(IF($F$3="YTD TOTALS",SUM(Blank2:TEMPLATE!G141),SUM(Blank:TEMPLATE!G141))))</f>
        <v>0</v>
      </c>
      <c r="P140" s="21" t="str">
        <f t="shared" si="21"/>
        <v/>
      </c>
      <c r="Q140" s="21">
        <f>IF(E140=0,"",(IF($F$3="YTD TOTALS",SUM(SUM(Blank2:TEMPLATE!D141),SUM(Blank2:TEMPLATE!E141)),SUM(SUM(Blank:TEMPLATE!D141),SUM(Blank:TEMPLATE!E141)))))</f>
        <v>0</v>
      </c>
      <c r="R140" s="21" t="str">
        <f t="shared" si="22"/>
        <v/>
      </c>
      <c r="S140" s="21">
        <f>IF(E140=0,"",(IF($F$3="YTD TOTALS",SUM(Blank2:TEMPLATE!F141),SUM(Blank:TEMPLATE!F141))))</f>
        <v>0</v>
      </c>
      <c r="T140" s="21" t="str">
        <f t="shared" si="23"/>
        <v/>
      </c>
      <c r="U140" s="21">
        <f>IF(E140=0,"",(IF($F$3="YTD TOTALS",SUM(Blank2:TEMPLATE!H141),SUM(Blank:TEMPLATE!H141))))</f>
        <v>0</v>
      </c>
      <c r="V140" s="21">
        <f>IF(E140=0,"",(IF($F$3="YTD TOTALS",SUM(Blank2:TEMPLATE!I141),SUM(Blank:TEMPLATE!I141))))</f>
        <v>0</v>
      </c>
      <c r="W140" s="21">
        <f>IF(E140=0,"",(IF($F$3="YTD TOTALS",SUM(Blank2:TEMPLATE!J141),SUM(Blank:TEMPLATE!J141))))</f>
        <v>0</v>
      </c>
      <c r="X140" s="21">
        <f>IF(E140=0,"",(IF($F$3="YTD TOTALS",(SUM(Blank2:TEMPLATE!L141)-('MACHINE INFO'!R140*(B$6-A140+1))),SUM(Blank:Blank2!L141)+(SUM(Blank2:TEMPLATE!L141)-('MACHINE INFO'!R140*(B$6-A140+1))))))</f>
        <v>0</v>
      </c>
      <c r="Y140" s="22">
        <f t="shared" si="24"/>
        <v>0</v>
      </c>
      <c r="Z140" s="126">
        <f>IF(E140=0,"",(SUM('MACHINE INFO'!S140)))</f>
        <v>0.85630000000000006</v>
      </c>
      <c r="AA140" s="143" t="str">
        <f t="shared" si="25"/>
        <v/>
      </c>
      <c r="AB140" s="142" t="str">
        <f t="shared" si="26"/>
        <v/>
      </c>
      <c r="AD140" s="2"/>
      <c r="AE140" s="2"/>
      <c r="AF140" s="2"/>
      <c r="AG140" s="2"/>
      <c r="AH140" s="2"/>
      <c r="AI140" s="2"/>
      <c r="AJ140" s="2"/>
      <c r="AK140" s="2"/>
      <c r="AL140" s="2"/>
    </row>
    <row r="141" spans="1:38" s="18" customFormat="1" ht="20.25" customHeight="1" x14ac:dyDescent="0.4">
      <c r="A141" s="291">
        <f>IF($F$3="YTD TOTALS",IF('MACHINE INFO'!B141-B$2&gt;0,'MACHINE INFO'!B141,B$2),'MACHINE INFO'!B141)</f>
        <v>45626</v>
      </c>
      <c r="B141" s="19">
        <f>'MACHINE INFO'!D141</f>
        <v>4</v>
      </c>
      <c r="C141" s="19">
        <f>'MACHINE INFO'!E141</f>
        <v>5</v>
      </c>
      <c r="D141" s="19">
        <f>'MACHINE INFO'!F141</f>
        <v>1246</v>
      </c>
      <c r="E141" s="19" t="str">
        <f>'MACHINE INFO'!G141</f>
        <v>0290704595</v>
      </c>
      <c r="F141" s="20" t="str">
        <f>'MACHINE INFO'!H141</f>
        <v>$0.01</v>
      </c>
      <c r="G141" s="19" t="str">
        <f>'MACHINE INFO'!I141</f>
        <v>ARISTOCRAT</v>
      </c>
      <c r="H141" s="19" t="str">
        <f>'MACHINE INFO'!O141</f>
        <v>DRAGON - BIG FU CASH BATS</v>
      </c>
      <c r="I141" s="19" t="str">
        <f>'MACHINE INFO'!P141</f>
        <v>5R1024W88-880CR</v>
      </c>
      <c r="J141" s="19" t="str">
        <f>'MACHINE INFO'!Q141</f>
        <v>VIDEO MACHINE</v>
      </c>
      <c r="K141" s="19" t="e">
        <f>'MACHINE INFO'!#REF!</f>
        <v>#REF!</v>
      </c>
      <c r="L141" s="299">
        <f>'MACHINE INFO'!U141</f>
        <v>44635</v>
      </c>
      <c r="M141" s="21">
        <f>IF(D141=0,"",(IF($F$3="YTD TOTALS",SUM(Blank2:TEMPLATE!C142),SUM(Blank:TEMPLATE!C142))))</f>
        <v>0</v>
      </c>
      <c r="N141" s="21" t="str">
        <f t="shared" si="20"/>
        <v/>
      </c>
      <c r="O141" s="21">
        <f>IF(E141=0,"",(IF($F$3="YTD TOTALS",SUM(Blank2:TEMPLATE!G142),SUM(Blank:TEMPLATE!G142))))</f>
        <v>0</v>
      </c>
      <c r="P141" s="21" t="str">
        <f t="shared" si="21"/>
        <v/>
      </c>
      <c r="Q141" s="21">
        <f>IF(E141=0,"",(IF($F$3="YTD TOTALS",SUM(SUM(Blank2:TEMPLATE!D142),SUM(Blank2:TEMPLATE!E142)),SUM(SUM(Blank:TEMPLATE!D142),SUM(Blank:TEMPLATE!E142)))))</f>
        <v>0</v>
      </c>
      <c r="R141" s="21" t="str">
        <f t="shared" si="22"/>
        <v/>
      </c>
      <c r="S141" s="21">
        <f>IF(E141=0,"",(IF($F$3="YTD TOTALS",SUM(Blank2:TEMPLATE!F142),SUM(Blank:TEMPLATE!F142))))</f>
        <v>0</v>
      </c>
      <c r="T141" s="21" t="str">
        <f t="shared" si="23"/>
        <v/>
      </c>
      <c r="U141" s="21">
        <f>IF(E141=0,"",(IF($F$3="YTD TOTALS",SUM(Blank2:TEMPLATE!H142),SUM(Blank:TEMPLATE!H142))))</f>
        <v>0</v>
      </c>
      <c r="V141" s="21">
        <f>IF(E141=0,"",(IF($F$3="YTD TOTALS",SUM(Blank2:TEMPLATE!I142),SUM(Blank:TEMPLATE!I142))))</f>
        <v>0</v>
      </c>
      <c r="W141" s="21">
        <f>IF(E141=0,"",(IF($F$3="YTD TOTALS",SUM(Blank2:TEMPLATE!J142),SUM(Blank:TEMPLATE!J142))))</f>
        <v>0</v>
      </c>
      <c r="X141" s="21">
        <f>IF(E141=0,"",(IF($F$3="YTD TOTALS",(SUM(Blank2:TEMPLATE!L142)-('MACHINE INFO'!R141*(B$6-A141+1))),SUM(Blank:Blank2!L142)+(SUM(Blank2:TEMPLATE!L142)-('MACHINE INFO'!R141*(B$6-A141+1))))))</f>
        <v>0</v>
      </c>
      <c r="Y141" s="22">
        <f t="shared" si="24"/>
        <v>0</v>
      </c>
      <c r="Z141" s="126">
        <f>IF(E141=0,"",(SUM('MACHINE INFO'!S141)))</f>
        <v>0.85630000000000006</v>
      </c>
      <c r="AA141" s="143" t="str">
        <f t="shared" si="25"/>
        <v/>
      </c>
      <c r="AB141" s="142" t="str">
        <f t="shared" si="26"/>
        <v/>
      </c>
      <c r="AD141" s="2"/>
      <c r="AE141" s="2"/>
      <c r="AF141" s="2"/>
      <c r="AG141" s="2"/>
      <c r="AH141" s="2"/>
      <c r="AI141" s="2"/>
      <c r="AJ141" s="2"/>
      <c r="AK141" s="2"/>
      <c r="AL141" s="2"/>
    </row>
    <row r="142" spans="1:38" s="18" customFormat="1" ht="20.25" customHeight="1" x14ac:dyDescent="0.4">
      <c r="A142" s="291">
        <f>IF($F$3="YTD TOTALS",IF('MACHINE INFO'!B142-B$2&gt;0,'MACHINE INFO'!B142,B$2),'MACHINE INFO'!B142)</f>
        <v>45626</v>
      </c>
      <c r="B142" s="19">
        <f>'MACHINE INFO'!D142</f>
        <v>4</v>
      </c>
      <c r="C142" s="19">
        <f>'MACHINE INFO'!E142</f>
        <v>6</v>
      </c>
      <c r="D142" s="19">
        <f>'MACHINE INFO'!F142</f>
        <v>1248</v>
      </c>
      <c r="E142" s="19" t="str">
        <f>'MACHINE INFO'!G142</f>
        <v>0290680024</v>
      </c>
      <c r="F142" s="20" t="str">
        <f>'MACHINE INFO'!H142</f>
        <v>$0.01</v>
      </c>
      <c r="G142" s="19" t="str">
        <f>'MACHINE INFO'!I142</f>
        <v>ARISTOCRAT</v>
      </c>
      <c r="H142" s="19" t="str">
        <f>'MACHINE INFO'!O142</f>
        <v>BAT BLESSINGS - BIG FU CASH BATS</v>
      </c>
      <c r="I142" s="19" t="str">
        <f>'MACHINE INFO'!P142</f>
        <v>5R1024W88-880CR</v>
      </c>
      <c r="J142" s="19" t="str">
        <f>'MACHINE INFO'!Q142</f>
        <v>VIDEO MACHINE</v>
      </c>
      <c r="K142" s="19" t="e">
        <f>'MACHINE INFO'!#REF!</f>
        <v>#REF!</v>
      </c>
      <c r="L142" s="299">
        <f>'MACHINE INFO'!U142</f>
        <v>44635</v>
      </c>
      <c r="M142" s="21">
        <f>IF(D142=0,"",(IF($F$3="YTD TOTALS",SUM(Blank2:TEMPLATE!C143),SUM(Blank:TEMPLATE!C143))))</f>
        <v>0</v>
      </c>
      <c r="N142" s="21" t="str">
        <f t="shared" si="20"/>
        <v/>
      </c>
      <c r="O142" s="21">
        <f>IF(E142=0,"",(IF($F$3="YTD TOTALS",SUM(Blank2:TEMPLATE!G143),SUM(Blank:TEMPLATE!G143))))</f>
        <v>0</v>
      </c>
      <c r="P142" s="21" t="str">
        <f t="shared" si="21"/>
        <v/>
      </c>
      <c r="Q142" s="21">
        <f>IF(E142=0,"",(IF($F$3="YTD TOTALS",SUM(SUM(Blank2:TEMPLATE!D143),SUM(Blank2:TEMPLATE!E143)),SUM(SUM(Blank:TEMPLATE!D143),SUM(Blank:TEMPLATE!E143)))))</f>
        <v>0</v>
      </c>
      <c r="R142" s="21" t="str">
        <f t="shared" si="22"/>
        <v/>
      </c>
      <c r="S142" s="21">
        <f>IF(E142=0,"",(IF($F$3="YTD TOTALS",SUM(Blank2:TEMPLATE!F143),SUM(Blank:TEMPLATE!F143))))</f>
        <v>0</v>
      </c>
      <c r="T142" s="21" t="str">
        <f t="shared" si="23"/>
        <v/>
      </c>
      <c r="U142" s="21">
        <f>IF(E142=0,"",(IF($F$3="YTD TOTALS",SUM(Blank2:TEMPLATE!H143),SUM(Blank:TEMPLATE!H143))))</f>
        <v>0</v>
      </c>
      <c r="V142" s="21">
        <f>IF(E142=0,"",(IF($F$3="YTD TOTALS",SUM(Blank2:TEMPLATE!I143),SUM(Blank:TEMPLATE!I143))))</f>
        <v>0</v>
      </c>
      <c r="W142" s="21">
        <f>IF(E142=0,"",(IF($F$3="YTD TOTALS",SUM(Blank2:TEMPLATE!J143),SUM(Blank:TEMPLATE!J143))))</f>
        <v>0</v>
      </c>
      <c r="X142" s="21">
        <f>IF(E142=0,"",(IF($F$3="YTD TOTALS",(SUM(Blank2:TEMPLATE!L143)-('MACHINE INFO'!R142*(B$6-A142+1))),SUM(Blank:Blank2!L143)+(SUM(Blank2:TEMPLATE!L143)-('MACHINE INFO'!R142*(B$6-A142+1))))))</f>
        <v>0</v>
      </c>
      <c r="Y142" s="22">
        <f t="shared" si="24"/>
        <v>0</v>
      </c>
      <c r="Z142" s="126">
        <f>IF(E142=0,"",(SUM('MACHINE INFO'!S142)))</f>
        <v>0.85630000000000006</v>
      </c>
      <c r="AA142" s="143" t="str">
        <f t="shared" si="25"/>
        <v/>
      </c>
      <c r="AB142" s="142" t="str">
        <f t="shared" si="26"/>
        <v/>
      </c>
      <c r="AD142" s="2"/>
      <c r="AE142" s="2"/>
      <c r="AF142" s="2"/>
      <c r="AG142" s="2"/>
      <c r="AH142" s="2"/>
      <c r="AI142" s="2"/>
      <c r="AJ142" s="2"/>
      <c r="AK142" s="2"/>
      <c r="AL142" s="2"/>
    </row>
    <row r="143" spans="1:38" s="18" customFormat="1" ht="20.25" customHeight="1" x14ac:dyDescent="0.4">
      <c r="A143" s="291">
        <f>IF($F$3="YTD TOTALS",IF('MACHINE INFO'!B143-B$2&gt;0,'MACHINE INFO'!B143,B$2),'MACHINE INFO'!B143)</f>
        <v>45626</v>
      </c>
      <c r="B143" s="19">
        <f>'MACHINE INFO'!D143</f>
        <v>5</v>
      </c>
      <c r="C143" s="19">
        <f>'MACHINE INFO'!E143</f>
        <v>1</v>
      </c>
      <c r="D143" s="19">
        <f>'MACHINE INFO'!F143</f>
        <v>1389</v>
      </c>
      <c r="E143" s="19" t="str">
        <f>'MACHINE INFO'!G143</f>
        <v>0290806976</v>
      </c>
      <c r="F143" s="20" t="str">
        <f>'MACHINE INFO'!H143</f>
        <v>$0.25</v>
      </c>
      <c r="G143" s="19" t="str">
        <f>'MACHINE INFO'!I143</f>
        <v>IGT</v>
      </c>
      <c r="H143" s="19" t="str">
        <f>'MACHINE INFO'!O143</f>
        <v>GAMEKING X SINGLE HAND POKER</v>
      </c>
      <c r="I143" s="19" t="str">
        <f>'MACHINE INFO'!P143</f>
        <v>MG1H1-25CR</v>
      </c>
      <c r="J143" s="19" t="str">
        <f>'MACHINE INFO'!Q143</f>
        <v>VIDEO POKER</v>
      </c>
      <c r="K143" s="19" t="e">
        <f>'MACHINE INFO'!#REF!</f>
        <v>#REF!</v>
      </c>
      <c r="L143" s="299">
        <f>'MACHINE INFO'!U143</f>
        <v>44696</v>
      </c>
      <c r="M143" s="21">
        <f>IF(D143=0,"",(IF($F$3="YTD TOTALS",SUM(Blank2:TEMPLATE!C144),SUM(Blank:TEMPLATE!C144))))</f>
        <v>0</v>
      </c>
      <c r="N143" s="21" t="str">
        <f t="shared" si="20"/>
        <v/>
      </c>
      <c r="O143" s="21">
        <f>IF(E143=0,"",(IF($F$3="YTD TOTALS",SUM(Blank2:TEMPLATE!G144),SUM(Blank:TEMPLATE!G144))))</f>
        <v>0</v>
      </c>
      <c r="P143" s="21" t="str">
        <f t="shared" si="21"/>
        <v/>
      </c>
      <c r="Q143" s="21">
        <f>IF(E143=0,"",(IF($F$3="YTD TOTALS",SUM(SUM(Blank2:TEMPLATE!D144),SUM(Blank2:TEMPLATE!E144)),SUM(SUM(Blank:TEMPLATE!D144),SUM(Blank:TEMPLATE!E144)))))</f>
        <v>0</v>
      </c>
      <c r="R143" s="21" t="str">
        <f t="shared" si="22"/>
        <v/>
      </c>
      <c r="S143" s="21">
        <f>IF(E143=0,"",(IF($F$3="YTD TOTALS",SUM(Blank2:TEMPLATE!F144),SUM(Blank:TEMPLATE!F144))))</f>
        <v>0</v>
      </c>
      <c r="T143" s="21" t="str">
        <f t="shared" si="23"/>
        <v/>
      </c>
      <c r="U143" s="21">
        <f>IF(E143=0,"",(IF($F$3="YTD TOTALS",SUM(Blank2:TEMPLATE!H144),SUM(Blank:TEMPLATE!H144))))</f>
        <v>0</v>
      </c>
      <c r="V143" s="21">
        <f>IF(E143=0,"",(IF($F$3="YTD TOTALS",SUM(Blank2:TEMPLATE!I144),SUM(Blank:TEMPLATE!I144))))</f>
        <v>0</v>
      </c>
      <c r="W143" s="21">
        <f>IF(E143=0,"",(IF($F$3="YTD TOTALS",SUM(Blank2:TEMPLATE!J144),SUM(Blank:TEMPLATE!J144))))</f>
        <v>0</v>
      </c>
      <c r="X143" s="21">
        <f>IF(E143=0,"",(IF($F$3="YTD TOTALS",(SUM(Blank2:TEMPLATE!L144)-('MACHINE INFO'!R143*(B$6-A143+1))),SUM(Blank:Blank2!L144)+(SUM(Blank2:TEMPLATE!L144)-('MACHINE INFO'!R143*(B$6-A143+1))))))</f>
        <v>0</v>
      </c>
      <c r="Y143" s="22">
        <f t="shared" si="24"/>
        <v>0</v>
      </c>
      <c r="Z143" s="126">
        <f>IF(E143=0,"",(SUM('MACHINE INFO'!S143)))</f>
        <v>0.94869999999999999</v>
      </c>
      <c r="AA143" s="143" t="str">
        <f t="shared" si="25"/>
        <v/>
      </c>
      <c r="AB143" s="142" t="str">
        <f t="shared" si="26"/>
        <v/>
      </c>
      <c r="AD143" s="2"/>
      <c r="AE143" s="2"/>
      <c r="AF143" s="2"/>
      <c r="AG143" s="2"/>
      <c r="AH143" s="2"/>
      <c r="AI143" s="2"/>
      <c r="AJ143" s="2"/>
      <c r="AK143" s="2"/>
      <c r="AL143" s="2"/>
    </row>
    <row r="144" spans="1:38" s="18" customFormat="1" ht="20.25" customHeight="1" x14ac:dyDescent="0.4">
      <c r="A144" s="291">
        <f>IF($F$3="YTD TOTALS",IF('MACHINE INFO'!B144-B$2&gt;0,'MACHINE INFO'!B144,B$2),'MACHINE INFO'!B144)</f>
        <v>45626</v>
      </c>
      <c r="B144" s="19">
        <f>'MACHINE INFO'!D144</f>
        <v>5</v>
      </c>
      <c r="C144" s="19">
        <f>'MACHINE INFO'!E144</f>
        <v>2</v>
      </c>
      <c r="D144" s="19">
        <f>'MACHINE INFO'!F144</f>
        <v>1390</v>
      </c>
      <c r="E144" s="19" t="str">
        <f>'MACHINE INFO'!G144</f>
        <v>0290817173</v>
      </c>
      <c r="F144" s="20" t="str">
        <f>'MACHINE INFO'!H144</f>
        <v>$0.25</v>
      </c>
      <c r="G144" s="19" t="str">
        <f>'MACHINE INFO'!I144</f>
        <v>IGT</v>
      </c>
      <c r="H144" s="19" t="str">
        <f>'MACHINE INFO'!O144</f>
        <v>GAMEKING X SINGLE HAND POKER</v>
      </c>
      <c r="I144" s="19" t="str">
        <f>'MACHINE INFO'!P144</f>
        <v>MG1H1-25CR</v>
      </c>
      <c r="J144" s="19" t="str">
        <f>'MACHINE INFO'!Q144</f>
        <v>VIDEO POKER</v>
      </c>
      <c r="K144" s="19" t="e">
        <f>'MACHINE INFO'!#REF!</f>
        <v>#REF!</v>
      </c>
      <c r="L144" s="299">
        <f>'MACHINE INFO'!U144</f>
        <v>44696</v>
      </c>
      <c r="M144" s="21">
        <f>IF(D144=0,"",(IF($F$3="YTD TOTALS",SUM(Blank2:TEMPLATE!C145),SUM(Blank:TEMPLATE!C145))))</f>
        <v>0</v>
      </c>
      <c r="N144" s="21" t="str">
        <f t="shared" si="20"/>
        <v/>
      </c>
      <c r="O144" s="21">
        <f>IF(E144=0,"",(IF($F$3="YTD TOTALS",SUM(Blank2:TEMPLATE!G145),SUM(Blank:TEMPLATE!G145))))</f>
        <v>0</v>
      </c>
      <c r="P144" s="21" t="str">
        <f t="shared" si="21"/>
        <v/>
      </c>
      <c r="Q144" s="21">
        <f>IF(E144=0,"",(IF($F$3="YTD TOTALS",SUM(SUM(Blank2:TEMPLATE!D145),SUM(Blank2:TEMPLATE!E145)),SUM(SUM(Blank:TEMPLATE!D145),SUM(Blank:TEMPLATE!E145)))))</f>
        <v>0</v>
      </c>
      <c r="R144" s="21" t="str">
        <f t="shared" si="22"/>
        <v/>
      </c>
      <c r="S144" s="21">
        <f>IF(E144=0,"",(IF($F$3="YTD TOTALS",SUM(Blank2:TEMPLATE!F145),SUM(Blank:TEMPLATE!F145))))</f>
        <v>0</v>
      </c>
      <c r="T144" s="21" t="str">
        <f t="shared" si="23"/>
        <v/>
      </c>
      <c r="U144" s="21">
        <f>IF(E144=0,"",(IF($F$3="YTD TOTALS",SUM(Blank2:TEMPLATE!H145),SUM(Blank:TEMPLATE!H145))))</f>
        <v>0</v>
      </c>
      <c r="V144" s="21">
        <f>IF(E144=0,"",(IF($F$3="YTD TOTALS",SUM(Blank2:TEMPLATE!I145),SUM(Blank:TEMPLATE!I145))))</f>
        <v>0</v>
      </c>
      <c r="W144" s="21">
        <f>IF(E144=0,"",(IF($F$3="YTD TOTALS",SUM(Blank2:TEMPLATE!J145),SUM(Blank:TEMPLATE!J145))))</f>
        <v>0</v>
      </c>
      <c r="X144" s="21">
        <f>IF(E144=0,"",(IF($F$3="YTD TOTALS",(SUM(Blank2:TEMPLATE!L145)-('MACHINE INFO'!R144*(B$6-A144+1))),SUM(Blank:Blank2!L145)+(SUM(Blank2:TEMPLATE!L145)-('MACHINE INFO'!R144*(B$6-A144+1))))))</f>
        <v>0</v>
      </c>
      <c r="Y144" s="22">
        <f t="shared" si="24"/>
        <v>0</v>
      </c>
      <c r="Z144" s="126">
        <f>IF(E144=0,"",(SUM('MACHINE INFO'!S144)))</f>
        <v>0.94869999999999999</v>
      </c>
      <c r="AA144" s="143" t="str">
        <f t="shared" si="25"/>
        <v/>
      </c>
      <c r="AB144" s="142" t="str">
        <f t="shared" si="26"/>
        <v/>
      </c>
      <c r="AD144" s="2"/>
      <c r="AE144" s="2"/>
      <c r="AF144" s="2"/>
      <c r="AG144" s="2"/>
      <c r="AH144" s="2"/>
      <c r="AI144" s="2"/>
      <c r="AJ144" s="2"/>
      <c r="AK144" s="2"/>
      <c r="AL144" s="2"/>
    </row>
    <row r="145" spans="1:43" s="18" customFormat="1" ht="20.25" customHeight="1" x14ac:dyDescent="0.4">
      <c r="A145" s="291">
        <f>IF($F$3="YTD TOTALS",IF('MACHINE INFO'!B145-B$2&gt;0,'MACHINE INFO'!B145,B$2),'MACHINE INFO'!B145)</f>
        <v>45626</v>
      </c>
      <c r="B145" s="19">
        <f>'MACHINE INFO'!D145</f>
        <v>6</v>
      </c>
      <c r="C145" s="19">
        <f>'MACHINE INFO'!E145</f>
        <v>1</v>
      </c>
      <c r="D145" s="19">
        <f>'MACHINE INFO'!F145</f>
        <v>1260</v>
      </c>
      <c r="E145" s="19" t="str">
        <f>'MACHINE INFO'!G145</f>
        <v>0290787635</v>
      </c>
      <c r="F145" s="20" t="str">
        <f>'MACHINE INFO'!H145</f>
        <v>$0.01</v>
      </c>
      <c r="G145" s="19" t="str">
        <f>'MACHINE INFO'!I145</f>
        <v>SCIENTIFIC GAMES</v>
      </c>
      <c r="H145" s="19" t="str">
        <f>'MACHINE INFO'!O145</f>
        <v>DRAGON SPIN - AGE OF FIRE</v>
      </c>
      <c r="I145" s="19" t="str">
        <f>'MACHINE INFO'!P145</f>
        <v>5R30L60-480CR</v>
      </c>
      <c r="J145" s="19" t="str">
        <f>'MACHINE INFO'!Q145</f>
        <v>VIDEO MACHINE</v>
      </c>
      <c r="K145" s="19" t="e">
        <f>'MACHINE INFO'!#REF!</f>
        <v>#REF!</v>
      </c>
      <c r="L145" s="299">
        <f>'MACHINE INFO'!U145</f>
        <v>44635</v>
      </c>
      <c r="M145" s="21">
        <f>IF(D145=0,"",(IF($F$3="YTD TOTALS",SUM(Blank2:TEMPLATE!C146),SUM(Blank:TEMPLATE!C146))))</f>
        <v>0</v>
      </c>
      <c r="N145" s="21" t="str">
        <f t="shared" si="20"/>
        <v/>
      </c>
      <c r="O145" s="21">
        <f>IF(E145=0,"",(IF($F$3="YTD TOTALS",SUM(Blank2:TEMPLATE!G146),SUM(Blank:TEMPLATE!G146))))</f>
        <v>0</v>
      </c>
      <c r="P145" s="21" t="str">
        <f t="shared" si="21"/>
        <v/>
      </c>
      <c r="Q145" s="21">
        <f>IF(E145=0,"",(IF($F$3="YTD TOTALS",SUM(SUM(Blank2:TEMPLATE!D146),SUM(Blank2:TEMPLATE!E146)),SUM(SUM(Blank:TEMPLATE!D146),SUM(Blank:TEMPLATE!E146)))))</f>
        <v>0</v>
      </c>
      <c r="R145" s="21" t="str">
        <f t="shared" si="22"/>
        <v/>
      </c>
      <c r="S145" s="21">
        <f>IF(E145=0,"",(IF($F$3="YTD TOTALS",SUM(Blank2:TEMPLATE!F146),SUM(Blank:TEMPLATE!F146))))</f>
        <v>0</v>
      </c>
      <c r="T145" s="21" t="str">
        <f t="shared" si="23"/>
        <v/>
      </c>
      <c r="U145" s="21">
        <f>IF(E145=0,"",(IF($F$3="YTD TOTALS",SUM(Blank2:TEMPLATE!H146),SUM(Blank:TEMPLATE!H146))))</f>
        <v>0</v>
      </c>
      <c r="V145" s="21">
        <f>IF(E145=0,"",(IF($F$3="YTD TOTALS",SUM(Blank2:TEMPLATE!I146),SUM(Blank:TEMPLATE!I146))))</f>
        <v>0</v>
      </c>
      <c r="W145" s="21">
        <f>IF(E145=0,"",(IF($F$3="YTD TOTALS",SUM(Blank2:TEMPLATE!J146),SUM(Blank:TEMPLATE!J146))))</f>
        <v>0</v>
      </c>
      <c r="X145" s="21">
        <f>IF(E145=0,"",(IF($F$3="YTD TOTALS",(SUM(Blank2:TEMPLATE!L146)-('MACHINE INFO'!R145*(B$6-A145+1))),SUM(Blank:Blank2!L146)+(SUM(Blank2:TEMPLATE!L146)-('MACHINE INFO'!R145*(B$6-A145+1))))))</f>
        <v>0</v>
      </c>
      <c r="Y145" s="22">
        <f t="shared" si="24"/>
        <v>0</v>
      </c>
      <c r="Z145" s="126">
        <f>IF(E145=0,"",(SUM('MACHINE INFO'!S145)))</f>
        <v>0.85499999999999998</v>
      </c>
      <c r="AA145" s="143" t="str">
        <f t="shared" si="25"/>
        <v/>
      </c>
      <c r="AB145" s="142" t="str">
        <f t="shared" si="26"/>
        <v/>
      </c>
      <c r="AD145" s="2"/>
      <c r="AE145" s="2"/>
      <c r="AF145" s="2"/>
      <c r="AG145" s="2"/>
      <c r="AH145" s="2"/>
      <c r="AI145" s="2"/>
      <c r="AJ145" s="2"/>
      <c r="AK145" s="2"/>
      <c r="AL145" s="2"/>
    </row>
    <row r="146" spans="1:43" s="18" customFormat="1" ht="20.25" customHeight="1" x14ac:dyDescent="0.4">
      <c r="A146" s="291">
        <f>IF($F$3="YTD TOTALS",IF('MACHINE INFO'!B146-B$2&gt;0,'MACHINE INFO'!B146,B$2),'MACHINE INFO'!B146)</f>
        <v>45626</v>
      </c>
      <c r="B146" s="19">
        <f>'MACHINE INFO'!D146</f>
        <v>6</v>
      </c>
      <c r="C146" s="19">
        <f>'MACHINE INFO'!E146</f>
        <v>2</v>
      </c>
      <c r="D146" s="19">
        <f>'MACHINE INFO'!F146</f>
        <v>1259</v>
      </c>
      <c r="E146" s="19" t="str">
        <f>'MACHINE INFO'!G146</f>
        <v>0290797334</v>
      </c>
      <c r="F146" s="20" t="str">
        <f>'MACHINE INFO'!H146</f>
        <v>$0.01</v>
      </c>
      <c r="G146" s="19" t="str">
        <f>'MACHINE INFO'!I146</f>
        <v>SCIENTIFIC GAMES</v>
      </c>
      <c r="H146" s="19" t="str">
        <f>'MACHINE INFO'!O146</f>
        <v>DRAGON SPIN - AGE OF FIRE</v>
      </c>
      <c r="I146" s="19" t="str">
        <f>'MACHINE INFO'!P146</f>
        <v>5R30L60-480CR</v>
      </c>
      <c r="J146" s="19" t="str">
        <f>'MACHINE INFO'!Q146</f>
        <v>VIDEO MACHINE</v>
      </c>
      <c r="K146" s="19" t="e">
        <f>'MACHINE INFO'!#REF!</f>
        <v>#REF!</v>
      </c>
      <c r="L146" s="299">
        <f>'MACHINE INFO'!U146</f>
        <v>44635</v>
      </c>
      <c r="M146" s="21">
        <f>IF(D146=0,"",(IF($F$3="YTD TOTALS",SUM(Blank2:TEMPLATE!C147),SUM(Blank:TEMPLATE!C147))))</f>
        <v>0</v>
      </c>
      <c r="N146" s="21" t="str">
        <f t="shared" si="20"/>
        <v/>
      </c>
      <c r="O146" s="21">
        <f>IF(E146=0,"",(IF($F$3="YTD TOTALS",SUM(Blank2:TEMPLATE!G147),SUM(Blank:TEMPLATE!G147))))</f>
        <v>0</v>
      </c>
      <c r="P146" s="21" t="str">
        <f t="shared" si="21"/>
        <v/>
      </c>
      <c r="Q146" s="21">
        <f>IF(E146=0,"",(IF($F$3="YTD TOTALS",SUM(SUM(Blank2:TEMPLATE!D147),SUM(Blank2:TEMPLATE!E147)),SUM(SUM(Blank:TEMPLATE!D147),SUM(Blank:TEMPLATE!E147)))))</f>
        <v>0</v>
      </c>
      <c r="R146" s="21" t="str">
        <f t="shared" si="22"/>
        <v/>
      </c>
      <c r="S146" s="21">
        <f>IF(E146=0,"",(IF($F$3="YTD TOTALS",SUM(Blank2:TEMPLATE!F147),SUM(Blank:TEMPLATE!F147))))</f>
        <v>0</v>
      </c>
      <c r="T146" s="21" t="str">
        <f t="shared" si="23"/>
        <v/>
      </c>
      <c r="U146" s="21">
        <f>IF(E146=0,"",(IF($F$3="YTD TOTALS",SUM(Blank2:TEMPLATE!H147),SUM(Blank:TEMPLATE!H147))))</f>
        <v>0</v>
      </c>
      <c r="V146" s="21">
        <f>IF(E146=0,"",(IF($F$3="YTD TOTALS",SUM(Blank2:TEMPLATE!I147),SUM(Blank:TEMPLATE!I147))))</f>
        <v>0</v>
      </c>
      <c r="W146" s="21">
        <f>IF(E146=0,"",(IF($F$3="YTD TOTALS",SUM(Blank2:TEMPLATE!J147),SUM(Blank:TEMPLATE!J147))))</f>
        <v>0</v>
      </c>
      <c r="X146" s="21">
        <f>IF(E146=0,"",(IF($F$3="YTD TOTALS",(SUM(Blank2:TEMPLATE!L147)-('MACHINE INFO'!R146*(B$6-A146+1))),SUM(Blank:Blank2!L147)+(SUM(Blank2:TEMPLATE!L147)-('MACHINE INFO'!R146*(B$6-A146+1))))))</f>
        <v>0</v>
      </c>
      <c r="Y146" s="22">
        <f t="shared" si="24"/>
        <v>0</v>
      </c>
      <c r="Z146" s="126">
        <f>IF(E146=0,"",(SUM('MACHINE INFO'!S146)))</f>
        <v>0.85499999999999998</v>
      </c>
      <c r="AA146" s="143" t="str">
        <f t="shared" si="25"/>
        <v/>
      </c>
      <c r="AB146" s="142" t="str">
        <f t="shared" si="26"/>
        <v/>
      </c>
      <c r="AD146" s="2"/>
      <c r="AE146" s="2"/>
      <c r="AF146" s="2"/>
      <c r="AG146" s="2"/>
      <c r="AH146" s="2"/>
      <c r="AI146" s="2"/>
      <c r="AJ146" s="2"/>
      <c r="AK146" s="2"/>
      <c r="AL146" s="2"/>
    </row>
    <row r="147" spans="1:43" s="18" customFormat="1" ht="20.25" customHeight="1" x14ac:dyDescent="0.4">
      <c r="A147" s="291">
        <f>IF($F$3="YTD TOTALS",IF('MACHINE INFO'!B147-B$2&gt;0,'MACHINE INFO'!B147,B$2),'MACHINE INFO'!B147)</f>
        <v>45626</v>
      </c>
      <c r="B147" s="19">
        <f>'MACHINE INFO'!D147</f>
        <v>6</v>
      </c>
      <c r="C147" s="19">
        <f>'MACHINE INFO'!E147</f>
        <v>3</v>
      </c>
      <c r="D147" s="19">
        <f>'MACHINE INFO'!F147</f>
        <v>1258</v>
      </c>
      <c r="E147" s="19" t="str">
        <f>'MACHINE INFO'!G147</f>
        <v>0290775213</v>
      </c>
      <c r="F147" s="20" t="str">
        <f>'MACHINE INFO'!H147</f>
        <v>$0.01</v>
      </c>
      <c r="G147" s="19" t="str">
        <f>'MACHINE INFO'!I147</f>
        <v>SCIENTIFIC GAMES</v>
      </c>
      <c r="H147" s="19" t="str">
        <f>'MACHINE INFO'!O147</f>
        <v>DRAGON SPIN - AGE OF FIRE</v>
      </c>
      <c r="I147" s="19" t="str">
        <f>'MACHINE INFO'!P147</f>
        <v>5R30L60-480CR</v>
      </c>
      <c r="J147" s="19" t="str">
        <f>'MACHINE INFO'!Q147</f>
        <v>VIDEO MACHINE</v>
      </c>
      <c r="K147" s="19" t="e">
        <f>'MACHINE INFO'!#REF!</f>
        <v>#REF!</v>
      </c>
      <c r="L147" s="299">
        <f>'MACHINE INFO'!U147</f>
        <v>44635</v>
      </c>
      <c r="M147" s="21">
        <f>IF(D147=0,"",(IF($F$3="YTD TOTALS",SUM(Blank2:TEMPLATE!C148),SUM(Blank:TEMPLATE!C148))))</f>
        <v>0</v>
      </c>
      <c r="N147" s="21" t="str">
        <f t="shared" si="20"/>
        <v/>
      </c>
      <c r="O147" s="21">
        <f>IF(E147=0,"",(IF($F$3="YTD TOTALS",SUM(Blank2:TEMPLATE!G148),SUM(Blank:TEMPLATE!G148))))</f>
        <v>0</v>
      </c>
      <c r="P147" s="21" t="str">
        <f t="shared" si="21"/>
        <v/>
      </c>
      <c r="Q147" s="21">
        <f>IF(E147=0,"",(IF($F$3="YTD TOTALS",SUM(SUM(Blank2:TEMPLATE!D148),SUM(Blank2:TEMPLATE!E148)),SUM(SUM(Blank:TEMPLATE!D148),SUM(Blank:TEMPLATE!E148)))))</f>
        <v>0</v>
      </c>
      <c r="R147" s="21" t="str">
        <f t="shared" si="22"/>
        <v/>
      </c>
      <c r="S147" s="21">
        <f>IF(E147=0,"",(IF($F$3="YTD TOTALS",SUM(Blank2:TEMPLATE!F148),SUM(Blank:TEMPLATE!F148))))</f>
        <v>0</v>
      </c>
      <c r="T147" s="21" t="str">
        <f t="shared" si="23"/>
        <v/>
      </c>
      <c r="U147" s="21">
        <f>IF(E147=0,"",(IF($F$3="YTD TOTALS",SUM(Blank2:TEMPLATE!H148),SUM(Blank:TEMPLATE!H148))))</f>
        <v>0</v>
      </c>
      <c r="V147" s="21">
        <f>IF(E147=0,"",(IF($F$3="YTD TOTALS",SUM(Blank2:TEMPLATE!I148),SUM(Blank:TEMPLATE!I148))))</f>
        <v>0</v>
      </c>
      <c r="W147" s="21">
        <f>IF(E147=0,"",(IF($F$3="YTD TOTALS",SUM(Blank2:TEMPLATE!J148),SUM(Blank:TEMPLATE!J148))))</f>
        <v>0</v>
      </c>
      <c r="X147" s="21">
        <f>IF(E147=0,"",(IF($F$3="YTD TOTALS",(SUM(Blank2:TEMPLATE!L148)-('MACHINE INFO'!R147*(B$6-A147+1))),SUM(Blank:Blank2!L148)+(SUM(Blank2:TEMPLATE!L148)-('MACHINE INFO'!R147*(B$6-A147+1))))))</f>
        <v>0</v>
      </c>
      <c r="Y147" s="22">
        <f t="shared" si="24"/>
        <v>0</v>
      </c>
      <c r="Z147" s="126">
        <f>IF(E147=0,"",(SUM('MACHINE INFO'!S147)))</f>
        <v>0.85499999999999998</v>
      </c>
      <c r="AA147" s="143" t="str">
        <f t="shared" si="25"/>
        <v/>
      </c>
      <c r="AB147" s="142" t="str">
        <f t="shared" si="26"/>
        <v/>
      </c>
      <c r="AD147" s="2"/>
      <c r="AE147" s="2"/>
      <c r="AF147" s="2"/>
      <c r="AG147" s="2"/>
      <c r="AH147" s="2"/>
      <c r="AI147" s="2"/>
      <c r="AJ147" s="2"/>
      <c r="AK147" s="2"/>
      <c r="AL147" s="2"/>
    </row>
    <row r="148" spans="1:43" s="18" customFormat="1" ht="20.25" customHeight="1" x14ac:dyDescent="0.4">
      <c r="A148" s="291">
        <f>IF($F$3="YTD TOTALS",IF('MACHINE INFO'!B148-B$2&gt;0,'MACHINE INFO'!B148,B$2),'MACHINE INFO'!B148)</f>
        <v>45959</v>
      </c>
      <c r="B148" s="19">
        <f>'MACHINE INFO'!D148</f>
        <v>7</v>
      </c>
      <c r="C148" s="19">
        <f>'MACHINE INFO'!E148</f>
        <v>1</v>
      </c>
      <c r="D148" s="19">
        <f>'MACHINE INFO'!F148</f>
        <v>1529</v>
      </c>
      <c r="E148" s="19" t="str">
        <f>'MACHINE INFO'!G148</f>
        <v>0413661187</v>
      </c>
      <c r="F148" s="20" t="str">
        <f>'MACHINE INFO'!H148</f>
        <v>$0.01</v>
      </c>
      <c r="G148" s="19" t="str">
        <f>'MACHINE INFO'!I148</f>
        <v>BLUBERI</v>
      </c>
      <c r="H148" s="19" t="str">
        <f>'MACHINE INFO'!O148</f>
        <v>DANCING POTS</v>
      </c>
      <c r="I148" s="19" t="str">
        <f>'MACHINE INFO'!P148</f>
        <v>5R50L75-750CR</v>
      </c>
      <c r="J148" s="19" t="str">
        <f>'MACHINE INFO'!Q148</f>
        <v>VIDEO MACHINE</v>
      </c>
      <c r="K148" s="19" t="e">
        <f>'MACHINE INFO'!#REF!</f>
        <v>#REF!</v>
      </c>
      <c r="L148" s="299">
        <f>'MACHINE INFO'!U148</f>
        <v>45757</v>
      </c>
      <c r="M148" s="21">
        <f>IF(D148=0,"",(IF($F$3="YTD TOTALS",SUM(Blank2:TEMPLATE!C149),SUM(Blank:TEMPLATE!C149))))</f>
        <v>0</v>
      </c>
      <c r="N148" s="21" t="str">
        <f t="shared" si="20"/>
        <v/>
      </c>
      <c r="O148" s="21">
        <f>IF(E148=0,"",(IF($F$3="YTD TOTALS",SUM(Blank2:TEMPLATE!G149),SUM(Blank:TEMPLATE!G149))))</f>
        <v>0</v>
      </c>
      <c r="P148" s="21" t="str">
        <f t="shared" si="21"/>
        <v/>
      </c>
      <c r="Q148" s="21">
        <f>IF(E148=0,"",(IF($F$3="YTD TOTALS",SUM(SUM(Blank2:TEMPLATE!D149),SUM(Blank2:TEMPLATE!E149)),SUM(SUM(Blank:TEMPLATE!D149),SUM(Blank:TEMPLATE!E149)))))</f>
        <v>0</v>
      </c>
      <c r="R148" s="21" t="str">
        <f t="shared" si="22"/>
        <v/>
      </c>
      <c r="S148" s="21">
        <f>IF(E148=0,"",(IF($F$3="YTD TOTALS",SUM(Blank2:TEMPLATE!F149),SUM(Blank:TEMPLATE!F149))))</f>
        <v>0</v>
      </c>
      <c r="T148" s="21" t="str">
        <f t="shared" si="23"/>
        <v/>
      </c>
      <c r="U148" s="21">
        <f>IF(E148=0,"",(IF($F$3="YTD TOTALS",SUM(Blank2:TEMPLATE!H149),SUM(Blank:TEMPLATE!H149))))</f>
        <v>0</v>
      </c>
      <c r="V148" s="21">
        <f>IF(E148=0,"",(IF($F$3="YTD TOTALS",SUM(Blank2:TEMPLATE!I149),SUM(Blank:TEMPLATE!I149))))</f>
        <v>0</v>
      </c>
      <c r="W148" s="21">
        <f>IF(E148=0,"",(IF($F$3="YTD TOTALS",SUM(Blank2:TEMPLATE!J149),SUM(Blank:TEMPLATE!J149))))</f>
        <v>0</v>
      </c>
      <c r="X148" s="21">
        <f>IF(E148=0,"",(IF($F$3="YTD TOTALS",(SUM(Blank2:TEMPLATE!L149)-('MACHINE INFO'!R148*(B$6-A148+1))),SUM(Blank:Blank2!L149)+(SUM(Blank2:TEMPLATE!L149)-('MACHINE INFO'!R148*(B$6-A148+1))))))</f>
        <v>0</v>
      </c>
      <c r="Y148" s="22">
        <f t="shared" si="24"/>
        <v>0</v>
      </c>
      <c r="Z148" s="126">
        <f>IF(E148=0,"",(SUM('MACHINE INFO'!S148)))</f>
        <v>0.87429999999999997</v>
      </c>
      <c r="AA148" s="143" t="str">
        <f t="shared" si="25"/>
        <v/>
      </c>
      <c r="AB148" s="142" t="str">
        <f t="shared" si="26"/>
        <v/>
      </c>
      <c r="AC148" s="24"/>
      <c r="AD148" s="2"/>
      <c r="AE148" s="2"/>
      <c r="AF148" s="2"/>
      <c r="AG148" s="2"/>
      <c r="AH148" s="2"/>
      <c r="AI148" s="2"/>
      <c r="AJ148" s="2"/>
      <c r="AK148" s="2"/>
      <c r="AL148" s="2"/>
      <c r="AN148" s="24"/>
    </row>
    <row r="149" spans="1:43" s="18" customFormat="1" ht="20.25" customHeight="1" x14ac:dyDescent="0.4">
      <c r="A149" s="291">
        <f>IF($F$3="YTD TOTALS",IF('MACHINE INFO'!B149-B$2&gt;0,'MACHINE INFO'!B149,B$2),'MACHINE INFO'!B149)</f>
        <v>45959</v>
      </c>
      <c r="B149" s="603">
        <f>'MACHINE INFO'!D149</f>
        <v>7</v>
      </c>
      <c r="C149" s="19">
        <f>'MACHINE INFO'!E149</f>
        <v>2</v>
      </c>
      <c r="D149" s="342">
        <f>'MACHINE INFO'!F149</f>
        <v>1530</v>
      </c>
      <c r="E149" s="342" t="str">
        <f>'MACHINE INFO'!G149</f>
        <v>0413679782</v>
      </c>
      <c r="F149" s="343" t="str">
        <f>'MACHINE INFO'!H149</f>
        <v>$0.01</v>
      </c>
      <c r="G149" s="19" t="str">
        <f>'MACHINE INFO'!I149</f>
        <v>BLUBERI</v>
      </c>
      <c r="H149" s="19" t="str">
        <f>'MACHINE INFO'!O149</f>
        <v>DANCING POTS</v>
      </c>
      <c r="I149" s="342" t="str">
        <f>'MACHINE INFO'!P149</f>
        <v>5R50L75-750CR</v>
      </c>
      <c r="J149" s="342" t="str">
        <f>'MACHINE INFO'!Q149</f>
        <v>VIDEO MACHINE</v>
      </c>
      <c r="K149" s="342" t="e">
        <f>'MACHINE INFO'!#REF!</f>
        <v>#REF!</v>
      </c>
      <c r="L149" s="344">
        <f>'MACHINE INFO'!U149</f>
        <v>45757</v>
      </c>
      <c r="M149" s="21">
        <f>IF(D149=0,"",(IF($F$3="YTD TOTALS",SUM(Blank2:TEMPLATE!C150),SUM(Blank:TEMPLATE!C150))))</f>
        <v>0</v>
      </c>
      <c r="N149" s="21" t="str">
        <f t="shared" si="20"/>
        <v/>
      </c>
      <c r="O149" s="21">
        <f>IF(E149=0,"",(IF($F$3="YTD TOTALS",SUM(Blank2:TEMPLATE!G150),SUM(Blank:TEMPLATE!G150))))</f>
        <v>0</v>
      </c>
      <c r="P149" s="21" t="str">
        <f t="shared" si="21"/>
        <v/>
      </c>
      <c r="Q149" s="21">
        <f>IF(E149=0,"",(IF($F$3="YTD TOTALS",SUM(SUM(Blank2:TEMPLATE!D150),SUM(Blank2:TEMPLATE!E150)),SUM(SUM(Blank:TEMPLATE!D150),SUM(Blank:TEMPLATE!E150)))))</f>
        <v>0</v>
      </c>
      <c r="R149" s="21" t="str">
        <f t="shared" si="22"/>
        <v/>
      </c>
      <c r="S149" s="21">
        <f>IF(E149=0,"",(IF($F$3="YTD TOTALS",SUM(Blank2:TEMPLATE!F150),SUM(Blank:TEMPLATE!F150))))</f>
        <v>0</v>
      </c>
      <c r="T149" s="21" t="str">
        <f t="shared" si="23"/>
        <v/>
      </c>
      <c r="U149" s="21">
        <f>IF(E149=0,"",(IF($F$3="YTD TOTALS",SUM(Blank2:TEMPLATE!H150),SUM(Blank:TEMPLATE!H150))))</f>
        <v>0</v>
      </c>
      <c r="V149" s="21">
        <f>IF(E149=0,"",(IF($F$3="YTD TOTALS",SUM(Blank2:TEMPLATE!I150),SUM(Blank:TEMPLATE!I150))))</f>
        <v>0</v>
      </c>
      <c r="W149" s="21">
        <f>IF(E149=0,"",(IF($F$3="YTD TOTALS",SUM(Blank2:TEMPLATE!J150),SUM(Blank:TEMPLATE!J150))))</f>
        <v>0</v>
      </c>
      <c r="X149" s="21">
        <f>IF(E149=0,"",(IF($F$3="YTD TOTALS",(SUM(Blank2:TEMPLATE!L150)-('MACHINE INFO'!R149*(B$6-A149+1))),SUM(Blank:Blank2!L150)+(SUM(Blank2:TEMPLATE!L150)-('MACHINE INFO'!R149*(B$6-A149+1))))))</f>
        <v>0</v>
      </c>
      <c r="Y149" s="22">
        <f t="shared" si="24"/>
        <v>0</v>
      </c>
      <c r="Z149" s="126">
        <f>IF(E149=0,"",(SUM('MACHINE INFO'!S149)))</f>
        <v>0.87429999999999997</v>
      </c>
      <c r="AA149" s="143" t="str">
        <f t="shared" si="25"/>
        <v/>
      </c>
      <c r="AB149" s="142" t="str">
        <f t="shared" si="26"/>
        <v/>
      </c>
      <c r="AC149" s="2"/>
      <c r="AD149" s="2"/>
      <c r="AE149" s="2"/>
      <c r="AF149" s="2"/>
      <c r="AG149" s="2"/>
      <c r="AH149" s="2"/>
      <c r="AI149" s="2"/>
      <c r="AJ149" s="2"/>
      <c r="AK149" s="2"/>
      <c r="AL149" s="2"/>
      <c r="AM149" s="24"/>
      <c r="AN149" s="2"/>
    </row>
    <row r="150" spans="1:43" s="18" customFormat="1" ht="20.25" customHeight="1" x14ac:dyDescent="0.4">
      <c r="A150" s="291">
        <f>IF($F$3="YTD TOTALS",IF('MACHINE INFO'!B150-B$2&gt;0,'MACHINE INFO'!B150,B$2),'MACHINE INFO'!B150)</f>
        <v>45626</v>
      </c>
      <c r="B150" s="604">
        <f>'MACHINE INFO'!D150</f>
        <v>7</v>
      </c>
      <c r="C150" s="19">
        <f>'MACHINE INFO'!E150</f>
        <v>3</v>
      </c>
      <c r="D150" s="19">
        <f>'MACHINE INFO'!F150</f>
        <v>1271</v>
      </c>
      <c r="E150" s="19" t="str">
        <f>'MACHINE INFO'!G150</f>
        <v>0290622060</v>
      </c>
      <c r="F150" s="20" t="str">
        <f>'MACHINE INFO'!H150</f>
        <v>$0.01</v>
      </c>
      <c r="G150" s="19" t="str">
        <f>'MACHINE INFO'!I150</f>
        <v>EVERI</v>
      </c>
      <c r="H150" s="19" t="str">
        <f>'MACHINE INFO'!O150</f>
        <v>SUPER BUFFALO</v>
      </c>
      <c r="I150" s="19" t="str">
        <f>'MACHINE INFO'!P150</f>
        <v>5R243W75-375CR</v>
      </c>
      <c r="J150" s="19" t="str">
        <f>'MACHINE INFO'!Q150</f>
        <v>VIDEO MACHINE</v>
      </c>
      <c r="K150" s="19" t="e">
        <f>'MACHINE INFO'!#REF!</f>
        <v>#REF!</v>
      </c>
      <c r="L150" s="299">
        <f>'MACHINE INFO'!U150</f>
        <v>44635</v>
      </c>
      <c r="M150" s="21">
        <f>IF(D150=0,"",(IF($F$3="YTD TOTALS",SUM(Blank2:TEMPLATE!C151),SUM(Blank:TEMPLATE!C151))))</f>
        <v>0</v>
      </c>
      <c r="N150" s="21" t="str">
        <f t="shared" si="20"/>
        <v/>
      </c>
      <c r="O150" s="21">
        <f>IF(E150=0,"",(IF($F$3="YTD TOTALS",SUM(Blank2:TEMPLATE!G151),SUM(Blank:TEMPLATE!G151))))</f>
        <v>0</v>
      </c>
      <c r="P150" s="21" t="str">
        <f t="shared" si="21"/>
        <v/>
      </c>
      <c r="Q150" s="21">
        <f>IF(E150=0,"",(IF($F$3="YTD TOTALS",SUM(SUM(Blank2:TEMPLATE!D151),SUM(Blank2:TEMPLATE!E151)),SUM(SUM(Blank:TEMPLATE!D151),SUM(Blank:TEMPLATE!E151)))))</f>
        <v>0</v>
      </c>
      <c r="R150" s="21" t="str">
        <f t="shared" si="22"/>
        <v/>
      </c>
      <c r="S150" s="21">
        <f>IF(E150=0,"",(IF($F$3="YTD TOTALS",SUM(Blank2:TEMPLATE!F151),SUM(Blank:TEMPLATE!F151))))</f>
        <v>0</v>
      </c>
      <c r="T150" s="21" t="str">
        <f t="shared" si="23"/>
        <v/>
      </c>
      <c r="U150" s="21">
        <f>IF(E150=0,"",(IF($F$3="YTD TOTALS",SUM(Blank2:TEMPLATE!H151),SUM(Blank:TEMPLATE!H151))))</f>
        <v>0</v>
      </c>
      <c r="V150" s="21">
        <f>IF(E150=0,"",(IF($F$3="YTD TOTALS",SUM(Blank2:TEMPLATE!I151),SUM(Blank:TEMPLATE!I151))))</f>
        <v>0</v>
      </c>
      <c r="W150" s="21">
        <f>IF(E150=0,"",(IF($F$3="YTD TOTALS",SUM(Blank2:TEMPLATE!J151),SUM(Blank:TEMPLATE!J151))))</f>
        <v>0</v>
      </c>
      <c r="X150" s="21">
        <f>IF(E150=0,"",(IF($F$3="YTD TOTALS",(SUM(Blank2:TEMPLATE!L151)-('MACHINE INFO'!R150*(B$6-A150+1))),SUM(Blank:Blank2!L151)+(SUM(Blank2:TEMPLATE!L151)-('MACHINE INFO'!R150*(B$6-A150+1))))))</f>
        <v>0</v>
      </c>
      <c r="Y150" s="22">
        <f t="shared" si="24"/>
        <v>0</v>
      </c>
      <c r="Z150" s="126">
        <f>IF(E150=0,"",(SUM('MACHINE INFO'!S150)))</f>
        <v>0.8679</v>
      </c>
      <c r="AA150" s="143" t="str">
        <f t="shared" si="25"/>
        <v/>
      </c>
      <c r="AB150" s="142" t="str">
        <f t="shared" si="26"/>
        <v/>
      </c>
      <c r="AC150" s="2"/>
      <c r="AD150" s="2"/>
      <c r="AE150" s="2"/>
      <c r="AF150" s="2"/>
      <c r="AG150" s="2"/>
      <c r="AH150" s="2"/>
      <c r="AI150" s="2"/>
      <c r="AJ150" s="2"/>
      <c r="AK150" s="2"/>
      <c r="AL150" s="2"/>
      <c r="AM150" s="2"/>
      <c r="AN150" s="2"/>
    </row>
    <row r="151" spans="1:43" s="18" customFormat="1" ht="20.25" customHeight="1" x14ac:dyDescent="0.4">
      <c r="A151" s="291">
        <f>IF($F$3="YTD TOTALS",IF('MACHINE INFO'!B151-B$2&gt;0,'MACHINE INFO'!B151,B$2),'MACHINE INFO'!B151)</f>
        <v>45959</v>
      </c>
      <c r="B151" s="604">
        <f>'MACHINE INFO'!D151</f>
        <v>7</v>
      </c>
      <c r="C151" s="19">
        <f>'MACHINE INFO'!E151</f>
        <v>4</v>
      </c>
      <c r="D151" s="19">
        <f>'MACHINE INFO'!F151</f>
        <v>1527</v>
      </c>
      <c r="E151" s="19" t="str">
        <f>'MACHINE INFO'!G151</f>
        <v>0413684672</v>
      </c>
      <c r="F151" s="20" t="str">
        <f>'MACHINE INFO'!H151</f>
        <v>$0.01</v>
      </c>
      <c r="G151" s="19" t="str">
        <f>'MACHINE INFO'!I151</f>
        <v>BLUBERI</v>
      </c>
      <c r="H151" s="19" t="str">
        <f>'MACHINE INFO'!O151</f>
        <v>DEVILS LOCK ALL IN</v>
      </c>
      <c r="I151" s="19" t="str">
        <f>'MACHINE INFO'!P151</f>
        <v>5R30L66-660CR</v>
      </c>
      <c r="J151" s="19" t="str">
        <f>'MACHINE INFO'!Q151</f>
        <v>VIDEO MACHINE</v>
      </c>
      <c r="K151" s="19" t="e">
        <f>'MACHINE INFO'!#REF!</f>
        <v>#REF!</v>
      </c>
      <c r="L151" s="299">
        <f>'MACHINE INFO'!U151</f>
        <v>45757</v>
      </c>
      <c r="M151" s="21">
        <f>IF(D151=0,"",(IF($F$3="YTD TOTALS",SUM(Blank2:TEMPLATE!C152),SUM(Blank:TEMPLATE!C152))))</f>
        <v>0</v>
      </c>
      <c r="N151" s="21" t="str">
        <f>IF(E151=0,"",(IF(B$6="","NO DATE",IF(B$5="","NO DATE",IF(M151=0,"",SUM(M151/(B$6-A151+1)))))))</f>
        <v/>
      </c>
      <c r="O151" s="21">
        <f>IF(E151=0,"",(IF($F$3="YTD TOTALS",SUM(Blank2:TEMPLATE!G152),SUM(Blank:TEMPLATE!G152))))</f>
        <v>0</v>
      </c>
      <c r="P151" s="21" t="str">
        <f t="shared" si="21"/>
        <v/>
      </c>
      <c r="Q151" s="21">
        <f>IF(E151=0,"",(IF($F$3="YTD TOTALS",SUM(SUM(Blank2:TEMPLATE!D152),SUM(Blank2:TEMPLATE!E152)),SUM(SUM(Blank:TEMPLATE!D152),SUM(Blank:TEMPLATE!E152)))))</f>
        <v>0</v>
      </c>
      <c r="R151" s="21" t="str">
        <f t="shared" si="22"/>
        <v/>
      </c>
      <c r="S151" s="21">
        <f>IF(E151=0,"",(IF($F$3="YTD TOTALS",SUM(Blank2:TEMPLATE!F152),SUM(Blank:TEMPLATE!F152))))</f>
        <v>0</v>
      </c>
      <c r="T151" s="21" t="str">
        <f t="shared" si="23"/>
        <v/>
      </c>
      <c r="U151" s="21">
        <f>IF(E151=0,"",(IF($F$3="YTD TOTALS",SUM(Blank2:TEMPLATE!H152),SUM(Blank:TEMPLATE!H152))))</f>
        <v>0</v>
      </c>
      <c r="V151" s="21">
        <f>IF(E151=0,"",(IF($F$3="YTD TOTALS",SUM(Blank2:TEMPLATE!I152),SUM(Blank:TEMPLATE!I152))))</f>
        <v>0</v>
      </c>
      <c r="W151" s="21">
        <f>IF(E151=0,"",(IF($F$3="YTD TOTALS",SUM(Blank2:TEMPLATE!J152),SUM(Blank:TEMPLATE!J152))))</f>
        <v>0</v>
      </c>
      <c r="X151" s="21">
        <f>IF(E151=0,"",(IF($F$3="YTD TOTALS",(SUM(Blank2:TEMPLATE!L152)-('MACHINE INFO'!R151*(B$6-A151+1))),SUM(Blank:Blank2!L152)+(SUM(Blank2:TEMPLATE!L152)-('MACHINE INFO'!R151*(B$6-A151+1))))))</f>
        <v>0</v>
      </c>
      <c r="Y151" s="22">
        <f t="shared" si="24"/>
        <v>0</v>
      </c>
      <c r="Z151" s="126">
        <f>IF(E151=0,"",(SUM('MACHINE INFO'!S151)))</f>
        <v>0.88009999999999999</v>
      </c>
      <c r="AA151" s="143" t="str">
        <f t="shared" si="25"/>
        <v/>
      </c>
      <c r="AB151" s="142" t="str">
        <f t="shared" si="26"/>
        <v/>
      </c>
      <c r="AC151" s="2"/>
      <c r="AD151" s="2"/>
      <c r="AE151" s="2"/>
      <c r="AF151" s="2"/>
      <c r="AG151" s="2"/>
      <c r="AH151" s="2"/>
      <c r="AI151" s="2"/>
      <c r="AJ151" s="2"/>
      <c r="AK151" s="2"/>
      <c r="AL151" s="2"/>
      <c r="AM151" s="2"/>
      <c r="AN151" s="2"/>
      <c r="AO151" s="24"/>
      <c r="AP151" s="24"/>
      <c r="AQ151" s="24"/>
    </row>
    <row r="152" spans="1:43" s="18" customFormat="1" ht="20.25" customHeight="1" x14ac:dyDescent="0.4">
      <c r="A152" s="291">
        <f>IF($F$3="YTD TOTALS",IF('MACHINE INFO'!B152-B$2&gt;0,'MACHINE INFO'!B152,B$2),'MACHINE INFO'!B152)</f>
        <v>45959</v>
      </c>
      <c r="B152" s="604">
        <f>'MACHINE INFO'!D152</f>
        <v>7</v>
      </c>
      <c r="C152" s="19">
        <f>'MACHINE INFO'!E152</f>
        <v>5</v>
      </c>
      <c r="D152" s="19">
        <f>'MACHINE INFO'!F152</f>
        <v>1528</v>
      </c>
      <c r="E152" s="19" t="str">
        <f>'MACHINE INFO'!G152</f>
        <v>0413696885</v>
      </c>
      <c r="F152" s="20" t="str">
        <f>'MACHINE INFO'!H152</f>
        <v>$0.01</v>
      </c>
      <c r="G152" s="19" t="str">
        <f>'MACHINE INFO'!I152</f>
        <v>BLUBERI</v>
      </c>
      <c r="H152" s="19" t="str">
        <f>'MACHINE INFO'!O152</f>
        <v>DEVILS LOCK ALL IN</v>
      </c>
      <c r="I152" s="19" t="str">
        <f>'MACHINE INFO'!P152</f>
        <v>5R30L66-660CR</v>
      </c>
      <c r="J152" s="19" t="str">
        <f>'MACHINE INFO'!Q152</f>
        <v>VIDEO MACHINE</v>
      </c>
      <c r="K152" s="19" t="e">
        <f>'MACHINE INFO'!#REF!</f>
        <v>#REF!</v>
      </c>
      <c r="L152" s="299">
        <f>'MACHINE INFO'!U152</f>
        <v>45757</v>
      </c>
      <c r="M152" s="21">
        <f>IF(D152=0,"",(IF($F$3="YTD TOTALS",SUM(Blank2:TEMPLATE!C153),SUM(Blank:TEMPLATE!C153))))</f>
        <v>0</v>
      </c>
      <c r="N152" s="21" t="str">
        <f t="shared" si="20"/>
        <v/>
      </c>
      <c r="O152" s="21">
        <f>IF(E152=0,"",(IF($F$3="YTD TOTALS",SUM(Blank2:TEMPLATE!G153),SUM(Blank:TEMPLATE!G153))))</f>
        <v>0</v>
      </c>
      <c r="P152" s="21" t="str">
        <f t="shared" si="21"/>
        <v/>
      </c>
      <c r="Q152" s="21">
        <f>IF(E152=0,"",(IF($F$3="YTD TOTALS",SUM(SUM(Blank2:TEMPLATE!D153),SUM(Blank2:TEMPLATE!E153)),SUM(SUM(Blank:TEMPLATE!D153),SUM(Blank:TEMPLATE!E153)))))</f>
        <v>0</v>
      </c>
      <c r="R152" s="21" t="str">
        <f t="shared" si="22"/>
        <v/>
      </c>
      <c r="S152" s="21">
        <f>IF(E152=0,"",(IF($F$3="YTD TOTALS",SUM(Blank2:TEMPLATE!F153),SUM(Blank:TEMPLATE!F153))))</f>
        <v>0</v>
      </c>
      <c r="T152" s="21" t="str">
        <f t="shared" si="23"/>
        <v/>
      </c>
      <c r="U152" s="21">
        <f>IF(E152=0,"",(IF($F$3="YTD TOTALS",SUM(Blank2:TEMPLATE!H153),SUM(Blank:TEMPLATE!H153))))</f>
        <v>0</v>
      </c>
      <c r="V152" s="21">
        <f>IF(E152=0,"",(IF($F$3="YTD TOTALS",SUM(Blank2:TEMPLATE!I153),SUM(Blank:TEMPLATE!I153))))</f>
        <v>0</v>
      </c>
      <c r="W152" s="21">
        <f>IF(E152=0,"",(IF($F$3="YTD TOTALS",SUM(Blank2:TEMPLATE!J153),SUM(Blank:TEMPLATE!J153))))</f>
        <v>0</v>
      </c>
      <c r="X152" s="21">
        <f>IF(E152=0,"",(IF($F$3="YTD TOTALS",(SUM(Blank2:TEMPLATE!L153)-('MACHINE INFO'!R152*(B$6-A152+1))),SUM(Blank:Blank2!L153)+(SUM(Blank2:TEMPLATE!L153)-('MACHINE INFO'!R152*(B$6-A152+1))))))</f>
        <v>0</v>
      </c>
      <c r="Y152" s="22">
        <f t="shared" si="24"/>
        <v>0</v>
      </c>
      <c r="Z152" s="126">
        <f>IF(E152=0,"",(SUM('MACHINE INFO'!S152)))</f>
        <v>0.88009999999999999</v>
      </c>
      <c r="AA152" s="143" t="str">
        <f t="shared" si="25"/>
        <v/>
      </c>
      <c r="AB152" s="142" t="str">
        <f t="shared" si="26"/>
        <v/>
      </c>
      <c r="AC152" s="2"/>
      <c r="AD152" s="2"/>
      <c r="AE152" s="2"/>
      <c r="AF152" s="2"/>
      <c r="AG152" s="2"/>
      <c r="AH152" s="2"/>
      <c r="AI152" s="2"/>
      <c r="AJ152" s="2"/>
      <c r="AK152" s="2"/>
      <c r="AL152" s="2"/>
      <c r="AM152" s="2"/>
      <c r="AN152" s="2"/>
      <c r="AO152" s="2"/>
      <c r="AP152" s="2"/>
      <c r="AQ152" s="2"/>
    </row>
    <row r="153" spans="1:43" s="18" customFormat="1" ht="20.25" hidden="1" customHeight="1" x14ac:dyDescent="0.4">
      <c r="A153" s="291" t="e">
        <f>IF($F$3="YTD TOTALS",IF('MACHINE INFO'!#REF!-B$2&gt;0,'MACHINE INFO'!#REF!,B$2),'MACHINE INFO'!#REF!)</f>
        <v>#REF!</v>
      </c>
      <c r="B153" s="604" t="e">
        <f>'MACHINE INFO'!#REF!</f>
        <v>#REF!</v>
      </c>
      <c r="C153" s="291" t="e">
        <f>'MACHINE INFO'!#REF!</f>
        <v>#REF!</v>
      </c>
      <c r="D153" s="19" t="e">
        <f>'MACHINE INFO'!#REF!</f>
        <v>#REF!</v>
      </c>
      <c r="E153" s="19" t="e">
        <f>'MACHINE INFO'!#REF!</f>
        <v>#REF!</v>
      </c>
      <c r="F153" s="20" t="e">
        <f>'MACHINE INFO'!#REF!</f>
        <v>#REF!</v>
      </c>
      <c r="G153" s="19" t="e">
        <f>'MACHINE INFO'!#REF!</f>
        <v>#REF!</v>
      </c>
      <c r="H153" s="19" t="e">
        <f>'MACHINE INFO'!#REF!</f>
        <v>#REF!</v>
      </c>
      <c r="I153" s="19" t="e">
        <f>'MACHINE INFO'!#REF!</f>
        <v>#REF!</v>
      </c>
      <c r="J153" s="19" t="e">
        <f>'MACHINE INFO'!#REF!</f>
        <v>#REF!</v>
      </c>
      <c r="K153" s="19" t="e">
        <f>'MACHINE INFO'!#REF!</f>
        <v>#REF!</v>
      </c>
      <c r="L153" s="299" t="e">
        <f>'MACHINE INFO'!#REF!</f>
        <v>#REF!</v>
      </c>
      <c r="M153" s="21" t="e">
        <f>IF(D153=0,"",(IF($F$3="YTD TOTALS",SUM(Blank2:TEMPLATE!C154),SUM(Blank:TEMPLATE!C154))))</f>
        <v>#REF!</v>
      </c>
      <c r="N153" s="21" t="e">
        <f t="shared" si="20"/>
        <v>#REF!</v>
      </c>
      <c r="O153" s="21" t="e">
        <f>IF(E153=0,"",(IF($F$3="YTD TOTALS",SUM(Blank2:TEMPLATE!G154),SUM(Blank:TEMPLATE!G154))))</f>
        <v>#REF!</v>
      </c>
      <c r="P153" s="21" t="e">
        <f t="shared" si="21"/>
        <v>#REF!</v>
      </c>
      <c r="Q153" s="21" t="e">
        <f>IF(E153=0,"",(IF($F$3="YTD TOTALS",SUM(SUM(Blank2:TEMPLATE!D154),SUM(Blank2:TEMPLATE!E154)),SUM(SUM(Blank:TEMPLATE!D154),SUM(Blank:TEMPLATE!E154)))))</f>
        <v>#REF!</v>
      </c>
      <c r="R153" s="21" t="e">
        <f t="shared" si="22"/>
        <v>#REF!</v>
      </c>
      <c r="S153" s="21" t="e">
        <f>IF(E153=0,"",(IF($F$3="YTD TOTALS",SUM(Blank2:TEMPLATE!F154),SUM(Blank:TEMPLATE!F154))))</f>
        <v>#REF!</v>
      </c>
      <c r="T153" s="21" t="e">
        <f t="shared" si="23"/>
        <v>#REF!</v>
      </c>
      <c r="U153" s="21" t="e">
        <f>IF(E153=0,"",(IF($F$3="YTD TOTALS",SUM(Blank2:TEMPLATE!H154),SUM(Blank:TEMPLATE!H154))))</f>
        <v>#REF!</v>
      </c>
      <c r="V153" s="21" t="e">
        <f>IF(E153=0,"",(IF($F$3="YTD TOTALS",SUM(Blank2:TEMPLATE!I154),SUM(Blank:TEMPLATE!I154))))</f>
        <v>#REF!</v>
      </c>
      <c r="W153" s="21" t="e">
        <f>IF(E153=0,"",(IF($F$3="YTD TOTALS",SUM(Blank2:TEMPLATE!J154),SUM(Blank:TEMPLATE!J154))))</f>
        <v>#REF!</v>
      </c>
      <c r="X153" s="21" t="e">
        <f>IF(E153=0,"",(IF($F$3="YTD TOTALS",(SUM(Blank2:TEMPLATE!L154)-('MACHINE INFO'!R153*(B$6-A153+1))),SUM(Blank:Blank2!L154)+(SUM(Blank2:TEMPLATE!L154)-('MACHINE INFO'!R153*(B$6-A153+1))))))</f>
        <v>#REF!</v>
      </c>
      <c r="Y153" s="22" t="e">
        <f t="shared" si="24"/>
        <v>#REF!</v>
      </c>
      <c r="Z153" s="126" t="e">
        <f>IF(E153=0,"",(SUM('MACHINE INFO'!S153)))</f>
        <v>#REF!</v>
      </c>
      <c r="AA153" s="143" t="e">
        <f t="shared" si="25"/>
        <v>#REF!</v>
      </c>
      <c r="AB153" s="142" t="e">
        <f t="shared" si="26"/>
        <v>#REF!</v>
      </c>
      <c r="AC153" s="2"/>
      <c r="AD153" s="2"/>
      <c r="AE153" s="2"/>
      <c r="AF153" s="2"/>
      <c r="AG153" s="2"/>
      <c r="AH153" s="2"/>
      <c r="AI153" s="2"/>
      <c r="AJ153" s="2"/>
      <c r="AK153" s="2"/>
      <c r="AL153" s="2"/>
      <c r="AM153" s="2"/>
      <c r="AN153" s="2"/>
      <c r="AO153" s="2"/>
      <c r="AP153" s="2"/>
      <c r="AQ153" s="2"/>
    </row>
    <row r="154" spans="1:43" s="24" customFormat="1" ht="20.25" hidden="1" customHeight="1" x14ac:dyDescent="0.4">
      <c r="A154" s="291" t="e">
        <f>IF($F$3="YTD TOTALS",IF('MACHINE INFO'!#REF!-B$2&gt;0,'MACHINE INFO'!#REF!,B$2),'MACHINE INFO'!#REF!)</f>
        <v>#REF!</v>
      </c>
      <c r="B154" s="604" t="e">
        <f>'MACHINE INFO'!#REF!</f>
        <v>#REF!</v>
      </c>
      <c r="C154" s="291" t="e">
        <f>'MACHINE INFO'!#REF!</f>
        <v>#REF!</v>
      </c>
      <c r="D154" s="19" t="e">
        <f>'MACHINE INFO'!#REF!</f>
        <v>#REF!</v>
      </c>
      <c r="E154" s="19" t="e">
        <f>'MACHINE INFO'!#REF!</f>
        <v>#REF!</v>
      </c>
      <c r="F154" s="20" t="e">
        <f>'MACHINE INFO'!#REF!</f>
        <v>#REF!</v>
      </c>
      <c r="G154" s="19" t="e">
        <f>'MACHINE INFO'!#REF!</f>
        <v>#REF!</v>
      </c>
      <c r="H154" s="19" t="e">
        <f>'MACHINE INFO'!#REF!</f>
        <v>#REF!</v>
      </c>
      <c r="I154" s="19" t="e">
        <f>'MACHINE INFO'!#REF!</f>
        <v>#REF!</v>
      </c>
      <c r="J154" s="19" t="e">
        <f>'MACHINE INFO'!#REF!</f>
        <v>#REF!</v>
      </c>
      <c r="K154" s="19" t="e">
        <f>'MACHINE INFO'!#REF!</f>
        <v>#REF!</v>
      </c>
      <c r="L154" s="299" t="e">
        <f>'MACHINE INFO'!#REF!</f>
        <v>#REF!</v>
      </c>
      <c r="M154" s="21" t="e">
        <f>IF(D154=0,"",(IF($F$3="YTD TOTALS",SUM(Blank2:TEMPLATE!C155),SUM(Blank:TEMPLATE!C155))))</f>
        <v>#REF!</v>
      </c>
      <c r="N154" s="21" t="e">
        <f t="shared" si="20"/>
        <v>#REF!</v>
      </c>
      <c r="O154" s="21" t="e">
        <f>IF(E154=0,"",(IF($F$3="YTD TOTALS",SUM(Blank2:TEMPLATE!G155),SUM(Blank:TEMPLATE!G155))))</f>
        <v>#REF!</v>
      </c>
      <c r="P154" s="21" t="e">
        <f t="shared" si="21"/>
        <v>#REF!</v>
      </c>
      <c r="Q154" s="21" t="e">
        <f>IF(E154=0,"",(IF($F$3="YTD TOTALS",SUM(SUM(Blank2:TEMPLATE!D155),SUM(Blank2:TEMPLATE!E155)),SUM(SUM(Blank:TEMPLATE!D155),SUM(Blank:TEMPLATE!E155)))))</f>
        <v>#REF!</v>
      </c>
      <c r="R154" s="21" t="e">
        <f t="shared" si="22"/>
        <v>#REF!</v>
      </c>
      <c r="S154" s="21" t="e">
        <f>IF(E154=0,"",(IF($F$3="YTD TOTALS",SUM(Blank2:TEMPLATE!F155),SUM(Blank:TEMPLATE!F155))))</f>
        <v>#REF!</v>
      </c>
      <c r="T154" s="21" t="e">
        <f t="shared" si="23"/>
        <v>#REF!</v>
      </c>
      <c r="U154" s="21" t="e">
        <f>IF(E154=0,"",(IF($F$3="YTD TOTALS",SUM(Blank2:TEMPLATE!H155),SUM(Blank:TEMPLATE!H155))))</f>
        <v>#REF!</v>
      </c>
      <c r="V154" s="21" t="e">
        <f>IF(E154=0,"",(IF($F$3="YTD TOTALS",SUM(Blank2:TEMPLATE!I155),SUM(Blank:TEMPLATE!I155))))</f>
        <v>#REF!</v>
      </c>
      <c r="W154" s="21" t="e">
        <f>IF(E154=0,"",(IF($F$3="YTD TOTALS",SUM(Blank2:TEMPLATE!J155),SUM(Blank:TEMPLATE!J155))))</f>
        <v>#REF!</v>
      </c>
      <c r="X154" s="21" t="e">
        <f>IF(E154=0,"",(IF($F$3="YTD TOTALS",(SUM(Blank2:TEMPLATE!L155)-('MACHINE INFO'!R154*(B$6-A154+1))),SUM(Blank:Blank2!L155)+(SUM(Blank2:TEMPLATE!L155)-('MACHINE INFO'!R154*(B$6-A154+1))))))</f>
        <v>#REF!</v>
      </c>
      <c r="Y154" s="22" t="e">
        <f t="shared" si="24"/>
        <v>#REF!</v>
      </c>
      <c r="Z154" s="126" t="e">
        <f>IF(E154=0,"",(SUM('MACHINE INFO'!S154)))</f>
        <v>#REF!</v>
      </c>
      <c r="AA154" s="143" t="e">
        <f t="shared" si="25"/>
        <v>#REF!</v>
      </c>
      <c r="AB154" s="142" t="e">
        <f t="shared" si="26"/>
        <v>#REF!</v>
      </c>
      <c r="AC154" s="2"/>
      <c r="AD154" s="2"/>
      <c r="AE154" s="2"/>
      <c r="AF154" s="2"/>
      <c r="AG154" s="2"/>
      <c r="AH154" s="2"/>
      <c r="AI154" s="2"/>
      <c r="AJ154" s="2"/>
      <c r="AK154" s="2"/>
      <c r="AL154" s="2"/>
      <c r="AM154" s="2"/>
      <c r="AN154" s="2"/>
      <c r="AO154" s="2"/>
      <c r="AP154" s="2"/>
      <c r="AQ154" s="2"/>
    </row>
    <row r="155" spans="1:43" ht="20.25" hidden="1" customHeight="1" x14ac:dyDescent="0.4">
      <c r="A155" s="291" t="e">
        <f>IF($F$3="YTD TOTALS",IF('MACHINE INFO'!#REF!-B$2&gt;0,'MACHINE INFO'!#REF!,B$2),'MACHINE INFO'!#REF!)</f>
        <v>#REF!</v>
      </c>
      <c r="B155" s="604" t="e">
        <f>'MACHINE INFO'!#REF!</f>
        <v>#REF!</v>
      </c>
      <c r="C155" s="291" t="e">
        <f>'MACHINE INFO'!#REF!</f>
        <v>#REF!</v>
      </c>
      <c r="D155" s="19" t="e">
        <f>'MACHINE INFO'!#REF!</f>
        <v>#REF!</v>
      </c>
      <c r="E155" s="19" t="e">
        <f>'MACHINE INFO'!#REF!</f>
        <v>#REF!</v>
      </c>
      <c r="F155" s="20" t="e">
        <f>'MACHINE INFO'!#REF!</f>
        <v>#REF!</v>
      </c>
      <c r="G155" s="19" t="e">
        <f>'MACHINE INFO'!#REF!</f>
        <v>#REF!</v>
      </c>
      <c r="H155" s="19" t="e">
        <f>'MACHINE INFO'!#REF!</f>
        <v>#REF!</v>
      </c>
      <c r="I155" s="19" t="e">
        <f>'MACHINE INFO'!#REF!</f>
        <v>#REF!</v>
      </c>
      <c r="J155" s="19" t="e">
        <f>'MACHINE INFO'!#REF!</f>
        <v>#REF!</v>
      </c>
      <c r="K155" s="19" t="e">
        <f>'MACHINE INFO'!#REF!</f>
        <v>#REF!</v>
      </c>
      <c r="L155" s="299" t="e">
        <f>'MACHINE INFO'!#REF!</f>
        <v>#REF!</v>
      </c>
      <c r="M155" s="21" t="e">
        <f>IF(D155=0,"",(IF($F$3="YTD TOTALS",SUM(Blank2:TEMPLATE!C156),SUM(Blank:TEMPLATE!C156))))</f>
        <v>#REF!</v>
      </c>
      <c r="N155" s="21" t="e">
        <f t="shared" si="20"/>
        <v>#REF!</v>
      </c>
      <c r="O155" s="21" t="e">
        <f>IF(E155=0,"",(IF($F$3="YTD TOTALS",SUM(Blank2:TEMPLATE!G156),SUM(Blank:TEMPLATE!G156))))</f>
        <v>#REF!</v>
      </c>
      <c r="P155" s="21" t="e">
        <f t="shared" si="21"/>
        <v>#REF!</v>
      </c>
      <c r="Q155" s="21" t="e">
        <f>IF(E155=0,"",(IF($F$3="YTD TOTALS",SUM(SUM(Blank2:TEMPLATE!D156),SUM(Blank2:TEMPLATE!E156)),SUM(SUM(Blank:TEMPLATE!D156),SUM(Blank:TEMPLATE!E156)))))</f>
        <v>#REF!</v>
      </c>
      <c r="R155" s="21" t="e">
        <f t="shared" si="22"/>
        <v>#REF!</v>
      </c>
      <c r="S155" s="21" t="e">
        <f>IF(E155=0,"",(IF($F$3="YTD TOTALS",SUM(Blank2:TEMPLATE!F156),SUM(Blank:TEMPLATE!F156))))</f>
        <v>#REF!</v>
      </c>
      <c r="T155" s="21" t="e">
        <f t="shared" si="23"/>
        <v>#REF!</v>
      </c>
      <c r="U155" s="21" t="e">
        <f>IF(E155=0,"",(IF($F$3="YTD TOTALS",SUM(Blank2:TEMPLATE!H156),SUM(Blank:TEMPLATE!H156))))</f>
        <v>#REF!</v>
      </c>
      <c r="V155" s="21" t="e">
        <f>IF(E155=0,"",(IF($F$3="YTD TOTALS",SUM(Blank2:TEMPLATE!I156),SUM(Blank:TEMPLATE!I156))))</f>
        <v>#REF!</v>
      </c>
      <c r="W155" s="21" t="e">
        <f>IF(E155=0,"",(IF($F$3="YTD TOTALS",SUM(Blank2:TEMPLATE!J156),SUM(Blank:TEMPLATE!J156))))</f>
        <v>#REF!</v>
      </c>
      <c r="X155" s="21" t="e">
        <f>IF(E155=0,"",(IF($F$3="YTD TOTALS",(SUM(Blank2:TEMPLATE!L156)-('MACHINE INFO'!R155*(B$6-A155+1))),SUM(Blank:Blank2!L156)+(SUM(Blank2:TEMPLATE!L156)-('MACHINE INFO'!R155*(B$6-A155+1))))))</f>
        <v>#REF!</v>
      </c>
      <c r="Y155" s="22" t="e">
        <f t="shared" si="24"/>
        <v>#REF!</v>
      </c>
      <c r="Z155" s="126" t="e">
        <f>IF(E155=0,"",(SUM('MACHINE INFO'!S155)))</f>
        <v>#REF!</v>
      </c>
      <c r="AA155" s="143" t="e">
        <f t="shared" si="25"/>
        <v>#REF!</v>
      </c>
      <c r="AB155" s="142" t="e">
        <f t="shared" si="26"/>
        <v>#REF!</v>
      </c>
    </row>
    <row r="156" spans="1:43" ht="20.25" hidden="1" customHeight="1" x14ac:dyDescent="0.4">
      <c r="A156" s="291">
        <f>IF($F$3="YTD TOTALS",IF('MACHINE INFO'!B153-B$2&gt;0,'MACHINE INFO'!B153,B$2),'MACHINE INFO'!B153)</f>
        <v>45626</v>
      </c>
      <c r="B156" s="604">
        <f>'MACHINE INFO'!D153</f>
        <v>0</v>
      </c>
      <c r="C156" s="291">
        <f>'MACHINE INFO'!E153</f>
        <v>0</v>
      </c>
      <c r="D156" s="19">
        <f>'MACHINE INFO'!F153</f>
        <v>0</v>
      </c>
      <c r="E156" s="19">
        <f>'MACHINE INFO'!G153</f>
        <v>0</v>
      </c>
      <c r="F156" s="20">
        <f>'MACHINE INFO'!H153</f>
        <v>0</v>
      </c>
      <c r="G156" s="19">
        <f>'MACHINE INFO'!I153</f>
        <v>0</v>
      </c>
      <c r="H156" s="19">
        <f>'MACHINE INFO'!O153</f>
        <v>0</v>
      </c>
      <c r="I156" s="19">
        <f>'MACHINE INFO'!P153</f>
        <v>0</v>
      </c>
      <c r="J156" s="19">
        <f>'MACHINE INFO'!Q153</f>
        <v>0</v>
      </c>
      <c r="K156" s="19" t="e">
        <f>'MACHINE INFO'!#REF!</f>
        <v>#REF!</v>
      </c>
      <c r="L156" s="299">
        <f>'MACHINE INFO'!U153</f>
        <v>0</v>
      </c>
      <c r="M156" s="21" t="str">
        <f>IF(D156=0,"",(IF($F$3="YTD TOTALS",SUM(Blank2:TEMPLATE!C157),SUM(Blank:TEMPLATE!C157))))</f>
        <v/>
      </c>
      <c r="N156" s="21" t="str">
        <f t="shared" si="20"/>
        <v/>
      </c>
      <c r="O156" s="21" t="str">
        <f>IF(E156=0,"",(IF($F$3="YTD TOTALS",SUM(Blank2:TEMPLATE!G157),SUM(Blank:TEMPLATE!G157))))</f>
        <v/>
      </c>
      <c r="P156" s="21" t="str">
        <f t="shared" si="21"/>
        <v/>
      </c>
      <c r="Q156" s="21" t="str">
        <f>IF(E156=0,"",(IF($F$3="YTD TOTALS",SUM(SUM(Blank2:TEMPLATE!D157),SUM(Blank2:TEMPLATE!E157)),SUM(SUM(Blank:TEMPLATE!D157),SUM(Blank:TEMPLATE!E157)))))</f>
        <v/>
      </c>
      <c r="R156" s="21" t="str">
        <f t="shared" si="22"/>
        <v/>
      </c>
      <c r="S156" s="21" t="str">
        <f>IF(E156=0,"",(IF($F$3="YTD TOTALS",SUM(Blank2:TEMPLATE!F157),SUM(Blank:TEMPLATE!F157))))</f>
        <v/>
      </c>
      <c r="T156" s="21" t="str">
        <f t="shared" si="23"/>
        <v/>
      </c>
      <c r="U156" s="21" t="str">
        <f>IF(E156=0,"",(IF($F$3="YTD TOTALS",SUM(Blank2:TEMPLATE!H157),SUM(Blank:TEMPLATE!H157))))</f>
        <v/>
      </c>
      <c r="V156" s="21" t="str">
        <f>IF(E156=0,"",(IF($F$3="YTD TOTALS",SUM(Blank2:TEMPLATE!I157),SUM(Blank:TEMPLATE!I157))))</f>
        <v/>
      </c>
      <c r="W156" s="21" t="str">
        <f>IF(E156=0,"",(IF($F$3="YTD TOTALS",SUM(Blank2:TEMPLATE!J157),SUM(Blank:TEMPLATE!J157))))</f>
        <v/>
      </c>
      <c r="X156" s="21" t="str">
        <f>IF(E156=0,"",(IF($F$3="YTD TOTALS",(SUM(Blank2:TEMPLATE!L157)-('MACHINE INFO'!R156*(B$6-A156+1))),SUM(Blank:Blank2!L157)+(SUM(Blank2:TEMPLATE!L157)-('MACHINE INFO'!R156*(B$6-A156+1))))))</f>
        <v/>
      </c>
      <c r="Y156" s="22" t="str">
        <f t="shared" si="24"/>
        <v/>
      </c>
      <c r="Z156" s="126" t="str">
        <f>IF(E156=0,"",(SUM('MACHINE INFO'!S156)))</f>
        <v/>
      </c>
      <c r="AA156" s="143" t="str">
        <f t="shared" si="25"/>
        <v/>
      </c>
      <c r="AB156" s="142" t="str">
        <f t="shared" si="26"/>
        <v/>
      </c>
    </row>
    <row r="157" spans="1:43" ht="20.25" hidden="1" customHeight="1" x14ac:dyDescent="0.4">
      <c r="A157" s="291">
        <f>IF($F$3="YTD TOTALS",IF('MACHINE INFO'!B158-B$2&gt;0,'MACHINE INFO'!B158,B$2),'MACHINE INFO'!B158)</f>
        <v>45626</v>
      </c>
      <c r="B157" s="604"/>
      <c r="C157" s="291">
        <f>IF($G$3="YTD TOTALS",IF('MACHINE INFO'!E158-B$2&gt;0,'MACHINE INFO'!E158,B$2),'MACHINE INFO'!E158)</f>
        <v>0</v>
      </c>
      <c r="D157" s="19">
        <f>'MACHINE INFO'!F158</f>
        <v>0</v>
      </c>
      <c r="E157" s="19">
        <f>'MACHINE INFO'!G158</f>
        <v>0</v>
      </c>
      <c r="F157" s="20">
        <f>'MACHINE INFO'!H158</f>
        <v>0</v>
      </c>
      <c r="G157" s="19">
        <f>'MACHINE INFO'!I158</f>
        <v>0</v>
      </c>
      <c r="H157" s="19">
        <f>'MACHINE INFO'!O158</f>
        <v>0</v>
      </c>
      <c r="I157" s="19">
        <f>'MACHINE INFO'!P158</f>
        <v>0</v>
      </c>
      <c r="J157" s="19">
        <f>'MACHINE INFO'!Q158</f>
        <v>0</v>
      </c>
      <c r="K157" s="19" t="e">
        <f>'MACHINE INFO'!#REF!</f>
        <v>#REF!</v>
      </c>
      <c r="L157" s="299">
        <f>'MACHINE INFO'!U158</f>
        <v>0</v>
      </c>
      <c r="M157" s="21" t="str">
        <f>IF(D157=0,"",(IF($F$3="YTD TOTALS",SUM(Blank2:TEMPLATE!C158),SUM(Blank:TEMPLATE!C158))))</f>
        <v/>
      </c>
      <c r="N157" s="21" t="str">
        <f t="shared" si="20"/>
        <v/>
      </c>
      <c r="O157" s="21" t="str">
        <f>IF(E157=0,"",(IF($F$3="YTD TOTALS",SUM(Blank2:TEMPLATE!G158),SUM(Blank:TEMPLATE!G158))))</f>
        <v/>
      </c>
      <c r="P157" s="21" t="str">
        <f t="shared" si="21"/>
        <v/>
      </c>
      <c r="Q157" s="21" t="str">
        <f>IF(E157=0,"",(IF($F$3="YTD TOTALS",SUM(SUM(Blank2:TEMPLATE!D158),SUM(Blank2:TEMPLATE!E158)),SUM(SUM(Blank:TEMPLATE!D158),SUM(Blank:TEMPLATE!E158)))))</f>
        <v/>
      </c>
      <c r="R157" s="21" t="str">
        <f t="shared" si="22"/>
        <v/>
      </c>
      <c r="S157" s="21" t="str">
        <f>IF(E157=0,"",(IF($F$3="YTD TOTALS",SUM(Blank2:TEMPLATE!F158),SUM(Blank:TEMPLATE!F158))))</f>
        <v/>
      </c>
      <c r="T157" s="21" t="str">
        <f t="shared" si="23"/>
        <v/>
      </c>
      <c r="U157" s="21" t="str">
        <f>IF(E157=0,"",(IF($F$3="YTD TOTALS",SUM(Blank2:TEMPLATE!H158),SUM(Blank:TEMPLATE!H158))))</f>
        <v/>
      </c>
      <c r="V157" s="21" t="str">
        <f>IF(E157=0,"",(IF($F$3="YTD TOTALS",SUM(Blank2:TEMPLATE!I158),SUM(Blank:TEMPLATE!I158))))</f>
        <v/>
      </c>
      <c r="W157" s="21" t="str">
        <f>IF(E157=0,"",(IF($F$3="YTD TOTALS",SUM(Blank2:TEMPLATE!J158),SUM(Blank:TEMPLATE!J158))))</f>
        <v/>
      </c>
      <c r="X157" s="21" t="str">
        <f>IF(E157=0,"",(IF($F$3="YTD TOTALS",(SUM(Blank2:TEMPLATE!L158)-('MACHINE INFO'!R157*(B$6-A157+1))),SUM(Blank:Blank2!L158)+(SUM(Blank2:TEMPLATE!L158)-('MACHINE INFO'!R157*(B$6-A157+1))))))</f>
        <v/>
      </c>
      <c r="Y157" s="22" t="str">
        <f t="shared" si="24"/>
        <v/>
      </c>
      <c r="Z157" s="126" t="str">
        <f>IF(E157=0,"",(SUM('MACHINE INFO'!S157)))</f>
        <v/>
      </c>
      <c r="AA157" s="143" t="str">
        <f t="shared" si="25"/>
        <v/>
      </c>
      <c r="AB157" s="142" t="str">
        <f t="shared" si="26"/>
        <v/>
      </c>
    </row>
    <row r="158" spans="1:43" ht="20.25" hidden="1" customHeight="1" x14ac:dyDescent="0.4">
      <c r="A158" s="291">
        <f>IF($F$3="YTD TOTALS",IF('MACHINE INFO'!B159-B$2&gt;0,'MACHINE INFO'!B159,B$2),'MACHINE INFO'!B159)</f>
        <v>45626</v>
      </c>
      <c r="B158" s="604"/>
      <c r="C158" s="291">
        <f>IF($G$3="YTD TOTALS",IF('MACHINE INFO'!E159-B$2&gt;0,'MACHINE INFO'!E159,B$2),'MACHINE INFO'!E159)</f>
        <v>0</v>
      </c>
      <c r="D158" s="19">
        <f>'MACHINE INFO'!F159</f>
        <v>0</v>
      </c>
      <c r="E158" s="19">
        <f>'MACHINE INFO'!G159</f>
        <v>0</v>
      </c>
      <c r="F158" s="20">
        <f>'MACHINE INFO'!H159</f>
        <v>0</v>
      </c>
      <c r="G158" s="19">
        <f>'MACHINE INFO'!I159</f>
        <v>0</v>
      </c>
      <c r="H158" s="19">
        <f>'MACHINE INFO'!O159</f>
        <v>0</v>
      </c>
      <c r="I158" s="19">
        <f>'MACHINE INFO'!P159</f>
        <v>0</v>
      </c>
      <c r="J158" s="19">
        <f>'MACHINE INFO'!Q159</f>
        <v>0</v>
      </c>
      <c r="K158" s="19" t="e">
        <f>'MACHINE INFO'!#REF!</f>
        <v>#REF!</v>
      </c>
      <c r="L158" s="299">
        <f>'MACHINE INFO'!U159</f>
        <v>0</v>
      </c>
      <c r="M158" s="21" t="str">
        <f>IF(D158=0,"",(IF($F$3="YTD TOTALS",SUM(Blank2:TEMPLATE!C159),SUM(Blank:TEMPLATE!C159))))</f>
        <v/>
      </c>
      <c r="N158" s="21" t="str">
        <f t="shared" si="20"/>
        <v/>
      </c>
      <c r="O158" s="21" t="str">
        <f>IF(E158=0,"",(IF($F$3="YTD TOTALS",SUM(Blank2:TEMPLATE!G159),SUM(Blank:TEMPLATE!G159))))</f>
        <v/>
      </c>
      <c r="P158" s="21" t="str">
        <f t="shared" si="21"/>
        <v/>
      </c>
      <c r="Q158" s="21" t="str">
        <f>IF(E158=0,"",(IF($F$3="YTD TOTALS",SUM(SUM(Blank2:TEMPLATE!D159),SUM(Blank2:TEMPLATE!E159)),SUM(SUM(Blank:TEMPLATE!D159),SUM(Blank:TEMPLATE!E159)))))</f>
        <v/>
      </c>
      <c r="R158" s="21" t="str">
        <f t="shared" si="22"/>
        <v/>
      </c>
      <c r="S158" s="21" t="str">
        <f>IF(E158=0,"",(IF($F$3="YTD TOTALS",SUM(Blank2:TEMPLATE!F159),SUM(Blank:TEMPLATE!F159))))</f>
        <v/>
      </c>
      <c r="T158" s="21" t="str">
        <f t="shared" si="23"/>
        <v/>
      </c>
      <c r="U158" s="21" t="str">
        <f>IF(E158=0,"",(IF($F$3="YTD TOTALS",SUM(Blank2:TEMPLATE!H159),SUM(Blank:TEMPLATE!H159))))</f>
        <v/>
      </c>
      <c r="V158" s="21" t="str">
        <f>IF(E158=0,"",(IF($F$3="YTD TOTALS",SUM(Blank2:TEMPLATE!I159),SUM(Blank:TEMPLATE!I159))))</f>
        <v/>
      </c>
      <c r="W158" s="21" t="str">
        <f>IF(E158=0,"",(IF($F$3="YTD TOTALS",SUM(Blank2:TEMPLATE!J159),SUM(Blank:TEMPLATE!J159))))</f>
        <v/>
      </c>
      <c r="X158" s="21" t="str">
        <f>IF(E158=0,"",(IF($F$3="YTD TOTALS",(SUM(Blank2:TEMPLATE!L159)-('MACHINE INFO'!R158*(B$6-A158+1))),SUM(Blank:Blank2!L159)+(SUM(Blank2:TEMPLATE!L159)-('MACHINE INFO'!R158*(B$6-A158+1))))))</f>
        <v/>
      </c>
      <c r="Y158" s="22" t="str">
        <f t="shared" si="24"/>
        <v/>
      </c>
      <c r="Z158" s="126" t="str">
        <f>IF(E158=0,"",(SUM('MACHINE INFO'!S158)))</f>
        <v/>
      </c>
      <c r="AA158" s="143" t="str">
        <f t="shared" si="25"/>
        <v/>
      </c>
      <c r="AB158" s="142" t="str">
        <f t="shared" si="26"/>
        <v/>
      </c>
    </row>
    <row r="159" spans="1:43" ht="20.25" hidden="1" customHeight="1" x14ac:dyDescent="0.4">
      <c r="A159" s="291">
        <f>IF($F$3="YTD TOTALS",IF('MACHINE INFO'!B160-B$2&gt;0,'MACHINE INFO'!B160,B$2),'MACHINE INFO'!B160)</f>
        <v>45626</v>
      </c>
      <c r="B159" s="604"/>
      <c r="C159" s="291">
        <f>IF($G$3="YTD TOTALS",IF('MACHINE INFO'!E160-B$2&gt;0,'MACHINE INFO'!E160,B$2),'MACHINE INFO'!E160)</f>
        <v>0</v>
      </c>
      <c r="D159" s="19">
        <f>'MACHINE INFO'!F160</f>
        <v>0</v>
      </c>
      <c r="E159" s="19">
        <f>'MACHINE INFO'!G160</f>
        <v>0</v>
      </c>
      <c r="F159" s="20">
        <f>'MACHINE INFO'!H160</f>
        <v>0</v>
      </c>
      <c r="G159" s="19">
        <f>'MACHINE INFO'!I160</f>
        <v>0</v>
      </c>
      <c r="H159" s="19">
        <f>'MACHINE INFO'!O160</f>
        <v>0</v>
      </c>
      <c r="I159" s="19">
        <f>'MACHINE INFO'!P160</f>
        <v>0</v>
      </c>
      <c r="J159" s="19">
        <f>'MACHINE INFO'!Q160</f>
        <v>0</v>
      </c>
      <c r="K159" s="19" t="e">
        <f>'MACHINE INFO'!#REF!</f>
        <v>#REF!</v>
      </c>
      <c r="L159" s="299">
        <f>'MACHINE INFO'!U160</f>
        <v>0</v>
      </c>
      <c r="M159" s="21" t="str">
        <f>IF(D159=0,"",(IF($F$3="YTD TOTALS",SUM(Blank2:TEMPLATE!C160),SUM(Blank:TEMPLATE!C160))))</f>
        <v/>
      </c>
      <c r="N159" s="21" t="str">
        <f t="shared" si="20"/>
        <v/>
      </c>
      <c r="O159" s="21" t="str">
        <f>IF(E159=0,"",(IF($F$3="YTD TOTALS",SUM(Blank2:TEMPLATE!G160),SUM(Blank:TEMPLATE!G160))))</f>
        <v/>
      </c>
      <c r="P159" s="21" t="str">
        <f t="shared" si="21"/>
        <v/>
      </c>
      <c r="Q159" s="21" t="str">
        <f>IF(E159=0,"",(IF($F$3="YTD TOTALS",SUM(SUM(Blank2:TEMPLATE!D160),SUM(Blank2:TEMPLATE!E160)),SUM(SUM(Blank:TEMPLATE!D160),SUM(Blank:TEMPLATE!E160)))))</f>
        <v/>
      </c>
      <c r="R159" s="21" t="str">
        <f t="shared" si="22"/>
        <v/>
      </c>
      <c r="S159" s="21" t="str">
        <f>IF(E159=0,"",(IF($F$3="YTD TOTALS",SUM(Blank2:TEMPLATE!F160),SUM(Blank:TEMPLATE!F160))))</f>
        <v/>
      </c>
      <c r="T159" s="21" t="str">
        <f t="shared" si="23"/>
        <v/>
      </c>
      <c r="U159" s="21" t="str">
        <f>IF(E159=0,"",(IF($F$3="YTD TOTALS",SUM(Blank2:TEMPLATE!H160),SUM(Blank:TEMPLATE!H160))))</f>
        <v/>
      </c>
      <c r="V159" s="21" t="str">
        <f>IF(E159=0,"",(IF($F$3="YTD TOTALS",SUM(Blank2:TEMPLATE!I160),SUM(Blank:TEMPLATE!I160))))</f>
        <v/>
      </c>
      <c r="W159" s="21" t="str">
        <f>IF(E159=0,"",(IF($F$3="YTD TOTALS",SUM(Blank2:TEMPLATE!J160),SUM(Blank:TEMPLATE!J160))))</f>
        <v/>
      </c>
      <c r="X159" s="21" t="str">
        <f>IF(E159=0,"",(IF($F$3="YTD TOTALS",(SUM(Blank2:TEMPLATE!L160)-('MACHINE INFO'!R159*(B$6-A159+1))),SUM(Blank:Blank2!L160)+(SUM(Blank2:TEMPLATE!L160)-('MACHINE INFO'!R159*(B$6-A159+1))))))</f>
        <v/>
      </c>
      <c r="Y159" s="22" t="str">
        <f t="shared" si="24"/>
        <v/>
      </c>
      <c r="Z159" s="126" t="str">
        <f>IF(E159=0,"",(SUM('MACHINE INFO'!S159)))</f>
        <v/>
      </c>
      <c r="AA159" s="143" t="str">
        <f t="shared" si="25"/>
        <v/>
      </c>
      <c r="AB159" s="142" t="str">
        <f t="shared" si="26"/>
        <v/>
      </c>
    </row>
    <row r="160" spans="1:43" ht="20.25" hidden="1" customHeight="1" x14ac:dyDescent="0.4">
      <c r="A160" s="291">
        <f>IF($F$3="YTD TOTALS",IF('MACHINE INFO'!B161-B$2&gt;0,'MACHINE INFO'!B161,B$2),'MACHINE INFO'!B161)</f>
        <v>45626</v>
      </c>
      <c r="B160" s="604"/>
      <c r="C160" s="291">
        <f>IF($G$3="YTD TOTALS",IF('MACHINE INFO'!E161-B$2&gt;0,'MACHINE INFO'!E161,B$2),'MACHINE INFO'!E161)</f>
        <v>0</v>
      </c>
      <c r="D160" s="19">
        <f>'MACHINE INFO'!F161</f>
        <v>0</v>
      </c>
      <c r="E160" s="19">
        <f>'MACHINE INFO'!G161</f>
        <v>0</v>
      </c>
      <c r="F160" s="20">
        <f>'MACHINE INFO'!H161</f>
        <v>0</v>
      </c>
      <c r="G160" s="19">
        <f>'MACHINE INFO'!I161</f>
        <v>0</v>
      </c>
      <c r="H160" s="19">
        <f>'MACHINE INFO'!O161</f>
        <v>0</v>
      </c>
      <c r="I160" s="19">
        <f>'MACHINE INFO'!P161</f>
        <v>0</v>
      </c>
      <c r="J160" s="19">
        <f>'MACHINE INFO'!Q161</f>
        <v>0</v>
      </c>
      <c r="K160" s="19" t="e">
        <f>'MACHINE INFO'!#REF!</f>
        <v>#REF!</v>
      </c>
      <c r="L160" s="299">
        <f>'MACHINE INFO'!U161</f>
        <v>0</v>
      </c>
      <c r="M160" s="21" t="str">
        <f>IF(D160=0,"",(IF($F$3="YTD TOTALS",SUM(Blank2:TEMPLATE!C161),SUM(Blank:TEMPLATE!C161))))</f>
        <v/>
      </c>
      <c r="N160" s="21" t="str">
        <f t="shared" si="20"/>
        <v/>
      </c>
      <c r="O160" s="21" t="str">
        <f>IF(E160=0,"",(IF($F$3="YTD TOTALS",SUM(Blank2:TEMPLATE!G161),SUM(Blank:TEMPLATE!G161))))</f>
        <v/>
      </c>
      <c r="P160" s="21" t="str">
        <f t="shared" si="21"/>
        <v/>
      </c>
      <c r="Q160" s="21" t="str">
        <f>IF(E160=0,"",(IF($F$3="YTD TOTALS",SUM(SUM(Blank2:TEMPLATE!D161),SUM(Blank2:TEMPLATE!E161)),SUM(SUM(Blank:TEMPLATE!D161),SUM(Blank:TEMPLATE!E161)))))</f>
        <v/>
      </c>
      <c r="R160" s="21" t="str">
        <f t="shared" si="22"/>
        <v/>
      </c>
      <c r="S160" s="21" t="str">
        <f>IF(E160=0,"",(IF($F$3="YTD TOTALS",SUM(Blank2:TEMPLATE!F161),SUM(Blank:TEMPLATE!F161))))</f>
        <v/>
      </c>
      <c r="T160" s="21" t="str">
        <f t="shared" si="23"/>
        <v/>
      </c>
      <c r="U160" s="21" t="str">
        <f>IF(E160=0,"",(IF($F$3="YTD TOTALS",SUM(Blank2:TEMPLATE!H161),SUM(Blank:TEMPLATE!H161))))</f>
        <v/>
      </c>
      <c r="V160" s="21" t="str">
        <f>IF(E160=0,"",(IF($F$3="YTD TOTALS",SUM(Blank2:TEMPLATE!I161),SUM(Blank:TEMPLATE!I161))))</f>
        <v/>
      </c>
      <c r="W160" s="21" t="str">
        <f>IF(E160=0,"",(IF($F$3="YTD TOTALS",SUM(Blank2:TEMPLATE!J161),SUM(Blank:TEMPLATE!J161))))</f>
        <v/>
      </c>
      <c r="X160" s="21" t="str">
        <f>IF(E160=0,"",(IF($F$3="YTD TOTALS",(SUM(Blank2:TEMPLATE!L161)-('MACHINE INFO'!R160*(B$6-A160+1))),SUM(Blank:Blank2!L161)+(SUM(Blank2:TEMPLATE!L161)-('MACHINE INFO'!R160*(B$6-A160+1))))))</f>
        <v/>
      </c>
      <c r="Y160" s="22" t="str">
        <f t="shared" si="24"/>
        <v/>
      </c>
      <c r="Z160" s="126" t="str">
        <f>IF(E160=0,"",(SUM('MACHINE INFO'!S160)))</f>
        <v/>
      </c>
      <c r="AA160" s="143" t="str">
        <f t="shared" si="25"/>
        <v/>
      </c>
      <c r="AB160" s="142" t="str">
        <f t="shared" si="26"/>
        <v/>
      </c>
    </row>
    <row r="161" spans="1:38" ht="20.25" hidden="1" customHeight="1" x14ac:dyDescent="0.4">
      <c r="A161" s="291">
        <f>IF($F$3="YTD TOTALS",IF('MACHINE INFO'!B162-B$2&gt;0,'MACHINE INFO'!B162,B$2),'MACHINE INFO'!B162)</f>
        <v>45626</v>
      </c>
      <c r="B161" s="604"/>
      <c r="C161" s="291">
        <f>IF($G$3="YTD TOTALS",IF('MACHINE INFO'!E162-B$2&gt;0,'MACHINE INFO'!E162,B$2),'MACHINE INFO'!E162)</f>
        <v>0</v>
      </c>
      <c r="D161" s="19">
        <f>'MACHINE INFO'!F162</f>
        <v>0</v>
      </c>
      <c r="E161" s="19">
        <f>'MACHINE INFO'!G162</f>
        <v>0</v>
      </c>
      <c r="F161" s="20">
        <f>'MACHINE INFO'!H162</f>
        <v>0</v>
      </c>
      <c r="G161" s="19">
        <f>'MACHINE INFO'!I162</f>
        <v>0</v>
      </c>
      <c r="H161" s="19">
        <f>'MACHINE INFO'!O162</f>
        <v>0</v>
      </c>
      <c r="I161" s="19">
        <f>'MACHINE INFO'!P162</f>
        <v>0</v>
      </c>
      <c r="J161" s="19">
        <f>'MACHINE INFO'!Q162</f>
        <v>0</v>
      </c>
      <c r="K161" s="19" t="e">
        <f>'MACHINE INFO'!#REF!</f>
        <v>#REF!</v>
      </c>
      <c r="L161" s="299">
        <f>'MACHINE INFO'!U162</f>
        <v>0</v>
      </c>
      <c r="M161" s="21" t="str">
        <f>IF(D161=0,"",(IF($F$3="YTD TOTALS",SUM(Blank2:TEMPLATE!C162),SUM(Blank:TEMPLATE!C162))))</f>
        <v/>
      </c>
      <c r="N161" s="21" t="str">
        <f t="shared" si="20"/>
        <v/>
      </c>
      <c r="O161" s="21" t="str">
        <f>IF(E161=0,"",(IF($F$3="YTD TOTALS",SUM(Blank2:TEMPLATE!G162),SUM(Blank:TEMPLATE!G162))))</f>
        <v/>
      </c>
      <c r="P161" s="21" t="str">
        <f t="shared" si="21"/>
        <v/>
      </c>
      <c r="Q161" s="21" t="str">
        <f>IF(E161=0,"",(IF($F$3="YTD TOTALS",SUM(SUM(Blank2:TEMPLATE!D162),SUM(Blank2:TEMPLATE!E162)),SUM(SUM(Blank:TEMPLATE!D162),SUM(Blank:TEMPLATE!E162)))))</f>
        <v/>
      </c>
      <c r="R161" s="21" t="str">
        <f t="shared" si="22"/>
        <v/>
      </c>
      <c r="S161" s="21" t="str">
        <f>IF(E161=0,"",(IF($F$3="YTD TOTALS",SUM(Blank2:TEMPLATE!F162),SUM(Blank:TEMPLATE!F162))))</f>
        <v/>
      </c>
      <c r="T161" s="21" t="str">
        <f t="shared" si="23"/>
        <v/>
      </c>
      <c r="U161" s="21" t="str">
        <f>IF(E161=0,"",(IF($F$3="YTD TOTALS",SUM(Blank2:TEMPLATE!H162),SUM(Blank:TEMPLATE!H162))))</f>
        <v/>
      </c>
      <c r="V161" s="21" t="str">
        <f>IF(E161=0,"",(IF($F$3="YTD TOTALS",SUM(Blank2:TEMPLATE!I162),SUM(Blank:TEMPLATE!I162))))</f>
        <v/>
      </c>
      <c r="W161" s="21" t="str">
        <f>IF(E161=0,"",(IF($F$3="YTD TOTALS",SUM(Blank2:TEMPLATE!J162),SUM(Blank:TEMPLATE!J162))))</f>
        <v/>
      </c>
      <c r="X161" s="21" t="str">
        <f>IF(E161=0,"",(IF($F$3="YTD TOTALS",(SUM(Blank2:TEMPLATE!L162)-('MACHINE INFO'!R161*(B$6-A161+1))),SUM(Blank:Blank2!L162)+(SUM(Blank2:TEMPLATE!L162)-('MACHINE INFO'!R161*(B$6-A161+1))))))</f>
        <v/>
      </c>
      <c r="Y161" s="22" t="str">
        <f t="shared" si="24"/>
        <v/>
      </c>
      <c r="Z161" s="126" t="str">
        <f>IF(E161=0,"",(SUM('MACHINE INFO'!S161)))</f>
        <v/>
      </c>
      <c r="AA161" s="143" t="str">
        <f t="shared" si="25"/>
        <v/>
      </c>
      <c r="AB161" s="142" t="str">
        <f t="shared" si="26"/>
        <v/>
      </c>
    </row>
    <row r="162" spans="1:38" ht="20.25" hidden="1" customHeight="1" x14ac:dyDescent="0.4">
      <c r="A162" s="291">
        <f>IF($F$3="YTD TOTALS",IF('MACHINE INFO'!B163-B$2&gt;0,'MACHINE INFO'!B163,B$2),'MACHINE INFO'!B163)</f>
        <v>45626</v>
      </c>
      <c r="B162" s="604"/>
      <c r="C162" s="291">
        <f>IF($G$3="YTD TOTALS",IF('MACHINE INFO'!E163-B$2&gt;0,'MACHINE INFO'!E163,B$2),'MACHINE INFO'!E163)</f>
        <v>0</v>
      </c>
      <c r="D162" s="19">
        <f>'MACHINE INFO'!F163</f>
        <v>0</v>
      </c>
      <c r="E162" s="19">
        <f>'MACHINE INFO'!G163</f>
        <v>0</v>
      </c>
      <c r="F162" s="20">
        <f>'MACHINE INFO'!H163</f>
        <v>0</v>
      </c>
      <c r="G162" s="19">
        <f>'MACHINE INFO'!I163</f>
        <v>0</v>
      </c>
      <c r="H162" s="19">
        <f>'MACHINE INFO'!O163</f>
        <v>0</v>
      </c>
      <c r="I162" s="19">
        <f>'MACHINE INFO'!P163</f>
        <v>0</v>
      </c>
      <c r="J162" s="19">
        <f>'MACHINE INFO'!Q163</f>
        <v>0</v>
      </c>
      <c r="K162" s="19" t="e">
        <f>'MACHINE INFO'!#REF!</f>
        <v>#REF!</v>
      </c>
      <c r="L162" s="299">
        <f>'MACHINE INFO'!U163</f>
        <v>0</v>
      </c>
      <c r="M162" s="21" t="str">
        <f>IF(D162=0,"",(IF($F$3="YTD TOTALS",SUM(Blank2:TEMPLATE!C163),SUM(Blank:TEMPLATE!C163))))</f>
        <v/>
      </c>
      <c r="N162" s="21" t="str">
        <f t="shared" si="20"/>
        <v/>
      </c>
      <c r="O162" s="21" t="str">
        <f>IF(E162=0,"",(IF($F$3="YTD TOTALS",SUM(Blank2:TEMPLATE!G163),SUM(Blank:TEMPLATE!G163))))</f>
        <v/>
      </c>
      <c r="P162" s="21" t="str">
        <f t="shared" si="21"/>
        <v/>
      </c>
      <c r="Q162" s="21" t="str">
        <f>IF(E162=0,"",(IF($F$3="YTD TOTALS",SUM(SUM(Blank2:TEMPLATE!D163),SUM(Blank2:TEMPLATE!E163)),SUM(SUM(Blank:TEMPLATE!D163),SUM(Blank:TEMPLATE!E163)))))</f>
        <v/>
      </c>
      <c r="R162" s="21" t="str">
        <f t="shared" si="22"/>
        <v/>
      </c>
      <c r="S162" s="21" t="str">
        <f>IF(E162=0,"",(IF($F$3="YTD TOTALS",SUM(Blank2:TEMPLATE!F163),SUM(Blank:TEMPLATE!F163))))</f>
        <v/>
      </c>
      <c r="T162" s="21" t="str">
        <f t="shared" si="23"/>
        <v/>
      </c>
      <c r="U162" s="21" t="str">
        <f>IF(E162=0,"",(IF($F$3="YTD TOTALS",SUM(Blank2:TEMPLATE!H163),SUM(Blank:TEMPLATE!H163))))</f>
        <v/>
      </c>
      <c r="V162" s="21" t="str">
        <f>IF(E162=0,"",(IF($F$3="YTD TOTALS",SUM(Blank2:TEMPLATE!I163),SUM(Blank:TEMPLATE!I163))))</f>
        <v/>
      </c>
      <c r="W162" s="21" t="str">
        <f>IF(E162=0,"",(IF($F$3="YTD TOTALS",SUM(Blank2:TEMPLATE!J163),SUM(Blank:TEMPLATE!J163))))</f>
        <v/>
      </c>
      <c r="X162" s="21" t="str">
        <f>IF(E162=0,"",(IF($F$3="YTD TOTALS",(SUM(Blank2:TEMPLATE!L163)-('MACHINE INFO'!R162*(B$6-A162+1))),SUM(Blank:Blank2!L163)+(SUM(Blank2:TEMPLATE!L163)-('MACHINE INFO'!R162*(B$6-A162+1))))))</f>
        <v/>
      </c>
      <c r="Y162" s="22" t="str">
        <f t="shared" si="24"/>
        <v/>
      </c>
      <c r="Z162" s="126" t="str">
        <f>IF(E162=0,"",(SUM('MACHINE INFO'!S162)))</f>
        <v/>
      </c>
      <c r="AA162" s="143" t="str">
        <f t="shared" si="25"/>
        <v/>
      </c>
      <c r="AB162" s="142" t="str">
        <f t="shared" si="26"/>
        <v/>
      </c>
    </row>
    <row r="163" spans="1:38" ht="20.25" hidden="1" customHeight="1" x14ac:dyDescent="0.4">
      <c r="A163" s="291">
        <f>IF($F$3="YTD TOTALS",IF('MACHINE INFO'!B164-B$2&gt;0,'MACHINE INFO'!B164,B$2),'MACHINE INFO'!B164)</f>
        <v>45626</v>
      </c>
      <c r="B163" s="604"/>
      <c r="C163" s="291">
        <f>IF($G$3="YTD TOTALS",IF('MACHINE INFO'!E164-B$2&gt;0,'MACHINE INFO'!E164,B$2),'MACHINE INFO'!E164)</f>
        <v>0</v>
      </c>
      <c r="D163" s="19">
        <f>'MACHINE INFO'!F164</f>
        <v>0</v>
      </c>
      <c r="E163" s="19">
        <f>'MACHINE INFO'!G164</f>
        <v>0</v>
      </c>
      <c r="F163" s="20">
        <f>'MACHINE INFO'!H164</f>
        <v>0</v>
      </c>
      <c r="G163" s="19">
        <f>'MACHINE INFO'!I164</f>
        <v>0</v>
      </c>
      <c r="H163" s="19">
        <f>'MACHINE INFO'!O164</f>
        <v>0</v>
      </c>
      <c r="I163" s="19">
        <f>'MACHINE INFO'!P164</f>
        <v>0</v>
      </c>
      <c r="J163" s="19">
        <f>'MACHINE INFO'!Q164</f>
        <v>0</v>
      </c>
      <c r="K163" s="19" t="e">
        <f>'MACHINE INFO'!#REF!</f>
        <v>#REF!</v>
      </c>
      <c r="L163" s="299">
        <f>'MACHINE INFO'!U164</f>
        <v>0</v>
      </c>
      <c r="M163" s="21" t="str">
        <f>IF(D163=0,"",(IF($F$3="YTD TOTALS",SUM(Blank2:TEMPLATE!C164),SUM(Blank:TEMPLATE!C164))))</f>
        <v/>
      </c>
      <c r="N163" s="21" t="str">
        <f t="shared" si="20"/>
        <v/>
      </c>
      <c r="O163" s="21" t="str">
        <f>IF(E163=0,"",(IF($F$3="YTD TOTALS",SUM(Blank2:TEMPLATE!G164),SUM(Blank:TEMPLATE!G164))))</f>
        <v/>
      </c>
      <c r="P163" s="21" t="str">
        <f t="shared" si="21"/>
        <v/>
      </c>
      <c r="Q163" s="21" t="str">
        <f>IF(E163=0,"",(IF($F$3="YTD TOTALS",SUM(SUM(Blank2:TEMPLATE!D164),SUM(Blank2:TEMPLATE!E164)),SUM(SUM(Blank:TEMPLATE!D164),SUM(Blank:TEMPLATE!E164)))))</f>
        <v/>
      </c>
      <c r="R163" s="21" t="str">
        <f t="shared" si="22"/>
        <v/>
      </c>
      <c r="S163" s="21" t="str">
        <f>IF(E163=0,"",(IF($F$3="YTD TOTALS",SUM(Blank2:TEMPLATE!F164),SUM(Blank:TEMPLATE!F164))))</f>
        <v/>
      </c>
      <c r="T163" s="21" t="str">
        <f t="shared" si="23"/>
        <v/>
      </c>
      <c r="U163" s="21" t="str">
        <f>IF(E163=0,"",(IF($F$3="YTD TOTALS",SUM(Blank2:TEMPLATE!H164),SUM(Blank:TEMPLATE!H164))))</f>
        <v/>
      </c>
      <c r="V163" s="21" t="str">
        <f>IF(E163=0,"",(IF($F$3="YTD TOTALS",SUM(Blank2:TEMPLATE!I164),SUM(Blank:TEMPLATE!I164))))</f>
        <v/>
      </c>
      <c r="W163" s="21" t="str">
        <f>IF(E163=0,"",(IF($F$3="YTD TOTALS",SUM(Blank2:TEMPLATE!J164),SUM(Blank:TEMPLATE!J164))))</f>
        <v/>
      </c>
      <c r="X163" s="21" t="str">
        <f>IF(E163=0,"",(IF($F$3="YTD TOTALS",(SUM(Blank2:TEMPLATE!L164)-('MACHINE INFO'!R163*(B$6-A163+1))),SUM(Blank:Blank2!L164)+(SUM(Blank2:TEMPLATE!L164)-('MACHINE INFO'!R163*(B$6-A163+1))))))</f>
        <v/>
      </c>
      <c r="Y163" s="22" t="str">
        <f t="shared" si="24"/>
        <v/>
      </c>
      <c r="Z163" s="126" t="str">
        <f>IF(E163=0,"",(SUM('MACHINE INFO'!S163)))</f>
        <v/>
      </c>
      <c r="AA163" s="143" t="str">
        <f t="shared" si="25"/>
        <v/>
      </c>
      <c r="AB163" s="142" t="str">
        <f t="shared" si="26"/>
        <v/>
      </c>
    </row>
    <row r="164" spans="1:38" ht="20.25" hidden="1" customHeight="1" x14ac:dyDescent="0.4">
      <c r="A164" s="291">
        <f>IF($F$3="YTD TOTALS",IF('MACHINE INFO'!B165-B$2&gt;0,'MACHINE INFO'!B165,B$2),'MACHINE INFO'!B165)</f>
        <v>45626</v>
      </c>
      <c r="B164" s="604"/>
      <c r="C164" s="291">
        <f>IF($G$3="YTD TOTALS",IF('MACHINE INFO'!E165-B$2&gt;0,'MACHINE INFO'!E165,B$2),'MACHINE INFO'!E165)</f>
        <v>0</v>
      </c>
      <c r="D164" s="19">
        <f>'MACHINE INFO'!F165</f>
        <v>0</v>
      </c>
      <c r="E164" s="19">
        <f>'MACHINE INFO'!G165</f>
        <v>0</v>
      </c>
      <c r="F164" s="20">
        <f>'MACHINE INFO'!H165</f>
        <v>0</v>
      </c>
      <c r="G164" s="19">
        <f>'MACHINE INFO'!I165</f>
        <v>0</v>
      </c>
      <c r="H164" s="19">
        <f>'MACHINE INFO'!O165</f>
        <v>0</v>
      </c>
      <c r="I164" s="19">
        <f>'MACHINE INFO'!P165</f>
        <v>0</v>
      </c>
      <c r="J164" s="19">
        <f>'MACHINE INFO'!Q165</f>
        <v>0</v>
      </c>
      <c r="K164" s="19" t="e">
        <f>'MACHINE INFO'!#REF!</f>
        <v>#REF!</v>
      </c>
      <c r="L164" s="299">
        <f>'MACHINE INFO'!U165</f>
        <v>0</v>
      </c>
      <c r="M164" s="21" t="str">
        <f>IF(D164=0,"",(IF($F$3="YTD TOTALS",SUM(Blank2:TEMPLATE!C165),SUM(Blank:TEMPLATE!C165))))</f>
        <v/>
      </c>
      <c r="N164" s="21" t="str">
        <f t="shared" si="20"/>
        <v/>
      </c>
      <c r="O164" s="21" t="str">
        <f>IF(E164=0,"",(IF($F$3="YTD TOTALS",SUM(Blank2:TEMPLATE!G165),SUM(Blank:TEMPLATE!G165))))</f>
        <v/>
      </c>
      <c r="P164" s="21" t="str">
        <f t="shared" si="21"/>
        <v/>
      </c>
      <c r="Q164" s="21" t="str">
        <f>IF(E164=0,"",(IF($F$3="YTD TOTALS",SUM(SUM(Blank2:TEMPLATE!D165),SUM(Blank2:TEMPLATE!E165)),SUM(SUM(Blank:TEMPLATE!D165),SUM(Blank:TEMPLATE!E165)))))</f>
        <v/>
      </c>
      <c r="R164" s="21" t="str">
        <f t="shared" si="22"/>
        <v/>
      </c>
      <c r="S164" s="21" t="str">
        <f>IF(E164=0,"",(IF($F$3="YTD TOTALS",SUM(Blank2:TEMPLATE!F165),SUM(Blank:TEMPLATE!F165))))</f>
        <v/>
      </c>
      <c r="T164" s="21" t="str">
        <f t="shared" si="23"/>
        <v/>
      </c>
      <c r="U164" s="21" t="str">
        <f>IF(E164=0,"",(IF($F$3="YTD TOTALS",SUM(Blank2:TEMPLATE!H165),SUM(Blank:TEMPLATE!H165))))</f>
        <v/>
      </c>
      <c r="V164" s="21" t="str">
        <f>IF(E164=0,"",(IF($F$3="YTD TOTALS",SUM(Blank2:TEMPLATE!I165),SUM(Blank:TEMPLATE!I165))))</f>
        <v/>
      </c>
      <c r="W164" s="21" t="str">
        <f>IF(E164=0,"",(IF($F$3="YTD TOTALS",SUM(Blank2:TEMPLATE!J165),SUM(Blank:TEMPLATE!J165))))</f>
        <v/>
      </c>
      <c r="X164" s="21" t="str">
        <f>IF(E164=0,"",(IF($F$3="YTD TOTALS",(SUM(Blank2:TEMPLATE!L165)-('MACHINE INFO'!R164*(B$6-A164+1))),SUM(Blank:Blank2!L165)+(SUM(Blank2:TEMPLATE!L165)-('MACHINE INFO'!R164*(B$6-A164+1))))))</f>
        <v/>
      </c>
      <c r="Y164" s="22" t="str">
        <f t="shared" si="24"/>
        <v/>
      </c>
      <c r="Z164" s="126" t="str">
        <f>IF(E164=0,"",(SUM('MACHINE INFO'!S164)))</f>
        <v/>
      </c>
      <c r="AA164" s="143" t="str">
        <f t="shared" si="25"/>
        <v/>
      </c>
      <c r="AB164" s="142" t="str">
        <f t="shared" si="26"/>
        <v/>
      </c>
    </row>
    <row r="165" spans="1:38" ht="20.25" hidden="1" customHeight="1" x14ac:dyDescent="0.4">
      <c r="A165" s="291">
        <f>IF($F$3="YTD TOTALS",IF('MACHINE INFO'!B166-B$2&gt;0,'MACHINE INFO'!B166,B$2),'MACHINE INFO'!B166)</f>
        <v>45626</v>
      </c>
      <c r="B165" s="604"/>
      <c r="C165" s="291">
        <f>IF($G$3="YTD TOTALS",IF('MACHINE INFO'!E166-B$2&gt;0,'MACHINE INFO'!E166,B$2),'MACHINE INFO'!E166)</f>
        <v>0</v>
      </c>
      <c r="D165" s="19">
        <f>'MACHINE INFO'!F166</f>
        <v>0</v>
      </c>
      <c r="E165" s="19">
        <f>'MACHINE INFO'!G166</f>
        <v>0</v>
      </c>
      <c r="F165" s="20">
        <f>'MACHINE INFO'!H166</f>
        <v>0</v>
      </c>
      <c r="G165" s="19">
        <f>'MACHINE INFO'!I166</f>
        <v>0</v>
      </c>
      <c r="H165" s="19">
        <f>'MACHINE INFO'!O166</f>
        <v>0</v>
      </c>
      <c r="I165" s="19">
        <f>'MACHINE INFO'!P166</f>
        <v>0</v>
      </c>
      <c r="J165" s="19">
        <f>'MACHINE INFO'!Q166</f>
        <v>0</v>
      </c>
      <c r="K165" s="19" t="e">
        <f>'MACHINE INFO'!#REF!</f>
        <v>#REF!</v>
      </c>
      <c r="L165" s="299">
        <f>'MACHINE INFO'!U166</f>
        <v>0</v>
      </c>
      <c r="M165" s="21" t="str">
        <f>IF(D165=0,"",(IF($F$3="YTD TOTALS",SUM(Blank2:TEMPLATE!C166),SUM(Blank:TEMPLATE!C166))))</f>
        <v/>
      </c>
      <c r="N165" s="21" t="str">
        <f t="shared" si="20"/>
        <v/>
      </c>
      <c r="O165" s="21" t="str">
        <f>IF(E165=0,"",(IF($F$3="YTD TOTALS",SUM(Blank2:TEMPLATE!G166),SUM(Blank:TEMPLATE!G166))))</f>
        <v/>
      </c>
      <c r="P165" s="21" t="str">
        <f t="shared" si="21"/>
        <v/>
      </c>
      <c r="Q165" s="21" t="str">
        <f>IF(E165=0,"",(IF($F$3="YTD TOTALS",SUM(SUM(Blank2:TEMPLATE!D166),SUM(Blank2:TEMPLATE!E166)),SUM(SUM(Blank:TEMPLATE!D166),SUM(Blank:TEMPLATE!E166)))))</f>
        <v/>
      </c>
      <c r="R165" s="21" t="str">
        <f t="shared" si="22"/>
        <v/>
      </c>
      <c r="S165" s="21" t="str">
        <f>IF(E165=0,"",(IF($F$3="YTD TOTALS",SUM(Blank2:TEMPLATE!F166),SUM(Blank:TEMPLATE!F166))))</f>
        <v/>
      </c>
      <c r="T165" s="21" t="str">
        <f t="shared" si="23"/>
        <v/>
      </c>
      <c r="U165" s="21" t="str">
        <f>IF(E165=0,"",(IF($F$3="YTD TOTALS",SUM(Blank2:TEMPLATE!H166),SUM(Blank:TEMPLATE!H166))))</f>
        <v/>
      </c>
      <c r="V165" s="21" t="str">
        <f>IF(E165=0,"",(IF($F$3="YTD TOTALS",SUM(Blank2:TEMPLATE!I166),SUM(Blank:TEMPLATE!I166))))</f>
        <v/>
      </c>
      <c r="W165" s="21" t="str">
        <f>IF(E165=0,"",(IF($F$3="YTD TOTALS",SUM(Blank2:TEMPLATE!J166),SUM(Blank:TEMPLATE!J166))))</f>
        <v/>
      </c>
      <c r="X165" s="21" t="str">
        <f>IF(E165=0,"",(IF($F$3="YTD TOTALS",(SUM(Blank2:TEMPLATE!L166)-('MACHINE INFO'!R165*(B$6-A165+1))),SUM(Blank:Blank2!L166)+(SUM(Blank2:TEMPLATE!L166)-('MACHINE INFO'!R165*(B$6-A165+1))))))</f>
        <v/>
      </c>
      <c r="Y165" s="22" t="str">
        <f t="shared" si="24"/>
        <v/>
      </c>
      <c r="Z165" s="126" t="str">
        <f>IF(E165=0,"",(SUM('MACHINE INFO'!S165)))</f>
        <v/>
      </c>
      <c r="AA165" s="143" t="str">
        <f t="shared" si="25"/>
        <v/>
      </c>
      <c r="AB165" s="142" t="str">
        <f t="shared" si="26"/>
        <v/>
      </c>
    </row>
    <row r="166" spans="1:38" ht="20.25" hidden="1" customHeight="1" x14ac:dyDescent="0.4">
      <c r="A166" s="291">
        <f>IF($F$3="YTD TOTALS",IF('MACHINE INFO'!B167-B$2&gt;0,'MACHINE INFO'!B167,B$2),'MACHINE INFO'!B167)</f>
        <v>45626</v>
      </c>
      <c r="B166" s="604"/>
      <c r="C166" s="291">
        <f>IF($G$3="YTD TOTALS",IF('MACHINE INFO'!E167-B$2&gt;0,'MACHINE INFO'!E167,B$2),'MACHINE INFO'!E167)</f>
        <v>0</v>
      </c>
      <c r="D166" s="19">
        <f>'MACHINE INFO'!F167</f>
        <v>0</v>
      </c>
      <c r="E166" s="19">
        <f>'MACHINE INFO'!G167</f>
        <v>0</v>
      </c>
      <c r="F166" s="20">
        <f>'MACHINE INFO'!H167</f>
        <v>0</v>
      </c>
      <c r="G166" s="19">
        <f>'MACHINE INFO'!I167</f>
        <v>0</v>
      </c>
      <c r="H166" s="19">
        <f>'MACHINE INFO'!O167</f>
        <v>0</v>
      </c>
      <c r="I166" s="19">
        <f>'MACHINE INFO'!P167</f>
        <v>0</v>
      </c>
      <c r="J166" s="19">
        <f>'MACHINE INFO'!Q167</f>
        <v>0</v>
      </c>
      <c r="K166" s="19" t="e">
        <f>'MACHINE INFO'!#REF!</f>
        <v>#REF!</v>
      </c>
      <c r="L166" s="299">
        <f>'MACHINE INFO'!U167</f>
        <v>0</v>
      </c>
      <c r="M166" s="21" t="str">
        <f>IF(D166=0,"",(IF($F$3="YTD TOTALS",SUM(Blank2:TEMPLATE!C167),SUM(Blank:TEMPLATE!C167))))</f>
        <v/>
      </c>
      <c r="N166" s="21" t="str">
        <f t="shared" si="20"/>
        <v/>
      </c>
      <c r="O166" s="21" t="str">
        <f>IF(E166=0,"",(IF($F$3="YTD TOTALS",SUM(Blank2:TEMPLATE!G167),SUM(Blank:TEMPLATE!G167))))</f>
        <v/>
      </c>
      <c r="P166" s="21" t="str">
        <f t="shared" si="21"/>
        <v/>
      </c>
      <c r="Q166" s="21" t="str">
        <f>IF(E166=0,"",(IF($F$3="YTD TOTALS",SUM(SUM(Blank2:TEMPLATE!D167),SUM(Blank2:TEMPLATE!E167)),SUM(SUM(Blank:TEMPLATE!D167),SUM(Blank:TEMPLATE!E167)))))</f>
        <v/>
      </c>
      <c r="R166" s="21" t="str">
        <f t="shared" si="22"/>
        <v/>
      </c>
      <c r="S166" s="21" t="str">
        <f>IF(E166=0,"",(IF($F$3="YTD TOTALS",SUM(Blank2:TEMPLATE!F167),SUM(Blank:TEMPLATE!F167))))</f>
        <v/>
      </c>
      <c r="T166" s="21" t="str">
        <f t="shared" si="23"/>
        <v/>
      </c>
      <c r="U166" s="21" t="str">
        <f>IF(E166=0,"",(IF($F$3="YTD TOTALS",SUM(Blank2:TEMPLATE!H167),SUM(Blank:TEMPLATE!H167))))</f>
        <v/>
      </c>
      <c r="V166" s="21" t="str">
        <f>IF(E166=0,"",(IF($F$3="YTD TOTALS",SUM(Blank2:TEMPLATE!I167),SUM(Blank:TEMPLATE!I167))))</f>
        <v/>
      </c>
      <c r="W166" s="21" t="str">
        <f>IF(E166=0,"",(IF($F$3="YTD TOTALS",SUM(Blank2:TEMPLATE!J167),SUM(Blank:TEMPLATE!J167))))</f>
        <v/>
      </c>
      <c r="X166" s="21" t="str">
        <f>IF(E166=0,"",(IF($F$3="YTD TOTALS",(SUM(Blank2:TEMPLATE!L167)-('MACHINE INFO'!R166*(B$6-A166+1))),SUM(Blank:Blank2!L167)+(SUM(Blank2:TEMPLATE!L167)-('MACHINE INFO'!R166*(B$6-A166+1))))))</f>
        <v/>
      </c>
      <c r="Y166" s="22" t="str">
        <f t="shared" si="24"/>
        <v/>
      </c>
      <c r="Z166" s="126" t="str">
        <f>IF(E166=0,"",(SUM('MACHINE INFO'!S166)))</f>
        <v/>
      </c>
      <c r="AA166" s="143" t="str">
        <f t="shared" si="25"/>
        <v/>
      </c>
      <c r="AB166" s="142" t="str">
        <f t="shared" si="26"/>
        <v/>
      </c>
    </row>
    <row r="167" spans="1:38" ht="20.25" hidden="1" customHeight="1" x14ac:dyDescent="0.4">
      <c r="A167" s="291">
        <f>IF($F$3="YTD TOTALS",IF('MACHINE INFO'!B168-B$2&gt;0,'MACHINE INFO'!B168,B$2),'MACHINE INFO'!B168)</f>
        <v>45626</v>
      </c>
      <c r="B167" s="604"/>
      <c r="C167" s="291">
        <f>IF($G$3="YTD TOTALS",IF('MACHINE INFO'!E168-B$2&gt;0,'MACHINE INFO'!E168,B$2),'MACHINE INFO'!E168)</f>
        <v>0</v>
      </c>
      <c r="D167" s="19">
        <f>'MACHINE INFO'!F168</f>
        <v>0</v>
      </c>
      <c r="E167" s="19">
        <f>'MACHINE INFO'!G168</f>
        <v>0</v>
      </c>
      <c r="F167" s="20">
        <f>'MACHINE INFO'!H168</f>
        <v>0</v>
      </c>
      <c r="G167" s="19">
        <f>'MACHINE INFO'!I168</f>
        <v>0</v>
      </c>
      <c r="H167" s="19">
        <f>'MACHINE INFO'!O168</f>
        <v>0</v>
      </c>
      <c r="I167" s="19">
        <f>'MACHINE INFO'!P168</f>
        <v>0</v>
      </c>
      <c r="J167" s="19">
        <f>'MACHINE INFO'!Q168</f>
        <v>0</v>
      </c>
      <c r="K167" s="19" t="e">
        <f>'MACHINE INFO'!#REF!</f>
        <v>#REF!</v>
      </c>
      <c r="L167" s="299">
        <f>'MACHINE INFO'!U168</f>
        <v>0</v>
      </c>
      <c r="M167" s="21" t="str">
        <f>IF(D167=0,"",(IF($F$3="YTD TOTALS",SUM(Blank2:TEMPLATE!C168),SUM(Blank:TEMPLATE!C168))))</f>
        <v/>
      </c>
      <c r="N167" s="21" t="str">
        <f t="shared" si="20"/>
        <v/>
      </c>
      <c r="O167" s="21" t="str">
        <f>IF(E167=0,"",(IF($F$3="YTD TOTALS",SUM(Blank2:TEMPLATE!G168),SUM(Blank:TEMPLATE!G168))))</f>
        <v/>
      </c>
      <c r="P167" s="21" t="str">
        <f t="shared" si="21"/>
        <v/>
      </c>
      <c r="Q167" s="21" t="str">
        <f>IF(E167=0,"",(IF($F$3="YTD TOTALS",SUM(SUM(Blank2:TEMPLATE!D168),SUM(Blank2:TEMPLATE!E168)),SUM(SUM(Blank:TEMPLATE!D168),SUM(Blank:TEMPLATE!E168)))))</f>
        <v/>
      </c>
      <c r="R167" s="21" t="str">
        <f t="shared" si="22"/>
        <v/>
      </c>
      <c r="S167" s="21" t="str">
        <f>IF(E167=0,"",(IF($F$3="YTD TOTALS",SUM(Blank2:TEMPLATE!F168),SUM(Blank:TEMPLATE!F168))))</f>
        <v/>
      </c>
      <c r="T167" s="21" t="str">
        <f t="shared" si="23"/>
        <v/>
      </c>
      <c r="U167" s="21" t="str">
        <f>IF(E167=0,"",(IF($F$3="YTD TOTALS",SUM(Blank2:TEMPLATE!H168),SUM(Blank:TEMPLATE!H168))))</f>
        <v/>
      </c>
      <c r="V167" s="21" t="str">
        <f>IF(E167=0,"",(IF($F$3="YTD TOTALS",SUM(Blank2:TEMPLATE!I168),SUM(Blank:TEMPLATE!I168))))</f>
        <v/>
      </c>
      <c r="W167" s="21" t="str">
        <f>IF(E167=0,"",(IF($F$3="YTD TOTALS",SUM(Blank2:TEMPLATE!J168),SUM(Blank:TEMPLATE!J168))))</f>
        <v/>
      </c>
      <c r="X167" s="21" t="str">
        <f>IF(E167=0,"",(IF($F$3="YTD TOTALS",(SUM(Blank2:TEMPLATE!L168)-('MACHINE INFO'!R167*(B$6-A167+1))),SUM(Blank:Blank2!L168)+(SUM(Blank2:TEMPLATE!L168)-('MACHINE INFO'!R167*(B$6-A167+1))))))</f>
        <v/>
      </c>
      <c r="Y167" s="22" t="str">
        <f t="shared" si="24"/>
        <v/>
      </c>
      <c r="Z167" s="126" t="str">
        <f>IF(E167=0,"",(SUM('MACHINE INFO'!S167)))</f>
        <v/>
      </c>
      <c r="AA167" s="143" t="str">
        <f t="shared" si="25"/>
        <v/>
      </c>
      <c r="AB167" s="142" t="str">
        <f t="shared" si="26"/>
        <v/>
      </c>
    </row>
    <row r="168" spans="1:38" ht="20.25" hidden="1" customHeight="1" x14ac:dyDescent="0.4">
      <c r="A168" s="291">
        <f>IF($F$3="YTD TOTALS",IF('MACHINE INFO'!B169-B$2&gt;0,'MACHINE INFO'!B169,B$2),'MACHINE INFO'!B169)</f>
        <v>45626</v>
      </c>
      <c r="B168" s="604"/>
      <c r="C168" s="291">
        <f>IF($G$3="YTD TOTALS",IF('MACHINE INFO'!E169-B$2&gt;0,'MACHINE INFO'!E169,B$2),'MACHINE INFO'!E169)</f>
        <v>0</v>
      </c>
      <c r="D168" s="19">
        <f>'MACHINE INFO'!F169</f>
        <v>0</v>
      </c>
      <c r="E168" s="19">
        <f>'MACHINE INFO'!G169</f>
        <v>0</v>
      </c>
      <c r="F168" s="20">
        <f>'MACHINE INFO'!H169</f>
        <v>0</v>
      </c>
      <c r="G168" s="19">
        <f>'MACHINE INFO'!I169</f>
        <v>0</v>
      </c>
      <c r="H168" s="19">
        <f>'MACHINE INFO'!O169</f>
        <v>0</v>
      </c>
      <c r="I168" s="19">
        <f>'MACHINE INFO'!P169</f>
        <v>0</v>
      </c>
      <c r="J168" s="19">
        <f>'MACHINE INFO'!Q169</f>
        <v>0</v>
      </c>
      <c r="K168" s="19" t="e">
        <f>'MACHINE INFO'!#REF!</f>
        <v>#REF!</v>
      </c>
      <c r="L168" s="299">
        <f>'MACHINE INFO'!U169</f>
        <v>0</v>
      </c>
      <c r="M168" s="21" t="str">
        <f>IF(D168=0,"",(IF($F$3="YTD TOTALS",SUM(Blank2:TEMPLATE!C169),SUM(Blank:TEMPLATE!C169))))</f>
        <v/>
      </c>
      <c r="N168" s="21" t="str">
        <f t="shared" si="20"/>
        <v/>
      </c>
      <c r="O168" s="21" t="str">
        <f>IF(E168=0,"",(IF($F$3="YTD TOTALS",SUM(Blank2:TEMPLATE!G169),SUM(Blank:TEMPLATE!G169))))</f>
        <v/>
      </c>
      <c r="P168" s="21" t="str">
        <f t="shared" si="21"/>
        <v/>
      </c>
      <c r="Q168" s="21" t="str">
        <f>IF(E168=0,"",(IF($F$3="YTD TOTALS",SUM(SUM(Blank2:TEMPLATE!D169),SUM(Blank2:TEMPLATE!E169)),SUM(SUM(Blank:TEMPLATE!D169),SUM(Blank:TEMPLATE!E169)))))</f>
        <v/>
      </c>
      <c r="R168" s="21" t="str">
        <f t="shared" si="22"/>
        <v/>
      </c>
      <c r="S168" s="21" t="str">
        <f>IF(E168=0,"",(IF($F$3="YTD TOTALS",SUM(Blank2:TEMPLATE!F169),SUM(Blank:TEMPLATE!F169))))</f>
        <v/>
      </c>
      <c r="T168" s="21" t="str">
        <f t="shared" si="23"/>
        <v/>
      </c>
      <c r="U168" s="21" t="str">
        <f>IF(E168=0,"",(IF($F$3="YTD TOTALS",SUM(Blank2:TEMPLATE!H169),SUM(Blank:TEMPLATE!H169))))</f>
        <v/>
      </c>
      <c r="V168" s="21" t="str">
        <f>IF(E168=0,"",(IF($F$3="YTD TOTALS",SUM(Blank2:TEMPLATE!I169),SUM(Blank:TEMPLATE!I169))))</f>
        <v/>
      </c>
      <c r="W168" s="21" t="str">
        <f>IF(E168=0,"",(IF($F$3="YTD TOTALS",SUM(Blank2:TEMPLATE!J169),SUM(Blank:TEMPLATE!J169))))</f>
        <v/>
      </c>
      <c r="X168" s="21" t="str">
        <f>IF(E168=0,"",(IF($F$3="YTD TOTALS",(SUM(Blank2:TEMPLATE!L169)-('MACHINE INFO'!R168*(B$6-A168+1))),SUM(Blank:Blank2!L169)+(SUM(Blank2:TEMPLATE!L169)-('MACHINE INFO'!R168*(B$6-A168+1))))))</f>
        <v/>
      </c>
      <c r="Y168" s="22" t="str">
        <f t="shared" si="24"/>
        <v/>
      </c>
      <c r="Z168" s="126" t="str">
        <f>IF(E168=0,"",(SUM('MACHINE INFO'!S168)))</f>
        <v/>
      </c>
      <c r="AA168" s="143" t="str">
        <f t="shared" si="25"/>
        <v/>
      </c>
      <c r="AB168" s="142" t="str">
        <f t="shared" si="26"/>
        <v/>
      </c>
    </row>
    <row r="169" spans="1:38" ht="20.25" hidden="1" customHeight="1" x14ac:dyDescent="0.4">
      <c r="A169" s="291">
        <f>IF($F$3="YTD TOTALS",IF('MACHINE INFO'!B170-B$2&gt;0,'MACHINE INFO'!B170,B$2),'MACHINE INFO'!B170)</f>
        <v>45626</v>
      </c>
      <c r="B169" s="604"/>
      <c r="C169" s="291">
        <f>IF($G$3="YTD TOTALS",IF('MACHINE INFO'!E170-B$2&gt;0,'MACHINE INFO'!E170,B$2),'MACHINE INFO'!E170)</f>
        <v>0</v>
      </c>
      <c r="D169" s="19">
        <f>'MACHINE INFO'!F170</f>
        <v>0</v>
      </c>
      <c r="E169" s="19">
        <f>'MACHINE INFO'!G170</f>
        <v>0</v>
      </c>
      <c r="F169" s="20">
        <f>'MACHINE INFO'!H170</f>
        <v>0</v>
      </c>
      <c r="G169" s="19">
        <f>'MACHINE INFO'!I170</f>
        <v>0</v>
      </c>
      <c r="H169" s="19">
        <f>'MACHINE INFO'!O170</f>
        <v>0</v>
      </c>
      <c r="I169" s="19">
        <f>'MACHINE INFO'!P170</f>
        <v>0</v>
      </c>
      <c r="J169" s="19">
        <f>'MACHINE INFO'!Q170</f>
        <v>0</v>
      </c>
      <c r="K169" s="19" t="e">
        <f>'MACHINE INFO'!#REF!</f>
        <v>#REF!</v>
      </c>
      <c r="L169" s="299">
        <f>'MACHINE INFO'!U170</f>
        <v>0</v>
      </c>
      <c r="M169" s="21" t="str">
        <f>IF(D169=0,"",(IF($F$3="YTD TOTALS",SUM(Blank2:TEMPLATE!C170),SUM(Blank:TEMPLATE!C170))))</f>
        <v/>
      </c>
      <c r="N169" s="21" t="str">
        <f t="shared" si="20"/>
        <v/>
      </c>
      <c r="O169" s="21" t="str">
        <f>IF(E169=0,"",(IF($F$3="YTD TOTALS",SUM(Blank2:TEMPLATE!G170),SUM(Blank:TEMPLATE!G170))))</f>
        <v/>
      </c>
      <c r="P169" s="21" t="str">
        <f t="shared" si="21"/>
        <v/>
      </c>
      <c r="Q169" s="21" t="str">
        <f>IF(E169=0,"",(IF($F$3="YTD TOTALS",SUM(SUM(Blank2:TEMPLATE!D170),SUM(Blank2:TEMPLATE!E170)),SUM(SUM(Blank:TEMPLATE!D170),SUM(Blank:TEMPLATE!E170)))))</f>
        <v/>
      </c>
      <c r="R169" s="21" t="str">
        <f t="shared" si="22"/>
        <v/>
      </c>
      <c r="S169" s="21" t="str">
        <f>IF(E169=0,"",(IF($F$3="YTD TOTALS",SUM(Blank2:TEMPLATE!F170),SUM(Blank:TEMPLATE!F170))))</f>
        <v/>
      </c>
      <c r="T169" s="21" t="str">
        <f t="shared" si="23"/>
        <v/>
      </c>
      <c r="U169" s="21" t="str">
        <f>IF(E169=0,"",(IF($F$3="YTD TOTALS",SUM(Blank2:TEMPLATE!H170),SUM(Blank:TEMPLATE!H170))))</f>
        <v/>
      </c>
      <c r="V169" s="21" t="str">
        <f>IF(E169=0,"",(IF($F$3="YTD TOTALS",SUM(Blank2:TEMPLATE!I170),SUM(Blank:TEMPLATE!I170))))</f>
        <v/>
      </c>
      <c r="W169" s="21" t="str">
        <f>IF(E169=0,"",(IF($F$3="YTD TOTALS",SUM(Blank2:TEMPLATE!J170),SUM(Blank:TEMPLATE!J170))))</f>
        <v/>
      </c>
      <c r="X169" s="21" t="str">
        <f>IF(E169=0,"",(IF($F$3="YTD TOTALS",(SUM(Blank2:TEMPLATE!L170)-('MACHINE INFO'!R169*(B$6-A169+1))),SUM(Blank:Blank2!L170)+(SUM(Blank2:TEMPLATE!L170)-('MACHINE INFO'!R169*(B$6-A169+1))))))</f>
        <v/>
      </c>
      <c r="Y169" s="22" t="str">
        <f t="shared" si="24"/>
        <v/>
      </c>
      <c r="Z169" s="126" t="str">
        <f>IF(E169=0,"",(SUM('MACHINE INFO'!S169)))</f>
        <v/>
      </c>
      <c r="AA169" s="143" t="str">
        <f t="shared" si="25"/>
        <v/>
      </c>
      <c r="AB169" s="142" t="str">
        <f t="shared" si="26"/>
        <v/>
      </c>
    </row>
    <row r="170" spans="1:38" ht="20.25" hidden="1" customHeight="1" x14ac:dyDescent="0.4">
      <c r="A170" s="291">
        <f>IF($F$3="YTD TOTALS",IF('MACHINE INFO'!B171-B$2&gt;0,'MACHINE INFO'!B171,B$2),'MACHINE INFO'!B171)</f>
        <v>45626</v>
      </c>
      <c r="B170" s="604"/>
      <c r="C170" s="291">
        <f>IF($G$3="YTD TOTALS",IF('MACHINE INFO'!E171-B$2&gt;0,'MACHINE INFO'!E171,B$2),'MACHINE INFO'!E171)</f>
        <v>0</v>
      </c>
      <c r="D170" s="19">
        <f>'MACHINE INFO'!F171</f>
        <v>0</v>
      </c>
      <c r="E170" s="19">
        <f>'MACHINE INFO'!G171</f>
        <v>0</v>
      </c>
      <c r="F170" s="20">
        <f>'MACHINE INFO'!H171</f>
        <v>0</v>
      </c>
      <c r="G170" s="19">
        <f>'MACHINE INFO'!I171</f>
        <v>0</v>
      </c>
      <c r="H170" s="19">
        <f>'MACHINE INFO'!O171</f>
        <v>0</v>
      </c>
      <c r="I170" s="19">
        <f>'MACHINE INFO'!P171</f>
        <v>0</v>
      </c>
      <c r="J170" s="19">
        <f>'MACHINE INFO'!Q171</f>
        <v>0</v>
      </c>
      <c r="K170" s="19" t="e">
        <f>'MACHINE INFO'!#REF!</f>
        <v>#REF!</v>
      </c>
      <c r="L170" s="299">
        <f>'MACHINE INFO'!U171</f>
        <v>0</v>
      </c>
      <c r="M170" s="21" t="str">
        <f>IF(D170=0,"",(IF($F$3="YTD TOTALS",SUM(Blank2:TEMPLATE!C171),SUM(Blank:TEMPLATE!C171))))</f>
        <v/>
      </c>
      <c r="N170" s="21" t="str">
        <f t="shared" si="20"/>
        <v/>
      </c>
      <c r="O170" s="21" t="str">
        <f>IF(E170=0,"",(IF($F$3="YTD TOTALS",SUM(Blank2:TEMPLATE!G171),SUM(Blank:TEMPLATE!G171))))</f>
        <v/>
      </c>
      <c r="P170" s="21" t="str">
        <f t="shared" si="21"/>
        <v/>
      </c>
      <c r="Q170" s="21" t="str">
        <f>IF(E170=0,"",(IF($F$3="YTD TOTALS",SUM(SUM(Blank2:TEMPLATE!D171),SUM(Blank2:TEMPLATE!E171)),SUM(SUM(Blank:TEMPLATE!D171),SUM(Blank:TEMPLATE!E171)))))</f>
        <v/>
      </c>
      <c r="R170" s="21" t="str">
        <f t="shared" si="22"/>
        <v/>
      </c>
      <c r="S170" s="21" t="str">
        <f>IF(E170=0,"",(IF($F$3="YTD TOTALS",SUM(Blank2:TEMPLATE!F171),SUM(Blank:TEMPLATE!F171))))</f>
        <v/>
      </c>
      <c r="T170" s="21" t="str">
        <f t="shared" si="23"/>
        <v/>
      </c>
      <c r="U170" s="21" t="str">
        <f>IF(E170=0,"",(IF($F$3="YTD TOTALS",SUM(Blank2:TEMPLATE!H171),SUM(Blank:TEMPLATE!H171))))</f>
        <v/>
      </c>
      <c r="V170" s="21" t="str">
        <f>IF(E170=0,"",(IF($F$3="YTD TOTALS",SUM(Blank2:TEMPLATE!I171),SUM(Blank:TEMPLATE!I171))))</f>
        <v/>
      </c>
      <c r="W170" s="21" t="str">
        <f>IF(E170=0,"",(IF($F$3="YTD TOTALS",SUM(Blank2:TEMPLATE!J171),SUM(Blank:TEMPLATE!J171))))</f>
        <v/>
      </c>
      <c r="X170" s="21" t="str">
        <f>IF(E170=0,"",(IF($F$3="YTD TOTALS",(SUM(Blank2:TEMPLATE!L171)-('MACHINE INFO'!R170*(B$6-A170+1))),SUM(Blank:Blank2!L171)+(SUM(Blank2:TEMPLATE!L171)-('MACHINE INFO'!R170*(B$6-A170+1))))))</f>
        <v/>
      </c>
      <c r="Y170" s="22" t="str">
        <f t="shared" si="24"/>
        <v/>
      </c>
      <c r="Z170" s="126" t="str">
        <f>IF(E170=0,"",(SUM('MACHINE INFO'!S170)))</f>
        <v/>
      </c>
      <c r="AA170" s="143" t="str">
        <f t="shared" si="25"/>
        <v/>
      </c>
      <c r="AB170" s="142" t="str">
        <f t="shared" si="26"/>
        <v/>
      </c>
    </row>
    <row r="171" spans="1:38" ht="20.25" hidden="1" customHeight="1" x14ac:dyDescent="0.4">
      <c r="A171" s="291">
        <f>IF($F$3="YTD TOTALS",IF('MACHINE INFO'!B172-B$2&gt;0,'MACHINE INFO'!B172,B$2),'MACHINE INFO'!B172)</f>
        <v>45626</v>
      </c>
      <c r="B171" s="604"/>
      <c r="C171" s="291">
        <f>IF($G$3="YTD TOTALS",IF('MACHINE INFO'!E172-B$2&gt;0,'MACHINE INFO'!E172,B$2),'MACHINE INFO'!E172)</f>
        <v>0</v>
      </c>
      <c r="D171" s="19">
        <f>'MACHINE INFO'!F172</f>
        <v>0</v>
      </c>
      <c r="E171" s="19">
        <f>'MACHINE INFO'!G172</f>
        <v>0</v>
      </c>
      <c r="F171" s="20">
        <f>'MACHINE INFO'!H172</f>
        <v>0</v>
      </c>
      <c r="G171" s="19">
        <f>'MACHINE INFO'!I172</f>
        <v>0</v>
      </c>
      <c r="H171" s="19">
        <f>'MACHINE INFO'!O172</f>
        <v>0</v>
      </c>
      <c r="I171" s="19">
        <f>'MACHINE INFO'!P172</f>
        <v>0</v>
      </c>
      <c r="J171" s="19">
        <f>'MACHINE INFO'!Q172</f>
        <v>0</v>
      </c>
      <c r="K171" s="19" t="e">
        <f>'MACHINE INFO'!#REF!</f>
        <v>#REF!</v>
      </c>
      <c r="L171" s="299">
        <f>'MACHINE INFO'!U172</f>
        <v>0</v>
      </c>
      <c r="M171" s="21" t="str">
        <f>IF(D171=0,"",(IF($F$3="YTD TOTALS",SUM(Blank2:TEMPLATE!C172),SUM(Blank:TEMPLATE!C172))))</f>
        <v/>
      </c>
      <c r="N171" s="21" t="str">
        <f t="shared" si="20"/>
        <v/>
      </c>
      <c r="O171" s="21" t="str">
        <f>IF(E171=0,"",(IF($F$3="YTD TOTALS",SUM(Blank2:TEMPLATE!G172),SUM(Blank:TEMPLATE!G172))))</f>
        <v/>
      </c>
      <c r="P171" s="21" t="str">
        <f t="shared" si="21"/>
        <v/>
      </c>
      <c r="Q171" s="21" t="str">
        <f>IF(E171=0,"",(IF($F$3="YTD TOTALS",SUM(SUM(Blank2:TEMPLATE!D172),SUM(Blank2:TEMPLATE!E172)),SUM(SUM(Blank:TEMPLATE!D172),SUM(Blank:TEMPLATE!E172)))))</f>
        <v/>
      </c>
      <c r="R171" s="21" t="str">
        <f t="shared" si="22"/>
        <v/>
      </c>
      <c r="S171" s="21" t="str">
        <f>IF(E171=0,"",(IF($F$3="YTD TOTALS",SUM(Blank2:TEMPLATE!F172),SUM(Blank:TEMPLATE!F172))))</f>
        <v/>
      </c>
      <c r="T171" s="21" t="str">
        <f t="shared" si="23"/>
        <v/>
      </c>
      <c r="U171" s="21" t="str">
        <f>IF(E171=0,"",(IF($F$3="YTD TOTALS",SUM(Blank2:TEMPLATE!H172),SUM(Blank:TEMPLATE!H172))))</f>
        <v/>
      </c>
      <c r="V171" s="21" t="str">
        <f>IF(E171=0,"",(IF($F$3="YTD TOTALS",SUM(Blank2:TEMPLATE!I172),SUM(Blank:TEMPLATE!I172))))</f>
        <v/>
      </c>
      <c r="W171" s="21" t="str">
        <f>IF(E171=0,"",(IF($F$3="YTD TOTALS",SUM(Blank2:TEMPLATE!J172),SUM(Blank:TEMPLATE!J172))))</f>
        <v/>
      </c>
      <c r="X171" s="21" t="str">
        <f>IF(E171=0,"",(IF($F$3="YTD TOTALS",(SUM(Blank2:TEMPLATE!L172)-('MACHINE INFO'!R171*(B$6-A171+1))),SUM(Blank:Blank2!L172)+(SUM(Blank2:TEMPLATE!L172)-('MACHINE INFO'!R171*(B$6-A171+1))))))</f>
        <v/>
      </c>
      <c r="Y171" s="22" t="str">
        <f t="shared" si="24"/>
        <v/>
      </c>
      <c r="Z171" s="126" t="str">
        <f>IF(E171=0,"",(SUM('MACHINE INFO'!S171)))</f>
        <v/>
      </c>
      <c r="AA171" s="143" t="str">
        <f t="shared" si="25"/>
        <v/>
      </c>
      <c r="AB171" s="142" t="str">
        <f t="shared" si="26"/>
        <v/>
      </c>
    </row>
    <row r="172" spans="1:38" ht="20.25" hidden="1" customHeight="1" x14ac:dyDescent="0.4">
      <c r="A172" s="291">
        <f>IF($F$3="YTD TOTALS",IF('MACHINE INFO'!B173-B$2&gt;0,'MACHINE INFO'!B173,B$2),'MACHINE INFO'!B173)</f>
        <v>45626</v>
      </c>
      <c r="B172" s="604"/>
      <c r="C172" s="291">
        <f>IF($G$3="YTD TOTALS",IF('MACHINE INFO'!E173-B$2&gt;0,'MACHINE INFO'!E173,B$2),'MACHINE INFO'!E173)</f>
        <v>0</v>
      </c>
      <c r="D172" s="19">
        <f>'MACHINE INFO'!F173</f>
        <v>0</v>
      </c>
      <c r="E172" s="19">
        <f>'MACHINE INFO'!G173</f>
        <v>0</v>
      </c>
      <c r="F172" s="20">
        <f>'MACHINE INFO'!H173</f>
        <v>0</v>
      </c>
      <c r="G172" s="19">
        <f>'MACHINE INFO'!I173</f>
        <v>0</v>
      </c>
      <c r="H172" s="19">
        <f>'MACHINE INFO'!O173</f>
        <v>0</v>
      </c>
      <c r="I172" s="19">
        <f>'MACHINE INFO'!P173</f>
        <v>0</v>
      </c>
      <c r="J172" s="19">
        <f>'MACHINE INFO'!Q173</f>
        <v>0</v>
      </c>
      <c r="K172" s="19" t="e">
        <f>'MACHINE INFO'!#REF!</f>
        <v>#REF!</v>
      </c>
      <c r="L172" s="299">
        <f>'MACHINE INFO'!U173</f>
        <v>0</v>
      </c>
      <c r="M172" s="21" t="str">
        <f>IF(D172=0,"",(IF($F$3="YTD TOTALS",SUM(Blank2:TEMPLATE!C173),SUM(Blank:TEMPLATE!C173))))</f>
        <v/>
      </c>
      <c r="N172" s="21" t="str">
        <f t="shared" si="20"/>
        <v/>
      </c>
      <c r="O172" s="21" t="str">
        <f>IF(E172=0,"",(IF($F$3="YTD TOTALS",SUM(Blank2:TEMPLATE!G173),SUM(Blank:TEMPLATE!G173))))</f>
        <v/>
      </c>
      <c r="P172" s="21" t="str">
        <f t="shared" si="21"/>
        <v/>
      </c>
      <c r="Q172" s="21" t="str">
        <f>IF(E172=0,"",(IF($F$3="YTD TOTALS",SUM(SUM(Blank2:TEMPLATE!D173),SUM(Blank2:TEMPLATE!E173)),SUM(SUM(Blank:TEMPLATE!D173),SUM(Blank:TEMPLATE!E173)))))</f>
        <v/>
      </c>
      <c r="R172" s="21" t="str">
        <f t="shared" si="22"/>
        <v/>
      </c>
      <c r="S172" s="21" t="str">
        <f>IF(E172=0,"",(IF($F$3="YTD TOTALS",SUM(Blank2:TEMPLATE!F173),SUM(Blank:TEMPLATE!F173))))</f>
        <v/>
      </c>
      <c r="T172" s="21" t="str">
        <f t="shared" si="23"/>
        <v/>
      </c>
      <c r="U172" s="21" t="str">
        <f>IF(E172=0,"",(IF($F$3="YTD TOTALS",SUM(Blank2:TEMPLATE!H173),SUM(Blank:TEMPLATE!H173))))</f>
        <v/>
      </c>
      <c r="V172" s="21" t="str">
        <f>IF(E172=0,"",(IF($F$3="YTD TOTALS",SUM(Blank2:TEMPLATE!I173),SUM(Blank:TEMPLATE!I173))))</f>
        <v/>
      </c>
      <c r="W172" s="21" t="str">
        <f>IF(E172=0,"",(IF($F$3="YTD TOTALS",SUM(Blank2:TEMPLATE!J173),SUM(Blank:TEMPLATE!J173))))</f>
        <v/>
      </c>
      <c r="X172" s="21" t="str">
        <f>IF(E172=0,"",(IF($F$3="YTD TOTALS",(SUM(Blank2:TEMPLATE!L173)-('MACHINE INFO'!R172*(B$6-A172+1))),SUM(Blank:Blank2!L173)+(SUM(Blank2:TEMPLATE!L173)-('MACHINE INFO'!R172*(B$6-A172+1))))))</f>
        <v/>
      </c>
      <c r="Y172" s="22" t="str">
        <f t="shared" si="24"/>
        <v/>
      </c>
      <c r="Z172" s="126" t="str">
        <f>IF(E172=0,"",(SUM('MACHINE INFO'!S172)))</f>
        <v/>
      </c>
      <c r="AA172" s="143" t="str">
        <f t="shared" si="25"/>
        <v/>
      </c>
      <c r="AB172" s="142" t="str">
        <f t="shared" si="26"/>
        <v/>
      </c>
    </row>
    <row r="173" spans="1:38" ht="20.25" hidden="1" customHeight="1" x14ac:dyDescent="0.4">
      <c r="A173" s="291">
        <f>IF($F$3="YTD TOTALS",IF('MACHINE INFO'!B174-B$2&gt;0,'MACHINE INFO'!B174,B$2),'MACHINE INFO'!B174)</f>
        <v>45626</v>
      </c>
      <c r="B173" s="604"/>
      <c r="C173" s="291">
        <f>IF($G$3="YTD TOTALS",IF('MACHINE INFO'!E174-B$2&gt;0,'MACHINE INFO'!E174,B$2),'MACHINE INFO'!E174)</f>
        <v>0</v>
      </c>
      <c r="D173" s="19">
        <f>'MACHINE INFO'!F174</f>
        <v>0</v>
      </c>
      <c r="E173" s="19">
        <f>'MACHINE INFO'!G174</f>
        <v>0</v>
      </c>
      <c r="F173" s="20">
        <f>'MACHINE INFO'!H174</f>
        <v>0</v>
      </c>
      <c r="G173" s="19">
        <f>'MACHINE INFO'!I174</f>
        <v>0</v>
      </c>
      <c r="H173" s="19">
        <f>'MACHINE INFO'!O174</f>
        <v>0</v>
      </c>
      <c r="I173" s="19">
        <f>'MACHINE INFO'!P174</f>
        <v>0</v>
      </c>
      <c r="J173" s="19">
        <f>'MACHINE INFO'!Q174</f>
        <v>0</v>
      </c>
      <c r="K173" s="19" t="e">
        <f>'MACHINE INFO'!#REF!</f>
        <v>#REF!</v>
      </c>
      <c r="L173" s="299">
        <f>'MACHINE INFO'!U174</f>
        <v>0</v>
      </c>
      <c r="M173" s="21" t="str">
        <f>IF(D173=0,"",(IF($F$3="YTD TOTALS",SUM(Blank2:TEMPLATE!C174),SUM(Blank:TEMPLATE!C174))))</f>
        <v/>
      </c>
      <c r="N173" s="21" t="str">
        <f t="shared" si="20"/>
        <v/>
      </c>
      <c r="O173" s="21" t="str">
        <f>IF(E173=0,"",(IF($F$3="YTD TOTALS",SUM(Blank2:TEMPLATE!G174),SUM(Blank:TEMPLATE!G174))))</f>
        <v/>
      </c>
      <c r="P173" s="21" t="str">
        <f t="shared" si="21"/>
        <v/>
      </c>
      <c r="Q173" s="21" t="str">
        <f>IF(E173=0,"",(IF($F$3="YTD TOTALS",SUM(SUM(Blank2:TEMPLATE!D174),SUM(Blank2:TEMPLATE!E174)),SUM(SUM(Blank:TEMPLATE!D174),SUM(Blank:TEMPLATE!E174)))))</f>
        <v/>
      </c>
      <c r="R173" s="21" t="str">
        <f t="shared" si="22"/>
        <v/>
      </c>
      <c r="S173" s="21" t="str">
        <f>IF(E173=0,"",(IF($F$3="YTD TOTALS",SUM(Blank2:TEMPLATE!F174),SUM(Blank:TEMPLATE!F174))))</f>
        <v/>
      </c>
      <c r="T173" s="21" t="str">
        <f t="shared" si="23"/>
        <v/>
      </c>
      <c r="U173" s="21" t="str">
        <f>IF(E173=0,"",(IF($F$3="YTD TOTALS",SUM(Blank2:TEMPLATE!H174),SUM(Blank:TEMPLATE!H174))))</f>
        <v/>
      </c>
      <c r="V173" s="21" t="str">
        <f>IF(E173=0,"",(IF($F$3="YTD TOTALS",SUM(Blank2:TEMPLATE!I174),SUM(Blank:TEMPLATE!I174))))</f>
        <v/>
      </c>
      <c r="W173" s="21" t="str">
        <f>IF(E173=0,"",(IF($F$3="YTD TOTALS",SUM(Blank2:TEMPLATE!J174),SUM(Blank:TEMPLATE!J174))))</f>
        <v/>
      </c>
      <c r="X173" s="21" t="str">
        <f>IF(E173=0,"",(IF($F$3="YTD TOTALS",(SUM(Blank2:TEMPLATE!L174)-('MACHINE INFO'!R173*(B$6-A173+1))),SUM(Blank:Blank2!L174)+(SUM(Blank2:TEMPLATE!L174)-('MACHINE INFO'!R173*(B$6-A173+1))))))</f>
        <v/>
      </c>
      <c r="Y173" s="22" t="str">
        <f t="shared" si="24"/>
        <v/>
      </c>
      <c r="Z173" s="126" t="str">
        <f>IF(E173=0,"",(SUM('MACHINE INFO'!S173)))</f>
        <v/>
      </c>
      <c r="AA173" s="143" t="str">
        <f t="shared" si="25"/>
        <v/>
      </c>
      <c r="AB173" s="142" t="str">
        <f t="shared" si="26"/>
        <v/>
      </c>
    </row>
    <row r="174" spans="1:38" ht="20.25" hidden="1" customHeight="1" x14ac:dyDescent="0.4">
      <c r="A174" s="291">
        <f>IF($F$3="YTD TOTALS",IF('MACHINE INFO'!B175-B$2&gt;0,'MACHINE INFO'!B175,B$2),'MACHINE INFO'!B175)</f>
        <v>45626</v>
      </c>
      <c r="B174" s="604"/>
      <c r="C174" s="291">
        <f>IF($G$3="YTD TOTALS",IF('MACHINE INFO'!E175-B$2&gt;0,'MACHINE INFO'!E175,B$2),'MACHINE INFO'!E175)</f>
        <v>0</v>
      </c>
      <c r="D174" s="19">
        <f>'MACHINE INFO'!F175</f>
        <v>0</v>
      </c>
      <c r="E174" s="19">
        <f>'MACHINE INFO'!G175</f>
        <v>0</v>
      </c>
      <c r="F174" s="20">
        <f>'MACHINE INFO'!H175</f>
        <v>0</v>
      </c>
      <c r="G174" s="19">
        <f>'MACHINE INFO'!I175</f>
        <v>0</v>
      </c>
      <c r="H174" s="19">
        <f>'MACHINE INFO'!O175</f>
        <v>0</v>
      </c>
      <c r="I174" s="19">
        <f>'MACHINE INFO'!P175</f>
        <v>0</v>
      </c>
      <c r="J174" s="19">
        <f>'MACHINE INFO'!Q175</f>
        <v>0</v>
      </c>
      <c r="K174" s="19" t="e">
        <f>'MACHINE INFO'!#REF!</f>
        <v>#REF!</v>
      </c>
      <c r="L174" s="299">
        <f>'MACHINE INFO'!U175</f>
        <v>0</v>
      </c>
      <c r="M174" s="21" t="str">
        <f>IF(D174=0,"",(IF($F$3="YTD TOTALS",SUM(Blank2:TEMPLATE!C175),SUM(Blank:TEMPLATE!C175))))</f>
        <v/>
      </c>
      <c r="N174" s="21" t="str">
        <f t="shared" si="20"/>
        <v/>
      </c>
      <c r="O174" s="21" t="str">
        <f>IF(E174=0,"",(IF($F$3="YTD TOTALS",SUM(Blank2:TEMPLATE!G175),SUM(Blank:TEMPLATE!G175))))</f>
        <v/>
      </c>
      <c r="P174" s="21" t="str">
        <f t="shared" si="21"/>
        <v/>
      </c>
      <c r="Q174" s="21" t="str">
        <f>IF(E174=0,"",(IF($F$3="YTD TOTALS",SUM(SUM(Blank2:TEMPLATE!D175),SUM(Blank2:TEMPLATE!E175)),SUM(SUM(Blank:TEMPLATE!D175),SUM(Blank:TEMPLATE!E175)))))</f>
        <v/>
      </c>
      <c r="R174" s="21" t="str">
        <f t="shared" si="22"/>
        <v/>
      </c>
      <c r="S174" s="21" t="str">
        <f>IF(E174=0,"",(IF($F$3="YTD TOTALS",SUM(Blank2:TEMPLATE!F175),SUM(Blank:TEMPLATE!F175))))</f>
        <v/>
      </c>
      <c r="T174" s="21" t="str">
        <f t="shared" si="23"/>
        <v/>
      </c>
      <c r="U174" s="21" t="str">
        <f>IF(E174=0,"",(IF($F$3="YTD TOTALS",SUM(Blank2:TEMPLATE!H175),SUM(Blank:TEMPLATE!H175))))</f>
        <v/>
      </c>
      <c r="V174" s="21" t="str">
        <f>IF(E174=0,"",(IF($F$3="YTD TOTALS",SUM(Blank2:TEMPLATE!I175),SUM(Blank:TEMPLATE!I175))))</f>
        <v/>
      </c>
      <c r="W174" s="21" t="str">
        <f>IF(E174=0,"",(IF($F$3="YTD TOTALS",SUM(Blank2:TEMPLATE!J175),SUM(Blank:TEMPLATE!J175))))</f>
        <v/>
      </c>
      <c r="X174" s="21" t="str">
        <f>IF(E174=0,"",(IF($F$3="YTD TOTALS",(SUM(Blank2:TEMPLATE!L175)-('MACHINE INFO'!R174*(B$6-A174+1))),SUM(Blank:Blank2!L175)+(SUM(Blank2:TEMPLATE!L175)-('MACHINE INFO'!R174*(B$6-A174+1))))))</f>
        <v/>
      </c>
      <c r="Y174" s="22" t="str">
        <f t="shared" si="24"/>
        <v/>
      </c>
      <c r="Z174" s="126" t="str">
        <f>IF(E174=0,"",(SUM('MACHINE INFO'!S174)))</f>
        <v/>
      </c>
      <c r="AA174" s="143" t="str">
        <f t="shared" si="25"/>
        <v/>
      </c>
      <c r="AB174" s="142" t="str">
        <f t="shared" si="26"/>
        <v/>
      </c>
      <c r="AD174" s="18"/>
      <c r="AE174" s="18"/>
      <c r="AF174" s="18"/>
      <c r="AG174" s="18"/>
      <c r="AH174" s="18"/>
      <c r="AI174" s="18"/>
      <c r="AJ174" s="18"/>
      <c r="AK174" s="18"/>
      <c r="AL174" s="18"/>
    </row>
    <row r="175" spans="1:38" ht="20.25" hidden="1" customHeight="1" x14ac:dyDescent="0.4">
      <c r="A175" s="291">
        <f>IF($F$3="YTD TOTALS",IF('MACHINE INFO'!B176-B$2&gt;0,'MACHINE INFO'!B176,B$2),'MACHINE INFO'!B176)</f>
        <v>45626</v>
      </c>
      <c r="B175" s="604"/>
      <c r="C175" s="291">
        <f>IF($G$3="YTD TOTALS",IF('MACHINE INFO'!E176-B$2&gt;0,'MACHINE INFO'!E176,B$2),'MACHINE INFO'!E176)</f>
        <v>0</v>
      </c>
      <c r="D175" s="19">
        <f>'MACHINE INFO'!F176</f>
        <v>0</v>
      </c>
      <c r="E175" s="19">
        <f>'MACHINE INFO'!G176</f>
        <v>0</v>
      </c>
      <c r="F175" s="20">
        <f>'MACHINE INFO'!H176</f>
        <v>0</v>
      </c>
      <c r="G175" s="19">
        <f>'MACHINE INFO'!I176</f>
        <v>0</v>
      </c>
      <c r="H175" s="19">
        <f>'MACHINE INFO'!O176</f>
        <v>0</v>
      </c>
      <c r="I175" s="19">
        <f>'MACHINE INFO'!P176</f>
        <v>0</v>
      </c>
      <c r="J175" s="19">
        <f>'MACHINE INFO'!Q176</f>
        <v>0</v>
      </c>
      <c r="K175" s="19" t="e">
        <f>'MACHINE INFO'!#REF!</f>
        <v>#REF!</v>
      </c>
      <c r="L175" s="299">
        <f>'MACHINE INFO'!U176</f>
        <v>0</v>
      </c>
      <c r="M175" s="21" t="str">
        <f>IF(D175=0,"",(IF($F$3="YTD TOTALS",SUM(Blank2:TEMPLATE!C176),SUM(Blank:TEMPLATE!C176))))</f>
        <v/>
      </c>
      <c r="N175" s="21" t="str">
        <f t="shared" si="20"/>
        <v/>
      </c>
      <c r="O175" s="21" t="str">
        <f>IF(E175=0,"",(IF($F$3="YTD TOTALS",SUM(Blank2:TEMPLATE!G176),SUM(Blank:TEMPLATE!G176))))</f>
        <v/>
      </c>
      <c r="P175" s="21" t="str">
        <f t="shared" si="21"/>
        <v/>
      </c>
      <c r="Q175" s="21" t="str">
        <f>IF(E175=0,"",(IF($F$3="YTD TOTALS",SUM(SUM(Blank2:TEMPLATE!D176),SUM(Blank2:TEMPLATE!E176)),SUM(SUM(Blank:TEMPLATE!D176),SUM(Blank:TEMPLATE!E176)))))</f>
        <v/>
      </c>
      <c r="R175" s="21" t="str">
        <f t="shared" si="22"/>
        <v/>
      </c>
      <c r="S175" s="21" t="str">
        <f>IF(E175=0,"",(IF($F$3="YTD TOTALS",SUM(Blank2:TEMPLATE!F176),SUM(Blank:TEMPLATE!F176))))</f>
        <v/>
      </c>
      <c r="T175" s="21" t="str">
        <f t="shared" si="23"/>
        <v/>
      </c>
      <c r="U175" s="21" t="str">
        <f>IF(E175=0,"",(IF($F$3="YTD TOTALS",SUM(Blank2:TEMPLATE!H176),SUM(Blank:TEMPLATE!H176))))</f>
        <v/>
      </c>
      <c r="V175" s="21" t="str">
        <f>IF(E175=0,"",(IF($F$3="YTD TOTALS",SUM(Blank2:TEMPLATE!I176),SUM(Blank:TEMPLATE!I176))))</f>
        <v/>
      </c>
      <c r="W175" s="21" t="str">
        <f>IF(E175=0,"",(IF($F$3="YTD TOTALS",SUM(Blank2:TEMPLATE!J176),SUM(Blank:TEMPLATE!J176))))</f>
        <v/>
      </c>
      <c r="X175" s="21" t="str">
        <f>IF(E175=0,"",(IF($F$3="YTD TOTALS",(SUM(Blank2:TEMPLATE!L176)-('MACHINE INFO'!R175*(B$6-A175+1))),SUM(Blank:Blank2!L176)+(SUM(Blank2:TEMPLATE!L176)-('MACHINE INFO'!R175*(B$6-A175+1))))))</f>
        <v/>
      </c>
      <c r="Y175" s="22" t="str">
        <f t="shared" si="24"/>
        <v/>
      </c>
      <c r="Z175" s="126" t="str">
        <f>IF(E175=0,"",(SUM('MACHINE INFO'!S175)))</f>
        <v/>
      </c>
      <c r="AA175" s="143" t="str">
        <f t="shared" si="25"/>
        <v/>
      </c>
      <c r="AB175" s="142" t="str">
        <f t="shared" si="26"/>
        <v/>
      </c>
      <c r="AD175" s="18"/>
      <c r="AE175" s="18"/>
      <c r="AF175" s="18"/>
      <c r="AG175" s="18"/>
      <c r="AH175" s="18"/>
      <c r="AI175" s="18"/>
      <c r="AJ175" s="18"/>
      <c r="AK175" s="18"/>
      <c r="AL175" s="18"/>
    </row>
    <row r="176" spans="1:38" ht="20.25" hidden="1" customHeight="1" x14ac:dyDescent="0.4">
      <c r="A176" s="291">
        <f>IF($F$3="YTD TOTALS",IF('MACHINE INFO'!B177-B$2&gt;0,'MACHINE INFO'!B177,B$2),'MACHINE INFO'!B177)</f>
        <v>45626</v>
      </c>
      <c r="B176" s="604"/>
      <c r="C176" s="291">
        <f>IF($G$3="YTD TOTALS",IF('MACHINE INFO'!E177-B$2&gt;0,'MACHINE INFO'!E177,B$2),'MACHINE INFO'!E177)</f>
        <v>0</v>
      </c>
      <c r="D176" s="19">
        <f>'MACHINE INFO'!F177</f>
        <v>0</v>
      </c>
      <c r="E176" s="19">
        <f>'MACHINE INFO'!G177</f>
        <v>0</v>
      </c>
      <c r="F176" s="20">
        <f>'MACHINE INFO'!H177</f>
        <v>0</v>
      </c>
      <c r="G176" s="19">
        <f>'MACHINE INFO'!I177</f>
        <v>0</v>
      </c>
      <c r="H176" s="19">
        <f>'MACHINE INFO'!O177</f>
        <v>0</v>
      </c>
      <c r="I176" s="19">
        <f>'MACHINE INFO'!P177</f>
        <v>0</v>
      </c>
      <c r="J176" s="19">
        <f>'MACHINE INFO'!Q177</f>
        <v>0</v>
      </c>
      <c r="K176" s="19" t="e">
        <f>'MACHINE INFO'!#REF!</f>
        <v>#REF!</v>
      </c>
      <c r="L176" s="299">
        <f>'MACHINE INFO'!U177</f>
        <v>0</v>
      </c>
      <c r="M176" s="21" t="str">
        <f>IF(D176=0,"",(IF($F$3="YTD TOTALS",SUM(Blank2:TEMPLATE!C177),SUM(Blank:TEMPLATE!C177))))</f>
        <v/>
      </c>
      <c r="N176" s="21" t="str">
        <f t="shared" si="20"/>
        <v/>
      </c>
      <c r="O176" s="21" t="str">
        <f>IF(E176=0,"",(IF($F$3="YTD TOTALS",SUM(Blank2:TEMPLATE!G177),SUM(Blank:TEMPLATE!G177))))</f>
        <v/>
      </c>
      <c r="P176" s="21" t="str">
        <f t="shared" si="21"/>
        <v/>
      </c>
      <c r="Q176" s="21" t="str">
        <f>IF(E176=0,"",(IF($F$3="YTD TOTALS",SUM(SUM(Blank2:TEMPLATE!D177),SUM(Blank2:TEMPLATE!E177)),SUM(SUM(Blank:TEMPLATE!D177),SUM(Blank:TEMPLATE!E177)))))</f>
        <v/>
      </c>
      <c r="R176" s="21" t="str">
        <f t="shared" si="22"/>
        <v/>
      </c>
      <c r="S176" s="21" t="str">
        <f>IF(E176=0,"",(IF($F$3="YTD TOTALS",SUM(Blank2:TEMPLATE!F177),SUM(Blank:TEMPLATE!F177))))</f>
        <v/>
      </c>
      <c r="T176" s="21" t="str">
        <f t="shared" si="23"/>
        <v/>
      </c>
      <c r="U176" s="21" t="str">
        <f>IF(E176=0,"",(IF($F$3="YTD TOTALS",SUM(Blank2:TEMPLATE!H177),SUM(Blank:TEMPLATE!H177))))</f>
        <v/>
      </c>
      <c r="V176" s="21" t="str">
        <f>IF(E176=0,"",(IF($F$3="YTD TOTALS",SUM(Blank2:TEMPLATE!I177),SUM(Blank:TEMPLATE!I177))))</f>
        <v/>
      </c>
      <c r="W176" s="21" t="str">
        <f>IF(E176=0,"",(IF($F$3="YTD TOTALS",SUM(Blank2:TEMPLATE!J177),SUM(Blank:TEMPLATE!J177))))</f>
        <v/>
      </c>
      <c r="X176" s="21" t="str">
        <f>IF(E176=0,"",(IF($F$3="YTD TOTALS",(SUM(Blank2:TEMPLATE!L177)-('MACHINE INFO'!R176*(B$6-A176+1))),SUM(Blank:Blank2!L177)+(SUM(Blank2:TEMPLATE!L177)-('MACHINE INFO'!R176*(B$6-A176+1))))))</f>
        <v/>
      </c>
      <c r="Y176" s="22" t="str">
        <f t="shared" si="24"/>
        <v/>
      </c>
      <c r="Z176" s="126" t="str">
        <f>IF(E176=0,"",(SUM('MACHINE INFO'!S176)))</f>
        <v/>
      </c>
      <c r="AA176" s="143" t="str">
        <f t="shared" si="25"/>
        <v/>
      </c>
      <c r="AB176" s="142" t="str">
        <f t="shared" si="26"/>
        <v/>
      </c>
      <c r="AD176" s="18"/>
      <c r="AE176" s="18"/>
      <c r="AF176" s="18"/>
      <c r="AG176" s="18"/>
      <c r="AH176" s="18"/>
      <c r="AI176" s="18"/>
      <c r="AJ176" s="18"/>
      <c r="AK176" s="18"/>
      <c r="AL176" s="18"/>
    </row>
    <row r="177" spans="1:43" ht="20.25" hidden="1" customHeight="1" x14ac:dyDescent="0.4">
      <c r="A177" s="291">
        <f>IF($F$3="YTD TOTALS",IF('MACHINE INFO'!B178-B$2&gt;0,'MACHINE INFO'!B178,B$2),'MACHINE INFO'!B178)</f>
        <v>45626</v>
      </c>
      <c r="B177" s="604"/>
      <c r="C177" s="291">
        <f>IF($G$3="YTD TOTALS",IF('MACHINE INFO'!E178-B$2&gt;0,'MACHINE INFO'!E178,B$2),'MACHINE INFO'!E178)</f>
        <v>0</v>
      </c>
      <c r="D177" s="19">
        <f>'MACHINE INFO'!F178</f>
        <v>0</v>
      </c>
      <c r="E177" s="19">
        <f>'MACHINE INFO'!G178</f>
        <v>0</v>
      </c>
      <c r="F177" s="20">
        <f>'MACHINE INFO'!H178</f>
        <v>0</v>
      </c>
      <c r="G177" s="19">
        <f>'MACHINE INFO'!I178</f>
        <v>0</v>
      </c>
      <c r="H177" s="19">
        <f>'MACHINE INFO'!O178</f>
        <v>0</v>
      </c>
      <c r="I177" s="19">
        <f>'MACHINE INFO'!P178</f>
        <v>0</v>
      </c>
      <c r="J177" s="19">
        <f>'MACHINE INFO'!Q178</f>
        <v>0</v>
      </c>
      <c r="K177" s="19" t="e">
        <f>'MACHINE INFO'!#REF!</f>
        <v>#REF!</v>
      </c>
      <c r="L177" s="299">
        <f>'MACHINE INFO'!U178</f>
        <v>0</v>
      </c>
      <c r="M177" s="21" t="str">
        <f>IF(D177=0,"",(IF($F$3="YTD TOTALS",SUM(Blank2:TEMPLATE!C178),SUM(Blank:TEMPLATE!C178))))</f>
        <v/>
      </c>
      <c r="N177" s="21" t="str">
        <f t="shared" si="20"/>
        <v/>
      </c>
      <c r="O177" s="21" t="str">
        <f>IF(E177=0,"",(IF($F$3="YTD TOTALS",SUM(Blank2:TEMPLATE!G178),SUM(Blank:TEMPLATE!G178))))</f>
        <v/>
      </c>
      <c r="P177" s="21" t="str">
        <f t="shared" si="21"/>
        <v/>
      </c>
      <c r="Q177" s="21" t="str">
        <f>IF(E177=0,"",(IF($F$3="YTD TOTALS",SUM(SUM(Blank2:TEMPLATE!D178),SUM(Blank2:TEMPLATE!E178)),SUM(SUM(Blank:TEMPLATE!D178),SUM(Blank:TEMPLATE!E178)))))</f>
        <v/>
      </c>
      <c r="R177" s="21" t="str">
        <f t="shared" si="22"/>
        <v/>
      </c>
      <c r="S177" s="21" t="str">
        <f>IF(E177=0,"",(IF($F$3="YTD TOTALS",SUM(Blank2:TEMPLATE!F178),SUM(Blank:TEMPLATE!F178))))</f>
        <v/>
      </c>
      <c r="T177" s="21" t="str">
        <f t="shared" si="23"/>
        <v/>
      </c>
      <c r="U177" s="21" t="str">
        <f>IF(E177=0,"",(IF($F$3="YTD TOTALS",SUM(Blank2:TEMPLATE!H178),SUM(Blank:TEMPLATE!H178))))</f>
        <v/>
      </c>
      <c r="V177" s="21" t="str">
        <f>IF(E177=0,"",(IF($F$3="YTD TOTALS",SUM(Blank2:TEMPLATE!I178),SUM(Blank:TEMPLATE!I178))))</f>
        <v/>
      </c>
      <c r="W177" s="21" t="str">
        <f>IF(E177=0,"",(IF($F$3="YTD TOTALS",SUM(Blank2:TEMPLATE!J178),SUM(Blank:TEMPLATE!J178))))</f>
        <v/>
      </c>
      <c r="X177" s="21" t="str">
        <f>IF(E177=0,"",(IF($F$3="YTD TOTALS",(SUM(Blank2:TEMPLATE!L178)-('MACHINE INFO'!R177*(B$6-A177+1))),SUM(Blank:Blank2!L178)+(SUM(Blank2:TEMPLATE!L178)-('MACHINE INFO'!R177*(B$6-A177+1))))))</f>
        <v/>
      </c>
      <c r="Y177" s="22" t="str">
        <f t="shared" si="24"/>
        <v/>
      </c>
      <c r="Z177" s="126" t="str">
        <f>IF(E177=0,"",(SUM('MACHINE INFO'!S177)))</f>
        <v/>
      </c>
      <c r="AA177" s="143" t="str">
        <f t="shared" si="25"/>
        <v/>
      </c>
      <c r="AB177" s="142" t="str">
        <f t="shared" si="26"/>
        <v/>
      </c>
      <c r="AD177" s="18"/>
      <c r="AE177" s="18"/>
      <c r="AF177" s="18"/>
      <c r="AG177" s="18"/>
      <c r="AH177" s="18"/>
      <c r="AI177" s="18"/>
      <c r="AJ177" s="18"/>
      <c r="AK177" s="18"/>
      <c r="AL177" s="18"/>
    </row>
    <row r="178" spans="1:43" ht="20.25" hidden="1" customHeight="1" x14ac:dyDescent="0.4">
      <c r="A178" s="291">
        <f>IF($F$3="YTD TOTALS",IF('MACHINE INFO'!B179-B$2&gt;0,'MACHINE INFO'!B179,B$2),'MACHINE INFO'!B179)</f>
        <v>45626</v>
      </c>
      <c r="B178" s="604"/>
      <c r="C178" s="291">
        <f>IF($G$3="YTD TOTALS",IF('MACHINE INFO'!E179-B$2&gt;0,'MACHINE INFO'!E179,B$2),'MACHINE INFO'!E179)</f>
        <v>0</v>
      </c>
      <c r="D178" s="19">
        <f>'MACHINE INFO'!F179</f>
        <v>0</v>
      </c>
      <c r="E178" s="19">
        <f>'MACHINE INFO'!G179</f>
        <v>0</v>
      </c>
      <c r="F178" s="20">
        <f>'MACHINE INFO'!H179</f>
        <v>0</v>
      </c>
      <c r="G178" s="19">
        <f>'MACHINE INFO'!I179</f>
        <v>0</v>
      </c>
      <c r="H178" s="19">
        <f>'MACHINE INFO'!O179</f>
        <v>0</v>
      </c>
      <c r="I178" s="19">
        <f>'MACHINE INFO'!P179</f>
        <v>0</v>
      </c>
      <c r="J178" s="19">
        <f>'MACHINE INFO'!Q179</f>
        <v>0</v>
      </c>
      <c r="K178" s="19" t="e">
        <f>'MACHINE INFO'!#REF!</f>
        <v>#REF!</v>
      </c>
      <c r="L178" s="299">
        <f>'MACHINE INFO'!U179</f>
        <v>0</v>
      </c>
      <c r="M178" s="21" t="str">
        <f>IF(D178=0,"",(IF($F$3="YTD TOTALS",SUM(Blank2:TEMPLATE!C179),SUM(Blank:TEMPLATE!C179))))</f>
        <v/>
      </c>
      <c r="N178" s="21" t="str">
        <f t="shared" si="20"/>
        <v/>
      </c>
      <c r="O178" s="21" t="str">
        <f>IF(E178=0,"",(IF($F$3="YTD TOTALS",SUM(Blank2:TEMPLATE!G179),SUM(Blank:TEMPLATE!G179))))</f>
        <v/>
      </c>
      <c r="P178" s="21" t="str">
        <f t="shared" si="21"/>
        <v/>
      </c>
      <c r="Q178" s="21" t="str">
        <f>IF(E178=0,"",(IF($F$3="YTD TOTALS",SUM(SUM(Blank2:TEMPLATE!D179),SUM(Blank2:TEMPLATE!E179)),SUM(SUM(Blank:TEMPLATE!D179),SUM(Blank:TEMPLATE!E179)))))</f>
        <v/>
      </c>
      <c r="R178" s="21" t="str">
        <f t="shared" si="22"/>
        <v/>
      </c>
      <c r="S178" s="21" t="str">
        <f>IF(E178=0,"",(IF($F$3="YTD TOTALS",SUM(Blank2:TEMPLATE!F179),SUM(Blank:TEMPLATE!F179))))</f>
        <v/>
      </c>
      <c r="T178" s="21" t="str">
        <f t="shared" si="23"/>
        <v/>
      </c>
      <c r="U178" s="21" t="str">
        <f>IF(E178=0,"",(IF($F$3="YTD TOTALS",SUM(Blank2:TEMPLATE!H179),SUM(Blank:TEMPLATE!H179))))</f>
        <v/>
      </c>
      <c r="V178" s="21" t="str">
        <f>IF(E178=0,"",(IF($F$3="YTD TOTALS",SUM(Blank2:TEMPLATE!I179),SUM(Blank:TEMPLATE!I179))))</f>
        <v/>
      </c>
      <c r="W178" s="21" t="str">
        <f>IF(E178=0,"",(IF($F$3="YTD TOTALS",SUM(Blank2:TEMPLATE!J179),SUM(Blank:TEMPLATE!J179))))</f>
        <v/>
      </c>
      <c r="X178" s="21" t="str">
        <f>IF(E178=0,"",(IF($F$3="YTD TOTALS",(SUM(Blank2:TEMPLATE!L179)-('MACHINE INFO'!R178*(B$6-A178+1))),SUM(Blank:Blank2!L179)+(SUM(Blank2:TEMPLATE!L179)-('MACHINE INFO'!R178*(B$6-A178+1))))))</f>
        <v/>
      </c>
      <c r="Y178" s="22" t="str">
        <f t="shared" si="24"/>
        <v/>
      </c>
      <c r="Z178" s="126" t="str">
        <f>IF(E178=0,"",(SUM('MACHINE INFO'!S178)))</f>
        <v/>
      </c>
      <c r="AA178" s="143" t="str">
        <f t="shared" si="25"/>
        <v/>
      </c>
      <c r="AB178" s="142" t="str">
        <f t="shared" si="26"/>
        <v/>
      </c>
      <c r="AD178" s="18"/>
      <c r="AE178" s="18"/>
      <c r="AF178" s="18"/>
      <c r="AG178" s="18"/>
      <c r="AH178" s="18"/>
      <c r="AI178" s="18"/>
      <c r="AJ178" s="18"/>
      <c r="AK178" s="18"/>
      <c r="AL178" s="18"/>
    </row>
    <row r="179" spans="1:43" ht="20.25" hidden="1" customHeight="1" x14ac:dyDescent="0.4">
      <c r="A179" s="291">
        <f>IF($F$3="YTD TOTALS",IF('MACHINE INFO'!B180-B$2&gt;0,'MACHINE INFO'!B180,B$2),'MACHINE INFO'!B180)</f>
        <v>45626</v>
      </c>
      <c r="B179" s="604"/>
      <c r="C179" s="291">
        <f>IF($G$3="YTD TOTALS",IF('MACHINE INFO'!E180-B$2&gt;0,'MACHINE INFO'!E180,B$2),'MACHINE INFO'!E180)</f>
        <v>0</v>
      </c>
      <c r="D179" s="19">
        <f>'MACHINE INFO'!F180</f>
        <v>0</v>
      </c>
      <c r="E179" s="19">
        <f>'MACHINE INFO'!G180</f>
        <v>0</v>
      </c>
      <c r="F179" s="20">
        <f>'MACHINE INFO'!H180</f>
        <v>0</v>
      </c>
      <c r="G179" s="19">
        <f>'MACHINE INFO'!I180</f>
        <v>0</v>
      </c>
      <c r="H179" s="19">
        <f>'MACHINE INFO'!O180</f>
        <v>0</v>
      </c>
      <c r="I179" s="19">
        <f>'MACHINE INFO'!P180</f>
        <v>0</v>
      </c>
      <c r="J179" s="19">
        <f>'MACHINE INFO'!Q180</f>
        <v>0</v>
      </c>
      <c r="K179" s="19" t="e">
        <f>'MACHINE INFO'!#REF!</f>
        <v>#REF!</v>
      </c>
      <c r="L179" s="299">
        <f>'MACHINE INFO'!U180</f>
        <v>0</v>
      </c>
      <c r="M179" s="21" t="str">
        <f>IF(D179=0,"",(IF($F$3="YTD TOTALS",SUM(Blank2:TEMPLATE!C180),SUM(Blank:TEMPLATE!C180))))</f>
        <v/>
      </c>
      <c r="N179" s="21" t="str">
        <f t="shared" si="20"/>
        <v/>
      </c>
      <c r="O179" s="21" t="str">
        <f>IF(E179=0,"",(IF($F$3="YTD TOTALS",SUM(Blank2:TEMPLATE!G180),SUM(Blank:TEMPLATE!G180))))</f>
        <v/>
      </c>
      <c r="P179" s="21" t="str">
        <f t="shared" si="21"/>
        <v/>
      </c>
      <c r="Q179" s="21" t="str">
        <f>IF(E179=0,"",(IF($F$3="YTD TOTALS",SUM(SUM(Blank2:TEMPLATE!D180),SUM(Blank2:TEMPLATE!E180)),SUM(SUM(Blank:TEMPLATE!D180),SUM(Blank:TEMPLATE!E180)))))</f>
        <v/>
      </c>
      <c r="R179" s="21" t="str">
        <f t="shared" si="22"/>
        <v/>
      </c>
      <c r="S179" s="21" t="str">
        <f>IF(E179=0,"",(IF($F$3="YTD TOTALS",SUM(Blank2:TEMPLATE!F180),SUM(Blank:TEMPLATE!F180))))</f>
        <v/>
      </c>
      <c r="T179" s="21" t="str">
        <f t="shared" si="23"/>
        <v/>
      </c>
      <c r="U179" s="21" t="str">
        <f>IF(E179=0,"",(IF($F$3="YTD TOTALS",SUM(Blank2:TEMPLATE!H180),SUM(Blank:TEMPLATE!H180))))</f>
        <v/>
      </c>
      <c r="V179" s="21" t="str">
        <f>IF(E179=0,"",(IF($F$3="YTD TOTALS",SUM(Blank2:TEMPLATE!I180),SUM(Blank:TEMPLATE!I180))))</f>
        <v/>
      </c>
      <c r="W179" s="21" t="str">
        <f>IF(E179=0,"",(IF($F$3="YTD TOTALS",SUM(Blank2:TEMPLATE!J180),SUM(Blank:TEMPLATE!J180))))</f>
        <v/>
      </c>
      <c r="X179" s="21" t="str">
        <f>IF(E179=0,"",(IF($F$3="YTD TOTALS",(SUM(Blank2:TEMPLATE!L180)-('MACHINE INFO'!R179*(B$6-A179+1))),SUM(Blank:Blank2!L180)+(SUM(Blank2:TEMPLATE!L180)-('MACHINE INFO'!R179*(B$6-A179+1))))))</f>
        <v/>
      </c>
      <c r="Y179" s="22" t="str">
        <f t="shared" si="24"/>
        <v/>
      </c>
      <c r="Z179" s="126" t="str">
        <f>IF(E179=0,"",(SUM('MACHINE INFO'!S179)))</f>
        <v/>
      </c>
      <c r="AA179" s="143" t="str">
        <f t="shared" si="25"/>
        <v/>
      </c>
      <c r="AB179" s="142" t="str">
        <f t="shared" si="26"/>
        <v/>
      </c>
      <c r="AD179" s="18"/>
      <c r="AE179" s="18"/>
      <c r="AF179" s="18"/>
      <c r="AG179" s="18"/>
      <c r="AH179" s="18"/>
      <c r="AI179" s="18"/>
      <c r="AJ179" s="18"/>
      <c r="AK179" s="18"/>
      <c r="AL179" s="18"/>
    </row>
    <row r="180" spans="1:43" ht="20.25" hidden="1" customHeight="1" x14ac:dyDescent="0.4">
      <c r="A180" s="291">
        <f>IF($F$3="YTD TOTALS",IF('MACHINE INFO'!B181-B$2&gt;0,'MACHINE INFO'!B181,B$2),'MACHINE INFO'!B181)</f>
        <v>45626</v>
      </c>
      <c r="B180" s="604"/>
      <c r="C180" s="291">
        <f>IF($G$3="YTD TOTALS",IF('MACHINE INFO'!E181-B$2&gt;0,'MACHINE INFO'!E181,B$2),'MACHINE INFO'!E181)</f>
        <v>0</v>
      </c>
      <c r="D180" s="19">
        <f>'MACHINE INFO'!F181</f>
        <v>0</v>
      </c>
      <c r="E180" s="19">
        <f>'MACHINE INFO'!G181</f>
        <v>0</v>
      </c>
      <c r="F180" s="20">
        <f>'MACHINE INFO'!H181</f>
        <v>0</v>
      </c>
      <c r="G180" s="19">
        <f>'MACHINE INFO'!I181</f>
        <v>0</v>
      </c>
      <c r="H180" s="19">
        <f>'MACHINE INFO'!O181</f>
        <v>0</v>
      </c>
      <c r="I180" s="19">
        <f>'MACHINE INFO'!P181</f>
        <v>0</v>
      </c>
      <c r="J180" s="19">
        <f>'MACHINE INFO'!Q181</f>
        <v>0</v>
      </c>
      <c r="K180" s="19" t="e">
        <f>'MACHINE INFO'!#REF!</f>
        <v>#REF!</v>
      </c>
      <c r="L180" s="299">
        <f>'MACHINE INFO'!U181</f>
        <v>0</v>
      </c>
      <c r="M180" s="21" t="str">
        <f>IF(D180=0,"",(IF($F$3="YTD TOTALS",SUM(Blank2:TEMPLATE!C181),SUM(Blank:TEMPLATE!C181))))</f>
        <v/>
      </c>
      <c r="N180" s="21" t="str">
        <f t="shared" si="20"/>
        <v/>
      </c>
      <c r="O180" s="21" t="str">
        <f>IF(E180=0,"",(IF($F$3="YTD TOTALS",SUM(Blank2:TEMPLATE!G181),SUM(Blank:TEMPLATE!G181))))</f>
        <v/>
      </c>
      <c r="P180" s="21" t="str">
        <f t="shared" si="21"/>
        <v/>
      </c>
      <c r="Q180" s="21" t="str">
        <f>IF(E180=0,"",(IF($F$3="YTD TOTALS",SUM(SUM(Blank2:TEMPLATE!D181),SUM(Blank2:TEMPLATE!E181)),SUM(SUM(Blank:TEMPLATE!D181),SUM(Blank:TEMPLATE!E181)))))</f>
        <v/>
      </c>
      <c r="R180" s="21" t="str">
        <f t="shared" si="22"/>
        <v/>
      </c>
      <c r="S180" s="21" t="str">
        <f>IF(E180=0,"",(IF($F$3="YTD TOTALS",SUM(Blank2:TEMPLATE!F181),SUM(Blank:TEMPLATE!F181))))</f>
        <v/>
      </c>
      <c r="T180" s="21" t="str">
        <f t="shared" si="23"/>
        <v/>
      </c>
      <c r="U180" s="21" t="str">
        <f>IF(E180=0,"",(IF($F$3="YTD TOTALS",SUM(Blank2:TEMPLATE!H181),SUM(Blank:TEMPLATE!H181))))</f>
        <v/>
      </c>
      <c r="V180" s="21" t="str">
        <f>IF(E180=0,"",(IF($F$3="YTD TOTALS",SUM(Blank2:TEMPLATE!I181),SUM(Blank:TEMPLATE!I181))))</f>
        <v/>
      </c>
      <c r="W180" s="21" t="str">
        <f>IF(E180=0,"",(IF($F$3="YTD TOTALS",SUM(Blank2:TEMPLATE!J181),SUM(Blank:TEMPLATE!J181))))</f>
        <v/>
      </c>
      <c r="X180" s="21" t="str">
        <f>IF(E180=0,"",(IF($F$3="YTD TOTALS",(SUM(Blank2:TEMPLATE!L181)-('MACHINE INFO'!R180*(B$6-A180+1))),SUM(Blank:Blank2!L181)+(SUM(Blank2:TEMPLATE!L181)-('MACHINE INFO'!R180*(B$6-A180+1))))))</f>
        <v/>
      </c>
      <c r="Y180" s="22" t="str">
        <f t="shared" si="24"/>
        <v/>
      </c>
      <c r="Z180" s="126" t="str">
        <f>IF(E180=0,"",(SUM('MACHINE INFO'!S180)))</f>
        <v/>
      </c>
      <c r="AA180" s="143" t="str">
        <f t="shared" si="25"/>
        <v/>
      </c>
      <c r="AB180" s="142" t="str">
        <f t="shared" si="26"/>
        <v/>
      </c>
      <c r="AD180" s="18"/>
      <c r="AE180" s="18"/>
      <c r="AF180" s="18"/>
      <c r="AG180" s="18"/>
      <c r="AH180" s="18"/>
      <c r="AI180" s="18"/>
      <c r="AJ180" s="18"/>
      <c r="AK180" s="18"/>
      <c r="AL180" s="18"/>
    </row>
    <row r="181" spans="1:43" ht="20.25" hidden="1" customHeight="1" x14ac:dyDescent="0.4">
      <c r="A181" s="291">
        <f>IF($F$3="YTD TOTALS",IF('MACHINE INFO'!B182-B$2&gt;0,'MACHINE INFO'!B182,B$2),'MACHINE INFO'!B182)</f>
        <v>45626</v>
      </c>
      <c r="B181" s="604"/>
      <c r="C181" s="291">
        <f>IF($G$3="YTD TOTALS",IF('MACHINE INFO'!E182-B$2&gt;0,'MACHINE INFO'!E182,B$2),'MACHINE INFO'!E182)</f>
        <v>0</v>
      </c>
      <c r="D181" s="19">
        <f>'MACHINE INFO'!F182</f>
        <v>0</v>
      </c>
      <c r="E181" s="19">
        <f>'MACHINE INFO'!G182</f>
        <v>0</v>
      </c>
      <c r="F181" s="20">
        <f>'MACHINE INFO'!H182</f>
        <v>0</v>
      </c>
      <c r="G181" s="19">
        <f>'MACHINE INFO'!I182</f>
        <v>0</v>
      </c>
      <c r="H181" s="19">
        <f>'MACHINE INFO'!O182</f>
        <v>0</v>
      </c>
      <c r="I181" s="19">
        <f>'MACHINE INFO'!P182</f>
        <v>0</v>
      </c>
      <c r="J181" s="19">
        <f>'MACHINE INFO'!Q182</f>
        <v>0</v>
      </c>
      <c r="K181" s="19" t="e">
        <f>'MACHINE INFO'!#REF!</f>
        <v>#REF!</v>
      </c>
      <c r="L181" s="299">
        <f>'MACHINE INFO'!U182</f>
        <v>0</v>
      </c>
      <c r="M181" s="21" t="str">
        <f>IF(D181=0,"",(IF($F$3="YTD TOTALS",SUM(Blank2:TEMPLATE!C182),SUM(Blank:TEMPLATE!C182))))</f>
        <v/>
      </c>
      <c r="N181" s="21" t="str">
        <f t="shared" si="20"/>
        <v/>
      </c>
      <c r="O181" s="21" t="str">
        <f>IF(E181=0,"",(IF($F$3="YTD TOTALS",SUM(Blank2:TEMPLATE!G182),SUM(Blank:TEMPLATE!G182))))</f>
        <v/>
      </c>
      <c r="P181" s="21" t="str">
        <f t="shared" si="21"/>
        <v/>
      </c>
      <c r="Q181" s="21" t="str">
        <f>IF(E181=0,"",(IF($F$3="YTD TOTALS",SUM(SUM(Blank2:TEMPLATE!D182),SUM(Blank2:TEMPLATE!E182)),SUM(SUM(Blank:TEMPLATE!D182),SUM(Blank:TEMPLATE!E182)))))</f>
        <v/>
      </c>
      <c r="R181" s="21" t="str">
        <f t="shared" si="22"/>
        <v/>
      </c>
      <c r="S181" s="21" t="str">
        <f>IF(E181=0,"",(IF($F$3="YTD TOTALS",SUM(Blank2:TEMPLATE!F182),SUM(Blank:TEMPLATE!F182))))</f>
        <v/>
      </c>
      <c r="T181" s="21" t="str">
        <f t="shared" si="23"/>
        <v/>
      </c>
      <c r="U181" s="21" t="str">
        <f>IF(E181=0,"",(IF($F$3="YTD TOTALS",SUM(Blank2:TEMPLATE!H182),SUM(Blank:TEMPLATE!H182))))</f>
        <v/>
      </c>
      <c r="V181" s="21" t="str">
        <f>IF(E181=0,"",(IF($F$3="YTD TOTALS",SUM(Blank2:TEMPLATE!I182),SUM(Blank:TEMPLATE!I182))))</f>
        <v/>
      </c>
      <c r="W181" s="21" t="str">
        <f>IF(E181=0,"",(IF($F$3="YTD TOTALS",SUM(Blank2:TEMPLATE!J182),SUM(Blank:TEMPLATE!J182))))</f>
        <v/>
      </c>
      <c r="X181" s="21" t="str">
        <f>IF(E181=0,"",(IF($F$3="YTD TOTALS",(SUM(Blank2:TEMPLATE!L182)-('MACHINE INFO'!R181*(B$6-A181+1))),SUM(Blank:Blank2!L182)+(SUM(Blank2:TEMPLATE!L182)-('MACHINE INFO'!R181*(B$6-A181+1))))))</f>
        <v/>
      </c>
      <c r="Y181" s="22" t="str">
        <f t="shared" si="24"/>
        <v/>
      </c>
      <c r="Z181" s="126" t="str">
        <f>IF(E181=0,"",(SUM('MACHINE INFO'!S181)))</f>
        <v/>
      </c>
      <c r="AA181" s="143" t="str">
        <f t="shared" si="25"/>
        <v/>
      </c>
      <c r="AB181" s="142" t="str">
        <f t="shared" si="26"/>
        <v/>
      </c>
      <c r="AD181" s="24"/>
      <c r="AE181" s="24"/>
      <c r="AF181" s="24"/>
      <c r="AG181" s="24"/>
      <c r="AH181" s="24"/>
      <c r="AI181" s="24"/>
      <c r="AJ181" s="24"/>
      <c r="AK181" s="24"/>
      <c r="AL181" s="24"/>
    </row>
    <row r="182" spans="1:43" ht="20.25" hidden="1" customHeight="1" x14ac:dyDescent="0.4">
      <c r="A182" s="291">
        <f>IF($F$3="YTD TOTALS",IF('MACHINE INFO'!B183-B$2&gt;0,'MACHINE INFO'!B183,B$2),'MACHINE INFO'!B183)</f>
        <v>45626</v>
      </c>
      <c r="B182" s="604"/>
      <c r="C182" s="291">
        <f>IF($G$3="YTD TOTALS",IF('MACHINE INFO'!E183-B$2&gt;0,'MACHINE INFO'!E183,B$2),'MACHINE INFO'!E183)</f>
        <v>0</v>
      </c>
      <c r="D182" s="19">
        <f>'MACHINE INFO'!F183</f>
        <v>0</v>
      </c>
      <c r="E182" s="19">
        <f>'MACHINE INFO'!G183</f>
        <v>0</v>
      </c>
      <c r="F182" s="20">
        <f>'MACHINE INFO'!H183</f>
        <v>0</v>
      </c>
      <c r="G182" s="19">
        <f>'MACHINE INFO'!I183</f>
        <v>0</v>
      </c>
      <c r="H182" s="19">
        <f>'MACHINE INFO'!O183</f>
        <v>0</v>
      </c>
      <c r="I182" s="19">
        <f>'MACHINE INFO'!P183</f>
        <v>0</v>
      </c>
      <c r="J182" s="19">
        <f>'MACHINE INFO'!Q183</f>
        <v>0</v>
      </c>
      <c r="K182" s="19" t="e">
        <f>'MACHINE INFO'!#REF!</f>
        <v>#REF!</v>
      </c>
      <c r="L182" s="299">
        <f>'MACHINE INFO'!U183</f>
        <v>0</v>
      </c>
      <c r="M182" s="21" t="str">
        <f>IF(D182=0,"",(IF($F$3="YTD TOTALS",SUM(Blank2:TEMPLATE!C183),SUM(Blank:TEMPLATE!C183))))</f>
        <v/>
      </c>
      <c r="N182" s="21" t="str">
        <f t="shared" si="20"/>
        <v/>
      </c>
      <c r="O182" s="21" t="str">
        <f>IF(E182=0,"",(IF($F$3="YTD TOTALS",SUM(Blank2:TEMPLATE!G183),SUM(Blank:TEMPLATE!G183))))</f>
        <v/>
      </c>
      <c r="P182" s="21" t="str">
        <f t="shared" si="21"/>
        <v/>
      </c>
      <c r="Q182" s="21" t="str">
        <f>IF(E182=0,"",(IF($F$3="YTD TOTALS",SUM(SUM(Blank2:TEMPLATE!D183),SUM(Blank2:TEMPLATE!E183)),SUM(SUM(Blank:TEMPLATE!D183),SUM(Blank:TEMPLATE!E183)))))</f>
        <v/>
      </c>
      <c r="R182" s="21" t="str">
        <f t="shared" si="22"/>
        <v/>
      </c>
      <c r="S182" s="21" t="str">
        <f>IF(E182=0,"",(IF($F$3="YTD TOTALS",SUM(Blank2:TEMPLATE!F183),SUM(Blank:TEMPLATE!F183))))</f>
        <v/>
      </c>
      <c r="T182" s="21" t="str">
        <f t="shared" si="23"/>
        <v/>
      </c>
      <c r="U182" s="21" t="str">
        <f>IF(E182=0,"",(IF($F$3="YTD TOTALS",SUM(Blank2:TEMPLATE!H183),SUM(Blank:TEMPLATE!H183))))</f>
        <v/>
      </c>
      <c r="V182" s="21" t="str">
        <f>IF(E182=0,"",(IF($F$3="YTD TOTALS",SUM(Blank2:TEMPLATE!I183),SUM(Blank:TEMPLATE!I183))))</f>
        <v/>
      </c>
      <c r="W182" s="21" t="str">
        <f>IF(E182=0,"",(IF($F$3="YTD TOTALS",SUM(Blank2:TEMPLATE!J183),SUM(Blank:TEMPLATE!J183))))</f>
        <v/>
      </c>
      <c r="X182" s="21" t="str">
        <f>IF(E182=0,"",(IF($F$3="YTD TOTALS",(SUM(Blank2:TEMPLATE!L183)-('MACHINE INFO'!R182*(B$6-A182+1))),SUM(Blank:Blank2!L183)+(SUM(Blank2:TEMPLATE!L183)-('MACHINE INFO'!R182*(B$6-A182+1))))))</f>
        <v/>
      </c>
      <c r="Y182" s="22" t="str">
        <f t="shared" si="24"/>
        <v/>
      </c>
      <c r="Z182" s="126" t="str">
        <f>IF(E182=0,"",(SUM('MACHINE INFO'!S182)))</f>
        <v/>
      </c>
      <c r="AA182" s="143" t="str">
        <f t="shared" si="25"/>
        <v/>
      </c>
      <c r="AB182" s="142" t="str">
        <f t="shared" si="26"/>
        <v/>
      </c>
    </row>
    <row r="183" spans="1:43" ht="20.25" hidden="1" customHeight="1" x14ac:dyDescent="0.4">
      <c r="A183" s="291">
        <f>IF($F$3="YTD TOTALS",IF('MACHINE INFO'!B184-B$2&gt;0,'MACHINE INFO'!B184,B$2),'MACHINE INFO'!B184)</f>
        <v>45626</v>
      </c>
      <c r="B183" s="604"/>
      <c r="C183" s="291">
        <f>IF($G$3="YTD TOTALS",IF('MACHINE INFO'!E184-B$2&gt;0,'MACHINE INFO'!E184,B$2),'MACHINE INFO'!E184)</f>
        <v>0</v>
      </c>
      <c r="D183" s="19">
        <f>'MACHINE INFO'!F184</f>
        <v>0</v>
      </c>
      <c r="E183" s="19">
        <f>'MACHINE INFO'!G184</f>
        <v>0</v>
      </c>
      <c r="F183" s="20">
        <f>'MACHINE INFO'!H184</f>
        <v>0</v>
      </c>
      <c r="G183" s="19">
        <f>'MACHINE INFO'!I184</f>
        <v>0</v>
      </c>
      <c r="H183" s="19">
        <f>'MACHINE INFO'!O184</f>
        <v>0</v>
      </c>
      <c r="I183" s="19">
        <f>'MACHINE INFO'!P184</f>
        <v>0</v>
      </c>
      <c r="J183" s="19">
        <f>'MACHINE INFO'!Q184</f>
        <v>0</v>
      </c>
      <c r="K183" s="19" t="e">
        <f>'MACHINE INFO'!#REF!</f>
        <v>#REF!</v>
      </c>
      <c r="L183" s="299">
        <f>'MACHINE INFO'!U184</f>
        <v>0</v>
      </c>
      <c r="M183" s="21" t="str">
        <f>IF(D183=0,"",(IF($F$3="YTD TOTALS",SUM(Blank2:TEMPLATE!C184),SUM(Blank:TEMPLATE!C184))))</f>
        <v/>
      </c>
      <c r="N183" s="21" t="str">
        <f t="shared" si="20"/>
        <v/>
      </c>
      <c r="O183" s="21" t="str">
        <f>IF(E183=0,"",(IF($F$3="YTD TOTALS",SUM(Blank2:TEMPLATE!G184),SUM(Blank:TEMPLATE!G184))))</f>
        <v/>
      </c>
      <c r="P183" s="21" t="str">
        <f t="shared" si="21"/>
        <v/>
      </c>
      <c r="Q183" s="21" t="str">
        <f>IF(E183=0,"",(IF($F$3="YTD TOTALS",SUM(SUM(Blank2:TEMPLATE!D184),SUM(Blank2:TEMPLATE!E184)),SUM(SUM(Blank:TEMPLATE!D184),SUM(Blank:TEMPLATE!E184)))))</f>
        <v/>
      </c>
      <c r="R183" s="21" t="str">
        <f t="shared" si="22"/>
        <v/>
      </c>
      <c r="S183" s="21" t="str">
        <f>IF(E183=0,"",(IF($F$3="YTD TOTALS",SUM(Blank2:TEMPLATE!F184),SUM(Blank:TEMPLATE!F184))))</f>
        <v/>
      </c>
      <c r="T183" s="21" t="str">
        <f t="shared" si="23"/>
        <v/>
      </c>
      <c r="U183" s="21" t="str">
        <f>IF(E183=0,"",(IF($F$3="YTD TOTALS",SUM(Blank2:TEMPLATE!H184),SUM(Blank:TEMPLATE!H184))))</f>
        <v/>
      </c>
      <c r="V183" s="21" t="str">
        <f>IF(E183=0,"",(IF($F$3="YTD TOTALS",SUM(Blank2:TEMPLATE!I184),SUM(Blank:TEMPLATE!I184))))</f>
        <v/>
      </c>
      <c r="W183" s="21" t="str">
        <f>IF(E183=0,"",(IF($F$3="YTD TOTALS",SUM(Blank2:TEMPLATE!J184),SUM(Blank:TEMPLATE!J184))))</f>
        <v/>
      </c>
      <c r="X183" s="21" t="str">
        <f>IF(E183=0,"",(IF($F$3="YTD TOTALS",(SUM(Blank2:TEMPLATE!L184)-('MACHINE INFO'!R183*(B$6-A183+1))),SUM(Blank:Blank2!L184)+(SUM(Blank2:TEMPLATE!L184)-('MACHINE INFO'!R183*(B$6-A183+1))))))</f>
        <v/>
      </c>
      <c r="Y183" s="22" t="str">
        <f t="shared" si="24"/>
        <v/>
      </c>
      <c r="Z183" s="126" t="str">
        <f>IF(E183=0,"",(SUM('MACHINE INFO'!S183)))</f>
        <v/>
      </c>
      <c r="AA183" s="143" t="str">
        <f t="shared" si="25"/>
        <v/>
      </c>
      <c r="AB183" s="142" t="str">
        <f t="shared" si="26"/>
        <v/>
      </c>
    </row>
    <row r="184" spans="1:43" ht="20.25" hidden="1" customHeight="1" x14ac:dyDescent="0.4">
      <c r="A184" s="291">
        <f>IF($F$3="YTD TOTALS",IF('MACHINE INFO'!B185-B$2&gt;0,'MACHINE INFO'!B185,B$2),'MACHINE INFO'!B185)</f>
        <v>45626</v>
      </c>
      <c r="B184" s="604"/>
      <c r="C184" s="291">
        <f>IF($G$3="YTD TOTALS",IF('MACHINE INFO'!E185-B$2&gt;0,'MACHINE INFO'!E185,B$2),'MACHINE INFO'!E185)</f>
        <v>0</v>
      </c>
      <c r="D184" s="19">
        <f>'MACHINE INFO'!F185</f>
        <v>0</v>
      </c>
      <c r="E184" s="19">
        <f>'MACHINE INFO'!G185</f>
        <v>0</v>
      </c>
      <c r="F184" s="20">
        <f>'MACHINE INFO'!H185</f>
        <v>0</v>
      </c>
      <c r="G184" s="19">
        <f>'MACHINE INFO'!I185</f>
        <v>0</v>
      </c>
      <c r="H184" s="19">
        <f>'MACHINE INFO'!O185</f>
        <v>0</v>
      </c>
      <c r="I184" s="19">
        <f>'MACHINE INFO'!P185</f>
        <v>0</v>
      </c>
      <c r="J184" s="19">
        <f>'MACHINE INFO'!Q185</f>
        <v>0</v>
      </c>
      <c r="K184" s="19" t="e">
        <f>'MACHINE INFO'!#REF!</f>
        <v>#REF!</v>
      </c>
      <c r="L184" s="299">
        <f>'MACHINE INFO'!U185</f>
        <v>0</v>
      </c>
      <c r="M184" s="21" t="str">
        <f>IF(D184=0,"",(IF($F$3="YTD TOTALS",SUM(Blank2:TEMPLATE!C185),SUM(Blank:TEMPLATE!C185))))</f>
        <v/>
      </c>
      <c r="N184" s="21" t="str">
        <f t="shared" si="20"/>
        <v/>
      </c>
      <c r="O184" s="21" t="str">
        <f>IF(E184=0,"",(IF($F$3="YTD TOTALS",SUM(Blank2:TEMPLATE!G185),SUM(Blank:TEMPLATE!G185))))</f>
        <v/>
      </c>
      <c r="P184" s="21" t="str">
        <f t="shared" si="21"/>
        <v/>
      </c>
      <c r="Q184" s="21" t="str">
        <f>IF(E184=0,"",(IF($F$3="YTD TOTALS",SUM(SUM(Blank2:TEMPLATE!D185),SUM(Blank2:TEMPLATE!E185)),SUM(SUM(Blank:TEMPLATE!D185),SUM(Blank:TEMPLATE!E185)))))</f>
        <v/>
      </c>
      <c r="R184" s="21" t="str">
        <f t="shared" si="22"/>
        <v/>
      </c>
      <c r="S184" s="21" t="str">
        <f>IF(E184=0,"",(IF($F$3="YTD TOTALS",SUM(Blank2:TEMPLATE!F185),SUM(Blank:TEMPLATE!F185))))</f>
        <v/>
      </c>
      <c r="T184" s="21" t="str">
        <f t="shared" si="23"/>
        <v/>
      </c>
      <c r="U184" s="21" t="str">
        <f>IF(E184=0,"",(IF($F$3="YTD TOTALS",SUM(Blank2:TEMPLATE!H185),SUM(Blank:TEMPLATE!H185))))</f>
        <v/>
      </c>
      <c r="V184" s="21" t="str">
        <f>IF(E184=0,"",(IF($F$3="YTD TOTALS",SUM(Blank2:TEMPLATE!I185),SUM(Blank:TEMPLATE!I185))))</f>
        <v/>
      </c>
      <c r="W184" s="21" t="str">
        <f>IF(E184=0,"",(IF($F$3="YTD TOTALS",SUM(Blank2:TEMPLATE!J185),SUM(Blank:TEMPLATE!J185))))</f>
        <v/>
      </c>
      <c r="X184" s="21" t="str">
        <f>IF(E184=0,"",(IF($F$3="YTD TOTALS",(SUM(Blank2:TEMPLATE!L185)-('MACHINE INFO'!R184*(B$6-A184+1))),SUM(Blank:Blank2!L185)+(SUM(Blank2:TEMPLATE!L185)-('MACHINE INFO'!R184*(B$6-A184+1))))))</f>
        <v/>
      </c>
      <c r="Y184" s="22" t="str">
        <f t="shared" si="24"/>
        <v/>
      </c>
      <c r="Z184" s="126" t="str">
        <f>IF(E184=0,"",(SUM('MACHINE INFO'!S184)))</f>
        <v/>
      </c>
      <c r="AA184" s="143" t="str">
        <f t="shared" si="25"/>
        <v/>
      </c>
      <c r="AB184" s="142" t="str">
        <f t="shared" si="26"/>
        <v/>
      </c>
    </row>
    <row r="185" spans="1:43" ht="20.25" hidden="1" customHeight="1" x14ac:dyDescent="0.4">
      <c r="A185" s="291">
        <f>IF($F$3="YTD TOTALS",IF('MACHINE INFO'!B186-B$2&gt;0,'MACHINE INFO'!B186,B$2),'MACHINE INFO'!B186)</f>
        <v>45626</v>
      </c>
      <c r="B185" s="604"/>
      <c r="C185" s="291">
        <f>IF($G$3="YTD TOTALS",IF('MACHINE INFO'!E186-B$2&gt;0,'MACHINE INFO'!E186,B$2),'MACHINE INFO'!E186)</f>
        <v>0</v>
      </c>
      <c r="D185" s="19">
        <f>'MACHINE INFO'!F186</f>
        <v>0</v>
      </c>
      <c r="E185" s="19">
        <f>'MACHINE INFO'!G186</f>
        <v>0</v>
      </c>
      <c r="F185" s="20">
        <f>'MACHINE INFO'!H186</f>
        <v>0</v>
      </c>
      <c r="G185" s="19">
        <f>'MACHINE INFO'!I186</f>
        <v>0</v>
      </c>
      <c r="H185" s="19">
        <f>'MACHINE INFO'!O186</f>
        <v>0</v>
      </c>
      <c r="I185" s="19">
        <f>'MACHINE INFO'!P186</f>
        <v>0</v>
      </c>
      <c r="J185" s="19">
        <f>'MACHINE INFO'!Q186</f>
        <v>0</v>
      </c>
      <c r="K185" s="19" t="e">
        <f>'MACHINE INFO'!#REF!</f>
        <v>#REF!</v>
      </c>
      <c r="L185" s="299">
        <f>'MACHINE INFO'!U186</f>
        <v>0</v>
      </c>
      <c r="M185" s="21" t="str">
        <f>IF(D185=0,"",(IF($F$3="YTD TOTALS",SUM(Blank2:TEMPLATE!C186),SUM(Blank:TEMPLATE!C186))))</f>
        <v/>
      </c>
      <c r="N185" s="21" t="str">
        <f t="shared" si="20"/>
        <v/>
      </c>
      <c r="O185" s="21" t="str">
        <f>IF(E185=0,"",(IF($F$3="YTD TOTALS",SUM(Blank2:TEMPLATE!G186),SUM(Blank:TEMPLATE!G186))))</f>
        <v/>
      </c>
      <c r="P185" s="21" t="str">
        <f t="shared" si="21"/>
        <v/>
      </c>
      <c r="Q185" s="21" t="str">
        <f>IF(E185=0,"",(IF($F$3="YTD TOTALS",SUM(SUM(Blank2:TEMPLATE!D186),SUM(Blank2:TEMPLATE!E186)),SUM(SUM(Blank:TEMPLATE!D186),SUM(Blank:TEMPLATE!E186)))))</f>
        <v/>
      </c>
      <c r="R185" s="21" t="str">
        <f t="shared" si="22"/>
        <v/>
      </c>
      <c r="S185" s="21" t="str">
        <f>IF(E185=0,"",(IF($F$3="YTD TOTALS",SUM(Blank2:TEMPLATE!F186),SUM(Blank:TEMPLATE!F186))))</f>
        <v/>
      </c>
      <c r="T185" s="21" t="str">
        <f t="shared" si="23"/>
        <v/>
      </c>
      <c r="U185" s="21" t="str">
        <f>IF(E185=0,"",(IF($F$3="YTD TOTALS",SUM(Blank2:TEMPLATE!H186),SUM(Blank:TEMPLATE!H186))))</f>
        <v/>
      </c>
      <c r="V185" s="21" t="str">
        <f>IF(E185=0,"",(IF($F$3="YTD TOTALS",SUM(Blank2:TEMPLATE!I186),SUM(Blank:TEMPLATE!I186))))</f>
        <v/>
      </c>
      <c r="W185" s="21" t="str">
        <f>IF(E185=0,"",(IF($F$3="YTD TOTALS",SUM(Blank2:TEMPLATE!J186),SUM(Blank:TEMPLATE!J186))))</f>
        <v/>
      </c>
      <c r="X185" s="21" t="str">
        <f>IF(E185=0,"",(IF($F$3="YTD TOTALS",(SUM(Blank2:TEMPLATE!L186)-('MACHINE INFO'!R185*(B$6-A185+1))),SUM(Blank:Blank2!L186)+(SUM(Blank2:TEMPLATE!L186)-('MACHINE INFO'!R185*(B$6-A185+1))))))</f>
        <v/>
      </c>
      <c r="Y185" s="22" t="str">
        <f t="shared" si="24"/>
        <v/>
      </c>
      <c r="Z185" s="126" t="str">
        <f>IF(E185=0,"",(SUM('MACHINE INFO'!S185)))</f>
        <v/>
      </c>
      <c r="AA185" s="143" t="str">
        <f t="shared" si="25"/>
        <v/>
      </c>
      <c r="AB185" s="142" t="str">
        <f t="shared" si="26"/>
        <v/>
      </c>
      <c r="AC185" s="18"/>
      <c r="AN185" s="18"/>
    </row>
    <row r="186" spans="1:43" ht="20.25" hidden="1" customHeight="1" x14ac:dyDescent="0.4">
      <c r="A186" s="291">
        <f>IF($F$3="YTD TOTALS",IF('MACHINE INFO'!B187-B$2&gt;0,'MACHINE INFO'!B187,B$2),'MACHINE INFO'!B187)</f>
        <v>45626</v>
      </c>
      <c r="B186" s="604"/>
      <c r="C186" s="291">
        <f>IF($G$3="YTD TOTALS",IF('MACHINE INFO'!E187-B$2&gt;0,'MACHINE INFO'!E187,B$2),'MACHINE INFO'!E187)</f>
        <v>0</v>
      </c>
      <c r="D186" s="19">
        <f>'MACHINE INFO'!F187</f>
        <v>0</v>
      </c>
      <c r="E186" s="19">
        <f>'MACHINE INFO'!G187</f>
        <v>0</v>
      </c>
      <c r="F186" s="20">
        <f>'MACHINE INFO'!H187</f>
        <v>0</v>
      </c>
      <c r="G186" s="19">
        <f>'MACHINE INFO'!I187</f>
        <v>0</v>
      </c>
      <c r="H186" s="19">
        <f>'MACHINE INFO'!O187</f>
        <v>0</v>
      </c>
      <c r="I186" s="19">
        <f>'MACHINE INFO'!P187</f>
        <v>0</v>
      </c>
      <c r="J186" s="19">
        <f>'MACHINE INFO'!Q187</f>
        <v>0</v>
      </c>
      <c r="K186" s="19" t="e">
        <f>'MACHINE INFO'!#REF!</f>
        <v>#REF!</v>
      </c>
      <c r="L186" s="299">
        <f>'MACHINE INFO'!U187</f>
        <v>0</v>
      </c>
      <c r="M186" s="21" t="str">
        <f>IF(D186=0,"",(IF($F$3="YTD TOTALS",SUM(Blank2:TEMPLATE!C187),SUM(Blank:TEMPLATE!C187))))</f>
        <v/>
      </c>
      <c r="N186" s="21" t="str">
        <f t="shared" si="20"/>
        <v/>
      </c>
      <c r="O186" s="21" t="str">
        <f>IF(E186=0,"",(IF($F$3="YTD TOTALS",SUM(Blank2:TEMPLATE!G187),SUM(Blank:TEMPLATE!G187))))</f>
        <v/>
      </c>
      <c r="P186" s="21" t="str">
        <f t="shared" si="21"/>
        <v/>
      </c>
      <c r="Q186" s="21" t="str">
        <f>IF(E186=0,"",(IF($F$3="YTD TOTALS",SUM(SUM(Blank2:TEMPLATE!D187),SUM(Blank2:TEMPLATE!E187)),SUM(SUM(Blank:TEMPLATE!D187),SUM(Blank:TEMPLATE!E187)))))</f>
        <v/>
      </c>
      <c r="R186" s="21" t="str">
        <f t="shared" si="22"/>
        <v/>
      </c>
      <c r="S186" s="21" t="str">
        <f>IF(E186=0,"",(IF($F$3="YTD TOTALS",SUM(Blank2:TEMPLATE!F187),SUM(Blank:TEMPLATE!F187))))</f>
        <v/>
      </c>
      <c r="T186" s="21" t="str">
        <f t="shared" si="23"/>
        <v/>
      </c>
      <c r="U186" s="21" t="str">
        <f>IF(E186=0,"",(IF($F$3="YTD TOTALS",SUM(Blank2:TEMPLATE!H187),SUM(Blank:TEMPLATE!H187))))</f>
        <v/>
      </c>
      <c r="V186" s="21" t="str">
        <f>IF(E186=0,"",(IF($F$3="YTD TOTALS",SUM(Blank2:TEMPLATE!I187),SUM(Blank:TEMPLATE!I187))))</f>
        <v/>
      </c>
      <c r="W186" s="21" t="str">
        <f>IF(E186=0,"",(IF($F$3="YTD TOTALS",SUM(Blank2:TEMPLATE!J187),SUM(Blank:TEMPLATE!J187))))</f>
        <v/>
      </c>
      <c r="X186" s="21" t="str">
        <f>IF(E186=0,"",(IF($F$3="YTD TOTALS",(SUM(Blank2:TEMPLATE!L187)-('MACHINE INFO'!R186*(B$6-A186+1))),SUM(Blank:Blank2!L187)+(SUM(Blank2:TEMPLATE!L187)-('MACHINE INFO'!R186*(B$6-A186+1))))))</f>
        <v/>
      </c>
      <c r="Y186" s="22" t="str">
        <f t="shared" si="24"/>
        <v/>
      </c>
      <c r="Z186" s="126" t="str">
        <f>IF(E186=0,"",(SUM('MACHINE INFO'!S186)))</f>
        <v/>
      </c>
      <c r="AA186" s="143" t="str">
        <f t="shared" si="25"/>
        <v/>
      </c>
      <c r="AB186" s="142" t="str">
        <f t="shared" si="26"/>
        <v/>
      </c>
      <c r="AC186" s="18"/>
      <c r="AM186" s="18"/>
      <c r="AN186" s="18"/>
    </row>
    <row r="187" spans="1:43" ht="20.25" hidden="1" customHeight="1" x14ac:dyDescent="0.4">
      <c r="A187" s="291">
        <f>IF($F$3="YTD TOTALS",IF('MACHINE INFO'!B188-B$2&gt;0,'MACHINE INFO'!B188,B$2),'MACHINE INFO'!B188)</f>
        <v>45626</v>
      </c>
      <c r="B187" s="604"/>
      <c r="C187" s="291">
        <f>IF($G$3="YTD TOTALS",IF('MACHINE INFO'!E188-B$2&gt;0,'MACHINE INFO'!E188,B$2),'MACHINE INFO'!E188)</f>
        <v>0</v>
      </c>
      <c r="D187" s="19">
        <f>'MACHINE INFO'!F188</f>
        <v>0</v>
      </c>
      <c r="E187" s="19">
        <f>'MACHINE INFO'!G188</f>
        <v>0</v>
      </c>
      <c r="F187" s="20">
        <f>'MACHINE INFO'!H188</f>
        <v>0</v>
      </c>
      <c r="G187" s="19">
        <f>'MACHINE INFO'!I188</f>
        <v>0</v>
      </c>
      <c r="H187" s="19">
        <f>'MACHINE INFO'!O188</f>
        <v>0</v>
      </c>
      <c r="I187" s="19">
        <f>'MACHINE INFO'!P188</f>
        <v>0</v>
      </c>
      <c r="J187" s="19">
        <f>'MACHINE INFO'!Q188</f>
        <v>0</v>
      </c>
      <c r="K187" s="19" t="e">
        <f>'MACHINE INFO'!#REF!</f>
        <v>#REF!</v>
      </c>
      <c r="L187" s="299">
        <f>'MACHINE INFO'!U188</f>
        <v>0</v>
      </c>
      <c r="M187" s="21" t="str">
        <f>IF(D187=0,"",(IF($F$3="YTD TOTALS",SUM(Blank2:TEMPLATE!C188),SUM(Blank:TEMPLATE!C188))))</f>
        <v/>
      </c>
      <c r="N187" s="21" t="str">
        <f t="shared" si="20"/>
        <v/>
      </c>
      <c r="O187" s="21" t="str">
        <f>IF(E187=0,"",(IF($F$3="YTD TOTALS",SUM(Blank2:TEMPLATE!G188),SUM(Blank:TEMPLATE!G188))))</f>
        <v/>
      </c>
      <c r="P187" s="21" t="str">
        <f t="shared" si="21"/>
        <v/>
      </c>
      <c r="Q187" s="21" t="str">
        <f>IF(E187=0,"",(IF($F$3="YTD TOTALS",SUM(SUM(Blank2:TEMPLATE!D188),SUM(Blank2:TEMPLATE!E188)),SUM(SUM(Blank:TEMPLATE!D188),SUM(Blank:TEMPLATE!E188)))))</f>
        <v/>
      </c>
      <c r="R187" s="21" t="str">
        <f t="shared" si="22"/>
        <v/>
      </c>
      <c r="S187" s="21" t="str">
        <f>IF(E187=0,"",(IF($F$3="YTD TOTALS",SUM(Blank2:TEMPLATE!F188),SUM(Blank:TEMPLATE!F188))))</f>
        <v/>
      </c>
      <c r="T187" s="21" t="str">
        <f t="shared" si="23"/>
        <v/>
      </c>
      <c r="U187" s="21" t="str">
        <f>IF(E187=0,"",(IF($F$3="YTD TOTALS",SUM(Blank2:TEMPLATE!H188),SUM(Blank:TEMPLATE!H188))))</f>
        <v/>
      </c>
      <c r="V187" s="21" t="str">
        <f>IF(E187=0,"",(IF($F$3="YTD TOTALS",SUM(Blank2:TEMPLATE!I188),SUM(Blank:TEMPLATE!I188))))</f>
        <v/>
      </c>
      <c r="W187" s="21" t="str">
        <f>IF(E187=0,"",(IF($F$3="YTD TOTALS",SUM(Blank2:TEMPLATE!J188),SUM(Blank:TEMPLATE!J188))))</f>
        <v/>
      </c>
      <c r="X187" s="21" t="str">
        <f>IF(E187=0,"",(IF($F$3="YTD TOTALS",(SUM(Blank2:TEMPLATE!L188)-('MACHINE INFO'!R187*(B$6-A187+1))),SUM(Blank:Blank2!L188)+(SUM(Blank2:TEMPLATE!L188)-('MACHINE INFO'!R187*(B$6-A187+1))))))</f>
        <v/>
      </c>
      <c r="Y187" s="22" t="str">
        <f t="shared" si="24"/>
        <v/>
      </c>
      <c r="Z187" s="126" t="str">
        <f>IF(E187=0,"",(SUM('MACHINE INFO'!S187)))</f>
        <v/>
      </c>
      <c r="AA187" s="143" t="str">
        <f t="shared" si="25"/>
        <v/>
      </c>
      <c r="AB187" s="142" t="str">
        <f t="shared" si="26"/>
        <v/>
      </c>
      <c r="AC187" s="18"/>
      <c r="AM187" s="18"/>
      <c r="AN187" s="18"/>
    </row>
    <row r="188" spans="1:43" ht="20.25" hidden="1" customHeight="1" x14ac:dyDescent="0.4">
      <c r="A188" s="291">
        <f>IF($F$3="YTD TOTALS",IF('MACHINE INFO'!B189-B$2&gt;0,'MACHINE INFO'!B189,B$2),'MACHINE INFO'!B189)</f>
        <v>45626</v>
      </c>
      <c r="B188" s="604"/>
      <c r="C188" s="291">
        <f>IF($G$3="YTD TOTALS",IF('MACHINE INFO'!E189-B$2&gt;0,'MACHINE INFO'!E189,B$2),'MACHINE INFO'!E189)</f>
        <v>0</v>
      </c>
      <c r="D188" s="19">
        <f>'MACHINE INFO'!F189</f>
        <v>0</v>
      </c>
      <c r="E188" s="19">
        <f>'MACHINE INFO'!G189</f>
        <v>0</v>
      </c>
      <c r="F188" s="20">
        <f>'MACHINE INFO'!H189</f>
        <v>0</v>
      </c>
      <c r="G188" s="19">
        <f>'MACHINE INFO'!I189</f>
        <v>0</v>
      </c>
      <c r="H188" s="19">
        <f>'MACHINE INFO'!O189</f>
        <v>0</v>
      </c>
      <c r="I188" s="19">
        <f>'MACHINE INFO'!P189</f>
        <v>0</v>
      </c>
      <c r="J188" s="19">
        <f>'MACHINE INFO'!Q189</f>
        <v>0</v>
      </c>
      <c r="K188" s="19" t="e">
        <f>'MACHINE INFO'!#REF!</f>
        <v>#REF!</v>
      </c>
      <c r="L188" s="299">
        <f>'MACHINE INFO'!U189</f>
        <v>0</v>
      </c>
      <c r="M188" s="21" t="str">
        <f>IF(D188=0,"",(IF($F$3="YTD TOTALS",SUM(Blank2:TEMPLATE!C189),SUM(Blank:TEMPLATE!C189))))</f>
        <v/>
      </c>
      <c r="N188" s="21" t="str">
        <f t="shared" si="20"/>
        <v/>
      </c>
      <c r="O188" s="21" t="str">
        <f>IF(E188=0,"",(IF($F$3="YTD TOTALS",SUM(Blank2:TEMPLATE!G189),SUM(Blank:TEMPLATE!G189))))</f>
        <v/>
      </c>
      <c r="P188" s="21" t="str">
        <f t="shared" si="21"/>
        <v/>
      </c>
      <c r="Q188" s="21" t="str">
        <f>IF(E188=0,"",(IF($F$3="YTD TOTALS",SUM(SUM(Blank2:TEMPLATE!D189),SUM(Blank2:TEMPLATE!E189)),SUM(SUM(Blank:TEMPLATE!D189),SUM(Blank:TEMPLATE!E189)))))</f>
        <v/>
      </c>
      <c r="R188" s="21" t="str">
        <f t="shared" si="22"/>
        <v/>
      </c>
      <c r="S188" s="21" t="str">
        <f>IF(E188=0,"",(IF($F$3="YTD TOTALS",SUM(Blank2:TEMPLATE!F189),SUM(Blank:TEMPLATE!F189))))</f>
        <v/>
      </c>
      <c r="T188" s="21" t="str">
        <f t="shared" si="23"/>
        <v/>
      </c>
      <c r="U188" s="21" t="str">
        <f>IF(E188=0,"",(IF($F$3="YTD TOTALS",SUM(Blank2:TEMPLATE!H189),SUM(Blank:TEMPLATE!H189))))</f>
        <v/>
      </c>
      <c r="V188" s="21" t="str">
        <f>IF(E188=0,"",(IF($F$3="YTD TOTALS",SUM(Blank2:TEMPLATE!I189),SUM(Blank:TEMPLATE!I189))))</f>
        <v/>
      </c>
      <c r="W188" s="21" t="str">
        <f>IF(E188=0,"",(IF($F$3="YTD TOTALS",SUM(Blank2:TEMPLATE!J189),SUM(Blank:TEMPLATE!J189))))</f>
        <v/>
      </c>
      <c r="X188" s="21" t="str">
        <f>IF(E188=0,"",(IF($F$3="YTD TOTALS",(SUM(Blank2:TEMPLATE!L189)-('MACHINE INFO'!R188*(B$6-A188+1))),SUM(Blank:Blank2!L189)+(SUM(Blank2:TEMPLATE!L189)-('MACHINE INFO'!R188*(B$6-A188+1))))))</f>
        <v/>
      </c>
      <c r="Y188" s="22" t="str">
        <f t="shared" si="24"/>
        <v/>
      </c>
      <c r="Z188" s="126" t="str">
        <f>IF(E188=0,"",(SUM('MACHINE INFO'!S188)))</f>
        <v/>
      </c>
      <c r="AA188" s="143" t="str">
        <f t="shared" si="25"/>
        <v/>
      </c>
      <c r="AB188" s="142" t="str">
        <f t="shared" si="26"/>
        <v/>
      </c>
      <c r="AC188" s="18"/>
      <c r="AM188" s="18"/>
      <c r="AN188" s="18"/>
      <c r="AO188" s="18"/>
      <c r="AP188" s="18"/>
      <c r="AQ188" s="18"/>
    </row>
    <row r="189" spans="1:43" ht="20.25" hidden="1" customHeight="1" x14ac:dyDescent="0.4">
      <c r="A189" s="291">
        <f>IF($F$3="YTD TOTALS",IF('MACHINE INFO'!B190-B$2&gt;0,'MACHINE INFO'!B190,B$2),'MACHINE INFO'!B190)</f>
        <v>45626</v>
      </c>
      <c r="B189" s="604"/>
      <c r="C189" s="291">
        <f>IF($G$3="YTD TOTALS",IF('MACHINE INFO'!E190-B$2&gt;0,'MACHINE INFO'!E190,B$2),'MACHINE INFO'!E190)</f>
        <v>0</v>
      </c>
      <c r="D189" s="19">
        <f>'MACHINE INFO'!F190</f>
        <v>0</v>
      </c>
      <c r="E189" s="19">
        <f>'MACHINE INFO'!G190</f>
        <v>0</v>
      </c>
      <c r="F189" s="20">
        <f>'MACHINE INFO'!H190</f>
        <v>0</v>
      </c>
      <c r="G189" s="19">
        <f>'MACHINE INFO'!I190</f>
        <v>0</v>
      </c>
      <c r="H189" s="19">
        <f>'MACHINE INFO'!O190</f>
        <v>0</v>
      </c>
      <c r="I189" s="19">
        <f>'MACHINE INFO'!P190</f>
        <v>0</v>
      </c>
      <c r="J189" s="19">
        <f>'MACHINE INFO'!Q190</f>
        <v>0</v>
      </c>
      <c r="K189" s="19" t="e">
        <f>'MACHINE INFO'!#REF!</f>
        <v>#REF!</v>
      </c>
      <c r="L189" s="299">
        <f>'MACHINE INFO'!U190</f>
        <v>0</v>
      </c>
      <c r="M189" s="21" t="str">
        <f>IF(D189=0,"",(IF($F$3="YTD TOTALS",SUM(Blank2:TEMPLATE!C190),SUM(Blank:TEMPLATE!C190))))</f>
        <v/>
      </c>
      <c r="N189" s="21" t="str">
        <f t="shared" si="20"/>
        <v/>
      </c>
      <c r="O189" s="21" t="str">
        <f>IF(E189=0,"",(IF($F$3="YTD TOTALS",SUM(Blank2:TEMPLATE!G190),SUM(Blank:TEMPLATE!G190))))</f>
        <v/>
      </c>
      <c r="P189" s="21" t="str">
        <f t="shared" si="21"/>
        <v/>
      </c>
      <c r="Q189" s="21" t="str">
        <f>IF(E189=0,"",(IF($F$3="YTD TOTALS",SUM(SUM(Blank2:TEMPLATE!D190),SUM(Blank2:TEMPLATE!E190)),SUM(SUM(Blank:TEMPLATE!D190),SUM(Blank:TEMPLATE!E190)))))</f>
        <v/>
      </c>
      <c r="R189" s="21" t="str">
        <f t="shared" si="22"/>
        <v/>
      </c>
      <c r="S189" s="21" t="str">
        <f>IF(E189=0,"",(IF($F$3="YTD TOTALS",SUM(Blank2:TEMPLATE!F190),SUM(Blank:TEMPLATE!F190))))</f>
        <v/>
      </c>
      <c r="T189" s="21" t="str">
        <f t="shared" si="23"/>
        <v/>
      </c>
      <c r="U189" s="21" t="str">
        <f>IF(E189=0,"",(IF($F$3="YTD TOTALS",SUM(Blank2:TEMPLATE!H190),SUM(Blank:TEMPLATE!H190))))</f>
        <v/>
      </c>
      <c r="V189" s="21" t="str">
        <f>IF(E189=0,"",(IF($F$3="YTD TOTALS",SUM(Blank2:TEMPLATE!I190),SUM(Blank:TEMPLATE!I190))))</f>
        <v/>
      </c>
      <c r="W189" s="21" t="str">
        <f>IF(E189=0,"",(IF($F$3="YTD TOTALS",SUM(Blank2:TEMPLATE!J190),SUM(Blank:TEMPLATE!J190))))</f>
        <v/>
      </c>
      <c r="X189" s="21" t="str">
        <f>IF(E189=0,"",(IF($F$3="YTD TOTALS",(SUM(Blank2:TEMPLATE!L190)-('MACHINE INFO'!R189*(B$6-A189+1))),SUM(Blank:Blank2!L190)+(SUM(Blank2:TEMPLATE!L190)-('MACHINE INFO'!R189*(B$6-A189+1))))))</f>
        <v/>
      </c>
      <c r="Y189" s="22" t="str">
        <f t="shared" si="24"/>
        <v/>
      </c>
      <c r="Z189" s="126" t="str">
        <f>IF(E189=0,"",(SUM('MACHINE INFO'!S189)))</f>
        <v/>
      </c>
      <c r="AA189" s="143" t="str">
        <f t="shared" si="25"/>
        <v/>
      </c>
      <c r="AB189" s="142" t="str">
        <f t="shared" si="26"/>
        <v/>
      </c>
      <c r="AC189" s="18"/>
      <c r="AM189" s="18"/>
      <c r="AN189" s="18"/>
      <c r="AO189" s="18"/>
      <c r="AP189" s="18"/>
      <c r="AQ189" s="18"/>
    </row>
    <row r="190" spans="1:43" ht="20.25" hidden="1" customHeight="1" x14ac:dyDescent="0.4">
      <c r="A190" s="291">
        <f>IF($F$3="YTD TOTALS",IF('MACHINE INFO'!B191-B$2&gt;0,'MACHINE INFO'!B191,B$2),'MACHINE INFO'!B191)</f>
        <v>45626</v>
      </c>
      <c r="B190" s="604"/>
      <c r="C190" s="291">
        <f>IF($G$3="YTD TOTALS",IF('MACHINE INFO'!E191-B$2&gt;0,'MACHINE INFO'!E191,B$2),'MACHINE INFO'!E191)</f>
        <v>0</v>
      </c>
      <c r="D190" s="19">
        <f>'MACHINE INFO'!F191</f>
        <v>0</v>
      </c>
      <c r="E190" s="19">
        <f>'MACHINE INFO'!G191</f>
        <v>0</v>
      </c>
      <c r="F190" s="20">
        <f>'MACHINE INFO'!H191</f>
        <v>0</v>
      </c>
      <c r="G190" s="19">
        <f>'MACHINE INFO'!I191</f>
        <v>0</v>
      </c>
      <c r="H190" s="19">
        <f>'MACHINE INFO'!O191</f>
        <v>0</v>
      </c>
      <c r="I190" s="19">
        <f>'MACHINE INFO'!P191</f>
        <v>0</v>
      </c>
      <c r="J190" s="19">
        <f>'MACHINE INFO'!Q191</f>
        <v>0</v>
      </c>
      <c r="K190" s="19" t="e">
        <f>'MACHINE INFO'!#REF!</f>
        <v>#REF!</v>
      </c>
      <c r="L190" s="299">
        <f>'MACHINE INFO'!U191</f>
        <v>0</v>
      </c>
      <c r="M190" s="21" t="str">
        <f>IF(D190=0,"",(IF($F$3="YTD TOTALS",SUM(Blank2:TEMPLATE!C191),SUM(Blank:TEMPLATE!C191))))</f>
        <v/>
      </c>
      <c r="N190" s="21" t="str">
        <f t="shared" si="20"/>
        <v/>
      </c>
      <c r="O190" s="21" t="str">
        <f>IF(E190=0,"",(IF($F$3="YTD TOTALS",SUM(Blank2:TEMPLATE!G191),SUM(Blank:TEMPLATE!G191))))</f>
        <v/>
      </c>
      <c r="P190" s="21" t="str">
        <f t="shared" si="21"/>
        <v/>
      </c>
      <c r="Q190" s="21" t="str">
        <f>IF(E190=0,"",(IF($F$3="YTD TOTALS",SUM(SUM(Blank2:TEMPLATE!D191),SUM(Blank2:TEMPLATE!E191)),SUM(SUM(Blank:TEMPLATE!D191),SUM(Blank:TEMPLATE!E191)))))</f>
        <v/>
      </c>
      <c r="R190" s="21" t="str">
        <f t="shared" si="22"/>
        <v/>
      </c>
      <c r="S190" s="21" t="str">
        <f>IF(E190=0,"",(IF($F$3="YTD TOTALS",SUM(Blank2:TEMPLATE!F191),SUM(Blank:TEMPLATE!F191))))</f>
        <v/>
      </c>
      <c r="T190" s="21" t="str">
        <f t="shared" si="23"/>
        <v/>
      </c>
      <c r="U190" s="21" t="str">
        <f>IF(E190=0,"",(IF($F$3="YTD TOTALS",SUM(Blank2:TEMPLATE!H191),SUM(Blank:TEMPLATE!H191))))</f>
        <v/>
      </c>
      <c r="V190" s="21" t="str">
        <f>IF(E190=0,"",(IF($F$3="YTD TOTALS",SUM(Blank2:TEMPLATE!I191),SUM(Blank:TEMPLATE!I191))))</f>
        <v/>
      </c>
      <c r="W190" s="21" t="str">
        <f>IF(E190=0,"",(IF($F$3="YTD TOTALS",SUM(Blank2:TEMPLATE!J191),SUM(Blank:TEMPLATE!J191))))</f>
        <v/>
      </c>
      <c r="X190" s="21" t="str">
        <f>IF(E190=0,"",(IF($F$3="YTD TOTALS",(SUM(Blank2:TEMPLATE!L191)-('MACHINE INFO'!R190*(B$6-A190+1))),SUM(Blank:Blank2!L191)+(SUM(Blank2:TEMPLATE!L191)-('MACHINE INFO'!R190*(B$6-A190+1))))))</f>
        <v/>
      </c>
      <c r="Y190" s="22" t="str">
        <f t="shared" si="24"/>
        <v/>
      </c>
      <c r="Z190" s="126" t="str">
        <f>IF(E190=0,"",(SUM('MACHINE INFO'!S190)))</f>
        <v/>
      </c>
      <c r="AA190" s="143" t="str">
        <f t="shared" si="25"/>
        <v/>
      </c>
      <c r="AB190" s="142" t="str">
        <f t="shared" si="26"/>
        <v/>
      </c>
      <c r="AC190" s="18"/>
      <c r="AM190" s="18"/>
      <c r="AN190" s="18"/>
      <c r="AO190" s="18"/>
      <c r="AP190" s="18"/>
      <c r="AQ190" s="18"/>
    </row>
    <row r="191" spans="1:43" s="18" customFormat="1" ht="20.25" hidden="1" customHeight="1" x14ac:dyDescent="0.4">
      <c r="A191" s="291">
        <f>IF($F$3="YTD TOTALS",IF('MACHINE INFO'!B192-B$2&gt;0,'MACHINE INFO'!B192,B$2),'MACHINE INFO'!B192)</f>
        <v>45626</v>
      </c>
      <c r="B191" s="604"/>
      <c r="C191" s="291">
        <f>IF($G$3="YTD TOTALS",IF('MACHINE INFO'!E192-B$2&gt;0,'MACHINE INFO'!E192,B$2),'MACHINE INFO'!E192)</f>
        <v>0</v>
      </c>
      <c r="D191" s="19">
        <f>'MACHINE INFO'!F192</f>
        <v>0</v>
      </c>
      <c r="E191" s="19">
        <f>'MACHINE INFO'!G192</f>
        <v>0</v>
      </c>
      <c r="F191" s="20">
        <f>'MACHINE INFO'!H192</f>
        <v>0</v>
      </c>
      <c r="G191" s="19">
        <f>'MACHINE INFO'!I192</f>
        <v>0</v>
      </c>
      <c r="H191" s="19">
        <f>'MACHINE INFO'!O192</f>
        <v>0</v>
      </c>
      <c r="I191" s="19">
        <f>'MACHINE INFO'!P192</f>
        <v>0</v>
      </c>
      <c r="J191" s="19">
        <f>'MACHINE INFO'!Q192</f>
        <v>0</v>
      </c>
      <c r="K191" s="19" t="e">
        <f>'MACHINE INFO'!#REF!</f>
        <v>#REF!</v>
      </c>
      <c r="L191" s="299">
        <f>'MACHINE INFO'!U192</f>
        <v>0</v>
      </c>
      <c r="M191" s="21" t="str">
        <f>IF(D191=0,"",(IF($F$3="YTD TOTALS",SUM(Blank2:TEMPLATE!C192),SUM(Blank:TEMPLATE!C192))))</f>
        <v/>
      </c>
      <c r="N191" s="21" t="str">
        <f t="shared" si="20"/>
        <v/>
      </c>
      <c r="O191" s="21" t="str">
        <f>IF(E191=0,"",(IF($F$3="YTD TOTALS",SUM(Blank2:TEMPLATE!G192),SUM(Blank:TEMPLATE!G192))))</f>
        <v/>
      </c>
      <c r="P191" s="21" t="str">
        <f t="shared" si="21"/>
        <v/>
      </c>
      <c r="Q191" s="21" t="str">
        <f>IF(E191=0,"",(IF($F$3="YTD TOTALS",SUM(SUM(Blank2:TEMPLATE!D192),SUM(Blank2:TEMPLATE!E192)),SUM(SUM(Blank:TEMPLATE!D192),SUM(Blank:TEMPLATE!E192)))))</f>
        <v/>
      </c>
      <c r="R191" s="21" t="str">
        <f t="shared" si="22"/>
        <v/>
      </c>
      <c r="S191" s="21" t="str">
        <f>IF(E191=0,"",(IF($F$3="YTD TOTALS",SUM(Blank2:TEMPLATE!F192),SUM(Blank:TEMPLATE!F192))))</f>
        <v/>
      </c>
      <c r="T191" s="21" t="str">
        <f t="shared" si="23"/>
        <v/>
      </c>
      <c r="U191" s="21" t="str">
        <f>IF(E191=0,"",(IF($F$3="YTD TOTALS",SUM(Blank2:TEMPLATE!H192),SUM(Blank:TEMPLATE!H192))))</f>
        <v/>
      </c>
      <c r="V191" s="21" t="str">
        <f>IF(E191=0,"",(IF($F$3="YTD TOTALS",SUM(Blank2:TEMPLATE!I192),SUM(Blank:TEMPLATE!I192))))</f>
        <v/>
      </c>
      <c r="W191" s="21" t="str">
        <f>IF(E191=0,"",(IF($F$3="YTD TOTALS",SUM(Blank2:TEMPLATE!J192),SUM(Blank:TEMPLATE!J192))))</f>
        <v/>
      </c>
      <c r="X191" s="21" t="str">
        <f>IF(E191=0,"",(IF($F$3="YTD TOTALS",(SUM(Blank2:TEMPLATE!L192)-('MACHINE INFO'!R191*(B$6-A191+1))),SUM(Blank:Blank2!L192)+(SUM(Blank2:TEMPLATE!L192)-('MACHINE INFO'!R191*(B$6-A191+1))))))</f>
        <v/>
      </c>
      <c r="Y191" s="22" t="str">
        <f t="shared" si="24"/>
        <v/>
      </c>
      <c r="Z191" s="126" t="str">
        <f>IF(E191=0,"",(SUM('MACHINE INFO'!S191)))</f>
        <v/>
      </c>
      <c r="AA191" s="143" t="str">
        <f t="shared" si="25"/>
        <v/>
      </c>
      <c r="AB191" s="142" t="str">
        <f t="shared" si="26"/>
        <v/>
      </c>
      <c r="AD191" s="2"/>
      <c r="AE191" s="2"/>
      <c r="AF191" s="2"/>
      <c r="AG191" s="2"/>
      <c r="AH191" s="2"/>
      <c r="AI191" s="2"/>
      <c r="AJ191" s="2"/>
      <c r="AK191" s="2"/>
      <c r="AL191" s="2"/>
    </row>
    <row r="192" spans="1:43" s="18" customFormat="1" ht="20.25" hidden="1" customHeight="1" x14ac:dyDescent="0.4">
      <c r="A192" s="291">
        <f>IF($F$3="YTD TOTALS",IF('MACHINE INFO'!B193-B$2&gt;0,'MACHINE INFO'!B193,B$2),'MACHINE INFO'!B193)</f>
        <v>45626</v>
      </c>
      <c r="B192" s="604"/>
      <c r="C192" s="291">
        <f>IF($G$3="YTD TOTALS",IF('MACHINE INFO'!E193-B$2&gt;0,'MACHINE INFO'!E193,B$2),'MACHINE INFO'!E193)</f>
        <v>0</v>
      </c>
      <c r="D192" s="19">
        <f>'MACHINE INFO'!F193</f>
        <v>0</v>
      </c>
      <c r="E192" s="19">
        <f>'MACHINE INFO'!G193</f>
        <v>0</v>
      </c>
      <c r="F192" s="20">
        <f>'MACHINE INFO'!H193</f>
        <v>0</v>
      </c>
      <c r="G192" s="19">
        <f>'MACHINE INFO'!I193</f>
        <v>0</v>
      </c>
      <c r="H192" s="19">
        <f>'MACHINE INFO'!O193</f>
        <v>0</v>
      </c>
      <c r="I192" s="19">
        <f>'MACHINE INFO'!P193</f>
        <v>0</v>
      </c>
      <c r="J192" s="19">
        <f>'MACHINE INFO'!Q193</f>
        <v>0</v>
      </c>
      <c r="K192" s="19" t="e">
        <f>'MACHINE INFO'!#REF!</f>
        <v>#REF!</v>
      </c>
      <c r="L192" s="299">
        <f>'MACHINE INFO'!U193</f>
        <v>0</v>
      </c>
      <c r="M192" s="21" t="str">
        <f>IF(D192=0,"",(IF($F$3="YTD TOTALS",SUM(Blank2:TEMPLATE!C193),SUM(Blank:TEMPLATE!C193))))</f>
        <v/>
      </c>
      <c r="N192" s="21" t="str">
        <f t="shared" si="20"/>
        <v/>
      </c>
      <c r="O192" s="21" t="str">
        <f>IF(E192=0,"",(IF($F$3="YTD TOTALS",SUM(Blank2:TEMPLATE!G193),SUM(Blank:TEMPLATE!G193))))</f>
        <v/>
      </c>
      <c r="P192" s="21" t="str">
        <f t="shared" si="21"/>
        <v/>
      </c>
      <c r="Q192" s="21" t="str">
        <f>IF(E192=0,"",(IF($F$3="YTD TOTALS",SUM(SUM(Blank2:TEMPLATE!D193),SUM(Blank2:TEMPLATE!E193)),SUM(SUM(Blank:TEMPLATE!D193),SUM(Blank:TEMPLATE!E193)))))</f>
        <v/>
      </c>
      <c r="R192" s="21" t="str">
        <f t="shared" si="22"/>
        <v/>
      </c>
      <c r="S192" s="21" t="str">
        <f>IF(E192=0,"",(IF($F$3="YTD TOTALS",SUM(Blank2:TEMPLATE!F193),SUM(Blank:TEMPLATE!F193))))</f>
        <v/>
      </c>
      <c r="T192" s="21" t="str">
        <f t="shared" si="23"/>
        <v/>
      </c>
      <c r="U192" s="21" t="str">
        <f>IF(E192=0,"",(IF($F$3="YTD TOTALS",SUM(Blank2:TEMPLATE!H193),SUM(Blank:TEMPLATE!H193))))</f>
        <v/>
      </c>
      <c r="V192" s="21" t="str">
        <f>IF(E192=0,"",(IF($F$3="YTD TOTALS",SUM(Blank2:TEMPLATE!I193),SUM(Blank:TEMPLATE!I193))))</f>
        <v/>
      </c>
      <c r="W192" s="21" t="str">
        <f>IF(E192=0,"",(IF($F$3="YTD TOTALS",SUM(Blank2:TEMPLATE!J193),SUM(Blank:TEMPLATE!J193))))</f>
        <v/>
      </c>
      <c r="X192" s="21" t="str">
        <f>IF(E192=0,"",(IF($F$3="YTD TOTALS",(SUM(Blank2:TEMPLATE!L193)-('MACHINE INFO'!R192*(B$6-A192+1))),SUM(Blank:Blank2!L193)+(SUM(Blank2:TEMPLATE!L193)-('MACHINE INFO'!R192*(B$6-A192+1))))))</f>
        <v/>
      </c>
      <c r="Y192" s="22" t="str">
        <f t="shared" si="24"/>
        <v/>
      </c>
      <c r="Z192" s="126" t="str">
        <f>IF(E192=0,"",(SUM('MACHINE INFO'!S192)))</f>
        <v/>
      </c>
      <c r="AA192" s="143" t="str">
        <f t="shared" si="25"/>
        <v/>
      </c>
      <c r="AB192" s="142" t="str">
        <f t="shared" si="26"/>
        <v/>
      </c>
      <c r="AC192" s="24"/>
      <c r="AD192" s="2"/>
      <c r="AE192" s="2"/>
      <c r="AF192" s="2"/>
      <c r="AG192" s="2"/>
      <c r="AH192" s="2"/>
      <c r="AI192" s="2"/>
      <c r="AJ192" s="2"/>
      <c r="AK192" s="2"/>
      <c r="AL192" s="2"/>
      <c r="AN192" s="24"/>
    </row>
    <row r="193" spans="1:43" s="18" customFormat="1" ht="20.25" hidden="1" customHeight="1" x14ac:dyDescent="0.4">
      <c r="A193" s="291">
        <f>IF($F$3="YTD TOTALS",IF('MACHINE INFO'!B194-B$2&gt;0,'MACHINE INFO'!B194,B$2),'MACHINE INFO'!B194)</f>
        <v>45626</v>
      </c>
      <c r="B193" s="604"/>
      <c r="C193" s="291">
        <f>IF($G$3="YTD TOTALS",IF('MACHINE INFO'!E194-B$2&gt;0,'MACHINE INFO'!E194,B$2),'MACHINE INFO'!E194)</f>
        <v>0</v>
      </c>
      <c r="D193" s="19">
        <f>'MACHINE INFO'!F194</f>
        <v>0</v>
      </c>
      <c r="E193" s="19">
        <f>'MACHINE INFO'!G194</f>
        <v>0</v>
      </c>
      <c r="F193" s="20">
        <f>'MACHINE INFO'!H194</f>
        <v>0</v>
      </c>
      <c r="G193" s="19">
        <f>'MACHINE INFO'!I194</f>
        <v>0</v>
      </c>
      <c r="H193" s="19">
        <f>'MACHINE INFO'!O194</f>
        <v>0</v>
      </c>
      <c r="I193" s="19">
        <f>'MACHINE INFO'!P194</f>
        <v>0</v>
      </c>
      <c r="J193" s="19">
        <f>'MACHINE INFO'!Q194</f>
        <v>0</v>
      </c>
      <c r="K193" s="19" t="e">
        <f>'MACHINE INFO'!#REF!</f>
        <v>#REF!</v>
      </c>
      <c r="L193" s="299">
        <f>'MACHINE INFO'!U194</f>
        <v>0</v>
      </c>
      <c r="M193" s="21" t="str">
        <f>IF(D193=0,"",(IF($F$3="YTD TOTALS",SUM(Blank2:TEMPLATE!C194),SUM(Blank:TEMPLATE!C194))))</f>
        <v/>
      </c>
      <c r="N193" s="21" t="str">
        <f t="shared" si="20"/>
        <v/>
      </c>
      <c r="O193" s="21" t="str">
        <f>IF(E193=0,"",(IF($F$3="YTD TOTALS",SUM(Blank2:TEMPLATE!G194),SUM(Blank:TEMPLATE!G194))))</f>
        <v/>
      </c>
      <c r="P193" s="21" t="str">
        <f t="shared" si="21"/>
        <v/>
      </c>
      <c r="Q193" s="21" t="str">
        <f>IF(E193=0,"",(IF($F$3="YTD TOTALS",SUM(SUM(Blank2:TEMPLATE!D194),SUM(Blank2:TEMPLATE!E194)),SUM(SUM(Blank:TEMPLATE!D194),SUM(Blank:TEMPLATE!E194)))))</f>
        <v/>
      </c>
      <c r="R193" s="21" t="str">
        <f t="shared" si="22"/>
        <v/>
      </c>
      <c r="S193" s="21" t="str">
        <f>IF(E193=0,"",(IF($F$3="YTD TOTALS",SUM(Blank2:TEMPLATE!F194),SUM(Blank:TEMPLATE!F194))))</f>
        <v/>
      </c>
      <c r="T193" s="21" t="str">
        <f t="shared" si="23"/>
        <v/>
      </c>
      <c r="U193" s="21" t="str">
        <f>IF(E193=0,"",(IF($F$3="YTD TOTALS",SUM(Blank2:TEMPLATE!H194),SUM(Blank:TEMPLATE!H194))))</f>
        <v/>
      </c>
      <c r="V193" s="21" t="str">
        <f>IF(E193=0,"",(IF($F$3="YTD TOTALS",SUM(Blank2:TEMPLATE!I194),SUM(Blank:TEMPLATE!I194))))</f>
        <v/>
      </c>
      <c r="W193" s="21" t="str">
        <f>IF(E193=0,"",(IF($F$3="YTD TOTALS",SUM(Blank2:TEMPLATE!J194),SUM(Blank:TEMPLATE!J194))))</f>
        <v/>
      </c>
      <c r="X193" s="21" t="str">
        <f>IF(E193=0,"",(IF($F$3="YTD TOTALS",(SUM(Blank2:TEMPLATE!L194)-('MACHINE INFO'!R193*(B$6-A193+1))),SUM(Blank:Blank2!L194)+(SUM(Blank2:TEMPLATE!L194)-('MACHINE INFO'!R193*(B$6-A193+1))))))</f>
        <v/>
      </c>
      <c r="Y193" s="22" t="str">
        <f t="shared" si="24"/>
        <v/>
      </c>
      <c r="Z193" s="126" t="str">
        <f>IF(E193=0,"",(SUM('MACHINE INFO'!S193)))</f>
        <v/>
      </c>
      <c r="AA193" s="143" t="str">
        <f t="shared" si="25"/>
        <v/>
      </c>
      <c r="AB193" s="142" t="str">
        <f t="shared" si="26"/>
        <v/>
      </c>
      <c r="AC193" s="2"/>
      <c r="AD193" s="2"/>
      <c r="AE193" s="2"/>
      <c r="AF193" s="2"/>
      <c r="AG193" s="2"/>
      <c r="AH193" s="2"/>
      <c r="AI193" s="2"/>
      <c r="AJ193" s="2"/>
      <c r="AK193" s="2"/>
      <c r="AL193" s="2"/>
      <c r="AM193" s="24"/>
      <c r="AN193" s="2"/>
    </row>
    <row r="194" spans="1:43" s="18" customFormat="1" ht="20.25" hidden="1" customHeight="1" x14ac:dyDescent="0.4">
      <c r="A194" s="291">
        <f>IF($F$3="YTD TOTALS",IF('MACHINE INFO'!B195-B$2&gt;0,'MACHINE INFO'!B195,B$2),'MACHINE INFO'!B195)</f>
        <v>45626</v>
      </c>
      <c r="B194" s="604"/>
      <c r="C194" s="291">
        <f>IF($G$3="YTD TOTALS",IF('MACHINE INFO'!E195-B$2&gt;0,'MACHINE INFO'!E195,B$2),'MACHINE INFO'!E195)</f>
        <v>0</v>
      </c>
      <c r="D194" s="19">
        <f>'MACHINE INFO'!F195</f>
        <v>0</v>
      </c>
      <c r="E194" s="19">
        <f>'MACHINE INFO'!G195</f>
        <v>0</v>
      </c>
      <c r="F194" s="20">
        <f>'MACHINE INFO'!H195</f>
        <v>0</v>
      </c>
      <c r="G194" s="19">
        <f>'MACHINE INFO'!I195</f>
        <v>0</v>
      </c>
      <c r="H194" s="19">
        <f>'MACHINE INFO'!O195</f>
        <v>0</v>
      </c>
      <c r="I194" s="19">
        <f>'MACHINE INFO'!P195</f>
        <v>0</v>
      </c>
      <c r="J194" s="19">
        <f>'MACHINE INFO'!Q195</f>
        <v>0</v>
      </c>
      <c r="K194" s="19" t="e">
        <f>'MACHINE INFO'!#REF!</f>
        <v>#REF!</v>
      </c>
      <c r="L194" s="299">
        <f>'MACHINE INFO'!U195</f>
        <v>0</v>
      </c>
      <c r="M194" s="21" t="str">
        <f>IF(D194=0,"",(IF($F$3="YTD TOTALS",SUM(Blank2:TEMPLATE!C195),SUM(Blank:TEMPLATE!C195))))</f>
        <v/>
      </c>
      <c r="N194" s="21" t="str">
        <f t="shared" si="20"/>
        <v/>
      </c>
      <c r="O194" s="21" t="str">
        <f>IF(E194=0,"",(IF($F$3="YTD TOTALS",SUM(Blank2:TEMPLATE!G195),SUM(Blank:TEMPLATE!G195))))</f>
        <v/>
      </c>
      <c r="P194" s="21" t="str">
        <f t="shared" si="21"/>
        <v/>
      </c>
      <c r="Q194" s="21" t="str">
        <f>IF(E194=0,"",(IF($F$3="YTD TOTALS",SUM(SUM(Blank2:TEMPLATE!D195),SUM(Blank2:TEMPLATE!E195)),SUM(SUM(Blank:TEMPLATE!D195),SUM(Blank:TEMPLATE!E195)))))</f>
        <v/>
      </c>
      <c r="R194" s="21" t="str">
        <f t="shared" si="22"/>
        <v/>
      </c>
      <c r="S194" s="21" t="str">
        <f>IF(E194=0,"",(IF($F$3="YTD TOTALS",SUM(Blank2:TEMPLATE!F195),SUM(Blank:TEMPLATE!F195))))</f>
        <v/>
      </c>
      <c r="T194" s="21" t="str">
        <f t="shared" si="23"/>
        <v/>
      </c>
      <c r="U194" s="21" t="str">
        <f>IF(E194=0,"",(IF($F$3="YTD TOTALS",SUM(Blank2:TEMPLATE!H195),SUM(Blank:TEMPLATE!H195))))</f>
        <v/>
      </c>
      <c r="V194" s="21" t="str">
        <f>IF(E194=0,"",(IF($F$3="YTD TOTALS",SUM(Blank2:TEMPLATE!I195),SUM(Blank:TEMPLATE!I195))))</f>
        <v/>
      </c>
      <c r="W194" s="21" t="str">
        <f>IF(E194=0,"",(IF($F$3="YTD TOTALS",SUM(Blank2:TEMPLATE!J195),SUM(Blank:TEMPLATE!J195))))</f>
        <v/>
      </c>
      <c r="X194" s="21" t="str">
        <f>IF(E194=0,"",(IF($F$3="YTD TOTALS",(SUM(Blank2:TEMPLATE!L195)-('MACHINE INFO'!R194*(B$6-A194+1))),SUM(Blank:Blank2!L195)+(SUM(Blank2:TEMPLATE!L195)-('MACHINE INFO'!R194*(B$6-A194+1))))))</f>
        <v/>
      </c>
      <c r="Y194" s="22" t="str">
        <f t="shared" si="24"/>
        <v/>
      </c>
      <c r="Z194" s="126" t="str">
        <f>IF(E194=0,"",(SUM('MACHINE INFO'!S194)))</f>
        <v/>
      </c>
      <c r="AA194" s="143" t="str">
        <f t="shared" si="25"/>
        <v/>
      </c>
      <c r="AB194" s="142" t="str">
        <f t="shared" si="26"/>
        <v/>
      </c>
      <c r="AD194" s="2"/>
      <c r="AE194" s="2"/>
      <c r="AF194" s="2"/>
      <c r="AG194" s="2"/>
      <c r="AH194" s="2"/>
      <c r="AI194" s="2"/>
      <c r="AJ194" s="2"/>
      <c r="AK194" s="2"/>
      <c r="AL194" s="2"/>
      <c r="AM194" s="2"/>
    </row>
    <row r="195" spans="1:43" s="18" customFormat="1" ht="20.25" hidden="1" customHeight="1" x14ac:dyDescent="0.4">
      <c r="A195" s="291">
        <f>IF($F$3="YTD TOTALS",IF('MACHINE INFO'!B196-B$2&gt;0,'MACHINE INFO'!B196,B$2),'MACHINE INFO'!B196)</f>
        <v>45626</v>
      </c>
      <c r="B195" s="604"/>
      <c r="C195" s="291">
        <f>IF($G$3="YTD TOTALS",IF('MACHINE INFO'!E196-B$2&gt;0,'MACHINE INFO'!E196,B$2),'MACHINE INFO'!E196)</f>
        <v>0</v>
      </c>
      <c r="D195" s="19">
        <f>'MACHINE INFO'!F196</f>
        <v>0</v>
      </c>
      <c r="E195" s="19">
        <f>'MACHINE INFO'!G196</f>
        <v>0</v>
      </c>
      <c r="F195" s="20">
        <f>'MACHINE INFO'!H196</f>
        <v>0</v>
      </c>
      <c r="G195" s="19">
        <f>'MACHINE INFO'!I196</f>
        <v>0</v>
      </c>
      <c r="H195" s="19">
        <f>'MACHINE INFO'!O196</f>
        <v>0</v>
      </c>
      <c r="I195" s="19">
        <f>'MACHINE INFO'!P196</f>
        <v>0</v>
      </c>
      <c r="J195" s="19">
        <f>'MACHINE INFO'!Q196</f>
        <v>0</v>
      </c>
      <c r="K195" s="19" t="e">
        <f>'MACHINE INFO'!#REF!</f>
        <v>#REF!</v>
      </c>
      <c r="L195" s="299">
        <f>'MACHINE INFO'!U196</f>
        <v>0</v>
      </c>
      <c r="M195" s="21" t="str">
        <f>IF(D195=0,"",(IF($F$3="YTD TOTALS",SUM(Blank2:TEMPLATE!C196),SUM(Blank:TEMPLATE!C196))))</f>
        <v/>
      </c>
      <c r="N195" s="21" t="str">
        <f t="shared" si="20"/>
        <v/>
      </c>
      <c r="O195" s="21" t="str">
        <f>IF(E195=0,"",(IF($F$3="YTD TOTALS",SUM(Blank2:TEMPLATE!G196),SUM(Blank:TEMPLATE!G196))))</f>
        <v/>
      </c>
      <c r="P195" s="21" t="str">
        <f t="shared" si="21"/>
        <v/>
      </c>
      <c r="Q195" s="21" t="str">
        <f>IF(E195=0,"",(IF($F$3="YTD TOTALS",SUM(SUM(Blank2:TEMPLATE!D196),SUM(Blank2:TEMPLATE!E196)),SUM(SUM(Blank:TEMPLATE!D196),SUM(Blank:TEMPLATE!E196)))))</f>
        <v/>
      </c>
      <c r="R195" s="21" t="str">
        <f t="shared" si="22"/>
        <v/>
      </c>
      <c r="S195" s="21" t="str">
        <f>IF(E195=0,"",(IF($F$3="YTD TOTALS",SUM(Blank2:TEMPLATE!F196),SUM(Blank:TEMPLATE!F196))))</f>
        <v/>
      </c>
      <c r="T195" s="21" t="str">
        <f t="shared" si="23"/>
        <v/>
      </c>
      <c r="U195" s="21" t="str">
        <f>IF(E195=0,"",(IF($F$3="YTD TOTALS",SUM(Blank2:TEMPLATE!H196),SUM(Blank:TEMPLATE!H196))))</f>
        <v/>
      </c>
      <c r="V195" s="21" t="str">
        <f>IF(E195=0,"",(IF($F$3="YTD TOTALS",SUM(Blank2:TEMPLATE!I196),SUM(Blank:TEMPLATE!I196))))</f>
        <v/>
      </c>
      <c r="W195" s="21" t="str">
        <f>IF(E195=0,"",(IF($F$3="YTD TOTALS",SUM(Blank2:TEMPLATE!J196),SUM(Blank:TEMPLATE!J196))))</f>
        <v/>
      </c>
      <c r="X195" s="21" t="str">
        <f>IF(E195=0,"",(IF($F$3="YTD TOTALS",(SUM(Blank2:TEMPLATE!L196)-('MACHINE INFO'!R195*(B$6-A195+1))),SUM(Blank:Blank2!L196)+(SUM(Blank2:TEMPLATE!L196)-('MACHINE INFO'!R195*(B$6-A195+1))))))</f>
        <v/>
      </c>
      <c r="Y195" s="22" t="str">
        <f t="shared" si="24"/>
        <v/>
      </c>
      <c r="Z195" s="126" t="str">
        <f>IF(E195=0,"",(SUM('MACHINE INFO'!S195)))</f>
        <v/>
      </c>
      <c r="AA195" s="143" t="str">
        <f t="shared" si="25"/>
        <v/>
      </c>
      <c r="AB195" s="142" t="str">
        <f t="shared" si="26"/>
        <v/>
      </c>
      <c r="AD195" s="2"/>
      <c r="AE195" s="2"/>
      <c r="AF195" s="2"/>
      <c r="AG195" s="2"/>
      <c r="AH195" s="2"/>
      <c r="AI195" s="2"/>
      <c r="AJ195" s="2"/>
      <c r="AK195" s="2"/>
      <c r="AL195" s="2"/>
      <c r="AO195" s="24"/>
      <c r="AP195" s="24"/>
      <c r="AQ195" s="24"/>
    </row>
    <row r="196" spans="1:43" s="18" customFormat="1" ht="20.25" hidden="1" customHeight="1" x14ac:dyDescent="0.4">
      <c r="A196" s="291">
        <f>IF($F$3="YTD TOTALS",IF('MACHINE INFO'!B197-B$2&gt;0,'MACHINE INFO'!B197,B$2),'MACHINE INFO'!B197)</f>
        <v>45626</v>
      </c>
      <c r="B196" s="604"/>
      <c r="C196" s="291">
        <f>IF($G$3="YTD TOTALS",IF('MACHINE INFO'!E197-B$2&gt;0,'MACHINE INFO'!E197,B$2),'MACHINE INFO'!E197)</f>
        <v>0</v>
      </c>
      <c r="D196" s="19">
        <f>'MACHINE INFO'!F197</f>
        <v>0</v>
      </c>
      <c r="E196" s="19">
        <f>'MACHINE INFO'!G197</f>
        <v>0</v>
      </c>
      <c r="F196" s="20">
        <f>'MACHINE INFO'!H197</f>
        <v>0</v>
      </c>
      <c r="G196" s="19">
        <f>'MACHINE INFO'!I197</f>
        <v>0</v>
      </c>
      <c r="H196" s="19">
        <f>'MACHINE INFO'!O197</f>
        <v>0</v>
      </c>
      <c r="I196" s="19">
        <f>'MACHINE INFO'!P197</f>
        <v>0</v>
      </c>
      <c r="J196" s="19">
        <f>'MACHINE INFO'!Q197</f>
        <v>0</v>
      </c>
      <c r="K196" s="19" t="e">
        <f>'MACHINE INFO'!#REF!</f>
        <v>#REF!</v>
      </c>
      <c r="L196" s="299">
        <f>'MACHINE INFO'!U197</f>
        <v>0</v>
      </c>
      <c r="M196" s="21" t="str">
        <f>IF(D196=0,"",(IF($F$3="YTD TOTALS",SUM(Blank2:TEMPLATE!C197),SUM(Blank:TEMPLATE!C197))))</f>
        <v/>
      </c>
      <c r="N196" s="21" t="str">
        <f t="shared" si="20"/>
        <v/>
      </c>
      <c r="O196" s="21" t="str">
        <f>IF(E196=0,"",(IF($F$3="YTD TOTALS",SUM(Blank2:TEMPLATE!G197),SUM(Blank:TEMPLATE!G197))))</f>
        <v/>
      </c>
      <c r="P196" s="21" t="str">
        <f t="shared" si="21"/>
        <v/>
      </c>
      <c r="Q196" s="21" t="str">
        <f>IF(E196=0,"",(IF($F$3="YTD TOTALS",SUM(SUM(Blank2:TEMPLATE!D197),SUM(Blank2:TEMPLATE!E197)),SUM(SUM(Blank:TEMPLATE!D197),SUM(Blank:TEMPLATE!E197)))))</f>
        <v/>
      </c>
      <c r="R196" s="21" t="str">
        <f t="shared" si="22"/>
        <v/>
      </c>
      <c r="S196" s="21" t="str">
        <f>IF(E196=0,"",(IF($F$3="YTD TOTALS",SUM(Blank2:TEMPLATE!F197),SUM(Blank:TEMPLATE!F197))))</f>
        <v/>
      </c>
      <c r="T196" s="21" t="str">
        <f t="shared" si="23"/>
        <v/>
      </c>
      <c r="U196" s="21" t="str">
        <f>IF(E196=0,"",(IF($F$3="YTD TOTALS",SUM(Blank2:TEMPLATE!H197),SUM(Blank:TEMPLATE!H197))))</f>
        <v/>
      </c>
      <c r="V196" s="21" t="str">
        <f>IF(E196=0,"",(IF($F$3="YTD TOTALS",SUM(Blank2:TEMPLATE!I197),SUM(Blank:TEMPLATE!I197))))</f>
        <v/>
      </c>
      <c r="W196" s="21" t="str">
        <f>IF(E196=0,"",(IF($F$3="YTD TOTALS",SUM(Blank2:TEMPLATE!J197),SUM(Blank:TEMPLATE!J197))))</f>
        <v/>
      </c>
      <c r="X196" s="21" t="str">
        <f>IF(E196=0,"",(IF($F$3="YTD TOTALS",(SUM(Blank2:TEMPLATE!L197)-('MACHINE INFO'!R196*(B$6-A196+1))),SUM(Blank:Blank2!L197)+(SUM(Blank2:TEMPLATE!L197)-('MACHINE INFO'!R196*(B$6-A196+1))))))</f>
        <v/>
      </c>
      <c r="Y196" s="22" t="str">
        <f t="shared" si="24"/>
        <v/>
      </c>
      <c r="Z196" s="126" t="str">
        <f>IF(E196=0,"",(SUM('MACHINE INFO'!S196)))</f>
        <v/>
      </c>
      <c r="AA196" s="143" t="str">
        <f t="shared" si="25"/>
        <v/>
      </c>
      <c r="AB196" s="142" t="str">
        <f t="shared" si="26"/>
        <v/>
      </c>
      <c r="AD196" s="2"/>
      <c r="AE196" s="2"/>
      <c r="AF196" s="2"/>
      <c r="AG196" s="2"/>
      <c r="AH196" s="2"/>
      <c r="AI196" s="2"/>
      <c r="AJ196" s="2"/>
      <c r="AK196" s="2"/>
      <c r="AL196" s="2"/>
      <c r="AO196" s="2"/>
      <c r="AP196" s="2"/>
      <c r="AQ196" s="2"/>
    </row>
    <row r="197" spans="1:43" s="18" customFormat="1" ht="20.25" hidden="1" customHeight="1" x14ac:dyDescent="0.4">
      <c r="A197" s="291">
        <f>IF($F$3="YTD TOTALS",IF('MACHINE INFO'!B198-B$2&gt;0,'MACHINE INFO'!B198,B$2),'MACHINE INFO'!B198)</f>
        <v>45626</v>
      </c>
      <c r="B197" s="604"/>
      <c r="C197" s="291">
        <f>IF($G$3="YTD TOTALS",IF('MACHINE INFO'!E198-B$2&gt;0,'MACHINE INFO'!E198,B$2),'MACHINE INFO'!E198)</f>
        <v>0</v>
      </c>
      <c r="D197" s="19">
        <f>'MACHINE INFO'!F198</f>
        <v>0</v>
      </c>
      <c r="E197" s="19">
        <f>'MACHINE INFO'!G198</f>
        <v>0</v>
      </c>
      <c r="F197" s="20">
        <f>'MACHINE INFO'!H198</f>
        <v>0</v>
      </c>
      <c r="G197" s="19">
        <f>'MACHINE INFO'!I198</f>
        <v>0</v>
      </c>
      <c r="H197" s="19">
        <f>'MACHINE INFO'!O198</f>
        <v>0</v>
      </c>
      <c r="I197" s="19">
        <f>'MACHINE INFO'!P198</f>
        <v>0</v>
      </c>
      <c r="J197" s="19">
        <f>'MACHINE INFO'!Q198</f>
        <v>0</v>
      </c>
      <c r="K197" s="19" t="e">
        <f>'MACHINE INFO'!#REF!</f>
        <v>#REF!</v>
      </c>
      <c r="L197" s="299">
        <f>'MACHINE INFO'!U198</f>
        <v>0</v>
      </c>
      <c r="M197" s="21" t="str">
        <f>IF(D197=0,"",(IF($F$3="YTD TOTALS",SUM(Blank2:TEMPLATE!C198),SUM(Blank:TEMPLATE!C198))))</f>
        <v/>
      </c>
      <c r="N197" s="21" t="str">
        <f t="shared" si="20"/>
        <v/>
      </c>
      <c r="O197" s="21" t="str">
        <f>IF(E197=0,"",(IF($F$3="YTD TOTALS",SUM(Blank2:TEMPLATE!G198),SUM(Blank:TEMPLATE!G198))))</f>
        <v/>
      </c>
      <c r="P197" s="21" t="str">
        <f t="shared" si="21"/>
        <v/>
      </c>
      <c r="Q197" s="21" t="str">
        <f>IF(E197=0,"",(IF($F$3="YTD TOTALS",SUM(SUM(Blank2:TEMPLATE!D198),SUM(Blank2:TEMPLATE!E198)),SUM(SUM(Blank:TEMPLATE!D198),SUM(Blank:TEMPLATE!E198)))))</f>
        <v/>
      </c>
      <c r="R197" s="21" t="str">
        <f t="shared" si="22"/>
        <v/>
      </c>
      <c r="S197" s="21" t="str">
        <f>IF(E197=0,"",(IF($F$3="YTD TOTALS",SUM(Blank2:TEMPLATE!F198),SUM(Blank:TEMPLATE!F198))))</f>
        <v/>
      </c>
      <c r="T197" s="21" t="str">
        <f t="shared" si="23"/>
        <v/>
      </c>
      <c r="U197" s="21" t="str">
        <f>IF(E197=0,"",(IF($F$3="YTD TOTALS",SUM(Blank2:TEMPLATE!H198),SUM(Blank:TEMPLATE!H198))))</f>
        <v/>
      </c>
      <c r="V197" s="21" t="str">
        <f>IF(E197=0,"",(IF($F$3="YTD TOTALS",SUM(Blank2:TEMPLATE!I198),SUM(Blank:TEMPLATE!I198))))</f>
        <v/>
      </c>
      <c r="W197" s="21" t="str">
        <f>IF(E197=0,"",(IF($F$3="YTD TOTALS",SUM(Blank2:TEMPLATE!J198),SUM(Blank:TEMPLATE!J198))))</f>
        <v/>
      </c>
      <c r="X197" s="21" t="str">
        <f>IF(E197=0,"",(IF($F$3="YTD TOTALS",(SUM(Blank2:TEMPLATE!L198)-('MACHINE INFO'!R197*(B$6-A197+1))),SUM(Blank:Blank2!L198)+(SUM(Blank2:TEMPLATE!L198)-('MACHINE INFO'!R197*(B$6-A197+1))))))</f>
        <v/>
      </c>
      <c r="Y197" s="22" t="str">
        <f t="shared" si="24"/>
        <v/>
      </c>
      <c r="Z197" s="126" t="str">
        <f>IF(E197=0,"",(SUM('MACHINE INFO'!S197)))</f>
        <v/>
      </c>
      <c r="AA197" s="143" t="str">
        <f t="shared" si="25"/>
        <v/>
      </c>
      <c r="AB197" s="142" t="str">
        <f t="shared" si="26"/>
        <v/>
      </c>
      <c r="AD197" s="2"/>
      <c r="AE197" s="2"/>
      <c r="AF197" s="2"/>
      <c r="AG197" s="2"/>
      <c r="AH197" s="2"/>
      <c r="AI197" s="2"/>
      <c r="AJ197" s="2"/>
      <c r="AK197" s="2"/>
      <c r="AL197" s="2"/>
    </row>
    <row r="198" spans="1:43" s="24" customFormat="1" ht="20.25" hidden="1" customHeight="1" x14ac:dyDescent="0.4">
      <c r="A198" s="291">
        <f>IF($F$3="YTD TOTALS",IF('MACHINE INFO'!B199-B$2&gt;0,'MACHINE INFO'!B199,B$2),'MACHINE INFO'!B199)</f>
        <v>45626</v>
      </c>
      <c r="B198" s="604"/>
      <c r="C198" s="291">
        <f>IF($G$3="YTD TOTALS",IF('MACHINE INFO'!E199-B$2&gt;0,'MACHINE INFO'!E199,B$2),'MACHINE INFO'!E199)</f>
        <v>0</v>
      </c>
      <c r="D198" s="19">
        <f>'MACHINE INFO'!F199</f>
        <v>0</v>
      </c>
      <c r="E198" s="19">
        <f>'MACHINE INFO'!G199</f>
        <v>0</v>
      </c>
      <c r="F198" s="20">
        <f>'MACHINE INFO'!H199</f>
        <v>0</v>
      </c>
      <c r="G198" s="19">
        <f>'MACHINE INFO'!I199</f>
        <v>0</v>
      </c>
      <c r="H198" s="19">
        <f>'MACHINE INFO'!O199</f>
        <v>0</v>
      </c>
      <c r="I198" s="19">
        <f>'MACHINE INFO'!P199</f>
        <v>0</v>
      </c>
      <c r="J198" s="19">
        <f>'MACHINE INFO'!Q199</f>
        <v>0</v>
      </c>
      <c r="K198" s="19" t="e">
        <f>'MACHINE INFO'!#REF!</f>
        <v>#REF!</v>
      </c>
      <c r="L198" s="299">
        <f>'MACHINE INFO'!U199</f>
        <v>0</v>
      </c>
      <c r="M198" s="21" t="str">
        <f>IF(D198=0,"",(IF($F$3="YTD TOTALS",SUM(Blank2:TEMPLATE!C199),SUM(Blank:TEMPLATE!C199))))</f>
        <v/>
      </c>
      <c r="N198" s="21" t="str">
        <f t="shared" si="20"/>
        <v/>
      </c>
      <c r="O198" s="21" t="str">
        <f>IF(E198=0,"",(IF($F$3="YTD TOTALS",SUM(Blank2:TEMPLATE!G199),SUM(Blank:TEMPLATE!G199))))</f>
        <v/>
      </c>
      <c r="P198" s="21" t="str">
        <f t="shared" si="21"/>
        <v/>
      </c>
      <c r="Q198" s="21" t="str">
        <f>IF(E198=0,"",(IF($F$3="YTD TOTALS",SUM(SUM(Blank2:TEMPLATE!D199),SUM(Blank2:TEMPLATE!E199)),SUM(SUM(Blank:TEMPLATE!D199),SUM(Blank:TEMPLATE!E199)))))</f>
        <v/>
      </c>
      <c r="R198" s="21" t="str">
        <f t="shared" si="22"/>
        <v/>
      </c>
      <c r="S198" s="21" t="str">
        <f>IF(E198=0,"",(IF($F$3="YTD TOTALS",SUM(Blank2:TEMPLATE!F199),SUM(Blank:TEMPLATE!F199))))</f>
        <v/>
      </c>
      <c r="T198" s="21" t="str">
        <f t="shared" si="23"/>
        <v/>
      </c>
      <c r="U198" s="21" t="str">
        <f>IF(E198=0,"",(IF($F$3="YTD TOTALS",SUM(Blank2:TEMPLATE!H199),SUM(Blank:TEMPLATE!H199))))</f>
        <v/>
      </c>
      <c r="V198" s="21" t="str">
        <f>IF(E198=0,"",(IF($F$3="YTD TOTALS",SUM(Blank2:TEMPLATE!I199),SUM(Blank:TEMPLATE!I199))))</f>
        <v/>
      </c>
      <c r="W198" s="21" t="str">
        <f>IF(E198=0,"",(IF($F$3="YTD TOTALS",SUM(Blank2:TEMPLATE!J199),SUM(Blank:TEMPLATE!J199))))</f>
        <v/>
      </c>
      <c r="X198" s="21" t="str">
        <f>IF(E198=0,"",(IF($F$3="YTD TOTALS",(SUM(Blank2:TEMPLATE!L199)-('MACHINE INFO'!R198*(B$6-A198+1))),SUM(Blank:Blank2!L199)+(SUM(Blank2:TEMPLATE!L199)-('MACHINE INFO'!R198*(B$6-A198+1))))))</f>
        <v/>
      </c>
      <c r="Y198" s="22" t="str">
        <f t="shared" si="24"/>
        <v/>
      </c>
      <c r="Z198" s="126" t="str">
        <f>IF(E198=0,"",(SUM('MACHINE INFO'!S198)))</f>
        <v/>
      </c>
      <c r="AA198" s="143" t="str">
        <f t="shared" si="25"/>
        <v/>
      </c>
      <c r="AB198" s="142" t="str">
        <f t="shared" si="26"/>
        <v/>
      </c>
      <c r="AC198" s="18"/>
      <c r="AD198" s="2"/>
      <c r="AE198" s="2"/>
      <c r="AF198" s="2"/>
      <c r="AG198" s="2"/>
      <c r="AH198" s="2"/>
      <c r="AI198" s="2"/>
      <c r="AJ198" s="2"/>
      <c r="AK198" s="2"/>
      <c r="AL198" s="2"/>
      <c r="AM198" s="18"/>
      <c r="AN198" s="18"/>
      <c r="AO198" s="18"/>
      <c r="AP198" s="18"/>
      <c r="AQ198" s="18"/>
    </row>
    <row r="199" spans="1:43" ht="20.25" hidden="1" customHeight="1" x14ac:dyDescent="0.4">
      <c r="A199" s="291">
        <f>IF($F$3="YTD TOTALS",IF('MACHINE INFO'!B200-B$2&gt;0,'MACHINE INFO'!B200,B$2),'MACHINE INFO'!B200)</f>
        <v>45626</v>
      </c>
      <c r="B199" s="604"/>
      <c r="C199" s="291">
        <f>IF($G$3="YTD TOTALS",IF('MACHINE INFO'!E200-B$2&gt;0,'MACHINE INFO'!E200,B$2),'MACHINE INFO'!E200)</f>
        <v>0</v>
      </c>
      <c r="D199" s="19">
        <f>'MACHINE INFO'!F200</f>
        <v>0</v>
      </c>
      <c r="E199" s="19">
        <f>'MACHINE INFO'!G200</f>
        <v>0</v>
      </c>
      <c r="F199" s="20">
        <f>'MACHINE INFO'!H200</f>
        <v>0</v>
      </c>
      <c r="G199" s="19">
        <f>'MACHINE INFO'!I200</f>
        <v>0</v>
      </c>
      <c r="H199" s="19">
        <f>'MACHINE INFO'!O200</f>
        <v>0</v>
      </c>
      <c r="I199" s="19">
        <f>'MACHINE INFO'!P200</f>
        <v>0</v>
      </c>
      <c r="J199" s="19">
        <f>'MACHINE INFO'!Q200</f>
        <v>0</v>
      </c>
      <c r="K199" s="19" t="e">
        <f>'MACHINE INFO'!#REF!</f>
        <v>#REF!</v>
      </c>
      <c r="L199" s="299">
        <f>'MACHINE INFO'!U200</f>
        <v>0</v>
      </c>
      <c r="M199" s="21" t="str">
        <f>IF(D199=0,"",(IF($F$3="YTD TOTALS",SUM(Blank2:TEMPLATE!C200),SUM(Blank:TEMPLATE!C200))))</f>
        <v/>
      </c>
      <c r="N199" s="21" t="str">
        <f t="shared" si="20"/>
        <v/>
      </c>
      <c r="O199" s="21" t="str">
        <f>IF(E199=0,"",(IF($F$3="YTD TOTALS",SUM(Blank2:TEMPLATE!G200),SUM(Blank:TEMPLATE!G200))))</f>
        <v/>
      </c>
      <c r="P199" s="21" t="str">
        <f t="shared" si="21"/>
        <v/>
      </c>
      <c r="Q199" s="21" t="str">
        <f>IF(E199=0,"",(IF($F$3="YTD TOTALS",SUM(SUM(Blank2:TEMPLATE!D200),SUM(Blank2:TEMPLATE!E200)),SUM(SUM(Blank:TEMPLATE!D200),SUM(Blank:TEMPLATE!E200)))))</f>
        <v/>
      </c>
      <c r="R199" s="21" t="str">
        <f t="shared" si="22"/>
        <v/>
      </c>
      <c r="S199" s="21" t="str">
        <f>IF(E199=0,"",(IF($F$3="YTD TOTALS",SUM(Blank2:TEMPLATE!F200),SUM(Blank:TEMPLATE!F200))))</f>
        <v/>
      </c>
      <c r="T199" s="21" t="str">
        <f t="shared" si="23"/>
        <v/>
      </c>
      <c r="U199" s="21" t="str">
        <f>IF(E199=0,"",(IF($F$3="YTD TOTALS",SUM(Blank2:TEMPLATE!H200),SUM(Blank:TEMPLATE!H200))))</f>
        <v/>
      </c>
      <c r="V199" s="21" t="str">
        <f>IF(E199=0,"",(IF($F$3="YTD TOTALS",SUM(Blank2:TEMPLATE!I200),SUM(Blank:TEMPLATE!I200))))</f>
        <v/>
      </c>
      <c r="W199" s="21" t="str">
        <f>IF(E199=0,"",(IF($F$3="YTD TOTALS",SUM(Blank2:TEMPLATE!J200),SUM(Blank:TEMPLATE!J200))))</f>
        <v/>
      </c>
      <c r="X199" s="21" t="str">
        <f>IF(E199=0,"",(IF($F$3="YTD TOTALS",(SUM(Blank2:TEMPLATE!L200)-('MACHINE INFO'!R199*(B$6-A199+1))),SUM(Blank:Blank2!L200)+(SUM(Blank2:TEMPLATE!L200)-('MACHINE INFO'!R199*(B$6-A199+1))))))</f>
        <v/>
      </c>
      <c r="Y199" s="22" t="str">
        <f t="shared" si="24"/>
        <v/>
      </c>
      <c r="Z199" s="126" t="str">
        <f>IF(E199=0,"",(SUM('MACHINE INFO'!S199)))</f>
        <v/>
      </c>
      <c r="AA199" s="143" t="str">
        <f t="shared" si="25"/>
        <v/>
      </c>
      <c r="AB199" s="142" t="str">
        <f t="shared" si="26"/>
        <v/>
      </c>
      <c r="AC199" s="18"/>
      <c r="AM199" s="18"/>
      <c r="AN199" s="18"/>
      <c r="AO199" s="18"/>
      <c r="AP199" s="18"/>
      <c r="AQ199" s="18"/>
    </row>
    <row r="200" spans="1:43" s="18" customFormat="1" ht="20.25" hidden="1" customHeight="1" x14ac:dyDescent="0.4">
      <c r="A200" s="291">
        <f>IF($F$3="YTD TOTALS",IF('MACHINE INFO'!B201-B$2&gt;0,'MACHINE INFO'!B201,B$2),'MACHINE INFO'!B201)</f>
        <v>45626</v>
      </c>
      <c r="B200" s="604"/>
      <c r="C200" s="291">
        <f>IF($G$3="YTD TOTALS",IF('MACHINE INFO'!E201-B$2&gt;0,'MACHINE INFO'!E201,B$2),'MACHINE INFO'!E201)</f>
        <v>0</v>
      </c>
      <c r="D200" s="19">
        <f>'MACHINE INFO'!F201</f>
        <v>0</v>
      </c>
      <c r="E200" s="19">
        <f>'MACHINE INFO'!G201</f>
        <v>0</v>
      </c>
      <c r="F200" s="20">
        <f>'MACHINE INFO'!H201</f>
        <v>0</v>
      </c>
      <c r="G200" s="19">
        <f>'MACHINE INFO'!I201</f>
        <v>0</v>
      </c>
      <c r="H200" s="19">
        <f>'MACHINE INFO'!O201</f>
        <v>0</v>
      </c>
      <c r="I200" s="19">
        <f>'MACHINE INFO'!P201</f>
        <v>0</v>
      </c>
      <c r="J200" s="19">
        <f>'MACHINE INFO'!Q201</f>
        <v>0</v>
      </c>
      <c r="K200" s="19" t="e">
        <f>'MACHINE INFO'!#REF!</f>
        <v>#REF!</v>
      </c>
      <c r="L200" s="299">
        <f>'MACHINE INFO'!U201</f>
        <v>0</v>
      </c>
      <c r="M200" s="21" t="str">
        <f>IF(D200=0,"",(IF($F$3="YTD TOTALS",SUM(Blank2:TEMPLATE!C201),SUM(Blank:TEMPLATE!C201))))</f>
        <v/>
      </c>
      <c r="N200" s="21" t="str">
        <f t="shared" si="20"/>
        <v/>
      </c>
      <c r="O200" s="21" t="str">
        <f>IF(E200=0,"",(IF($F$3="YTD TOTALS",SUM(Blank2:TEMPLATE!G201),SUM(Blank:TEMPLATE!G201))))</f>
        <v/>
      </c>
      <c r="P200" s="21" t="str">
        <f t="shared" si="21"/>
        <v/>
      </c>
      <c r="Q200" s="21" t="str">
        <f>IF(E200=0,"",(IF($F$3="YTD TOTALS",SUM(SUM(Blank2:TEMPLATE!D201),SUM(Blank2:TEMPLATE!E201)),SUM(SUM(Blank:TEMPLATE!D201),SUM(Blank:TEMPLATE!E201)))))</f>
        <v/>
      </c>
      <c r="R200" s="21" t="str">
        <f t="shared" si="22"/>
        <v/>
      </c>
      <c r="S200" s="21" t="str">
        <f>IF(E200=0,"",(IF($F$3="YTD TOTALS",SUM(Blank2:TEMPLATE!F201),SUM(Blank:TEMPLATE!F201))))</f>
        <v/>
      </c>
      <c r="T200" s="21" t="str">
        <f t="shared" si="23"/>
        <v/>
      </c>
      <c r="U200" s="21" t="str">
        <f>IF(E200=0,"",(IF($F$3="YTD TOTALS",SUM(Blank2:TEMPLATE!H201),SUM(Blank:TEMPLATE!H201))))</f>
        <v/>
      </c>
      <c r="V200" s="21" t="str">
        <f>IF(E200=0,"",(IF($F$3="YTD TOTALS",SUM(Blank2:TEMPLATE!I201),SUM(Blank:TEMPLATE!I201))))</f>
        <v/>
      </c>
      <c r="W200" s="21" t="str">
        <f>IF(E200=0,"",(IF($F$3="YTD TOTALS",SUM(Blank2:TEMPLATE!J201),SUM(Blank:TEMPLATE!J201))))</f>
        <v/>
      </c>
      <c r="X200" s="21" t="str">
        <f>IF(E200=0,"",(IF($F$3="YTD TOTALS",(SUM(Blank2:TEMPLATE!L201)-('MACHINE INFO'!R200*(B$6-A200+1))),SUM(Blank:Blank2!L201)+(SUM(Blank2:TEMPLATE!L201)-('MACHINE INFO'!R200*(B$6-A200+1))))))</f>
        <v/>
      </c>
      <c r="Y200" s="22" t="str">
        <f t="shared" si="24"/>
        <v/>
      </c>
      <c r="Z200" s="126" t="str">
        <f>IF(E200=0,"",(SUM('MACHINE INFO'!S200)))</f>
        <v/>
      </c>
      <c r="AA200" s="143" t="str">
        <f t="shared" si="25"/>
        <v/>
      </c>
      <c r="AB200" s="142" t="str">
        <f t="shared" si="26"/>
        <v/>
      </c>
      <c r="AD200" s="2"/>
      <c r="AE200" s="2"/>
      <c r="AF200" s="2"/>
      <c r="AG200" s="2"/>
      <c r="AH200" s="2"/>
      <c r="AI200" s="2"/>
      <c r="AJ200" s="2"/>
      <c r="AK200" s="2"/>
      <c r="AL200" s="2"/>
    </row>
    <row r="201" spans="1:43" s="18" customFormat="1" ht="20.25" hidden="1" customHeight="1" x14ac:dyDescent="0.4">
      <c r="A201" s="291">
        <f>IF($F$3="YTD TOTALS",IF('MACHINE INFO'!B202-B$2&gt;0,'MACHINE INFO'!B202,B$2),'MACHINE INFO'!B202)</f>
        <v>45626</v>
      </c>
      <c r="B201" s="604"/>
      <c r="C201" s="291">
        <f>IF($G$3="YTD TOTALS",IF('MACHINE INFO'!E202-B$2&gt;0,'MACHINE INFO'!E202,B$2),'MACHINE INFO'!E202)</f>
        <v>0</v>
      </c>
      <c r="D201" s="19">
        <f>'MACHINE INFO'!F202</f>
        <v>0</v>
      </c>
      <c r="E201" s="19">
        <f>'MACHINE INFO'!G202</f>
        <v>0</v>
      </c>
      <c r="F201" s="20">
        <f>'MACHINE INFO'!H202</f>
        <v>0</v>
      </c>
      <c r="G201" s="19">
        <f>'MACHINE INFO'!I202</f>
        <v>0</v>
      </c>
      <c r="H201" s="19">
        <f>'MACHINE INFO'!O202</f>
        <v>0</v>
      </c>
      <c r="I201" s="19">
        <f>'MACHINE INFO'!P202</f>
        <v>0</v>
      </c>
      <c r="J201" s="19">
        <f>'MACHINE INFO'!Q202</f>
        <v>0</v>
      </c>
      <c r="K201" s="19" t="e">
        <f>'MACHINE INFO'!#REF!</f>
        <v>#REF!</v>
      </c>
      <c r="L201" s="299">
        <f>'MACHINE INFO'!U202</f>
        <v>0</v>
      </c>
      <c r="M201" s="21" t="str">
        <f>IF(D201=0,"",(IF($F$3="YTD TOTALS",SUM(Blank2:TEMPLATE!C202),SUM(Blank:TEMPLATE!C202))))</f>
        <v/>
      </c>
      <c r="N201" s="21" t="str">
        <f t="shared" si="20"/>
        <v/>
      </c>
      <c r="O201" s="21" t="str">
        <f>IF(E201=0,"",(IF($F$3="YTD TOTALS",SUM(Blank2:TEMPLATE!G202),SUM(Blank:TEMPLATE!G202))))</f>
        <v/>
      </c>
      <c r="P201" s="21" t="str">
        <f t="shared" si="21"/>
        <v/>
      </c>
      <c r="Q201" s="21" t="str">
        <f>IF(E201=0,"",(IF($F$3="YTD TOTALS",SUM(SUM(Blank2:TEMPLATE!D202),SUM(Blank2:TEMPLATE!E202)),SUM(SUM(Blank:TEMPLATE!D202),SUM(Blank:TEMPLATE!E202)))))</f>
        <v/>
      </c>
      <c r="R201" s="21" t="str">
        <f t="shared" si="22"/>
        <v/>
      </c>
      <c r="S201" s="21" t="str">
        <f>IF(E201=0,"",(IF($F$3="YTD TOTALS",SUM(Blank2:TEMPLATE!F202),SUM(Blank:TEMPLATE!F202))))</f>
        <v/>
      </c>
      <c r="T201" s="21" t="str">
        <f t="shared" si="23"/>
        <v/>
      </c>
      <c r="U201" s="21" t="str">
        <f>IF(E201=0,"",(IF($F$3="YTD TOTALS",SUM(Blank2:TEMPLATE!H202),SUM(Blank:TEMPLATE!H202))))</f>
        <v/>
      </c>
      <c r="V201" s="21" t="str">
        <f>IF(E201=0,"",(IF($F$3="YTD TOTALS",SUM(Blank2:TEMPLATE!I202),SUM(Blank:TEMPLATE!I202))))</f>
        <v/>
      </c>
      <c r="W201" s="21" t="str">
        <f>IF(E201=0,"",(IF($F$3="YTD TOTALS",SUM(Blank2:TEMPLATE!J202),SUM(Blank:TEMPLATE!J202))))</f>
        <v/>
      </c>
      <c r="X201" s="21" t="str">
        <f>IF(E201=0,"",(IF($F$3="YTD TOTALS",(SUM(Blank2:TEMPLATE!L202)-('MACHINE INFO'!R201*(B$6-A201+1))),SUM(Blank:Blank2!L202)+(SUM(Blank2:TEMPLATE!L202)-('MACHINE INFO'!R201*(B$6-A201+1))))))</f>
        <v/>
      </c>
      <c r="Y201" s="22" t="str">
        <f t="shared" si="24"/>
        <v/>
      </c>
      <c r="Z201" s="126" t="str">
        <f>IF(E201=0,"",(SUM('MACHINE INFO'!S201)))</f>
        <v/>
      </c>
      <c r="AA201" s="143" t="str">
        <f t="shared" si="25"/>
        <v/>
      </c>
      <c r="AB201" s="142" t="str">
        <f t="shared" si="26"/>
        <v/>
      </c>
      <c r="AC201" s="24"/>
      <c r="AD201" s="2"/>
      <c r="AE201" s="2"/>
      <c r="AF201" s="2"/>
      <c r="AG201" s="2"/>
      <c r="AH201" s="2"/>
      <c r="AI201" s="2"/>
      <c r="AJ201" s="2"/>
      <c r="AK201" s="2"/>
      <c r="AL201" s="2"/>
      <c r="AN201" s="24"/>
    </row>
    <row r="202" spans="1:43" s="18" customFormat="1" ht="20.25" hidden="1" customHeight="1" x14ac:dyDescent="0.4">
      <c r="A202" s="291">
        <f>IF($F$3="YTD TOTALS",IF('MACHINE INFO'!B203-B$2&gt;0,'MACHINE INFO'!B203,B$2),'MACHINE INFO'!B203)</f>
        <v>45626</v>
      </c>
      <c r="B202" s="604"/>
      <c r="C202" s="291">
        <f>IF($G$3="YTD TOTALS",IF('MACHINE INFO'!E203-B$2&gt;0,'MACHINE INFO'!E203,B$2),'MACHINE INFO'!E203)</f>
        <v>0</v>
      </c>
      <c r="D202" s="19">
        <f>'MACHINE INFO'!F203</f>
        <v>0</v>
      </c>
      <c r="E202" s="19">
        <f>'MACHINE INFO'!G203</f>
        <v>0</v>
      </c>
      <c r="F202" s="20">
        <f>'MACHINE INFO'!H203</f>
        <v>0</v>
      </c>
      <c r="G202" s="19">
        <f>'MACHINE INFO'!I203</f>
        <v>0</v>
      </c>
      <c r="H202" s="19">
        <f>'MACHINE INFO'!O203</f>
        <v>0</v>
      </c>
      <c r="I202" s="19">
        <f>'MACHINE INFO'!P203</f>
        <v>0</v>
      </c>
      <c r="J202" s="19">
        <f>'MACHINE INFO'!Q203</f>
        <v>0</v>
      </c>
      <c r="K202" s="19" t="e">
        <f>'MACHINE INFO'!#REF!</f>
        <v>#REF!</v>
      </c>
      <c r="L202" s="299">
        <f>'MACHINE INFO'!U203</f>
        <v>0</v>
      </c>
      <c r="M202" s="21" t="str">
        <f>IF(D202=0,"",(IF($F$3="YTD TOTALS",SUM(Blank2:TEMPLATE!C203),SUM(Blank:TEMPLATE!C203))))</f>
        <v/>
      </c>
      <c r="N202" s="21" t="str">
        <f t="shared" si="20"/>
        <v/>
      </c>
      <c r="O202" s="21" t="str">
        <f>IF(E202=0,"",(IF($F$3="YTD TOTALS",SUM(Blank2:TEMPLATE!G203),SUM(Blank:TEMPLATE!G203))))</f>
        <v/>
      </c>
      <c r="P202" s="21" t="str">
        <f t="shared" si="21"/>
        <v/>
      </c>
      <c r="Q202" s="21" t="str">
        <f>IF(E202=0,"",(IF($F$3="YTD TOTALS",SUM(SUM(Blank2:TEMPLATE!D203),SUM(Blank2:TEMPLATE!E203)),SUM(SUM(Blank:TEMPLATE!D203),SUM(Blank:TEMPLATE!E203)))))</f>
        <v/>
      </c>
      <c r="R202" s="21" t="str">
        <f t="shared" si="22"/>
        <v/>
      </c>
      <c r="S202" s="21" t="str">
        <f>IF(E202=0,"",(IF($F$3="YTD TOTALS",SUM(Blank2:TEMPLATE!F203),SUM(Blank:TEMPLATE!F203))))</f>
        <v/>
      </c>
      <c r="T202" s="21" t="str">
        <f t="shared" si="23"/>
        <v/>
      </c>
      <c r="U202" s="21" t="str">
        <f>IF(E202=0,"",(IF($F$3="YTD TOTALS",SUM(Blank2:TEMPLATE!H203),SUM(Blank:TEMPLATE!H203))))</f>
        <v/>
      </c>
      <c r="V202" s="21" t="str">
        <f>IF(E202=0,"",(IF($F$3="YTD TOTALS",SUM(Blank2:TEMPLATE!I203),SUM(Blank:TEMPLATE!I203))))</f>
        <v/>
      </c>
      <c r="W202" s="21" t="str">
        <f>IF(E202=0,"",(IF($F$3="YTD TOTALS",SUM(Blank2:TEMPLATE!J203),SUM(Blank:TEMPLATE!J203))))</f>
        <v/>
      </c>
      <c r="X202" s="21" t="str">
        <f>IF(E202=0,"",(IF($F$3="YTD TOTALS",(SUM(Blank2:TEMPLATE!L203)-('MACHINE INFO'!R202*(B$6-A202+1))),SUM(Blank:Blank2!L203)+(SUM(Blank2:TEMPLATE!L203)-('MACHINE INFO'!R202*(B$6-A202+1))))))</f>
        <v/>
      </c>
      <c r="Y202" s="22" t="str">
        <f t="shared" si="24"/>
        <v/>
      </c>
      <c r="Z202" s="126" t="str">
        <f>IF(E202=0,"",(SUM('MACHINE INFO'!S202)))</f>
        <v/>
      </c>
      <c r="AA202" s="143" t="str">
        <f t="shared" si="25"/>
        <v/>
      </c>
      <c r="AB202" s="142" t="str">
        <f t="shared" si="26"/>
        <v/>
      </c>
      <c r="AC202" s="2"/>
      <c r="AD202" s="2"/>
      <c r="AE202" s="2"/>
      <c r="AF202" s="2"/>
      <c r="AG202" s="2"/>
      <c r="AH202" s="2"/>
      <c r="AI202" s="2"/>
      <c r="AJ202" s="2"/>
      <c r="AK202" s="2"/>
      <c r="AL202" s="2"/>
      <c r="AM202" s="24"/>
      <c r="AN202" s="2"/>
    </row>
    <row r="203" spans="1:43" s="18" customFormat="1" ht="20.25" hidden="1" customHeight="1" x14ac:dyDescent="0.4">
      <c r="A203" s="291">
        <f>IF($F$3="YTD TOTALS",IF('MACHINE INFO'!B204-B$2&gt;0,'MACHINE INFO'!B204,B$2),'MACHINE INFO'!B204)</f>
        <v>45626</v>
      </c>
      <c r="B203" s="604"/>
      <c r="C203" s="291">
        <f>IF($G$3="YTD TOTALS",IF('MACHINE INFO'!E204-B$2&gt;0,'MACHINE INFO'!E204,B$2),'MACHINE INFO'!E204)</f>
        <v>0</v>
      </c>
      <c r="D203" s="19">
        <f>'MACHINE INFO'!F204</f>
        <v>0</v>
      </c>
      <c r="E203" s="19">
        <f>'MACHINE INFO'!G204</f>
        <v>0</v>
      </c>
      <c r="F203" s="20">
        <f>'MACHINE INFO'!H204</f>
        <v>0</v>
      </c>
      <c r="G203" s="19">
        <f>'MACHINE INFO'!I204</f>
        <v>0</v>
      </c>
      <c r="H203" s="19">
        <f>'MACHINE INFO'!O204</f>
        <v>0</v>
      </c>
      <c r="I203" s="19">
        <f>'MACHINE INFO'!P204</f>
        <v>0</v>
      </c>
      <c r="J203" s="19">
        <f>'MACHINE INFO'!Q204</f>
        <v>0</v>
      </c>
      <c r="K203" s="19" t="e">
        <f>'MACHINE INFO'!#REF!</f>
        <v>#REF!</v>
      </c>
      <c r="L203" s="299">
        <f>'MACHINE INFO'!U204</f>
        <v>0</v>
      </c>
      <c r="M203" s="21" t="str">
        <f>IF(D203=0,"",(IF($F$3="YTD TOTALS",SUM(Blank2:TEMPLATE!C204),SUM(Blank:TEMPLATE!C204))))</f>
        <v/>
      </c>
      <c r="N203" s="21" t="str">
        <f t="shared" ref="N203:N266" si="27">IF(E203=0,"",(IF(B$6="","NO DATE",IF(B$5="","NO DATE",IF(M203=0,"",SUM(M203/(B$6-A203+1)))))))</f>
        <v/>
      </c>
      <c r="O203" s="21" t="str">
        <f>IF(E203=0,"",(IF($F$3="YTD TOTALS",SUM(Blank2:TEMPLATE!G204),SUM(Blank:TEMPLATE!G204))))</f>
        <v/>
      </c>
      <c r="P203" s="21" t="str">
        <f t="shared" ref="P203:P266" si="28">IF(E203=0,"",(IF(B$6="","NO DATE",IF(B$5="","NO DATE",IF(O203=0,"",SUM(O203/(B$6-A203+1)))))))</f>
        <v/>
      </c>
      <c r="Q203" s="21" t="str">
        <f>IF(E203=0,"",(IF($F$3="YTD TOTALS",SUM(SUM(Blank2:TEMPLATE!D204),SUM(Blank2:TEMPLATE!E204)),SUM(SUM(Blank:TEMPLATE!D204),SUM(Blank:TEMPLATE!E204)))))</f>
        <v/>
      </c>
      <c r="R203" s="21" t="str">
        <f t="shared" ref="R203:R266" si="29">IF(E203=0,"",(IF(B$6="","NO DATE",IF(B$5="","NO DATE",IF(Q203=0,"",SUM(Q203/(B$6-A203+1)))))))</f>
        <v/>
      </c>
      <c r="S203" s="21" t="str">
        <f>IF(E203=0,"",(IF($F$3="YTD TOTALS",SUM(Blank2:TEMPLATE!F204),SUM(Blank:TEMPLATE!F204))))</f>
        <v/>
      </c>
      <c r="T203" s="21" t="str">
        <f t="shared" ref="T203:T266" si="30">IF(E203=0,"",(IF(B$6="","NO DATE",IF(B$5="","NO DATE",IF(S203=0,"",SUM(S203/(B$6-A203+1)))))))</f>
        <v/>
      </c>
      <c r="U203" s="21" t="str">
        <f>IF(E203=0,"",(IF($F$3="YTD TOTALS",SUM(Blank2:TEMPLATE!H204),SUM(Blank:TEMPLATE!H204))))</f>
        <v/>
      </c>
      <c r="V203" s="21" t="str">
        <f>IF(E203=0,"",(IF($F$3="YTD TOTALS",SUM(Blank2:TEMPLATE!I204),SUM(Blank:TEMPLATE!I204))))</f>
        <v/>
      </c>
      <c r="W203" s="21" t="str">
        <f>IF(E203=0,"",(IF($F$3="YTD TOTALS",SUM(Blank2:TEMPLATE!J204),SUM(Blank:TEMPLATE!J204))))</f>
        <v/>
      </c>
      <c r="X203" s="21" t="str">
        <f>IF(E203=0,"",(IF($F$3="YTD TOTALS",(SUM(Blank2:TEMPLATE!L204)-('MACHINE INFO'!R203*(B$6-A203+1))),SUM(Blank:Blank2!L204)+(SUM(Blank2:TEMPLATE!L204)-('MACHINE INFO'!R203*(B$6-A203+1))))))</f>
        <v/>
      </c>
      <c r="Y203" s="22" t="str">
        <f t="shared" ref="Y203:Y266" si="31">IF(E203=0,"",(IF(B$5=0,"NO DATE",IF(B$6=0,"NO DATE",IF(X203="NO DROP","",SUM(X203/(B$6-A203+1)))))))</f>
        <v/>
      </c>
      <c r="Z203" s="126" t="str">
        <f>IF(E203=0,"",(SUM('MACHINE INFO'!S203)))</f>
        <v/>
      </c>
      <c r="AA203" s="143" t="str">
        <f t="shared" ref="AA203:AA266" si="32">IF(E203=0,"",(IF(X203="NO DROP","",IF(M203=0,"",IF(M203=0,"",SUM(M203-X203)/M203)))))</f>
        <v/>
      </c>
      <c r="AB203" s="142" t="str">
        <f t="shared" ref="AB203:AB266" si="33">IF(Z203=0,"NO THEOR %",IF(AA203="","",SUM(Z203-AA203)))</f>
        <v/>
      </c>
      <c r="AC203" s="2"/>
      <c r="AD203" s="2"/>
      <c r="AE203" s="2"/>
      <c r="AF203" s="2"/>
      <c r="AG203" s="2"/>
      <c r="AH203" s="2"/>
      <c r="AI203" s="2"/>
      <c r="AJ203" s="2"/>
      <c r="AK203" s="2"/>
      <c r="AL203" s="2"/>
      <c r="AM203" s="2"/>
      <c r="AN203" s="2"/>
    </row>
    <row r="204" spans="1:43" s="18" customFormat="1" ht="20.25" hidden="1" customHeight="1" x14ac:dyDescent="0.4">
      <c r="A204" s="291">
        <f>IF($F$3="YTD TOTALS",IF('MACHINE INFO'!B205-B$2&gt;0,'MACHINE INFO'!B205,B$2),'MACHINE INFO'!B205)</f>
        <v>45626</v>
      </c>
      <c r="B204" s="604"/>
      <c r="C204" s="291">
        <f>IF($G$3="YTD TOTALS",IF('MACHINE INFO'!E205-B$2&gt;0,'MACHINE INFO'!E205,B$2),'MACHINE INFO'!E205)</f>
        <v>0</v>
      </c>
      <c r="D204" s="19">
        <f>'MACHINE INFO'!F205</f>
        <v>0</v>
      </c>
      <c r="E204" s="19">
        <f>'MACHINE INFO'!G205</f>
        <v>0</v>
      </c>
      <c r="F204" s="20">
        <f>'MACHINE INFO'!H205</f>
        <v>0</v>
      </c>
      <c r="G204" s="19">
        <f>'MACHINE INFO'!I205</f>
        <v>0</v>
      </c>
      <c r="H204" s="19">
        <f>'MACHINE INFO'!O205</f>
        <v>0</v>
      </c>
      <c r="I204" s="19">
        <f>'MACHINE INFO'!P205</f>
        <v>0</v>
      </c>
      <c r="J204" s="19">
        <f>'MACHINE INFO'!Q205</f>
        <v>0</v>
      </c>
      <c r="K204" s="19" t="e">
        <f>'MACHINE INFO'!#REF!</f>
        <v>#REF!</v>
      </c>
      <c r="L204" s="299">
        <f>'MACHINE INFO'!U205</f>
        <v>0</v>
      </c>
      <c r="M204" s="21" t="str">
        <f>IF(D204=0,"",(IF($F$3="YTD TOTALS",SUM(Blank2:TEMPLATE!C205),SUM(Blank:TEMPLATE!C205))))</f>
        <v/>
      </c>
      <c r="N204" s="21" t="str">
        <f t="shared" si="27"/>
        <v/>
      </c>
      <c r="O204" s="21" t="str">
        <f>IF(E204=0,"",(IF($F$3="YTD TOTALS",SUM(Blank2:TEMPLATE!G205),SUM(Blank:TEMPLATE!G205))))</f>
        <v/>
      </c>
      <c r="P204" s="21" t="str">
        <f t="shared" si="28"/>
        <v/>
      </c>
      <c r="Q204" s="21" t="str">
        <f>IF(E204=0,"",(IF($F$3="YTD TOTALS",SUM(SUM(Blank2:TEMPLATE!D205),SUM(Blank2:TEMPLATE!E205)),SUM(SUM(Blank:TEMPLATE!D205),SUM(Blank:TEMPLATE!E205)))))</f>
        <v/>
      </c>
      <c r="R204" s="21" t="str">
        <f t="shared" si="29"/>
        <v/>
      </c>
      <c r="S204" s="21" t="str">
        <f>IF(E204=0,"",(IF($F$3="YTD TOTALS",SUM(Blank2:TEMPLATE!F205),SUM(Blank:TEMPLATE!F205))))</f>
        <v/>
      </c>
      <c r="T204" s="21" t="str">
        <f t="shared" si="30"/>
        <v/>
      </c>
      <c r="U204" s="21" t="str">
        <f>IF(E204=0,"",(IF($F$3="YTD TOTALS",SUM(Blank2:TEMPLATE!H205),SUM(Blank:TEMPLATE!H205))))</f>
        <v/>
      </c>
      <c r="V204" s="21" t="str">
        <f>IF(E204=0,"",(IF($F$3="YTD TOTALS",SUM(Blank2:TEMPLATE!I205),SUM(Blank:TEMPLATE!I205))))</f>
        <v/>
      </c>
      <c r="W204" s="21" t="str">
        <f>IF(E204=0,"",(IF($F$3="YTD TOTALS",SUM(Blank2:TEMPLATE!J205),SUM(Blank:TEMPLATE!J205))))</f>
        <v/>
      </c>
      <c r="X204" s="21" t="str">
        <f>IF(E204=0,"",(IF($F$3="YTD TOTALS",(SUM(Blank2:TEMPLATE!L205)-('MACHINE INFO'!R204*(B$6-A204+1))),SUM(Blank:Blank2!L205)+(SUM(Blank2:TEMPLATE!L205)-('MACHINE INFO'!R204*(B$6-A204+1))))))</f>
        <v/>
      </c>
      <c r="Y204" s="22" t="str">
        <f t="shared" si="31"/>
        <v/>
      </c>
      <c r="Z204" s="126" t="str">
        <f>IF(E204=0,"",(SUM('MACHINE INFO'!S204)))</f>
        <v/>
      </c>
      <c r="AA204" s="143" t="str">
        <f t="shared" si="32"/>
        <v/>
      </c>
      <c r="AB204" s="142" t="str">
        <f t="shared" si="33"/>
        <v/>
      </c>
      <c r="AC204" s="2"/>
      <c r="AD204" s="2"/>
      <c r="AE204" s="2"/>
      <c r="AF204" s="2"/>
      <c r="AG204" s="2"/>
      <c r="AH204" s="2"/>
      <c r="AI204" s="2"/>
      <c r="AJ204" s="2"/>
      <c r="AK204" s="2"/>
      <c r="AL204" s="2"/>
      <c r="AM204" s="2"/>
      <c r="AN204" s="2"/>
      <c r="AO204" s="24"/>
      <c r="AP204" s="24"/>
      <c r="AQ204" s="24"/>
    </row>
    <row r="205" spans="1:43" s="18" customFormat="1" ht="20.25" hidden="1" customHeight="1" x14ac:dyDescent="0.4">
      <c r="A205" s="291">
        <f>IF($F$3="YTD TOTALS",IF('MACHINE INFO'!B206-B$2&gt;0,'MACHINE INFO'!B206,B$2),'MACHINE INFO'!B206)</f>
        <v>45626</v>
      </c>
      <c r="B205" s="604"/>
      <c r="C205" s="291">
        <f>IF($G$3="YTD TOTALS",IF('MACHINE INFO'!E206-B$2&gt;0,'MACHINE INFO'!E206,B$2),'MACHINE INFO'!E206)</f>
        <v>0</v>
      </c>
      <c r="D205" s="19">
        <f>'MACHINE INFO'!F206</f>
        <v>0</v>
      </c>
      <c r="E205" s="19">
        <f>'MACHINE INFO'!G206</f>
        <v>0</v>
      </c>
      <c r="F205" s="20">
        <f>'MACHINE INFO'!H206</f>
        <v>0</v>
      </c>
      <c r="G205" s="19">
        <f>'MACHINE INFO'!I206</f>
        <v>0</v>
      </c>
      <c r="H205" s="19">
        <f>'MACHINE INFO'!O206</f>
        <v>0</v>
      </c>
      <c r="I205" s="19">
        <f>'MACHINE INFO'!P206</f>
        <v>0</v>
      </c>
      <c r="J205" s="19">
        <f>'MACHINE INFO'!Q206</f>
        <v>0</v>
      </c>
      <c r="K205" s="19" t="e">
        <f>'MACHINE INFO'!#REF!</f>
        <v>#REF!</v>
      </c>
      <c r="L205" s="299">
        <f>'MACHINE INFO'!U206</f>
        <v>0</v>
      </c>
      <c r="M205" s="21" t="str">
        <f>IF(D205=0,"",(IF($F$3="YTD TOTALS",SUM(Blank2:TEMPLATE!C206),SUM(Blank:TEMPLATE!C206))))</f>
        <v/>
      </c>
      <c r="N205" s="21" t="str">
        <f t="shared" si="27"/>
        <v/>
      </c>
      <c r="O205" s="21" t="str">
        <f>IF(E205=0,"",(IF($F$3="YTD TOTALS",SUM(Blank2:TEMPLATE!G206),SUM(Blank:TEMPLATE!G206))))</f>
        <v/>
      </c>
      <c r="P205" s="21" t="str">
        <f t="shared" si="28"/>
        <v/>
      </c>
      <c r="Q205" s="21" t="str">
        <f>IF(E205=0,"",(IF($F$3="YTD TOTALS",SUM(SUM(Blank2:TEMPLATE!D206),SUM(Blank2:TEMPLATE!E206)),SUM(SUM(Blank:TEMPLATE!D206),SUM(Blank:TEMPLATE!E206)))))</f>
        <v/>
      </c>
      <c r="R205" s="21" t="str">
        <f t="shared" si="29"/>
        <v/>
      </c>
      <c r="S205" s="21" t="str">
        <f>IF(E205=0,"",(IF($F$3="YTD TOTALS",SUM(Blank2:TEMPLATE!F206),SUM(Blank:TEMPLATE!F206))))</f>
        <v/>
      </c>
      <c r="T205" s="21" t="str">
        <f t="shared" si="30"/>
        <v/>
      </c>
      <c r="U205" s="21" t="str">
        <f>IF(E205=0,"",(IF($F$3="YTD TOTALS",SUM(Blank2:TEMPLATE!H206),SUM(Blank:TEMPLATE!H206))))</f>
        <v/>
      </c>
      <c r="V205" s="21" t="str">
        <f>IF(E205=0,"",(IF($F$3="YTD TOTALS",SUM(Blank2:TEMPLATE!I206),SUM(Blank:TEMPLATE!I206))))</f>
        <v/>
      </c>
      <c r="W205" s="21" t="str">
        <f>IF(E205=0,"",(IF($F$3="YTD TOTALS",SUM(Blank2:TEMPLATE!J206),SUM(Blank:TEMPLATE!J206))))</f>
        <v/>
      </c>
      <c r="X205" s="21" t="str">
        <f>IF(E205=0,"",(IF($F$3="YTD TOTALS",(SUM(Blank2:TEMPLATE!L206)-('MACHINE INFO'!R205*(B$6-A205+1))),SUM(Blank:Blank2!L206)+(SUM(Blank2:TEMPLATE!L206)-('MACHINE INFO'!R205*(B$6-A205+1))))))</f>
        <v/>
      </c>
      <c r="Y205" s="22" t="str">
        <f t="shared" si="31"/>
        <v/>
      </c>
      <c r="Z205" s="126" t="str">
        <f>IF(E205=0,"",(SUM('MACHINE INFO'!S205)))</f>
        <v/>
      </c>
      <c r="AA205" s="143" t="str">
        <f t="shared" si="32"/>
        <v/>
      </c>
      <c r="AB205" s="142" t="str">
        <f t="shared" si="33"/>
        <v/>
      </c>
      <c r="AC205" s="2"/>
      <c r="AD205" s="2"/>
      <c r="AE205" s="2"/>
      <c r="AF205" s="2"/>
      <c r="AG205" s="2"/>
      <c r="AH205" s="2"/>
      <c r="AI205" s="2"/>
      <c r="AJ205" s="2"/>
      <c r="AK205" s="2"/>
      <c r="AL205" s="2"/>
      <c r="AM205" s="2"/>
      <c r="AN205" s="2"/>
      <c r="AO205" s="2"/>
      <c r="AP205" s="2"/>
      <c r="AQ205" s="2"/>
    </row>
    <row r="206" spans="1:43" s="18" customFormat="1" ht="20.25" hidden="1" customHeight="1" x14ac:dyDescent="0.4">
      <c r="A206" s="291">
        <f>IF($F$3="YTD TOTALS",IF('MACHINE INFO'!B207-B$2&gt;0,'MACHINE INFO'!B207,B$2),'MACHINE INFO'!B207)</f>
        <v>45626</v>
      </c>
      <c r="B206" s="604"/>
      <c r="C206" s="291">
        <f>IF($G$3="YTD TOTALS",IF('MACHINE INFO'!E207-B$2&gt;0,'MACHINE INFO'!E207,B$2),'MACHINE INFO'!E207)</f>
        <v>0</v>
      </c>
      <c r="D206" s="19">
        <f>'MACHINE INFO'!F207</f>
        <v>0</v>
      </c>
      <c r="E206" s="19">
        <f>'MACHINE INFO'!G207</f>
        <v>0</v>
      </c>
      <c r="F206" s="20">
        <f>'MACHINE INFO'!H207</f>
        <v>0</v>
      </c>
      <c r="G206" s="19">
        <f>'MACHINE INFO'!I207</f>
        <v>0</v>
      </c>
      <c r="H206" s="19">
        <f>'MACHINE INFO'!O207</f>
        <v>0</v>
      </c>
      <c r="I206" s="19">
        <f>'MACHINE INFO'!P207</f>
        <v>0</v>
      </c>
      <c r="J206" s="19">
        <f>'MACHINE INFO'!Q207</f>
        <v>0</v>
      </c>
      <c r="K206" s="19" t="e">
        <f>'MACHINE INFO'!#REF!</f>
        <v>#REF!</v>
      </c>
      <c r="L206" s="299">
        <f>'MACHINE INFO'!U207</f>
        <v>0</v>
      </c>
      <c r="M206" s="21" t="str">
        <f>IF(D206=0,"",(IF($F$3="YTD TOTALS",SUM(Blank2:TEMPLATE!C207),SUM(Blank:TEMPLATE!C207))))</f>
        <v/>
      </c>
      <c r="N206" s="21" t="str">
        <f t="shared" si="27"/>
        <v/>
      </c>
      <c r="O206" s="21" t="str">
        <f>IF(E206=0,"",(IF($F$3="YTD TOTALS",SUM(Blank2:TEMPLATE!G207),SUM(Blank:TEMPLATE!G207))))</f>
        <v/>
      </c>
      <c r="P206" s="21" t="str">
        <f t="shared" si="28"/>
        <v/>
      </c>
      <c r="Q206" s="21" t="str">
        <f>IF(E206=0,"",(IF($F$3="YTD TOTALS",SUM(SUM(Blank2:TEMPLATE!D207),SUM(Blank2:TEMPLATE!E207)),SUM(SUM(Blank:TEMPLATE!D207),SUM(Blank:TEMPLATE!E207)))))</f>
        <v/>
      </c>
      <c r="R206" s="21" t="str">
        <f t="shared" si="29"/>
        <v/>
      </c>
      <c r="S206" s="21" t="str">
        <f>IF(E206=0,"",(IF($F$3="YTD TOTALS",SUM(Blank2:TEMPLATE!F207),SUM(Blank:TEMPLATE!F207))))</f>
        <v/>
      </c>
      <c r="T206" s="21" t="str">
        <f t="shared" si="30"/>
        <v/>
      </c>
      <c r="U206" s="21" t="str">
        <f>IF(E206=0,"",(IF($F$3="YTD TOTALS",SUM(Blank2:TEMPLATE!H207),SUM(Blank:TEMPLATE!H207))))</f>
        <v/>
      </c>
      <c r="V206" s="21" t="str">
        <f>IF(E206=0,"",(IF($F$3="YTD TOTALS",SUM(Blank2:TEMPLATE!I207),SUM(Blank:TEMPLATE!I207))))</f>
        <v/>
      </c>
      <c r="W206" s="21" t="str">
        <f>IF(E206=0,"",(IF($F$3="YTD TOTALS",SUM(Blank2:TEMPLATE!J207),SUM(Blank:TEMPLATE!J207))))</f>
        <v/>
      </c>
      <c r="X206" s="21" t="str">
        <f>IF(E206=0,"",(IF($F$3="YTD TOTALS",(SUM(Blank2:TEMPLATE!L207)-('MACHINE INFO'!R206*(B$6-A206+1))),SUM(Blank:Blank2!L207)+(SUM(Blank2:TEMPLATE!L207)-('MACHINE INFO'!R206*(B$6-A206+1))))))</f>
        <v/>
      </c>
      <c r="Y206" s="22" t="str">
        <f t="shared" si="31"/>
        <v/>
      </c>
      <c r="Z206" s="126" t="str">
        <f>IF(E206=0,"",(SUM('MACHINE INFO'!S206)))</f>
        <v/>
      </c>
      <c r="AA206" s="143" t="str">
        <f t="shared" si="32"/>
        <v/>
      </c>
      <c r="AB206" s="142" t="str">
        <f t="shared" si="33"/>
        <v/>
      </c>
      <c r="AC206" s="2"/>
      <c r="AD206" s="2"/>
      <c r="AE206" s="2"/>
      <c r="AF206" s="2"/>
      <c r="AG206" s="2"/>
      <c r="AH206" s="2"/>
      <c r="AI206" s="2"/>
      <c r="AJ206" s="2"/>
      <c r="AK206" s="2"/>
      <c r="AL206" s="2"/>
      <c r="AM206" s="2"/>
      <c r="AN206" s="2"/>
      <c r="AO206" s="2"/>
      <c r="AP206" s="2"/>
      <c r="AQ206" s="2"/>
    </row>
    <row r="207" spans="1:43" s="24" customFormat="1" ht="20.25" hidden="1" customHeight="1" x14ac:dyDescent="0.4">
      <c r="A207" s="291">
        <f>IF($F$3="YTD TOTALS",IF('MACHINE INFO'!B208-B$2&gt;0,'MACHINE INFO'!B208,B$2),'MACHINE INFO'!B208)</f>
        <v>45626</v>
      </c>
      <c r="B207" s="604"/>
      <c r="C207" s="291">
        <f>IF($G$3="YTD TOTALS",IF('MACHINE INFO'!E208-B$2&gt;0,'MACHINE INFO'!E208,B$2),'MACHINE INFO'!E208)</f>
        <v>0</v>
      </c>
      <c r="D207" s="19">
        <f>'MACHINE INFO'!F208</f>
        <v>0</v>
      </c>
      <c r="E207" s="19">
        <f>'MACHINE INFO'!G208</f>
        <v>0</v>
      </c>
      <c r="F207" s="20">
        <f>'MACHINE INFO'!H208</f>
        <v>0</v>
      </c>
      <c r="G207" s="19">
        <f>'MACHINE INFO'!I208</f>
        <v>0</v>
      </c>
      <c r="H207" s="19">
        <f>'MACHINE INFO'!O208</f>
        <v>0</v>
      </c>
      <c r="I207" s="19">
        <f>'MACHINE INFO'!P208</f>
        <v>0</v>
      </c>
      <c r="J207" s="19">
        <f>'MACHINE INFO'!Q208</f>
        <v>0</v>
      </c>
      <c r="K207" s="19" t="e">
        <f>'MACHINE INFO'!#REF!</f>
        <v>#REF!</v>
      </c>
      <c r="L207" s="299">
        <f>'MACHINE INFO'!U208</f>
        <v>0</v>
      </c>
      <c r="M207" s="21" t="str">
        <f>IF(D207=0,"",(IF($F$3="YTD TOTALS",SUM(Blank2:TEMPLATE!C208),SUM(Blank:TEMPLATE!C208))))</f>
        <v/>
      </c>
      <c r="N207" s="21" t="str">
        <f t="shared" si="27"/>
        <v/>
      </c>
      <c r="O207" s="21" t="str">
        <f>IF(E207=0,"",(IF($F$3="YTD TOTALS",SUM(Blank2:TEMPLATE!G208),SUM(Blank:TEMPLATE!G208))))</f>
        <v/>
      </c>
      <c r="P207" s="21" t="str">
        <f t="shared" si="28"/>
        <v/>
      </c>
      <c r="Q207" s="21" t="str">
        <f>IF(E207=0,"",(IF($F$3="YTD TOTALS",SUM(SUM(Blank2:TEMPLATE!D208),SUM(Blank2:TEMPLATE!E208)),SUM(SUM(Blank:TEMPLATE!D208),SUM(Blank:TEMPLATE!E208)))))</f>
        <v/>
      </c>
      <c r="R207" s="21" t="str">
        <f t="shared" si="29"/>
        <v/>
      </c>
      <c r="S207" s="21" t="str">
        <f>IF(E207=0,"",(IF($F$3="YTD TOTALS",SUM(Blank2:TEMPLATE!F208),SUM(Blank:TEMPLATE!F208))))</f>
        <v/>
      </c>
      <c r="T207" s="21" t="str">
        <f t="shared" si="30"/>
        <v/>
      </c>
      <c r="U207" s="21" t="str">
        <f>IF(E207=0,"",(IF($F$3="YTD TOTALS",SUM(Blank2:TEMPLATE!H208),SUM(Blank:TEMPLATE!H208))))</f>
        <v/>
      </c>
      <c r="V207" s="21" t="str">
        <f>IF(E207=0,"",(IF($F$3="YTD TOTALS",SUM(Blank2:TEMPLATE!I208),SUM(Blank:TEMPLATE!I208))))</f>
        <v/>
      </c>
      <c r="W207" s="21" t="str">
        <f>IF(E207=0,"",(IF($F$3="YTD TOTALS",SUM(Blank2:TEMPLATE!J208),SUM(Blank:TEMPLATE!J208))))</f>
        <v/>
      </c>
      <c r="X207" s="21" t="str">
        <f>IF(E207=0,"",(IF($F$3="YTD TOTALS",(SUM(Blank2:TEMPLATE!L208)-('MACHINE INFO'!R207*(B$6-A207+1))),SUM(Blank:Blank2!L208)+(SUM(Blank2:TEMPLATE!L208)-('MACHINE INFO'!R207*(B$6-A207+1))))))</f>
        <v/>
      </c>
      <c r="Y207" s="22" t="str">
        <f t="shared" si="31"/>
        <v/>
      </c>
      <c r="Z207" s="126" t="str">
        <f>IF(E207=0,"",(SUM('MACHINE INFO'!S207)))</f>
        <v/>
      </c>
      <c r="AA207" s="143" t="str">
        <f t="shared" si="32"/>
        <v/>
      </c>
      <c r="AB207" s="142" t="str">
        <f t="shared" si="33"/>
        <v/>
      </c>
      <c r="AC207" s="2"/>
      <c r="AD207" s="2"/>
      <c r="AE207" s="2"/>
      <c r="AF207" s="2"/>
      <c r="AG207" s="2"/>
      <c r="AH207" s="2"/>
      <c r="AI207" s="2"/>
      <c r="AJ207" s="2"/>
      <c r="AK207" s="2"/>
      <c r="AL207" s="2"/>
      <c r="AM207" s="2"/>
      <c r="AN207" s="2"/>
      <c r="AO207" s="2"/>
      <c r="AP207" s="2"/>
      <c r="AQ207" s="2"/>
    </row>
    <row r="208" spans="1:43" ht="20.25" hidden="1" customHeight="1" x14ac:dyDescent="0.4">
      <c r="A208" s="291">
        <f>IF($F$3="YTD TOTALS",IF('MACHINE INFO'!B209-B$2&gt;0,'MACHINE INFO'!B209,B$2),'MACHINE INFO'!B209)</f>
        <v>45626</v>
      </c>
      <c r="B208" s="604"/>
      <c r="C208" s="291">
        <f>IF($G$3="YTD TOTALS",IF('MACHINE INFO'!E209-B$2&gt;0,'MACHINE INFO'!E209,B$2),'MACHINE INFO'!E209)</f>
        <v>0</v>
      </c>
      <c r="D208" s="19">
        <f>'MACHINE INFO'!F209</f>
        <v>0</v>
      </c>
      <c r="E208" s="19">
        <f>'MACHINE INFO'!G209</f>
        <v>0</v>
      </c>
      <c r="F208" s="20">
        <f>'MACHINE INFO'!H209</f>
        <v>0</v>
      </c>
      <c r="G208" s="19">
        <f>'MACHINE INFO'!I209</f>
        <v>0</v>
      </c>
      <c r="H208" s="19">
        <f>'MACHINE INFO'!O209</f>
        <v>0</v>
      </c>
      <c r="I208" s="19">
        <f>'MACHINE INFO'!P209</f>
        <v>0</v>
      </c>
      <c r="J208" s="19">
        <f>'MACHINE INFO'!Q209</f>
        <v>0</v>
      </c>
      <c r="K208" s="19" t="e">
        <f>'MACHINE INFO'!#REF!</f>
        <v>#REF!</v>
      </c>
      <c r="L208" s="299">
        <f>'MACHINE INFO'!U209</f>
        <v>0</v>
      </c>
      <c r="M208" s="21" t="str">
        <f>IF(D208=0,"",(IF($F$3="YTD TOTALS",SUM(Blank2:TEMPLATE!C209),SUM(Blank:TEMPLATE!C209))))</f>
        <v/>
      </c>
      <c r="N208" s="21" t="str">
        <f t="shared" si="27"/>
        <v/>
      </c>
      <c r="O208" s="21" t="str">
        <f>IF(E208=0,"",(IF($F$3="YTD TOTALS",SUM(Blank2:TEMPLATE!G209),SUM(Blank:TEMPLATE!G209))))</f>
        <v/>
      </c>
      <c r="P208" s="21" t="str">
        <f t="shared" si="28"/>
        <v/>
      </c>
      <c r="Q208" s="21" t="str">
        <f>IF(E208=0,"",(IF($F$3="YTD TOTALS",SUM(SUM(Blank2:TEMPLATE!D209),SUM(Blank2:TEMPLATE!E209)),SUM(SUM(Blank:TEMPLATE!D209),SUM(Blank:TEMPLATE!E209)))))</f>
        <v/>
      </c>
      <c r="R208" s="21" t="str">
        <f t="shared" si="29"/>
        <v/>
      </c>
      <c r="S208" s="21" t="str">
        <f>IF(E208=0,"",(IF($F$3="YTD TOTALS",SUM(Blank2:TEMPLATE!F209),SUM(Blank:TEMPLATE!F209))))</f>
        <v/>
      </c>
      <c r="T208" s="21" t="str">
        <f t="shared" si="30"/>
        <v/>
      </c>
      <c r="U208" s="21" t="str">
        <f>IF(E208=0,"",(IF($F$3="YTD TOTALS",SUM(Blank2:TEMPLATE!H209),SUM(Blank:TEMPLATE!H209))))</f>
        <v/>
      </c>
      <c r="V208" s="21" t="str">
        <f>IF(E208=0,"",(IF($F$3="YTD TOTALS",SUM(Blank2:TEMPLATE!I209),SUM(Blank:TEMPLATE!I209))))</f>
        <v/>
      </c>
      <c r="W208" s="21" t="str">
        <f>IF(E208=0,"",(IF($F$3="YTD TOTALS",SUM(Blank2:TEMPLATE!J209),SUM(Blank:TEMPLATE!J209))))</f>
        <v/>
      </c>
      <c r="X208" s="21" t="str">
        <f>IF(E208=0,"",(IF($F$3="YTD TOTALS",(SUM(Blank2:TEMPLATE!L209)-('MACHINE INFO'!R208*(B$6-A208+1))),SUM(Blank:Blank2!L209)+(SUM(Blank2:TEMPLATE!L209)-('MACHINE INFO'!R208*(B$6-A208+1))))))</f>
        <v/>
      </c>
      <c r="Y208" s="22" t="str">
        <f t="shared" si="31"/>
        <v/>
      </c>
      <c r="Z208" s="126" t="str">
        <f>IF(E208=0,"",(SUM('MACHINE INFO'!S208)))</f>
        <v/>
      </c>
      <c r="AA208" s="143" t="str">
        <f t="shared" si="32"/>
        <v/>
      </c>
      <c r="AB208" s="142" t="str">
        <f t="shared" si="33"/>
        <v/>
      </c>
    </row>
    <row r="209" spans="1:28" ht="20.25" hidden="1" customHeight="1" x14ac:dyDescent="0.4">
      <c r="A209" s="291">
        <f>IF($F$3="YTD TOTALS",IF('MACHINE INFO'!B210-B$2&gt;0,'MACHINE INFO'!B210,B$2),'MACHINE INFO'!B210)</f>
        <v>45626</v>
      </c>
      <c r="B209" s="604"/>
      <c r="C209" s="291">
        <f>IF($G$3="YTD TOTALS",IF('MACHINE INFO'!E210-B$2&gt;0,'MACHINE INFO'!E210,B$2),'MACHINE INFO'!E210)</f>
        <v>0</v>
      </c>
      <c r="D209" s="19">
        <f>'MACHINE INFO'!F210</f>
        <v>0</v>
      </c>
      <c r="E209" s="19">
        <f>'MACHINE INFO'!G210</f>
        <v>0</v>
      </c>
      <c r="F209" s="20">
        <f>'MACHINE INFO'!H210</f>
        <v>0</v>
      </c>
      <c r="G209" s="19">
        <f>'MACHINE INFO'!I210</f>
        <v>0</v>
      </c>
      <c r="H209" s="19">
        <f>'MACHINE INFO'!O210</f>
        <v>0</v>
      </c>
      <c r="I209" s="19">
        <f>'MACHINE INFO'!P210</f>
        <v>0</v>
      </c>
      <c r="J209" s="19">
        <f>'MACHINE INFO'!Q210</f>
        <v>0</v>
      </c>
      <c r="K209" s="19" t="e">
        <f>'MACHINE INFO'!#REF!</f>
        <v>#REF!</v>
      </c>
      <c r="L209" s="299">
        <f>'MACHINE INFO'!U210</f>
        <v>0</v>
      </c>
      <c r="M209" s="21" t="str">
        <f>IF(D209=0,"",(IF($F$3="YTD TOTALS",SUM(Blank2:TEMPLATE!C210),SUM(Blank:TEMPLATE!C210))))</f>
        <v/>
      </c>
      <c r="N209" s="21" t="str">
        <f t="shared" si="27"/>
        <v/>
      </c>
      <c r="O209" s="21" t="str">
        <f>IF(E209=0,"",(IF($F$3="YTD TOTALS",SUM(Blank2:TEMPLATE!G210),SUM(Blank:TEMPLATE!G210))))</f>
        <v/>
      </c>
      <c r="P209" s="21" t="str">
        <f t="shared" si="28"/>
        <v/>
      </c>
      <c r="Q209" s="21" t="str">
        <f>IF(E209=0,"",(IF($F$3="YTD TOTALS",SUM(SUM(Blank2:TEMPLATE!D210),SUM(Blank2:TEMPLATE!E210)),SUM(SUM(Blank:TEMPLATE!D210),SUM(Blank:TEMPLATE!E210)))))</f>
        <v/>
      </c>
      <c r="R209" s="21" t="str">
        <f t="shared" si="29"/>
        <v/>
      </c>
      <c r="S209" s="21" t="str">
        <f>IF(E209=0,"",(IF($F$3="YTD TOTALS",SUM(Blank2:TEMPLATE!F210),SUM(Blank:TEMPLATE!F210))))</f>
        <v/>
      </c>
      <c r="T209" s="21" t="str">
        <f t="shared" si="30"/>
        <v/>
      </c>
      <c r="U209" s="21" t="str">
        <f>IF(E209=0,"",(IF($F$3="YTD TOTALS",SUM(Blank2:TEMPLATE!H210),SUM(Blank:TEMPLATE!H210))))</f>
        <v/>
      </c>
      <c r="V209" s="21" t="str">
        <f>IF(E209=0,"",(IF($F$3="YTD TOTALS",SUM(Blank2:TEMPLATE!I210),SUM(Blank:TEMPLATE!I210))))</f>
        <v/>
      </c>
      <c r="W209" s="21" t="str">
        <f>IF(E209=0,"",(IF($F$3="YTD TOTALS",SUM(Blank2:TEMPLATE!J210),SUM(Blank:TEMPLATE!J210))))</f>
        <v/>
      </c>
      <c r="X209" s="21" t="str">
        <f>IF(E209=0,"",(IF($F$3="YTD TOTALS",(SUM(Blank2:TEMPLATE!L210)-('MACHINE INFO'!R209*(B$6-A209+1))),SUM(Blank:Blank2!L210)+(SUM(Blank2:TEMPLATE!L210)-('MACHINE INFO'!R209*(B$6-A209+1))))))</f>
        <v/>
      </c>
      <c r="Y209" s="22" t="str">
        <f t="shared" si="31"/>
        <v/>
      </c>
      <c r="Z209" s="126" t="str">
        <f>IF(E209=0,"",(SUM('MACHINE INFO'!S209)))</f>
        <v/>
      </c>
      <c r="AA209" s="143" t="str">
        <f t="shared" si="32"/>
        <v/>
      </c>
      <c r="AB209" s="142" t="str">
        <f t="shared" si="33"/>
        <v/>
      </c>
    </row>
    <row r="210" spans="1:28" ht="20.25" hidden="1" customHeight="1" x14ac:dyDescent="0.4">
      <c r="A210" s="291">
        <f>IF($F$3="YTD TOTALS",IF('MACHINE INFO'!B211-B$2&gt;0,'MACHINE INFO'!B211,B$2),'MACHINE INFO'!B211)</f>
        <v>45626</v>
      </c>
      <c r="B210" s="604"/>
      <c r="C210" s="291">
        <f>IF($G$3="YTD TOTALS",IF('MACHINE INFO'!E211-B$2&gt;0,'MACHINE INFO'!E211,B$2),'MACHINE INFO'!E211)</f>
        <v>0</v>
      </c>
      <c r="D210" s="19">
        <f>'MACHINE INFO'!F211</f>
        <v>0</v>
      </c>
      <c r="E210" s="19">
        <f>'MACHINE INFO'!G211</f>
        <v>0</v>
      </c>
      <c r="F210" s="20">
        <f>'MACHINE INFO'!H211</f>
        <v>0</v>
      </c>
      <c r="G210" s="19">
        <f>'MACHINE INFO'!I211</f>
        <v>0</v>
      </c>
      <c r="H210" s="19">
        <f>'MACHINE INFO'!O211</f>
        <v>0</v>
      </c>
      <c r="I210" s="19">
        <f>'MACHINE INFO'!P211</f>
        <v>0</v>
      </c>
      <c r="J210" s="19">
        <f>'MACHINE INFO'!Q211</f>
        <v>0</v>
      </c>
      <c r="K210" s="19" t="e">
        <f>'MACHINE INFO'!#REF!</f>
        <v>#REF!</v>
      </c>
      <c r="L210" s="299">
        <f>'MACHINE INFO'!U211</f>
        <v>0</v>
      </c>
      <c r="M210" s="21" t="str">
        <f>IF(D210=0,"",(IF($F$3="YTD TOTALS",SUM(Blank2:TEMPLATE!C211),SUM(Blank:TEMPLATE!C211))))</f>
        <v/>
      </c>
      <c r="N210" s="21" t="str">
        <f t="shared" si="27"/>
        <v/>
      </c>
      <c r="O210" s="21" t="str">
        <f>IF(E210=0,"",(IF($F$3="YTD TOTALS",SUM(Blank2:TEMPLATE!G211),SUM(Blank:TEMPLATE!G211))))</f>
        <v/>
      </c>
      <c r="P210" s="21" t="str">
        <f t="shared" si="28"/>
        <v/>
      </c>
      <c r="Q210" s="21" t="str">
        <f>IF(E210=0,"",(IF($F$3="YTD TOTALS",SUM(SUM(Blank2:TEMPLATE!D211),SUM(Blank2:TEMPLATE!E211)),SUM(SUM(Blank:TEMPLATE!D211),SUM(Blank:TEMPLATE!E211)))))</f>
        <v/>
      </c>
      <c r="R210" s="21" t="str">
        <f t="shared" si="29"/>
        <v/>
      </c>
      <c r="S210" s="21" t="str">
        <f>IF(E210=0,"",(IF($F$3="YTD TOTALS",SUM(Blank2:TEMPLATE!F211),SUM(Blank:TEMPLATE!F211))))</f>
        <v/>
      </c>
      <c r="T210" s="21" t="str">
        <f t="shared" si="30"/>
        <v/>
      </c>
      <c r="U210" s="21" t="str">
        <f>IF(E210=0,"",(IF($F$3="YTD TOTALS",SUM(Blank2:TEMPLATE!H211),SUM(Blank:TEMPLATE!H211))))</f>
        <v/>
      </c>
      <c r="V210" s="21" t="str">
        <f>IF(E210=0,"",(IF($F$3="YTD TOTALS",SUM(Blank2:TEMPLATE!I211),SUM(Blank:TEMPLATE!I211))))</f>
        <v/>
      </c>
      <c r="W210" s="21" t="str">
        <f>IF(E210=0,"",(IF($F$3="YTD TOTALS",SUM(Blank2:TEMPLATE!J211),SUM(Blank:TEMPLATE!J211))))</f>
        <v/>
      </c>
      <c r="X210" s="21" t="str">
        <f>IF(E210=0,"",(IF($F$3="YTD TOTALS",(SUM(Blank2:TEMPLATE!L211)-('MACHINE INFO'!R210*(B$6-A210+1))),SUM(Blank:Blank2!L211)+(SUM(Blank2:TEMPLATE!L211)-('MACHINE INFO'!R210*(B$6-A210+1))))))</f>
        <v/>
      </c>
      <c r="Y210" s="22" t="str">
        <f t="shared" si="31"/>
        <v/>
      </c>
      <c r="Z210" s="126" t="str">
        <f>IF(E210=0,"",(SUM('MACHINE INFO'!S210)))</f>
        <v/>
      </c>
      <c r="AA210" s="143" t="str">
        <f t="shared" si="32"/>
        <v/>
      </c>
      <c r="AB210" s="142" t="str">
        <f t="shared" si="33"/>
        <v/>
      </c>
    </row>
    <row r="211" spans="1:28" ht="20.25" hidden="1" customHeight="1" x14ac:dyDescent="0.4">
      <c r="A211" s="291">
        <f>IF($F$3="YTD TOTALS",IF('MACHINE INFO'!B212-B$2&gt;0,'MACHINE INFO'!B212,B$2),'MACHINE INFO'!B212)</f>
        <v>45626</v>
      </c>
      <c r="B211" s="604"/>
      <c r="C211" s="291">
        <f>IF($G$3="YTD TOTALS",IF('MACHINE INFO'!E212-B$2&gt;0,'MACHINE INFO'!E212,B$2),'MACHINE INFO'!E212)</f>
        <v>0</v>
      </c>
      <c r="D211" s="19">
        <f>'MACHINE INFO'!F212</f>
        <v>0</v>
      </c>
      <c r="E211" s="19">
        <f>'MACHINE INFO'!G212</f>
        <v>0</v>
      </c>
      <c r="F211" s="20">
        <f>'MACHINE INFO'!H212</f>
        <v>0</v>
      </c>
      <c r="G211" s="19">
        <f>'MACHINE INFO'!I212</f>
        <v>0</v>
      </c>
      <c r="H211" s="19">
        <f>'MACHINE INFO'!O212</f>
        <v>0</v>
      </c>
      <c r="I211" s="19">
        <f>'MACHINE INFO'!P212</f>
        <v>0</v>
      </c>
      <c r="J211" s="19">
        <f>'MACHINE INFO'!Q212</f>
        <v>0</v>
      </c>
      <c r="K211" s="19" t="e">
        <f>'MACHINE INFO'!#REF!</f>
        <v>#REF!</v>
      </c>
      <c r="L211" s="299">
        <f>'MACHINE INFO'!U212</f>
        <v>0</v>
      </c>
      <c r="M211" s="21" t="str">
        <f>IF(D211=0,"",(IF($F$3="YTD TOTALS",SUM(Blank2:TEMPLATE!C212),SUM(Blank:TEMPLATE!C212))))</f>
        <v/>
      </c>
      <c r="N211" s="21" t="str">
        <f t="shared" si="27"/>
        <v/>
      </c>
      <c r="O211" s="21" t="str">
        <f>IF(E211=0,"",(IF($F$3="YTD TOTALS",SUM(Blank2:TEMPLATE!G212),SUM(Blank:TEMPLATE!G212))))</f>
        <v/>
      </c>
      <c r="P211" s="21" t="str">
        <f t="shared" si="28"/>
        <v/>
      </c>
      <c r="Q211" s="21" t="str">
        <f>IF(E211=0,"",(IF($F$3="YTD TOTALS",SUM(SUM(Blank2:TEMPLATE!D212),SUM(Blank2:TEMPLATE!E212)),SUM(SUM(Blank:TEMPLATE!D212),SUM(Blank:TEMPLATE!E212)))))</f>
        <v/>
      </c>
      <c r="R211" s="21" t="str">
        <f t="shared" si="29"/>
        <v/>
      </c>
      <c r="S211" s="21" t="str">
        <f>IF(E211=0,"",(IF($F$3="YTD TOTALS",SUM(Blank2:TEMPLATE!F212),SUM(Blank:TEMPLATE!F212))))</f>
        <v/>
      </c>
      <c r="T211" s="21" t="str">
        <f t="shared" si="30"/>
        <v/>
      </c>
      <c r="U211" s="21" t="str">
        <f>IF(E211=0,"",(IF($F$3="YTD TOTALS",SUM(Blank2:TEMPLATE!H212),SUM(Blank:TEMPLATE!H212))))</f>
        <v/>
      </c>
      <c r="V211" s="21" t="str">
        <f>IF(E211=0,"",(IF($F$3="YTD TOTALS",SUM(Blank2:TEMPLATE!I212),SUM(Blank:TEMPLATE!I212))))</f>
        <v/>
      </c>
      <c r="W211" s="21" t="str">
        <f>IF(E211=0,"",(IF($F$3="YTD TOTALS",SUM(Blank2:TEMPLATE!J212),SUM(Blank:TEMPLATE!J212))))</f>
        <v/>
      </c>
      <c r="X211" s="21" t="str">
        <f>IF(E211=0,"",(IF($F$3="YTD TOTALS",(SUM(Blank2:TEMPLATE!L212)-('MACHINE INFO'!R211*(B$6-A211+1))),SUM(Blank:Blank2!L212)+(SUM(Blank2:TEMPLATE!L212)-('MACHINE INFO'!R211*(B$6-A211+1))))))</f>
        <v/>
      </c>
      <c r="Y211" s="22" t="str">
        <f t="shared" si="31"/>
        <v/>
      </c>
      <c r="Z211" s="126" t="str">
        <f>IF(E211=0,"",(SUM('MACHINE INFO'!S211)))</f>
        <v/>
      </c>
      <c r="AA211" s="143" t="str">
        <f t="shared" si="32"/>
        <v/>
      </c>
      <c r="AB211" s="142" t="str">
        <f t="shared" si="33"/>
        <v/>
      </c>
    </row>
    <row r="212" spans="1:28" ht="20.25" hidden="1" customHeight="1" x14ac:dyDescent="0.4">
      <c r="A212" s="291">
        <f>IF($F$3="YTD TOTALS",IF('MACHINE INFO'!B213-B$2&gt;0,'MACHINE INFO'!B213,B$2),'MACHINE INFO'!B213)</f>
        <v>45626</v>
      </c>
      <c r="B212" s="604"/>
      <c r="C212" s="291">
        <f>IF($G$3="YTD TOTALS",IF('MACHINE INFO'!E213-B$2&gt;0,'MACHINE INFO'!E213,B$2),'MACHINE INFO'!E213)</f>
        <v>0</v>
      </c>
      <c r="D212" s="19">
        <f>'MACHINE INFO'!F213</f>
        <v>0</v>
      </c>
      <c r="E212" s="19">
        <f>'MACHINE INFO'!G213</f>
        <v>0</v>
      </c>
      <c r="F212" s="20">
        <f>'MACHINE INFO'!H213</f>
        <v>0</v>
      </c>
      <c r="G212" s="19">
        <f>'MACHINE INFO'!I213</f>
        <v>0</v>
      </c>
      <c r="H212" s="19">
        <f>'MACHINE INFO'!O213</f>
        <v>0</v>
      </c>
      <c r="I212" s="19">
        <f>'MACHINE INFO'!P213</f>
        <v>0</v>
      </c>
      <c r="J212" s="19">
        <f>'MACHINE INFO'!Q213</f>
        <v>0</v>
      </c>
      <c r="K212" s="19" t="e">
        <f>'MACHINE INFO'!#REF!</f>
        <v>#REF!</v>
      </c>
      <c r="L212" s="299">
        <f>'MACHINE INFO'!U213</f>
        <v>0</v>
      </c>
      <c r="M212" s="21" t="str">
        <f>IF(D212=0,"",(IF($F$3="YTD TOTALS",SUM(Blank2:TEMPLATE!C213),SUM(Blank:TEMPLATE!C213))))</f>
        <v/>
      </c>
      <c r="N212" s="21" t="str">
        <f t="shared" si="27"/>
        <v/>
      </c>
      <c r="O212" s="21" t="str">
        <f>IF(E212=0,"",(IF($F$3="YTD TOTALS",SUM(Blank2:TEMPLATE!G213),SUM(Blank:TEMPLATE!G213))))</f>
        <v/>
      </c>
      <c r="P212" s="21" t="str">
        <f t="shared" si="28"/>
        <v/>
      </c>
      <c r="Q212" s="21" t="str">
        <f>IF(E212=0,"",(IF($F$3="YTD TOTALS",SUM(SUM(Blank2:TEMPLATE!D213),SUM(Blank2:TEMPLATE!E213)),SUM(SUM(Blank:TEMPLATE!D213),SUM(Blank:TEMPLATE!E213)))))</f>
        <v/>
      </c>
      <c r="R212" s="21" t="str">
        <f t="shared" si="29"/>
        <v/>
      </c>
      <c r="S212" s="21" t="str">
        <f>IF(E212=0,"",(IF($F$3="YTD TOTALS",SUM(Blank2:TEMPLATE!F213),SUM(Blank:TEMPLATE!F213))))</f>
        <v/>
      </c>
      <c r="T212" s="21" t="str">
        <f t="shared" si="30"/>
        <v/>
      </c>
      <c r="U212" s="21" t="str">
        <f>IF(E212=0,"",(IF($F$3="YTD TOTALS",SUM(Blank2:TEMPLATE!H213),SUM(Blank:TEMPLATE!H213))))</f>
        <v/>
      </c>
      <c r="V212" s="21" t="str">
        <f>IF(E212=0,"",(IF($F$3="YTD TOTALS",SUM(Blank2:TEMPLATE!I213),SUM(Blank:TEMPLATE!I213))))</f>
        <v/>
      </c>
      <c r="W212" s="21" t="str">
        <f>IF(E212=0,"",(IF($F$3="YTD TOTALS",SUM(Blank2:TEMPLATE!J213),SUM(Blank:TEMPLATE!J213))))</f>
        <v/>
      </c>
      <c r="X212" s="21" t="str">
        <f>IF(E212=0,"",(IF($F$3="YTD TOTALS",(SUM(Blank2:TEMPLATE!L213)-('MACHINE INFO'!R212*(B$6-A212+1))),SUM(Blank:Blank2!L213)+(SUM(Blank2:TEMPLATE!L213)-('MACHINE INFO'!R212*(B$6-A212+1))))))</f>
        <v/>
      </c>
      <c r="Y212" s="22" t="str">
        <f t="shared" si="31"/>
        <v/>
      </c>
      <c r="Z212" s="126" t="str">
        <f>IF(E212=0,"",(SUM('MACHINE INFO'!S212)))</f>
        <v/>
      </c>
      <c r="AA212" s="143" t="str">
        <f t="shared" si="32"/>
        <v/>
      </c>
      <c r="AB212" s="142" t="str">
        <f t="shared" si="33"/>
        <v/>
      </c>
    </row>
    <row r="213" spans="1:28" ht="20.25" hidden="1" customHeight="1" x14ac:dyDescent="0.4">
      <c r="A213" s="291">
        <f>IF($F$3="YTD TOTALS",IF('MACHINE INFO'!B214-B$2&gt;0,'MACHINE INFO'!B214,B$2),'MACHINE INFO'!B214)</f>
        <v>45626</v>
      </c>
      <c r="B213" s="604"/>
      <c r="C213" s="291">
        <f>IF($G$3="YTD TOTALS",IF('MACHINE INFO'!E214-B$2&gt;0,'MACHINE INFO'!E214,B$2),'MACHINE INFO'!E214)</f>
        <v>0</v>
      </c>
      <c r="D213" s="19">
        <f>'MACHINE INFO'!F214</f>
        <v>0</v>
      </c>
      <c r="E213" s="19">
        <f>'MACHINE INFO'!G214</f>
        <v>0</v>
      </c>
      <c r="F213" s="20">
        <f>'MACHINE INFO'!H214</f>
        <v>0</v>
      </c>
      <c r="G213" s="19">
        <f>'MACHINE INFO'!I214</f>
        <v>0</v>
      </c>
      <c r="H213" s="19">
        <f>'MACHINE INFO'!O214</f>
        <v>0</v>
      </c>
      <c r="I213" s="19">
        <f>'MACHINE INFO'!P214</f>
        <v>0</v>
      </c>
      <c r="J213" s="19">
        <f>'MACHINE INFO'!Q214</f>
        <v>0</v>
      </c>
      <c r="K213" s="19" t="e">
        <f>'MACHINE INFO'!#REF!</f>
        <v>#REF!</v>
      </c>
      <c r="L213" s="299">
        <f>'MACHINE INFO'!U214</f>
        <v>0</v>
      </c>
      <c r="M213" s="21" t="str">
        <f>IF(D213=0,"",(IF($F$3="YTD TOTALS",SUM(Blank2:TEMPLATE!C214),SUM(Blank:TEMPLATE!C214))))</f>
        <v/>
      </c>
      <c r="N213" s="21" t="str">
        <f t="shared" si="27"/>
        <v/>
      </c>
      <c r="O213" s="21" t="str">
        <f>IF(E213=0,"",(IF($F$3="YTD TOTALS",SUM(Blank2:TEMPLATE!G214),SUM(Blank:TEMPLATE!G214))))</f>
        <v/>
      </c>
      <c r="P213" s="21" t="str">
        <f t="shared" si="28"/>
        <v/>
      </c>
      <c r="Q213" s="21" t="str">
        <f>IF(E213=0,"",(IF($F$3="YTD TOTALS",SUM(SUM(Blank2:TEMPLATE!D214),SUM(Blank2:TEMPLATE!E214)),SUM(SUM(Blank:TEMPLATE!D214),SUM(Blank:TEMPLATE!E214)))))</f>
        <v/>
      </c>
      <c r="R213" s="21" t="str">
        <f t="shared" si="29"/>
        <v/>
      </c>
      <c r="S213" s="21" t="str">
        <f>IF(E213=0,"",(IF($F$3="YTD TOTALS",SUM(Blank2:TEMPLATE!F214),SUM(Blank:TEMPLATE!F214))))</f>
        <v/>
      </c>
      <c r="T213" s="21" t="str">
        <f t="shared" si="30"/>
        <v/>
      </c>
      <c r="U213" s="21" t="str">
        <f>IF(E213=0,"",(IF($F$3="YTD TOTALS",SUM(Blank2:TEMPLATE!H214),SUM(Blank:TEMPLATE!H214))))</f>
        <v/>
      </c>
      <c r="V213" s="21" t="str">
        <f>IF(E213=0,"",(IF($F$3="YTD TOTALS",SUM(Blank2:TEMPLATE!I214),SUM(Blank:TEMPLATE!I214))))</f>
        <v/>
      </c>
      <c r="W213" s="21" t="str">
        <f>IF(E213=0,"",(IF($F$3="YTD TOTALS",SUM(Blank2:TEMPLATE!J214),SUM(Blank:TEMPLATE!J214))))</f>
        <v/>
      </c>
      <c r="X213" s="21" t="str">
        <f>IF(E213=0,"",(IF($F$3="YTD TOTALS",(SUM(Blank2:TEMPLATE!L214)-('MACHINE INFO'!R213*(B$6-A213+1))),SUM(Blank:Blank2!L214)+(SUM(Blank2:TEMPLATE!L214)-('MACHINE INFO'!R213*(B$6-A213+1))))))</f>
        <v/>
      </c>
      <c r="Y213" s="22" t="str">
        <f t="shared" si="31"/>
        <v/>
      </c>
      <c r="Z213" s="126" t="str">
        <f>IF(E213=0,"",(SUM('MACHINE INFO'!S213)))</f>
        <v/>
      </c>
      <c r="AA213" s="143" t="str">
        <f t="shared" si="32"/>
        <v/>
      </c>
      <c r="AB213" s="142" t="str">
        <f t="shared" si="33"/>
        <v/>
      </c>
    </row>
    <row r="214" spans="1:28" ht="20.25" hidden="1" customHeight="1" x14ac:dyDescent="0.4">
      <c r="A214" s="291">
        <f>IF($F$3="YTD TOTALS",IF('MACHINE INFO'!B215-B$2&gt;0,'MACHINE INFO'!B215,B$2),'MACHINE INFO'!B215)</f>
        <v>45626</v>
      </c>
      <c r="B214" s="604"/>
      <c r="C214" s="291">
        <f>IF($G$3="YTD TOTALS",IF('MACHINE INFO'!E215-B$2&gt;0,'MACHINE INFO'!E215,B$2),'MACHINE INFO'!E215)</f>
        <v>0</v>
      </c>
      <c r="D214" s="19">
        <f>'MACHINE INFO'!F215</f>
        <v>0</v>
      </c>
      <c r="E214" s="19">
        <f>'MACHINE INFO'!G215</f>
        <v>0</v>
      </c>
      <c r="F214" s="20">
        <f>'MACHINE INFO'!H215</f>
        <v>0</v>
      </c>
      <c r="G214" s="19">
        <f>'MACHINE INFO'!I215</f>
        <v>0</v>
      </c>
      <c r="H214" s="19">
        <f>'MACHINE INFO'!O215</f>
        <v>0</v>
      </c>
      <c r="I214" s="19">
        <f>'MACHINE INFO'!P215</f>
        <v>0</v>
      </c>
      <c r="J214" s="19">
        <f>'MACHINE INFO'!Q215</f>
        <v>0</v>
      </c>
      <c r="K214" s="19" t="e">
        <f>'MACHINE INFO'!#REF!</f>
        <v>#REF!</v>
      </c>
      <c r="L214" s="299">
        <f>'MACHINE INFO'!U215</f>
        <v>0</v>
      </c>
      <c r="M214" s="21" t="str">
        <f>IF(D214=0,"",(IF($F$3="YTD TOTALS",SUM(Blank2:TEMPLATE!C215),SUM(Blank:TEMPLATE!C215))))</f>
        <v/>
      </c>
      <c r="N214" s="21" t="str">
        <f t="shared" si="27"/>
        <v/>
      </c>
      <c r="O214" s="21" t="str">
        <f>IF(E214=0,"",(IF($F$3="YTD TOTALS",SUM(Blank2:TEMPLATE!G215),SUM(Blank:TEMPLATE!G215))))</f>
        <v/>
      </c>
      <c r="P214" s="21" t="str">
        <f t="shared" si="28"/>
        <v/>
      </c>
      <c r="Q214" s="21" t="str">
        <f>IF(E214=0,"",(IF($F$3="YTD TOTALS",SUM(SUM(Blank2:TEMPLATE!D215),SUM(Blank2:TEMPLATE!E215)),SUM(SUM(Blank:TEMPLATE!D215),SUM(Blank:TEMPLATE!E215)))))</f>
        <v/>
      </c>
      <c r="R214" s="21" t="str">
        <f t="shared" si="29"/>
        <v/>
      </c>
      <c r="S214" s="21" t="str">
        <f>IF(E214=0,"",(IF($F$3="YTD TOTALS",SUM(Blank2:TEMPLATE!F215),SUM(Blank:TEMPLATE!F215))))</f>
        <v/>
      </c>
      <c r="T214" s="21" t="str">
        <f t="shared" si="30"/>
        <v/>
      </c>
      <c r="U214" s="21" t="str">
        <f>IF(E214=0,"",(IF($F$3="YTD TOTALS",SUM(Blank2:TEMPLATE!H215),SUM(Blank:TEMPLATE!H215))))</f>
        <v/>
      </c>
      <c r="V214" s="21" t="str">
        <f>IF(E214=0,"",(IF($F$3="YTD TOTALS",SUM(Blank2:TEMPLATE!I215),SUM(Blank:TEMPLATE!I215))))</f>
        <v/>
      </c>
      <c r="W214" s="21" t="str">
        <f>IF(E214=0,"",(IF($F$3="YTD TOTALS",SUM(Blank2:TEMPLATE!J215),SUM(Blank:TEMPLATE!J215))))</f>
        <v/>
      </c>
      <c r="X214" s="21" t="str">
        <f>IF(E214=0,"",(IF($F$3="YTD TOTALS",(SUM(Blank2:TEMPLATE!L215)-('MACHINE INFO'!R214*(B$6-A214+1))),SUM(Blank:Blank2!L215)+(SUM(Blank2:TEMPLATE!L215)-('MACHINE INFO'!R214*(B$6-A214+1))))))</f>
        <v/>
      </c>
      <c r="Y214" s="22" t="str">
        <f t="shared" si="31"/>
        <v/>
      </c>
      <c r="Z214" s="126" t="str">
        <f>IF(E214=0,"",(SUM('MACHINE INFO'!S214)))</f>
        <v/>
      </c>
      <c r="AA214" s="143" t="str">
        <f t="shared" si="32"/>
        <v/>
      </c>
      <c r="AB214" s="142" t="str">
        <f t="shared" si="33"/>
        <v/>
      </c>
    </row>
    <row r="215" spans="1:28" ht="20.25" hidden="1" customHeight="1" x14ac:dyDescent="0.4">
      <c r="A215" s="291">
        <f>IF($F$3="YTD TOTALS",IF('MACHINE INFO'!B216-B$2&gt;0,'MACHINE INFO'!B216,B$2),'MACHINE INFO'!B216)</f>
        <v>45626</v>
      </c>
      <c r="B215" s="604"/>
      <c r="C215" s="291">
        <f>IF($G$3="YTD TOTALS",IF('MACHINE INFO'!E216-B$2&gt;0,'MACHINE INFO'!E216,B$2),'MACHINE INFO'!E216)</f>
        <v>0</v>
      </c>
      <c r="D215" s="19">
        <f>'MACHINE INFO'!F216</f>
        <v>0</v>
      </c>
      <c r="E215" s="19">
        <f>'MACHINE INFO'!G216</f>
        <v>0</v>
      </c>
      <c r="F215" s="20">
        <f>'MACHINE INFO'!H216</f>
        <v>0</v>
      </c>
      <c r="G215" s="19">
        <f>'MACHINE INFO'!I216</f>
        <v>0</v>
      </c>
      <c r="H215" s="19">
        <f>'MACHINE INFO'!O216</f>
        <v>0</v>
      </c>
      <c r="I215" s="19">
        <f>'MACHINE INFO'!P216</f>
        <v>0</v>
      </c>
      <c r="J215" s="19">
        <f>'MACHINE INFO'!Q216</f>
        <v>0</v>
      </c>
      <c r="K215" s="19" t="e">
        <f>'MACHINE INFO'!#REF!</f>
        <v>#REF!</v>
      </c>
      <c r="L215" s="299">
        <f>'MACHINE INFO'!U216</f>
        <v>0</v>
      </c>
      <c r="M215" s="21" t="str">
        <f>IF(D215=0,"",(IF($F$3="YTD TOTALS",SUM(Blank2:TEMPLATE!C216),SUM(Blank:TEMPLATE!C216))))</f>
        <v/>
      </c>
      <c r="N215" s="21" t="str">
        <f t="shared" si="27"/>
        <v/>
      </c>
      <c r="O215" s="21" t="str">
        <f>IF(E215=0,"",(IF($F$3="YTD TOTALS",SUM(Blank2:TEMPLATE!G216),SUM(Blank:TEMPLATE!G216))))</f>
        <v/>
      </c>
      <c r="P215" s="21" t="str">
        <f t="shared" si="28"/>
        <v/>
      </c>
      <c r="Q215" s="21" t="str">
        <f>IF(E215=0,"",(IF($F$3="YTD TOTALS",SUM(SUM(Blank2:TEMPLATE!D216),SUM(Blank2:TEMPLATE!E216)),SUM(SUM(Blank:TEMPLATE!D216),SUM(Blank:TEMPLATE!E216)))))</f>
        <v/>
      </c>
      <c r="R215" s="21" t="str">
        <f t="shared" si="29"/>
        <v/>
      </c>
      <c r="S215" s="21" t="str">
        <f>IF(E215=0,"",(IF($F$3="YTD TOTALS",SUM(Blank2:TEMPLATE!F216),SUM(Blank:TEMPLATE!F216))))</f>
        <v/>
      </c>
      <c r="T215" s="21" t="str">
        <f t="shared" si="30"/>
        <v/>
      </c>
      <c r="U215" s="21" t="str">
        <f>IF(E215=0,"",(IF($F$3="YTD TOTALS",SUM(Blank2:TEMPLATE!H216),SUM(Blank:TEMPLATE!H216))))</f>
        <v/>
      </c>
      <c r="V215" s="21" t="str">
        <f>IF(E215=0,"",(IF($F$3="YTD TOTALS",SUM(Blank2:TEMPLATE!I216),SUM(Blank:TEMPLATE!I216))))</f>
        <v/>
      </c>
      <c r="W215" s="21" t="str">
        <f>IF(E215=0,"",(IF($F$3="YTD TOTALS",SUM(Blank2:TEMPLATE!J216),SUM(Blank:TEMPLATE!J216))))</f>
        <v/>
      </c>
      <c r="X215" s="21" t="str">
        <f>IF(E215=0,"",(IF($F$3="YTD TOTALS",(SUM(Blank2:TEMPLATE!L216)-('MACHINE INFO'!R215*(B$6-A215+1))),SUM(Blank:Blank2!L216)+(SUM(Blank2:TEMPLATE!L216)-('MACHINE INFO'!R215*(B$6-A215+1))))))</f>
        <v/>
      </c>
      <c r="Y215" s="22" t="str">
        <f t="shared" si="31"/>
        <v/>
      </c>
      <c r="Z215" s="126" t="str">
        <f>IF(E215=0,"",(SUM('MACHINE INFO'!S215)))</f>
        <v/>
      </c>
      <c r="AA215" s="143" t="str">
        <f t="shared" si="32"/>
        <v/>
      </c>
      <c r="AB215" s="142" t="str">
        <f t="shared" si="33"/>
        <v/>
      </c>
    </row>
    <row r="216" spans="1:28" ht="20.25" hidden="1" customHeight="1" x14ac:dyDescent="0.4">
      <c r="A216" s="291">
        <f>IF($F$3="YTD TOTALS",IF('MACHINE INFO'!B217-B$2&gt;0,'MACHINE INFO'!B217,B$2),'MACHINE INFO'!B217)</f>
        <v>45626</v>
      </c>
      <c r="B216" s="604"/>
      <c r="C216" s="291">
        <f>IF($G$3="YTD TOTALS",IF('MACHINE INFO'!E217-B$2&gt;0,'MACHINE INFO'!E217,B$2),'MACHINE INFO'!E217)</f>
        <v>0</v>
      </c>
      <c r="D216" s="19">
        <f>'MACHINE INFO'!F217</f>
        <v>0</v>
      </c>
      <c r="E216" s="19">
        <f>'MACHINE INFO'!G217</f>
        <v>0</v>
      </c>
      <c r="F216" s="20">
        <f>'MACHINE INFO'!H217</f>
        <v>0</v>
      </c>
      <c r="G216" s="19">
        <f>'MACHINE INFO'!I217</f>
        <v>0</v>
      </c>
      <c r="H216" s="19">
        <f>'MACHINE INFO'!O217</f>
        <v>0</v>
      </c>
      <c r="I216" s="19">
        <f>'MACHINE INFO'!P217</f>
        <v>0</v>
      </c>
      <c r="J216" s="19">
        <f>'MACHINE INFO'!Q217</f>
        <v>0</v>
      </c>
      <c r="K216" s="19" t="e">
        <f>'MACHINE INFO'!#REF!</f>
        <v>#REF!</v>
      </c>
      <c r="L216" s="299">
        <f>'MACHINE INFO'!U217</f>
        <v>0</v>
      </c>
      <c r="M216" s="21" t="str">
        <f>IF(D216=0,"",(IF($F$3="YTD TOTALS",SUM(Blank2:TEMPLATE!C217),SUM(Blank:TEMPLATE!C217))))</f>
        <v/>
      </c>
      <c r="N216" s="21" t="str">
        <f t="shared" si="27"/>
        <v/>
      </c>
      <c r="O216" s="21" t="str">
        <f>IF(E216=0,"",(IF($F$3="YTD TOTALS",SUM(Blank2:TEMPLATE!G217),SUM(Blank:TEMPLATE!G217))))</f>
        <v/>
      </c>
      <c r="P216" s="21" t="str">
        <f t="shared" si="28"/>
        <v/>
      </c>
      <c r="Q216" s="21" t="str">
        <f>IF(E216=0,"",(IF($F$3="YTD TOTALS",SUM(SUM(Blank2:TEMPLATE!D217),SUM(Blank2:TEMPLATE!E217)),SUM(SUM(Blank:TEMPLATE!D217),SUM(Blank:TEMPLATE!E217)))))</f>
        <v/>
      </c>
      <c r="R216" s="21" t="str">
        <f t="shared" si="29"/>
        <v/>
      </c>
      <c r="S216" s="21" t="str">
        <f>IF(E216=0,"",(IF($F$3="YTD TOTALS",SUM(Blank2:TEMPLATE!F217),SUM(Blank:TEMPLATE!F217))))</f>
        <v/>
      </c>
      <c r="T216" s="21" t="str">
        <f t="shared" si="30"/>
        <v/>
      </c>
      <c r="U216" s="21" t="str">
        <f>IF(E216=0,"",(IF($F$3="YTD TOTALS",SUM(Blank2:TEMPLATE!H217),SUM(Blank:TEMPLATE!H217))))</f>
        <v/>
      </c>
      <c r="V216" s="21" t="str">
        <f>IF(E216=0,"",(IF($F$3="YTD TOTALS",SUM(Blank2:TEMPLATE!I217),SUM(Blank:TEMPLATE!I217))))</f>
        <v/>
      </c>
      <c r="W216" s="21" t="str">
        <f>IF(E216=0,"",(IF($F$3="YTD TOTALS",SUM(Blank2:TEMPLATE!J217),SUM(Blank:TEMPLATE!J217))))</f>
        <v/>
      </c>
      <c r="X216" s="21" t="str">
        <f>IF(E216=0,"",(IF($F$3="YTD TOTALS",(SUM(Blank2:TEMPLATE!L217)-('MACHINE INFO'!R216*(B$6-A216+1))),SUM(Blank:Blank2!L217)+(SUM(Blank2:TEMPLATE!L217)-('MACHINE INFO'!R216*(B$6-A216+1))))))</f>
        <v/>
      </c>
      <c r="Y216" s="22" t="str">
        <f t="shared" si="31"/>
        <v/>
      </c>
      <c r="Z216" s="126" t="str">
        <f>IF(E216=0,"",(SUM('MACHINE INFO'!S216)))</f>
        <v/>
      </c>
      <c r="AA216" s="143" t="str">
        <f t="shared" si="32"/>
        <v/>
      </c>
      <c r="AB216" s="142" t="str">
        <f t="shared" si="33"/>
        <v/>
      </c>
    </row>
    <row r="217" spans="1:28" ht="20.25" hidden="1" customHeight="1" x14ac:dyDescent="0.4">
      <c r="A217" s="291">
        <f>IF($F$3="YTD TOTALS",IF('MACHINE INFO'!B218-B$2&gt;0,'MACHINE INFO'!B218,B$2),'MACHINE INFO'!B218)</f>
        <v>45626</v>
      </c>
      <c r="B217" s="604"/>
      <c r="C217" s="291">
        <f>IF($G$3="YTD TOTALS",IF('MACHINE INFO'!E218-B$2&gt;0,'MACHINE INFO'!E218,B$2),'MACHINE INFO'!E218)</f>
        <v>0</v>
      </c>
      <c r="D217" s="19">
        <f>'MACHINE INFO'!F218</f>
        <v>0</v>
      </c>
      <c r="E217" s="19">
        <f>'MACHINE INFO'!G218</f>
        <v>0</v>
      </c>
      <c r="F217" s="20">
        <f>'MACHINE INFO'!H218</f>
        <v>0</v>
      </c>
      <c r="G217" s="19">
        <f>'MACHINE INFO'!I218</f>
        <v>0</v>
      </c>
      <c r="H217" s="19">
        <f>'MACHINE INFO'!O218</f>
        <v>0</v>
      </c>
      <c r="I217" s="19">
        <f>'MACHINE INFO'!P218</f>
        <v>0</v>
      </c>
      <c r="J217" s="19">
        <f>'MACHINE INFO'!Q218</f>
        <v>0</v>
      </c>
      <c r="K217" s="19" t="e">
        <f>'MACHINE INFO'!#REF!</f>
        <v>#REF!</v>
      </c>
      <c r="L217" s="299">
        <f>'MACHINE INFO'!U218</f>
        <v>0</v>
      </c>
      <c r="M217" s="21" t="str">
        <f>IF(D217=0,"",(IF($F$3="YTD TOTALS",SUM(Blank2:TEMPLATE!C218),SUM(Blank:TEMPLATE!C218))))</f>
        <v/>
      </c>
      <c r="N217" s="21" t="str">
        <f t="shared" si="27"/>
        <v/>
      </c>
      <c r="O217" s="21" t="str">
        <f>IF(E217=0,"",(IF($F$3="YTD TOTALS",SUM(Blank2:TEMPLATE!G218),SUM(Blank:TEMPLATE!G218))))</f>
        <v/>
      </c>
      <c r="P217" s="21" t="str">
        <f t="shared" si="28"/>
        <v/>
      </c>
      <c r="Q217" s="21" t="str">
        <f>IF(E217=0,"",(IF($F$3="YTD TOTALS",SUM(SUM(Blank2:TEMPLATE!D218),SUM(Blank2:TEMPLATE!E218)),SUM(SUM(Blank:TEMPLATE!D218),SUM(Blank:TEMPLATE!E218)))))</f>
        <v/>
      </c>
      <c r="R217" s="21" t="str">
        <f t="shared" si="29"/>
        <v/>
      </c>
      <c r="S217" s="21" t="str">
        <f>IF(E217=0,"",(IF($F$3="YTD TOTALS",SUM(Blank2:TEMPLATE!F218),SUM(Blank:TEMPLATE!F218))))</f>
        <v/>
      </c>
      <c r="T217" s="21" t="str">
        <f t="shared" si="30"/>
        <v/>
      </c>
      <c r="U217" s="21" t="str">
        <f>IF(E217=0,"",(IF($F$3="YTD TOTALS",SUM(Blank2:TEMPLATE!H218),SUM(Blank:TEMPLATE!H218))))</f>
        <v/>
      </c>
      <c r="V217" s="21" t="str">
        <f>IF(E217=0,"",(IF($F$3="YTD TOTALS",SUM(Blank2:TEMPLATE!I218),SUM(Blank:TEMPLATE!I218))))</f>
        <v/>
      </c>
      <c r="W217" s="21" t="str">
        <f>IF(E217=0,"",(IF($F$3="YTD TOTALS",SUM(Blank2:TEMPLATE!J218),SUM(Blank:TEMPLATE!J218))))</f>
        <v/>
      </c>
      <c r="X217" s="21" t="str">
        <f>IF(E217=0,"",(IF($F$3="YTD TOTALS",(SUM(Blank2:TEMPLATE!L218)-('MACHINE INFO'!R217*(B$6-A217+1))),SUM(Blank:Blank2!L218)+(SUM(Blank2:TEMPLATE!L218)-('MACHINE INFO'!R217*(B$6-A217+1))))))</f>
        <v/>
      </c>
      <c r="Y217" s="22" t="str">
        <f t="shared" si="31"/>
        <v/>
      </c>
      <c r="Z217" s="126" t="str">
        <f>IF(E217=0,"",(SUM('MACHINE INFO'!S217)))</f>
        <v/>
      </c>
      <c r="AA217" s="143" t="str">
        <f t="shared" si="32"/>
        <v/>
      </c>
      <c r="AB217" s="142" t="str">
        <f t="shared" si="33"/>
        <v/>
      </c>
    </row>
    <row r="218" spans="1:28" ht="20.25" hidden="1" customHeight="1" x14ac:dyDescent="0.4">
      <c r="A218" s="291">
        <f>IF($F$3="YTD TOTALS",IF('MACHINE INFO'!B219-B$2&gt;0,'MACHINE INFO'!B219,B$2),'MACHINE INFO'!B219)</f>
        <v>45626</v>
      </c>
      <c r="B218" s="604"/>
      <c r="C218" s="291">
        <f>IF($G$3="YTD TOTALS",IF('MACHINE INFO'!E219-B$2&gt;0,'MACHINE INFO'!E219,B$2),'MACHINE INFO'!E219)</f>
        <v>0</v>
      </c>
      <c r="D218" s="19">
        <f>'MACHINE INFO'!F219</f>
        <v>0</v>
      </c>
      <c r="E218" s="19">
        <f>'MACHINE INFO'!G219</f>
        <v>0</v>
      </c>
      <c r="F218" s="20">
        <f>'MACHINE INFO'!H219</f>
        <v>0</v>
      </c>
      <c r="G218" s="19">
        <f>'MACHINE INFO'!I219</f>
        <v>0</v>
      </c>
      <c r="H218" s="19">
        <f>'MACHINE INFO'!O219</f>
        <v>0</v>
      </c>
      <c r="I218" s="19">
        <f>'MACHINE INFO'!P219</f>
        <v>0</v>
      </c>
      <c r="J218" s="19">
        <f>'MACHINE INFO'!Q219</f>
        <v>0</v>
      </c>
      <c r="K218" s="19" t="e">
        <f>'MACHINE INFO'!#REF!</f>
        <v>#REF!</v>
      </c>
      <c r="L218" s="299">
        <f>'MACHINE INFO'!U219</f>
        <v>0</v>
      </c>
      <c r="M218" s="21" t="str">
        <f>IF(D218=0,"",(IF($F$3="YTD TOTALS",SUM(Blank2:TEMPLATE!C219),SUM(Blank:TEMPLATE!C219))))</f>
        <v/>
      </c>
      <c r="N218" s="21" t="str">
        <f t="shared" si="27"/>
        <v/>
      </c>
      <c r="O218" s="21" t="str">
        <f>IF(E218=0,"",(IF($F$3="YTD TOTALS",SUM(Blank2:TEMPLATE!G219),SUM(Blank:TEMPLATE!G219))))</f>
        <v/>
      </c>
      <c r="P218" s="21" t="str">
        <f t="shared" si="28"/>
        <v/>
      </c>
      <c r="Q218" s="21" t="str">
        <f>IF(E218=0,"",(IF($F$3="YTD TOTALS",SUM(SUM(Blank2:TEMPLATE!D219),SUM(Blank2:TEMPLATE!E219)),SUM(SUM(Blank:TEMPLATE!D219),SUM(Blank:TEMPLATE!E219)))))</f>
        <v/>
      </c>
      <c r="R218" s="21" t="str">
        <f t="shared" si="29"/>
        <v/>
      </c>
      <c r="S218" s="21" t="str">
        <f>IF(E218=0,"",(IF($F$3="YTD TOTALS",SUM(Blank2:TEMPLATE!F219),SUM(Blank:TEMPLATE!F219))))</f>
        <v/>
      </c>
      <c r="T218" s="21" t="str">
        <f t="shared" si="30"/>
        <v/>
      </c>
      <c r="U218" s="21" t="str">
        <f>IF(E218=0,"",(IF($F$3="YTD TOTALS",SUM(Blank2:TEMPLATE!H219),SUM(Blank:TEMPLATE!H219))))</f>
        <v/>
      </c>
      <c r="V218" s="21" t="str">
        <f>IF(E218=0,"",(IF($F$3="YTD TOTALS",SUM(Blank2:TEMPLATE!I219),SUM(Blank:TEMPLATE!I219))))</f>
        <v/>
      </c>
      <c r="W218" s="21" t="str">
        <f>IF(E218=0,"",(IF($F$3="YTD TOTALS",SUM(Blank2:TEMPLATE!J219),SUM(Blank:TEMPLATE!J219))))</f>
        <v/>
      </c>
      <c r="X218" s="21" t="str">
        <f>IF(E218=0,"",(IF($F$3="YTD TOTALS",(SUM(Blank2:TEMPLATE!L219)-('MACHINE INFO'!R218*(B$6-A218+1))),SUM(Blank:Blank2!L219)+(SUM(Blank2:TEMPLATE!L219)-('MACHINE INFO'!R218*(B$6-A218+1))))))</f>
        <v/>
      </c>
      <c r="Y218" s="22" t="str">
        <f t="shared" si="31"/>
        <v/>
      </c>
      <c r="Z218" s="126" t="str">
        <f>IF(E218=0,"",(SUM('MACHINE INFO'!S218)))</f>
        <v/>
      </c>
      <c r="AA218" s="143" t="str">
        <f t="shared" si="32"/>
        <v/>
      </c>
      <c r="AB218" s="142" t="str">
        <f t="shared" si="33"/>
        <v/>
      </c>
    </row>
    <row r="219" spans="1:28" ht="20.25" hidden="1" customHeight="1" x14ac:dyDescent="0.4">
      <c r="A219" s="291">
        <f>IF($F$3="YTD TOTALS",IF('MACHINE INFO'!B220-B$2&gt;0,'MACHINE INFO'!B220,B$2),'MACHINE INFO'!B220)</f>
        <v>45626</v>
      </c>
      <c r="B219" s="604"/>
      <c r="C219" s="291">
        <f>IF($G$3="YTD TOTALS",IF('MACHINE INFO'!E220-B$2&gt;0,'MACHINE INFO'!E220,B$2),'MACHINE INFO'!E220)</f>
        <v>0</v>
      </c>
      <c r="D219" s="19">
        <f>'MACHINE INFO'!F220</f>
        <v>0</v>
      </c>
      <c r="E219" s="19">
        <f>'MACHINE INFO'!G220</f>
        <v>0</v>
      </c>
      <c r="F219" s="20">
        <f>'MACHINE INFO'!H220</f>
        <v>0</v>
      </c>
      <c r="G219" s="19">
        <f>'MACHINE INFO'!I220</f>
        <v>0</v>
      </c>
      <c r="H219" s="19">
        <f>'MACHINE INFO'!O220</f>
        <v>0</v>
      </c>
      <c r="I219" s="19">
        <f>'MACHINE INFO'!P220</f>
        <v>0</v>
      </c>
      <c r="J219" s="19">
        <f>'MACHINE INFO'!Q220</f>
        <v>0</v>
      </c>
      <c r="K219" s="19" t="e">
        <f>'MACHINE INFO'!#REF!</f>
        <v>#REF!</v>
      </c>
      <c r="L219" s="299">
        <f>'MACHINE INFO'!U220</f>
        <v>0</v>
      </c>
      <c r="M219" s="21" t="str">
        <f>IF(D219=0,"",(IF($F$3="YTD TOTALS",SUM(Blank2:TEMPLATE!C220),SUM(Blank:TEMPLATE!C220))))</f>
        <v/>
      </c>
      <c r="N219" s="21" t="str">
        <f t="shared" si="27"/>
        <v/>
      </c>
      <c r="O219" s="21" t="str">
        <f>IF(E219=0,"",(IF($F$3="YTD TOTALS",SUM(Blank2:TEMPLATE!G220),SUM(Blank:TEMPLATE!G220))))</f>
        <v/>
      </c>
      <c r="P219" s="21" t="str">
        <f t="shared" si="28"/>
        <v/>
      </c>
      <c r="Q219" s="21" t="str">
        <f>IF(E219=0,"",(IF($F$3="YTD TOTALS",SUM(SUM(Blank2:TEMPLATE!D220),SUM(Blank2:TEMPLATE!E220)),SUM(SUM(Blank:TEMPLATE!D220),SUM(Blank:TEMPLATE!E220)))))</f>
        <v/>
      </c>
      <c r="R219" s="21" t="str">
        <f t="shared" si="29"/>
        <v/>
      </c>
      <c r="S219" s="21" t="str">
        <f>IF(E219=0,"",(IF($F$3="YTD TOTALS",SUM(Blank2:TEMPLATE!F220),SUM(Blank:TEMPLATE!F220))))</f>
        <v/>
      </c>
      <c r="T219" s="21" t="str">
        <f t="shared" si="30"/>
        <v/>
      </c>
      <c r="U219" s="21" t="str">
        <f>IF(E219=0,"",(IF($F$3="YTD TOTALS",SUM(Blank2:TEMPLATE!H220),SUM(Blank:TEMPLATE!H220))))</f>
        <v/>
      </c>
      <c r="V219" s="21" t="str">
        <f>IF(E219=0,"",(IF($F$3="YTD TOTALS",SUM(Blank2:TEMPLATE!I220),SUM(Blank:TEMPLATE!I220))))</f>
        <v/>
      </c>
      <c r="W219" s="21" t="str">
        <f>IF(E219=0,"",(IF($F$3="YTD TOTALS",SUM(Blank2:TEMPLATE!J220),SUM(Blank:TEMPLATE!J220))))</f>
        <v/>
      </c>
      <c r="X219" s="21" t="str">
        <f>IF(E219=0,"",(IF($F$3="YTD TOTALS",(SUM(Blank2:TEMPLATE!L220)-('MACHINE INFO'!R219*(B$6-A219+1))),SUM(Blank:Blank2!L220)+(SUM(Blank2:TEMPLATE!L220)-('MACHINE INFO'!R219*(B$6-A219+1))))))</f>
        <v/>
      </c>
      <c r="Y219" s="22" t="str">
        <f t="shared" si="31"/>
        <v/>
      </c>
      <c r="Z219" s="126" t="str">
        <f>IF(E219=0,"",(SUM('MACHINE INFO'!S219)))</f>
        <v/>
      </c>
      <c r="AA219" s="143" t="str">
        <f t="shared" si="32"/>
        <v/>
      </c>
      <c r="AB219" s="142" t="str">
        <f t="shared" si="33"/>
        <v/>
      </c>
    </row>
    <row r="220" spans="1:28" ht="20.25" hidden="1" customHeight="1" x14ac:dyDescent="0.4">
      <c r="A220" s="291">
        <f>IF($F$3="YTD TOTALS",IF('MACHINE INFO'!B221-B$2&gt;0,'MACHINE INFO'!B221,B$2),'MACHINE INFO'!B221)</f>
        <v>45626</v>
      </c>
      <c r="B220" s="604"/>
      <c r="C220" s="291">
        <f>IF($G$3="YTD TOTALS",IF('MACHINE INFO'!E221-B$2&gt;0,'MACHINE INFO'!E221,B$2),'MACHINE INFO'!E221)</f>
        <v>0</v>
      </c>
      <c r="D220" s="19">
        <f>'MACHINE INFO'!F221</f>
        <v>0</v>
      </c>
      <c r="E220" s="19">
        <f>'MACHINE INFO'!G221</f>
        <v>0</v>
      </c>
      <c r="F220" s="20">
        <f>'MACHINE INFO'!H221</f>
        <v>0</v>
      </c>
      <c r="G220" s="19">
        <f>'MACHINE INFO'!I221</f>
        <v>0</v>
      </c>
      <c r="H220" s="19">
        <f>'MACHINE INFO'!O221</f>
        <v>0</v>
      </c>
      <c r="I220" s="19">
        <f>'MACHINE INFO'!P221</f>
        <v>0</v>
      </c>
      <c r="J220" s="19">
        <f>'MACHINE INFO'!Q221</f>
        <v>0</v>
      </c>
      <c r="K220" s="19" t="e">
        <f>'MACHINE INFO'!#REF!</f>
        <v>#REF!</v>
      </c>
      <c r="L220" s="299">
        <f>'MACHINE INFO'!U221</f>
        <v>0</v>
      </c>
      <c r="M220" s="21" t="str">
        <f>IF(D220=0,"",(IF($F$3="YTD TOTALS",SUM(Blank2:TEMPLATE!C221),SUM(Blank:TEMPLATE!C221))))</f>
        <v/>
      </c>
      <c r="N220" s="21" t="str">
        <f t="shared" si="27"/>
        <v/>
      </c>
      <c r="O220" s="21" t="str">
        <f>IF(E220=0,"",(IF($F$3="YTD TOTALS",SUM(Blank2:TEMPLATE!G221),SUM(Blank:TEMPLATE!G221))))</f>
        <v/>
      </c>
      <c r="P220" s="21" t="str">
        <f t="shared" si="28"/>
        <v/>
      </c>
      <c r="Q220" s="21" t="str">
        <f>IF(E220=0,"",(IF($F$3="YTD TOTALS",SUM(SUM(Blank2:TEMPLATE!D221),SUM(Blank2:TEMPLATE!E221)),SUM(SUM(Blank:TEMPLATE!D221),SUM(Blank:TEMPLATE!E221)))))</f>
        <v/>
      </c>
      <c r="R220" s="21" t="str">
        <f t="shared" si="29"/>
        <v/>
      </c>
      <c r="S220" s="21" t="str">
        <f>IF(E220=0,"",(IF($F$3="YTD TOTALS",SUM(Blank2:TEMPLATE!F221),SUM(Blank:TEMPLATE!F221))))</f>
        <v/>
      </c>
      <c r="T220" s="21" t="str">
        <f t="shared" si="30"/>
        <v/>
      </c>
      <c r="U220" s="21" t="str">
        <f>IF(E220=0,"",(IF($F$3="YTD TOTALS",SUM(Blank2:TEMPLATE!H221),SUM(Blank:TEMPLATE!H221))))</f>
        <v/>
      </c>
      <c r="V220" s="21" t="str">
        <f>IF(E220=0,"",(IF($F$3="YTD TOTALS",SUM(Blank2:TEMPLATE!I221),SUM(Blank:TEMPLATE!I221))))</f>
        <v/>
      </c>
      <c r="W220" s="21" t="str">
        <f>IF(E220=0,"",(IF($F$3="YTD TOTALS",SUM(Blank2:TEMPLATE!J221),SUM(Blank:TEMPLATE!J221))))</f>
        <v/>
      </c>
      <c r="X220" s="21" t="str">
        <f>IF(E220=0,"",(IF($F$3="YTD TOTALS",(SUM(Blank2:TEMPLATE!L221)-('MACHINE INFO'!R220*(B$6-A220+1))),SUM(Blank:Blank2!L221)+(SUM(Blank2:TEMPLATE!L221)-('MACHINE INFO'!R220*(B$6-A220+1))))))</f>
        <v/>
      </c>
      <c r="Y220" s="22" t="str">
        <f t="shared" si="31"/>
        <v/>
      </c>
      <c r="Z220" s="126" t="str">
        <f>IF(E220=0,"",(SUM('MACHINE INFO'!S220)))</f>
        <v/>
      </c>
      <c r="AA220" s="143" t="str">
        <f t="shared" si="32"/>
        <v/>
      </c>
      <c r="AB220" s="142" t="str">
        <f t="shared" si="33"/>
        <v/>
      </c>
    </row>
    <row r="221" spans="1:28" ht="20.25" hidden="1" customHeight="1" x14ac:dyDescent="0.4">
      <c r="A221" s="291">
        <f>IF($F$3="YTD TOTALS",IF('MACHINE INFO'!B222-B$2&gt;0,'MACHINE INFO'!B222,B$2),'MACHINE INFO'!B222)</f>
        <v>45626</v>
      </c>
      <c r="B221" s="604"/>
      <c r="C221" s="291">
        <f>IF($G$3="YTD TOTALS",IF('MACHINE INFO'!E222-B$2&gt;0,'MACHINE INFO'!E222,B$2),'MACHINE INFO'!E222)</f>
        <v>0</v>
      </c>
      <c r="D221" s="19">
        <f>'MACHINE INFO'!F222</f>
        <v>0</v>
      </c>
      <c r="E221" s="19">
        <f>'MACHINE INFO'!G222</f>
        <v>0</v>
      </c>
      <c r="F221" s="20">
        <f>'MACHINE INFO'!H222</f>
        <v>0</v>
      </c>
      <c r="G221" s="19">
        <f>'MACHINE INFO'!I222</f>
        <v>0</v>
      </c>
      <c r="H221" s="19">
        <f>'MACHINE INFO'!O222</f>
        <v>0</v>
      </c>
      <c r="I221" s="19">
        <f>'MACHINE INFO'!P222</f>
        <v>0</v>
      </c>
      <c r="J221" s="19">
        <f>'MACHINE INFO'!Q222</f>
        <v>0</v>
      </c>
      <c r="K221" s="19" t="e">
        <f>'MACHINE INFO'!#REF!</f>
        <v>#REF!</v>
      </c>
      <c r="L221" s="299">
        <f>'MACHINE INFO'!U222</f>
        <v>0</v>
      </c>
      <c r="M221" s="21" t="str">
        <f>IF(D221=0,"",(IF($F$3="YTD TOTALS",SUM(Blank2:TEMPLATE!C222),SUM(Blank:TEMPLATE!C222))))</f>
        <v/>
      </c>
      <c r="N221" s="21" t="str">
        <f t="shared" si="27"/>
        <v/>
      </c>
      <c r="O221" s="21" t="str">
        <f>IF(E221=0,"",(IF($F$3="YTD TOTALS",SUM(Blank2:TEMPLATE!G222),SUM(Blank:TEMPLATE!G222))))</f>
        <v/>
      </c>
      <c r="P221" s="21" t="str">
        <f t="shared" si="28"/>
        <v/>
      </c>
      <c r="Q221" s="21" t="str">
        <f>IF(E221=0,"",(IF($F$3="YTD TOTALS",SUM(SUM(Blank2:TEMPLATE!D222),SUM(Blank2:TEMPLATE!E222)),SUM(SUM(Blank:TEMPLATE!D222),SUM(Blank:TEMPLATE!E222)))))</f>
        <v/>
      </c>
      <c r="R221" s="21" t="str">
        <f t="shared" si="29"/>
        <v/>
      </c>
      <c r="S221" s="21" t="str">
        <f>IF(E221=0,"",(IF($F$3="YTD TOTALS",SUM(Blank2:TEMPLATE!F222),SUM(Blank:TEMPLATE!F222))))</f>
        <v/>
      </c>
      <c r="T221" s="21" t="str">
        <f t="shared" si="30"/>
        <v/>
      </c>
      <c r="U221" s="21" t="str">
        <f>IF(E221=0,"",(IF($F$3="YTD TOTALS",SUM(Blank2:TEMPLATE!H222),SUM(Blank:TEMPLATE!H222))))</f>
        <v/>
      </c>
      <c r="V221" s="21" t="str">
        <f>IF(E221=0,"",(IF($F$3="YTD TOTALS",SUM(Blank2:TEMPLATE!I222),SUM(Blank:TEMPLATE!I222))))</f>
        <v/>
      </c>
      <c r="W221" s="21" t="str">
        <f>IF(E221=0,"",(IF($F$3="YTD TOTALS",SUM(Blank2:TEMPLATE!J222),SUM(Blank:TEMPLATE!J222))))</f>
        <v/>
      </c>
      <c r="X221" s="21" t="str">
        <f>IF(E221=0,"",(IF($F$3="YTD TOTALS",(SUM(Blank2:TEMPLATE!L222)-('MACHINE INFO'!R221*(B$6-A221+1))),SUM(Blank:Blank2!L222)+(SUM(Blank2:TEMPLATE!L222)-('MACHINE INFO'!R221*(B$6-A221+1))))))</f>
        <v/>
      </c>
      <c r="Y221" s="22" t="str">
        <f t="shared" si="31"/>
        <v/>
      </c>
      <c r="Z221" s="126" t="str">
        <f>IF(E221=0,"",(SUM('MACHINE INFO'!S221)))</f>
        <v/>
      </c>
      <c r="AA221" s="143" t="str">
        <f t="shared" si="32"/>
        <v/>
      </c>
      <c r="AB221" s="142" t="str">
        <f t="shared" si="33"/>
        <v/>
      </c>
    </row>
    <row r="222" spans="1:28" ht="20.25" hidden="1" customHeight="1" x14ac:dyDescent="0.4">
      <c r="A222" s="291">
        <f>IF($F$3="YTD TOTALS",IF('MACHINE INFO'!B223-B$2&gt;0,'MACHINE INFO'!B223,B$2),'MACHINE INFO'!B223)</f>
        <v>45626</v>
      </c>
      <c r="B222" s="604"/>
      <c r="C222" s="291">
        <f>IF($G$3="YTD TOTALS",IF('MACHINE INFO'!E223-B$2&gt;0,'MACHINE INFO'!E223,B$2),'MACHINE INFO'!E223)</f>
        <v>0</v>
      </c>
      <c r="D222" s="19">
        <f>'MACHINE INFO'!F223</f>
        <v>0</v>
      </c>
      <c r="E222" s="19">
        <f>'MACHINE INFO'!G223</f>
        <v>0</v>
      </c>
      <c r="F222" s="20">
        <f>'MACHINE INFO'!H223</f>
        <v>0</v>
      </c>
      <c r="G222" s="19">
        <f>'MACHINE INFO'!I223</f>
        <v>0</v>
      </c>
      <c r="H222" s="19">
        <f>'MACHINE INFO'!O223</f>
        <v>0</v>
      </c>
      <c r="I222" s="19">
        <f>'MACHINE INFO'!P223</f>
        <v>0</v>
      </c>
      <c r="J222" s="19">
        <f>'MACHINE INFO'!Q223</f>
        <v>0</v>
      </c>
      <c r="K222" s="19" t="e">
        <f>'MACHINE INFO'!#REF!</f>
        <v>#REF!</v>
      </c>
      <c r="L222" s="299">
        <f>'MACHINE INFO'!U223</f>
        <v>0</v>
      </c>
      <c r="M222" s="21" t="str">
        <f>IF(D222=0,"",(IF($F$3="YTD TOTALS",SUM(Blank2:TEMPLATE!C223),SUM(Blank:TEMPLATE!C223))))</f>
        <v/>
      </c>
      <c r="N222" s="21" t="str">
        <f t="shared" si="27"/>
        <v/>
      </c>
      <c r="O222" s="21" t="str">
        <f>IF(E222=0,"",(IF($F$3="YTD TOTALS",SUM(Blank2:TEMPLATE!G223),SUM(Blank:TEMPLATE!G223))))</f>
        <v/>
      </c>
      <c r="P222" s="21" t="str">
        <f t="shared" si="28"/>
        <v/>
      </c>
      <c r="Q222" s="21" t="str">
        <f>IF(E222=0,"",(IF($F$3="YTD TOTALS",SUM(SUM(Blank2:TEMPLATE!D223),SUM(Blank2:TEMPLATE!E223)),SUM(SUM(Blank:TEMPLATE!D223),SUM(Blank:TEMPLATE!E223)))))</f>
        <v/>
      </c>
      <c r="R222" s="21" t="str">
        <f t="shared" si="29"/>
        <v/>
      </c>
      <c r="S222" s="21" t="str">
        <f>IF(E222=0,"",(IF($F$3="YTD TOTALS",SUM(Blank2:TEMPLATE!F223),SUM(Blank:TEMPLATE!F223))))</f>
        <v/>
      </c>
      <c r="T222" s="21" t="str">
        <f t="shared" si="30"/>
        <v/>
      </c>
      <c r="U222" s="21" t="str">
        <f>IF(E222=0,"",(IF($F$3="YTD TOTALS",SUM(Blank2:TEMPLATE!H223),SUM(Blank:TEMPLATE!H223))))</f>
        <v/>
      </c>
      <c r="V222" s="21" t="str">
        <f>IF(E222=0,"",(IF($F$3="YTD TOTALS",SUM(Blank2:TEMPLATE!I223),SUM(Blank:TEMPLATE!I223))))</f>
        <v/>
      </c>
      <c r="W222" s="21" t="str">
        <f>IF(E222=0,"",(IF($F$3="YTD TOTALS",SUM(Blank2:TEMPLATE!J223),SUM(Blank:TEMPLATE!J223))))</f>
        <v/>
      </c>
      <c r="X222" s="21" t="str">
        <f>IF(E222=0,"",(IF($F$3="YTD TOTALS",(SUM(Blank2:TEMPLATE!L223)-('MACHINE INFO'!R222*(B$6-A222+1))),SUM(Blank:Blank2!L223)+(SUM(Blank2:TEMPLATE!L223)-('MACHINE INFO'!R222*(B$6-A222+1))))))</f>
        <v/>
      </c>
      <c r="Y222" s="22" t="str">
        <f t="shared" si="31"/>
        <v/>
      </c>
      <c r="Z222" s="126" t="str">
        <f>IF(E222=0,"",(SUM('MACHINE INFO'!S222)))</f>
        <v/>
      </c>
      <c r="AA222" s="143" t="str">
        <f t="shared" si="32"/>
        <v/>
      </c>
      <c r="AB222" s="142" t="str">
        <f t="shared" si="33"/>
        <v/>
      </c>
    </row>
    <row r="223" spans="1:28" ht="20.25" hidden="1" customHeight="1" x14ac:dyDescent="0.4">
      <c r="A223" s="291">
        <f>IF($F$3="YTD TOTALS",IF('MACHINE INFO'!B224-B$2&gt;0,'MACHINE INFO'!B224,B$2),'MACHINE INFO'!B224)</f>
        <v>45626</v>
      </c>
      <c r="B223" s="604"/>
      <c r="C223" s="291">
        <f>IF($G$3="YTD TOTALS",IF('MACHINE INFO'!E224-B$2&gt;0,'MACHINE INFO'!E224,B$2),'MACHINE INFO'!E224)</f>
        <v>0</v>
      </c>
      <c r="D223" s="19">
        <f>'MACHINE INFO'!F224</f>
        <v>0</v>
      </c>
      <c r="E223" s="19">
        <f>'MACHINE INFO'!G224</f>
        <v>0</v>
      </c>
      <c r="F223" s="20">
        <f>'MACHINE INFO'!H224</f>
        <v>0</v>
      </c>
      <c r="G223" s="19">
        <f>'MACHINE INFO'!I224</f>
        <v>0</v>
      </c>
      <c r="H223" s="19">
        <f>'MACHINE INFO'!O224</f>
        <v>0</v>
      </c>
      <c r="I223" s="19">
        <f>'MACHINE INFO'!P224</f>
        <v>0</v>
      </c>
      <c r="J223" s="19">
        <f>'MACHINE INFO'!Q224</f>
        <v>0</v>
      </c>
      <c r="K223" s="19" t="e">
        <f>'MACHINE INFO'!#REF!</f>
        <v>#REF!</v>
      </c>
      <c r="L223" s="299">
        <f>'MACHINE INFO'!U224</f>
        <v>0</v>
      </c>
      <c r="M223" s="21" t="str">
        <f>IF(D223=0,"",(IF($F$3="YTD TOTALS",SUM(Blank2:TEMPLATE!C224),SUM(Blank:TEMPLATE!C224))))</f>
        <v/>
      </c>
      <c r="N223" s="21" t="str">
        <f t="shared" si="27"/>
        <v/>
      </c>
      <c r="O223" s="21" t="str">
        <f>IF(E223=0,"",(IF($F$3="YTD TOTALS",SUM(Blank2:TEMPLATE!G224),SUM(Blank:TEMPLATE!G224))))</f>
        <v/>
      </c>
      <c r="P223" s="21" t="str">
        <f t="shared" si="28"/>
        <v/>
      </c>
      <c r="Q223" s="21" t="str">
        <f>IF(E223=0,"",(IF($F$3="YTD TOTALS",SUM(SUM(Blank2:TEMPLATE!D224),SUM(Blank2:TEMPLATE!E224)),SUM(SUM(Blank:TEMPLATE!D224),SUM(Blank:TEMPLATE!E224)))))</f>
        <v/>
      </c>
      <c r="R223" s="21" t="str">
        <f t="shared" si="29"/>
        <v/>
      </c>
      <c r="S223" s="21" t="str">
        <f>IF(E223=0,"",(IF($F$3="YTD TOTALS",SUM(Blank2:TEMPLATE!F224),SUM(Blank:TEMPLATE!F224))))</f>
        <v/>
      </c>
      <c r="T223" s="21" t="str">
        <f t="shared" si="30"/>
        <v/>
      </c>
      <c r="U223" s="21" t="str">
        <f>IF(E223=0,"",(IF($F$3="YTD TOTALS",SUM(Blank2:TEMPLATE!H224),SUM(Blank:TEMPLATE!H224))))</f>
        <v/>
      </c>
      <c r="V223" s="21" t="str">
        <f>IF(E223=0,"",(IF($F$3="YTD TOTALS",SUM(Blank2:TEMPLATE!I224),SUM(Blank:TEMPLATE!I224))))</f>
        <v/>
      </c>
      <c r="W223" s="21" t="str">
        <f>IF(E223=0,"",(IF($F$3="YTD TOTALS",SUM(Blank2:TEMPLATE!J224),SUM(Blank:TEMPLATE!J224))))</f>
        <v/>
      </c>
      <c r="X223" s="21" t="str">
        <f>IF(E223=0,"",(IF($F$3="YTD TOTALS",(SUM(Blank2:TEMPLATE!L224)-('MACHINE INFO'!R223*(B$6-A223+1))),SUM(Blank:Blank2!L224)+(SUM(Blank2:TEMPLATE!L224)-('MACHINE INFO'!R223*(B$6-A223+1))))))</f>
        <v/>
      </c>
      <c r="Y223" s="22" t="str">
        <f t="shared" si="31"/>
        <v/>
      </c>
      <c r="Z223" s="126" t="str">
        <f>IF(E223=0,"",(SUM('MACHINE INFO'!S223)))</f>
        <v/>
      </c>
      <c r="AA223" s="143" t="str">
        <f t="shared" si="32"/>
        <v/>
      </c>
      <c r="AB223" s="142" t="str">
        <f t="shared" si="33"/>
        <v/>
      </c>
    </row>
    <row r="224" spans="1:28" ht="20.25" hidden="1" customHeight="1" x14ac:dyDescent="0.4">
      <c r="A224" s="291">
        <f>IF($F$3="YTD TOTALS",IF('MACHINE INFO'!B225-B$2&gt;0,'MACHINE INFO'!B225,B$2),'MACHINE INFO'!B225)</f>
        <v>45626</v>
      </c>
      <c r="B224" s="604"/>
      <c r="C224" s="291">
        <f>IF($G$3="YTD TOTALS",IF('MACHINE INFO'!E225-B$2&gt;0,'MACHINE INFO'!E225,B$2),'MACHINE INFO'!E225)</f>
        <v>0</v>
      </c>
      <c r="D224" s="19">
        <f>'MACHINE INFO'!F225</f>
        <v>0</v>
      </c>
      <c r="E224" s="19">
        <f>'MACHINE INFO'!G225</f>
        <v>0</v>
      </c>
      <c r="F224" s="20">
        <f>'MACHINE INFO'!H225</f>
        <v>0</v>
      </c>
      <c r="G224" s="19">
        <f>'MACHINE INFO'!I225</f>
        <v>0</v>
      </c>
      <c r="H224" s="19">
        <f>'MACHINE INFO'!O225</f>
        <v>0</v>
      </c>
      <c r="I224" s="19">
        <f>'MACHINE INFO'!P225</f>
        <v>0</v>
      </c>
      <c r="J224" s="19">
        <f>'MACHINE INFO'!Q225</f>
        <v>0</v>
      </c>
      <c r="K224" s="19" t="e">
        <f>'MACHINE INFO'!#REF!</f>
        <v>#REF!</v>
      </c>
      <c r="L224" s="299">
        <f>'MACHINE INFO'!U225</f>
        <v>0</v>
      </c>
      <c r="M224" s="21" t="str">
        <f>IF(D224=0,"",(IF($F$3="YTD TOTALS",SUM(Blank2:TEMPLATE!C225),SUM(Blank:TEMPLATE!C225))))</f>
        <v/>
      </c>
      <c r="N224" s="21" t="str">
        <f t="shared" si="27"/>
        <v/>
      </c>
      <c r="O224" s="21" t="str">
        <f>IF(E224=0,"",(IF($F$3="YTD TOTALS",SUM(Blank2:TEMPLATE!G225),SUM(Blank:TEMPLATE!G225))))</f>
        <v/>
      </c>
      <c r="P224" s="21" t="str">
        <f t="shared" si="28"/>
        <v/>
      </c>
      <c r="Q224" s="21" t="str">
        <f>IF(E224=0,"",(IF($F$3="YTD TOTALS",SUM(SUM(Blank2:TEMPLATE!D225),SUM(Blank2:TEMPLATE!E225)),SUM(SUM(Blank:TEMPLATE!D225),SUM(Blank:TEMPLATE!E225)))))</f>
        <v/>
      </c>
      <c r="R224" s="21" t="str">
        <f t="shared" si="29"/>
        <v/>
      </c>
      <c r="S224" s="21" t="str">
        <f>IF(E224=0,"",(IF($F$3="YTD TOTALS",SUM(Blank2:TEMPLATE!F225),SUM(Blank:TEMPLATE!F225))))</f>
        <v/>
      </c>
      <c r="T224" s="21" t="str">
        <f t="shared" si="30"/>
        <v/>
      </c>
      <c r="U224" s="21" t="str">
        <f>IF(E224=0,"",(IF($F$3="YTD TOTALS",SUM(Blank2:TEMPLATE!H225),SUM(Blank:TEMPLATE!H225))))</f>
        <v/>
      </c>
      <c r="V224" s="21" t="str">
        <f>IF(E224=0,"",(IF($F$3="YTD TOTALS",SUM(Blank2:TEMPLATE!I225),SUM(Blank:TEMPLATE!I225))))</f>
        <v/>
      </c>
      <c r="W224" s="21" t="str">
        <f>IF(E224=0,"",(IF($F$3="YTD TOTALS",SUM(Blank2:TEMPLATE!J225),SUM(Blank:TEMPLATE!J225))))</f>
        <v/>
      </c>
      <c r="X224" s="21" t="str">
        <f>IF(E224=0,"",(IF($F$3="YTD TOTALS",(SUM(Blank2:TEMPLATE!L225)-('MACHINE INFO'!R224*(B$6-A224+1))),SUM(Blank:Blank2!L225)+(SUM(Blank2:TEMPLATE!L225)-('MACHINE INFO'!R224*(B$6-A224+1))))))</f>
        <v/>
      </c>
      <c r="Y224" s="22" t="str">
        <f t="shared" si="31"/>
        <v/>
      </c>
      <c r="Z224" s="126" t="str">
        <f>IF(E224=0,"",(SUM('MACHINE INFO'!S224)))</f>
        <v/>
      </c>
      <c r="AA224" s="143" t="str">
        <f t="shared" si="32"/>
        <v/>
      </c>
      <c r="AB224" s="142" t="str">
        <f t="shared" si="33"/>
        <v/>
      </c>
    </row>
    <row r="225" spans="1:40" ht="20.25" hidden="1" customHeight="1" x14ac:dyDescent="0.4">
      <c r="A225" s="291">
        <f>IF($F$3="YTD TOTALS",IF('MACHINE INFO'!B226-B$2&gt;0,'MACHINE INFO'!B226,B$2),'MACHINE INFO'!B226)</f>
        <v>45626</v>
      </c>
      <c r="B225" s="604"/>
      <c r="C225" s="291">
        <f>IF($G$3="YTD TOTALS",IF('MACHINE INFO'!E226-B$2&gt;0,'MACHINE INFO'!E226,B$2),'MACHINE INFO'!E226)</f>
        <v>0</v>
      </c>
      <c r="D225" s="19">
        <f>'MACHINE INFO'!F226</f>
        <v>0</v>
      </c>
      <c r="E225" s="19">
        <f>'MACHINE INFO'!G226</f>
        <v>0</v>
      </c>
      <c r="F225" s="20">
        <f>'MACHINE INFO'!H226</f>
        <v>0</v>
      </c>
      <c r="G225" s="19">
        <f>'MACHINE INFO'!I226</f>
        <v>0</v>
      </c>
      <c r="H225" s="19">
        <f>'MACHINE INFO'!O226</f>
        <v>0</v>
      </c>
      <c r="I225" s="19">
        <f>'MACHINE INFO'!P226</f>
        <v>0</v>
      </c>
      <c r="J225" s="19">
        <f>'MACHINE INFO'!Q226</f>
        <v>0</v>
      </c>
      <c r="K225" s="19" t="e">
        <f>'MACHINE INFO'!#REF!</f>
        <v>#REF!</v>
      </c>
      <c r="L225" s="299">
        <f>'MACHINE INFO'!U226</f>
        <v>0</v>
      </c>
      <c r="M225" s="21" t="str">
        <f>IF(D225=0,"",(IF($F$3="YTD TOTALS",SUM(Blank2:TEMPLATE!C226),SUM(Blank:TEMPLATE!C226))))</f>
        <v/>
      </c>
      <c r="N225" s="21" t="str">
        <f t="shared" si="27"/>
        <v/>
      </c>
      <c r="O225" s="21" t="str">
        <f>IF(E225=0,"",(IF($F$3="YTD TOTALS",SUM(Blank2:TEMPLATE!G226),SUM(Blank:TEMPLATE!G226))))</f>
        <v/>
      </c>
      <c r="P225" s="21" t="str">
        <f t="shared" si="28"/>
        <v/>
      </c>
      <c r="Q225" s="21" t="str">
        <f>IF(E225=0,"",(IF($F$3="YTD TOTALS",SUM(SUM(Blank2:TEMPLATE!D226),SUM(Blank2:TEMPLATE!E226)),SUM(SUM(Blank:TEMPLATE!D226),SUM(Blank:TEMPLATE!E226)))))</f>
        <v/>
      </c>
      <c r="R225" s="21" t="str">
        <f t="shared" si="29"/>
        <v/>
      </c>
      <c r="S225" s="21" t="str">
        <f>IF(E225=0,"",(IF($F$3="YTD TOTALS",SUM(Blank2:TEMPLATE!F226),SUM(Blank:TEMPLATE!F226))))</f>
        <v/>
      </c>
      <c r="T225" s="21" t="str">
        <f t="shared" si="30"/>
        <v/>
      </c>
      <c r="U225" s="21" t="str">
        <f>IF(E225=0,"",(IF($F$3="YTD TOTALS",SUM(Blank2:TEMPLATE!H226),SUM(Blank:TEMPLATE!H226))))</f>
        <v/>
      </c>
      <c r="V225" s="21" t="str">
        <f>IF(E225=0,"",(IF($F$3="YTD TOTALS",SUM(Blank2:TEMPLATE!I226),SUM(Blank:TEMPLATE!I226))))</f>
        <v/>
      </c>
      <c r="W225" s="21" t="str">
        <f>IF(E225=0,"",(IF($F$3="YTD TOTALS",SUM(Blank2:TEMPLATE!J226),SUM(Blank:TEMPLATE!J226))))</f>
        <v/>
      </c>
      <c r="X225" s="21" t="str">
        <f>IF(E225=0,"",(IF($F$3="YTD TOTALS",(SUM(Blank2:TEMPLATE!L226)-('MACHINE INFO'!R225*(B$6-A225+1))),SUM(Blank:Blank2!L226)+(SUM(Blank2:TEMPLATE!L226)-('MACHINE INFO'!R225*(B$6-A225+1))))))</f>
        <v/>
      </c>
      <c r="Y225" s="22" t="str">
        <f t="shared" si="31"/>
        <v/>
      </c>
      <c r="Z225" s="126" t="str">
        <f>IF(E225=0,"",(SUM('MACHINE INFO'!S225)))</f>
        <v/>
      </c>
      <c r="AA225" s="143" t="str">
        <f t="shared" si="32"/>
        <v/>
      </c>
      <c r="AB225" s="142" t="str">
        <f t="shared" si="33"/>
        <v/>
      </c>
    </row>
    <row r="226" spans="1:40" ht="20.25" hidden="1" customHeight="1" x14ac:dyDescent="0.4">
      <c r="A226" s="291">
        <f>IF($F$3="YTD TOTALS",IF('MACHINE INFO'!B227-B$2&gt;0,'MACHINE INFO'!B227,B$2),'MACHINE INFO'!B227)</f>
        <v>45626</v>
      </c>
      <c r="B226" s="604"/>
      <c r="C226" s="291">
        <f>IF($G$3="YTD TOTALS",IF('MACHINE INFO'!E227-B$2&gt;0,'MACHINE INFO'!E227,B$2),'MACHINE INFO'!E227)</f>
        <v>0</v>
      </c>
      <c r="D226" s="19">
        <f>'MACHINE INFO'!F227</f>
        <v>0</v>
      </c>
      <c r="E226" s="19">
        <f>'MACHINE INFO'!G227</f>
        <v>0</v>
      </c>
      <c r="F226" s="20">
        <f>'MACHINE INFO'!H227</f>
        <v>0</v>
      </c>
      <c r="G226" s="19">
        <f>'MACHINE INFO'!I227</f>
        <v>0</v>
      </c>
      <c r="H226" s="19">
        <f>'MACHINE INFO'!O227</f>
        <v>0</v>
      </c>
      <c r="I226" s="19">
        <f>'MACHINE INFO'!P227</f>
        <v>0</v>
      </c>
      <c r="J226" s="19">
        <f>'MACHINE INFO'!Q227</f>
        <v>0</v>
      </c>
      <c r="K226" s="19" t="e">
        <f>'MACHINE INFO'!#REF!</f>
        <v>#REF!</v>
      </c>
      <c r="L226" s="299">
        <f>'MACHINE INFO'!U227</f>
        <v>0</v>
      </c>
      <c r="M226" s="21" t="str">
        <f>IF(D226=0,"",(IF($F$3="YTD TOTALS",SUM(Blank2:TEMPLATE!C227),SUM(Blank:TEMPLATE!C227))))</f>
        <v/>
      </c>
      <c r="N226" s="21" t="str">
        <f t="shared" si="27"/>
        <v/>
      </c>
      <c r="O226" s="21" t="str">
        <f>IF(E226=0,"",(IF($F$3="YTD TOTALS",SUM(Blank2:TEMPLATE!G227),SUM(Blank:TEMPLATE!G227))))</f>
        <v/>
      </c>
      <c r="P226" s="21" t="str">
        <f t="shared" si="28"/>
        <v/>
      </c>
      <c r="Q226" s="21" t="str">
        <f>IF(E226=0,"",(IF($F$3="YTD TOTALS",SUM(SUM(Blank2:TEMPLATE!D227),SUM(Blank2:TEMPLATE!E227)),SUM(SUM(Blank:TEMPLATE!D227),SUM(Blank:TEMPLATE!E227)))))</f>
        <v/>
      </c>
      <c r="R226" s="21" t="str">
        <f t="shared" si="29"/>
        <v/>
      </c>
      <c r="S226" s="21" t="str">
        <f>IF(E226=0,"",(IF($F$3="YTD TOTALS",SUM(Blank2:TEMPLATE!F227),SUM(Blank:TEMPLATE!F227))))</f>
        <v/>
      </c>
      <c r="T226" s="21" t="str">
        <f t="shared" si="30"/>
        <v/>
      </c>
      <c r="U226" s="21" t="str">
        <f>IF(E226=0,"",(IF($F$3="YTD TOTALS",SUM(Blank2:TEMPLATE!H227),SUM(Blank:TEMPLATE!H227))))</f>
        <v/>
      </c>
      <c r="V226" s="21" t="str">
        <f>IF(E226=0,"",(IF($F$3="YTD TOTALS",SUM(Blank2:TEMPLATE!I227),SUM(Blank:TEMPLATE!I227))))</f>
        <v/>
      </c>
      <c r="W226" s="21" t="str">
        <f>IF(E226=0,"",(IF($F$3="YTD TOTALS",SUM(Blank2:TEMPLATE!J227),SUM(Blank:TEMPLATE!J227))))</f>
        <v/>
      </c>
      <c r="X226" s="21" t="str">
        <f>IF(E226=0,"",(IF($F$3="YTD TOTALS",(SUM(Blank2:TEMPLATE!L227)-('MACHINE INFO'!R226*(B$6-A226+1))),SUM(Blank:Blank2!L227)+(SUM(Blank2:TEMPLATE!L227)-('MACHINE INFO'!R226*(B$6-A226+1))))))</f>
        <v/>
      </c>
      <c r="Y226" s="22" t="str">
        <f t="shared" si="31"/>
        <v/>
      </c>
      <c r="Z226" s="126" t="str">
        <f>IF(E226=0,"",(SUM('MACHINE INFO'!S226)))</f>
        <v/>
      </c>
      <c r="AA226" s="143" t="str">
        <f t="shared" si="32"/>
        <v/>
      </c>
      <c r="AB226" s="142" t="str">
        <f t="shared" si="33"/>
        <v/>
      </c>
    </row>
    <row r="227" spans="1:40" ht="20.25" hidden="1" customHeight="1" x14ac:dyDescent="0.4">
      <c r="A227" s="291">
        <f>IF($F$3="YTD TOTALS",IF('MACHINE INFO'!B228-B$2&gt;0,'MACHINE INFO'!B228,B$2),'MACHINE INFO'!B228)</f>
        <v>45626</v>
      </c>
      <c r="B227" s="604"/>
      <c r="C227" s="291">
        <f>IF($G$3="YTD TOTALS",IF('MACHINE INFO'!E228-B$2&gt;0,'MACHINE INFO'!E228,B$2),'MACHINE INFO'!E228)</f>
        <v>0</v>
      </c>
      <c r="D227" s="19">
        <f>'MACHINE INFO'!F228</f>
        <v>0</v>
      </c>
      <c r="E227" s="19">
        <f>'MACHINE INFO'!G228</f>
        <v>0</v>
      </c>
      <c r="F227" s="20">
        <f>'MACHINE INFO'!H228</f>
        <v>0</v>
      </c>
      <c r="G227" s="19">
        <f>'MACHINE INFO'!I228</f>
        <v>0</v>
      </c>
      <c r="H227" s="19">
        <f>'MACHINE INFO'!O228</f>
        <v>0</v>
      </c>
      <c r="I227" s="19">
        <f>'MACHINE INFO'!P228</f>
        <v>0</v>
      </c>
      <c r="J227" s="19">
        <f>'MACHINE INFO'!Q228</f>
        <v>0</v>
      </c>
      <c r="K227" s="19" t="e">
        <f>'MACHINE INFO'!#REF!</f>
        <v>#REF!</v>
      </c>
      <c r="L227" s="299">
        <f>'MACHINE INFO'!U228</f>
        <v>0</v>
      </c>
      <c r="M227" s="21" t="str">
        <f>IF(D227=0,"",(IF($F$3="YTD TOTALS",SUM(Blank2:TEMPLATE!C228),SUM(Blank:TEMPLATE!C228))))</f>
        <v/>
      </c>
      <c r="N227" s="21" t="str">
        <f t="shared" si="27"/>
        <v/>
      </c>
      <c r="O227" s="21" t="str">
        <f>IF(E227=0,"",(IF($F$3="YTD TOTALS",SUM(Blank2:TEMPLATE!G228),SUM(Blank:TEMPLATE!G228))))</f>
        <v/>
      </c>
      <c r="P227" s="21" t="str">
        <f t="shared" si="28"/>
        <v/>
      </c>
      <c r="Q227" s="21" t="str">
        <f>IF(E227=0,"",(IF($F$3="YTD TOTALS",SUM(SUM(Blank2:TEMPLATE!D228),SUM(Blank2:TEMPLATE!E228)),SUM(SUM(Blank:TEMPLATE!D228),SUM(Blank:TEMPLATE!E228)))))</f>
        <v/>
      </c>
      <c r="R227" s="21" t="str">
        <f t="shared" si="29"/>
        <v/>
      </c>
      <c r="S227" s="21" t="str">
        <f>IF(E227=0,"",(IF($F$3="YTD TOTALS",SUM(Blank2:TEMPLATE!F228),SUM(Blank:TEMPLATE!F228))))</f>
        <v/>
      </c>
      <c r="T227" s="21" t="str">
        <f t="shared" si="30"/>
        <v/>
      </c>
      <c r="U227" s="21" t="str">
        <f>IF(E227=0,"",(IF($F$3="YTD TOTALS",SUM(Blank2:TEMPLATE!H228),SUM(Blank:TEMPLATE!H228))))</f>
        <v/>
      </c>
      <c r="V227" s="21" t="str">
        <f>IF(E227=0,"",(IF($F$3="YTD TOTALS",SUM(Blank2:TEMPLATE!I228),SUM(Blank:TEMPLATE!I228))))</f>
        <v/>
      </c>
      <c r="W227" s="21" t="str">
        <f>IF(E227=0,"",(IF($F$3="YTD TOTALS",SUM(Blank2:TEMPLATE!J228),SUM(Blank:TEMPLATE!J228))))</f>
        <v/>
      </c>
      <c r="X227" s="21" t="str">
        <f>IF(E227=0,"",(IF($F$3="YTD TOTALS",(SUM(Blank2:TEMPLATE!L228)-('MACHINE INFO'!R227*(B$6-A227+1))),SUM(Blank:Blank2!L228)+(SUM(Blank2:TEMPLATE!L228)-('MACHINE INFO'!R227*(B$6-A227+1))))))</f>
        <v/>
      </c>
      <c r="Y227" s="22" t="str">
        <f t="shared" si="31"/>
        <v/>
      </c>
      <c r="Z227" s="126" t="str">
        <f>IF(E227=0,"",(SUM('MACHINE INFO'!S227)))</f>
        <v/>
      </c>
      <c r="AA227" s="143" t="str">
        <f t="shared" si="32"/>
        <v/>
      </c>
      <c r="AB227" s="142" t="str">
        <f t="shared" si="33"/>
        <v/>
      </c>
      <c r="AD227" s="18"/>
      <c r="AE227" s="18"/>
      <c r="AF227" s="18"/>
      <c r="AG227" s="18"/>
      <c r="AH227" s="18"/>
      <c r="AI227" s="18"/>
      <c r="AJ227" s="18"/>
      <c r="AK227" s="18"/>
      <c r="AL227" s="18"/>
    </row>
    <row r="228" spans="1:40" ht="20.25" hidden="1" customHeight="1" x14ac:dyDescent="0.4">
      <c r="A228" s="291">
        <f>IF($F$3="YTD TOTALS",IF('MACHINE INFO'!B229-B$2&gt;0,'MACHINE INFO'!B229,B$2),'MACHINE INFO'!B229)</f>
        <v>45626</v>
      </c>
      <c r="B228" s="604"/>
      <c r="C228" s="291">
        <f>IF($G$3="YTD TOTALS",IF('MACHINE INFO'!E229-B$2&gt;0,'MACHINE INFO'!E229,B$2),'MACHINE INFO'!E229)</f>
        <v>0</v>
      </c>
      <c r="D228" s="19">
        <f>'MACHINE INFO'!F229</f>
        <v>0</v>
      </c>
      <c r="E228" s="19">
        <f>'MACHINE INFO'!G229</f>
        <v>0</v>
      </c>
      <c r="F228" s="20">
        <f>'MACHINE INFO'!H229</f>
        <v>0</v>
      </c>
      <c r="G228" s="19">
        <f>'MACHINE INFO'!I229</f>
        <v>0</v>
      </c>
      <c r="H228" s="19">
        <f>'MACHINE INFO'!O229</f>
        <v>0</v>
      </c>
      <c r="I228" s="19">
        <f>'MACHINE INFO'!P229</f>
        <v>0</v>
      </c>
      <c r="J228" s="19">
        <f>'MACHINE INFO'!Q229</f>
        <v>0</v>
      </c>
      <c r="K228" s="19" t="e">
        <f>'MACHINE INFO'!#REF!</f>
        <v>#REF!</v>
      </c>
      <c r="L228" s="299">
        <f>'MACHINE INFO'!U229</f>
        <v>0</v>
      </c>
      <c r="M228" s="21" t="str">
        <f>IF(D228=0,"",(IF($F$3="YTD TOTALS",SUM(Blank2:TEMPLATE!C229),SUM(Blank:TEMPLATE!C229))))</f>
        <v/>
      </c>
      <c r="N228" s="21" t="str">
        <f t="shared" si="27"/>
        <v/>
      </c>
      <c r="O228" s="21" t="str">
        <f>IF(E228=0,"",(IF($F$3="YTD TOTALS",SUM(Blank2:TEMPLATE!G229),SUM(Blank:TEMPLATE!G229))))</f>
        <v/>
      </c>
      <c r="P228" s="21" t="str">
        <f t="shared" si="28"/>
        <v/>
      </c>
      <c r="Q228" s="21" t="str">
        <f>IF(E228=0,"",(IF($F$3="YTD TOTALS",SUM(SUM(Blank2:TEMPLATE!D229),SUM(Blank2:TEMPLATE!E229)),SUM(SUM(Blank:TEMPLATE!D229),SUM(Blank:TEMPLATE!E229)))))</f>
        <v/>
      </c>
      <c r="R228" s="21" t="str">
        <f t="shared" si="29"/>
        <v/>
      </c>
      <c r="S228" s="21" t="str">
        <f>IF(E228=0,"",(IF($F$3="YTD TOTALS",SUM(Blank2:TEMPLATE!F229),SUM(Blank:TEMPLATE!F229))))</f>
        <v/>
      </c>
      <c r="T228" s="21" t="str">
        <f t="shared" si="30"/>
        <v/>
      </c>
      <c r="U228" s="21" t="str">
        <f>IF(E228=0,"",(IF($F$3="YTD TOTALS",SUM(Blank2:TEMPLATE!H229),SUM(Blank:TEMPLATE!H229))))</f>
        <v/>
      </c>
      <c r="V228" s="21" t="str">
        <f>IF(E228=0,"",(IF($F$3="YTD TOTALS",SUM(Blank2:TEMPLATE!I229),SUM(Blank:TEMPLATE!I229))))</f>
        <v/>
      </c>
      <c r="W228" s="21" t="str">
        <f>IF(E228=0,"",(IF($F$3="YTD TOTALS",SUM(Blank2:TEMPLATE!J229),SUM(Blank:TEMPLATE!J229))))</f>
        <v/>
      </c>
      <c r="X228" s="21" t="str">
        <f>IF(E228=0,"",(IF($F$3="YTD TOTALS",(SUM(Blank2:TEMPLATE!L229)-('MACHINE INFO'!R228*(B$6-A228+1))),SUM(Blank:Blank2!L229)+(SUM(Blank2:TEMPLATE!L229)-('MACHINE INFO'!R228*(B$6-A228+1))))))</f>
        <v/>
      </c>
      <c r="Y228" s="22" t="str">
        <f t="shared" si="31"/>
        <v/>
      </c>
      <c r="Z228" s="126" t="str">
        <f>IF(E228=0,"",(SUM('MACHINE INFO'!S228)))</f>
        <v/>
      </c>
      <c r="AA228" s="143" t="str">
        <f t="shared" si="32"/>
        <v/>
      </c>
      <c r="AB228" s="142" t="str">
        <f t="shared" si="33"/>
        <v/>
      </c>
      <c r="AD228" s="18"/>
      <c r="AE228" s="18"/>
      <c r="AF228" s="18"/>
      <c r="AG228" s="18"/>
      <c r="AH228" s="18"/>
      <c r="AI228" s="18"/>
      <c r="AJ228" s="18"/>
      <c r="AK228" s="18"/>
      <c r="AL228" s="18"/>
    </row>
    <row r="229" spans="1:40" ht="20.25" hidden="1" customHeight="1" x14ac:dyDescent="0.4">
      <c r="A229" s="291">
        <f>IF($F$3="YTD TOTALS",IF('MACHINE INFO'!B230-B$2&gt;0,'MACHINE INFO'!B230,B$2),'MACHINE INFO'!B230)</f>
        <v>45626</v>
      </c>
      <c r="B229" s="604"/>
      <c r="C229" s="291">
        <f>IF($G$3="YTD TOTALS",IF('MACHINE INFO'!E230-B$2&gt;0,'MACHINE INFO'!E230,B$2),'MACHINE INFO'!E230)</f>
        <v>0</v>
      </c>
      <c r="D229" s="19">
        <f>'MACHINE INFO'!F230</f>
        <v>0</v>
      </c>
      <c r="E229" s="19">
        <f>'MACHINE INFO'!G230</f>
        <v>0</v>
      </c>
      <c r="F229" s="20">
        <f>'MACHINE INFO'!H230</f>
        <v>0</v>
      </c>
      <c r="G229" s="19">
        <f>'MACHINE INFO'!I230</f>
        <v>0</v>
      </c>
      <c r="H229" s="19">
        <f>'MACHINE INFO'!O230</f>
        <v>0</v>
      </c>
      <c r="I229" s="19">
        <f>'MACHINE INFO'!P230</f>
        <v>0</v>
      </c>
      <c r="J229" s="19">
        <f>'MACHINE INFO'!Q230</f>
        <v>0</v>
      </c>
      <c r="K229" s="19" t="e">
        <f>'MACHINE INFO'!#REF!</f>
        <v>#REF!</v>
      </c>
      <c r="L229" s="299">
        <f>'MACHINE INFO'!U230</f>
        <v>0</v>
      </c>
      <c r="M229" s="21" t="str">
        <f>IF(D229=0,"",(IF($F$3="YTD TOTALS",SUM(Blank2:TEMPLATE!C230),SUM(Blank:TEMPLATE!C230))))</f>
        <v/>
      </c>
      <c r="N229" s="21" t="str">
        <f t="shared" si="27"/>
        <v/>
      </c>
      <c r="O229" s="21" t="str">
        <f>IF(E229=0,"",(IF($F$3="YTD TOTALS",SUM(Blank2:TEMPLATE!G230),SUM(Blank:TEMPLATE!G230))))</f>
        <v/>
      </c>
      <c r="P229" s="21" t="str">
        <f t="shared" si="28"/>
        <v/>
      </c>
      <c r="Q229" s="21" t="str">
        <f>IF(E229=0,"",(IF($F$3="YTD TOTALS",SUM(SUM(Blank2:TEMPLATE!D230),SUM(Blank2:TEMPLATE!E230)),SUM(SUM(Blank:TEMPLATE!D230),SUM(Blank:TEMPLATE!E230)))))</f>
        <v/>
      </c>
      <c r="R229" s="21" t="str">
        <f t="shared" si="29"/>
        <v/>
      </c>
      <c r="S229" s="21" t="str">
        <f>IF(E229=0,"",(IF($F$3="YTD TOTALS",SUM(Blank2:TEMPLATE!F230),SUM(Blank:TEMPLATE!F230))))</f>
        <v/>
      </c>
      <c r="T229" s="21" t="str">
        <f t="shared" si="30"/>
        <v/>
      </c>
      <c r="U229" s="21" t="str">
        <f>IF(E229=0,"",(IF($F$3="YTD TOTALS",SUM(Blank2:TEMPLATE!H230),SUM(Blank:TEMPLATE!H230))))</f>
        <v/>
      </c>
      <c r="V229" s="21" t="str">
        <f>IF(E229=0,"",(IF($F$3="YTD TOTALS",SUM(Blank2:TEMPLATE!I230),SUM(Blank:TEMPLATE!I230))))</f>
        <v/>
      </c>
      <c r="W229" s="21" t="str">
        <f>IF(E229=0,"",(IF($F$3="YTD TOTALS",SUM(Blank2:TEMPLATE!J230),SUM(Blank:TEMPLATE!J230))))</f>
        <v/>
      </c>
      <c r="X229" s="21" t="str">
        <f>IF(E229=0,"",(IF($F$3="YTD TOTALS",(SUM(Blank2:TEMPLATE!L230)-('MACHINE INFO'!R229*(B$6-A229+1))),SUM(Blank:Blank2!L230)+(SUM(Blank2:TEMPLATE!L230)-('MACHINE INFO'!R229*(B$6-A229+1))))))</f>
        <v/>
      </c>
      <c r="Y229" s="22" t="str">
        <f t="shared" si="31"/>
        <v/>
      </c>
      <c r="Z229" s="126" t="str">
        <f>IF(E229=0,"",(SUM('MACHINE INFO'!S229)))</f>
        <v/>
      </c>
      <c r="AA229" s="143" t="str">
        <f t="shared" si="32"/>
        <v/>
      </c>
      <c r="AB229" s="142" t="str">
        <f t="shared" si="33"/>
        <v/>
      </c>
      <c r="AD229" s="18"/>
      <c r="AE229" s="18"/>
      <c r="AF229" s="18"/>
      <c r="AG229" s="18"/>
      <c r="AH229" s="18"/>
      <c r="AI229" s="18"/>
      <c r="AJ229" s="18"/>
      <c r="AK229" s="18"/>
      <c r="AL229" s="18"/>
    </row>
    <row r="230" spans="1:40" ht="20.25" hidden="1" customHeight="1" x14ac:dyDescent="0.4">
      <c r="A230" s="291">
        <f>IF($F$3="YTD TOTALS",IF('MACHINE INFO'!B231-B$2&gt;0,'MACHINE INFO'!B231,B$2),'MACHINE INFO'!B231)</f>
        <v>45626</v>
      </c>
      <c r="B230" s="604"/>
      <c r="C230" s="291">
        <f>IF($G$3="YTD TOTALS",IF('MACHINE INFO'!E231-B$2&gt;0,'MACHINE INFO'!E231,B$2),'MACHINE INFO'!E231)</f>
        <v>0</v>
      </c>
      <c r="D230" s="19">
        <f>'MACHINE INFO'!F231</f>
        <v>0</v>
      </c>
      <c r="E230" s="19">
        <f>'MACHINE INFO'!G231</f>
        <v>0</v>
      </c>
      <c r="F230" s="20">
        <f>'MACHINE INFO'!H231</f>
        <v>0</v>
      </c>
      <c r="G230" s="19">
        <f>'MACHINE INFO'!I231</f>
        <v>0</v>
      </c>
      <c r="H230" s="19">
        <f>'MACHINE INFO'!O231</f>
        <v>0</v>
      </c>
      <c r="I230" s="19">
        <f>'MACHINE INFO'!P231</f>
        <v>0</v>
      </c>
      <c r="J230" s="19">
        <f>'MACHINE INFO'!Q231</f>
        <v>0</v>
      </c>
      <c r="K230" s="19" t="e">
        <f>'MACHINE INFO'!#REF!</f>
        <v>#REF!</v>
      </c>
      <c r="L230" s="299">
        <f>'MACHINE INFO'!U231</f>
        <v>0</v>
      </c>
      <c r="M230" s="21" t="str">
        <f>IF(D230=0,"",(IF($F$3="YTD TOTALS",SUM(Blank2:TEMPLATE!C231),SUM(Blank:TEMPLATE!C231))))</f>
        <v/>
      </c>
      <c r="N230" s="21" t="str">
        <f t="shared" si="27"/>
        <v/>
      </c>
      <c r="O230" s="21" t="str">
        <f>IF(E230=0,"",(IF($F$3="YTD TOTALS",SUM(Blank2:TEMPLATE!G231),SUM(Blank:TEMPLATE!G231))))</f>
        <v/>
      </c>
      <c r="P230" s="21" t="str">
        <f t="shared" si="28"/>
        <v/>
      </c>
      <c r="Q230" s="21" t="str">
        <f>IF(E230=0,"",(IF($F$3="YTD TOTALS",SUM(SUM(Blank2:TEMPLATE!D231),SUM(Blank2:TEMPLATE!E231)),SUM(SUM(Blank:TEMPLATE!D231),SUM(Blank:TEMPLATE!E231)))))</f>
        <v/>
      </c>
      <c r="R230" s="21" t="str">
        <f t="shared" si="29"/>
        <v/>
      </c>
      <c r="S230" s="21" t="str">
        <f>IF(E230=0,"",(IF($F$3="YTD TOTALS",SUM(Blank2:TEMPLATE!F231),SUM(Blank:TEMPLATE!F231))))</f>
        <v/>
      </c>
      <c r="T230" s="21" t="str">
        <f t="shared" si="30"/>
        <v/>
      </c>
      <c r="U230" s="21" t="str">
        <f>IF(E230=0,"",(IF($F$3="YTD TOTALS",SUM(Blank2:TEMPLATE!H231),SUM(Blank:TEMPLATE!H231))))</f>
        <v/>
      </c>
      <c r="V230" s="21" t="str">
        <f>IF(E230=0,"",(IF($F$3="YTD TOTALS",SUM(Blank2:TEMPLATE!I231),SUM(Blank:TEMPLATE!I231))))</f>
        <v/>
      </c>
      <c r="W230" s="21" t="str">
        <f>IF(E230=0,"",(IF($F$3="YTD TOTALS",SUM(Blank2:TEMPLATE!J231),SUM(Blank:TEMPLATE!J231))))</f>
        <v/>
      </c>
      <c r="X230" s="21" t="str">
        <f>IF(E230=0,"",(IF($F$3="YTD TOTALS",(SUM(Blank2:TEMPLATE!L231)-('MACHINE INFO'!R230*(B$6-A230+1))),SUM(Blank:Blank2!L231)+(SUM(Blank2:TEMPLATE!L231)-('MACHINE INFO'!R230*(B$6-A230+1))))))</f>
        <v/>
      </c>
      <c r="Y230" s="22" t="str">
        <f t="shared" si="31"/>
        <v/>
      </c>
      <c r="Z230" s="126" t="str">
        <f>IF(E230=0,"",(SUM('MACHINE INFO'!S230)))</f>
        <v/>
      </c>
      <c r="AA230" s="143" t="str">
        <f t="shared" si="32"/>
        <v/>
      </c>
      <c r="AB230" s="142" t="str">
        <f t="shared" si="33"/>
        <v/>
      </c>
      <c r="AD230" s="18"/>
      <c r="AE230" s="18"/>
      <c r="AF230" s="18"/>
      <c r="AG230" s="18"/>
      <c r="AH230" s="18"/>
      <c r="AI230" s="18"/>
      <c r="AJ230" s="18"/>
      <c r="AK230" s="18"/>
      <c r="AL230" s="18"/>
    </row>
    <row r="231" spans="1:40" ht="20.25" hidden="1" customHeight="1" x14ac:dyDescent="0.4">
      <c r="A231" s="291">
        <f>IF($F$3="YTD TOTALS",IF('MACHINE INFO'!B232-B$2&gt;0,'MACHINE INFO'!B232,B$2),'MACHINE INFO'!B232)</f>
        <v>45626</v>
      </c>
      <c r="B231" s="604"/>
      <c r="C231" s="291">
        <f>IF($G$3="YTD TOTALS",IF('MACHINE INFO'!E232-B$2&gt;0,'MACHINE INFO'!E232,B$2),'MACHINE INFO'!E232)</f>
        <v>0</v>
      </c>
      <c r="D231" s="19">
        <f>'MACHINE INFO'!F232</f>
        <v>0</v>
      </c>
      <c r="E231" s="19">
        <f>'MACHINE INFO'!G232</f>
        <v>0</v>
      </c>
      <c r="F231" s="20">
        <f>'MACHINE INFO'!H232</f>
        <v>0</v>
      </c>
      <c r="G231" s="19">
        <f>'MACHINE INFO'!I232</f>
        <v>0</v>
      </c>
      <c r="H231" s="19">
        <f>'MACHINE INFO'!O232</f>
        <v>0</v>
      </c>
      <c r="I231" s="19">
        <f>'MACHINE INFO'!P232</f>
        <v>0</v>
      </c>
      <c r="J231" s="19">
        <f>'MACHINE INFO'!Q232</f>
        <v>0</v>
      </c>
      <c r="K231" s="19" t="e">
        <f>'MACHINE INFO'!#REF!</f>
        <v>#REF!</v>
      </c>
      <c r="L231" s="299">
        <f>'MACHINE INFO'!U232</f>
        <v>0</v>
      </c>
      <c r="M231" s="21" t="str">
        <f>IF(D231=0,"",(IF($F$3="YTD TOTALS",SUM(Blank2:TEMPLATE!C232),SUM(Blank:TEMPLATE!C232))))</f>
        <v/>
      </c>
      <c r="N231" s="21" t="str">
        <f t="shared" si="27"/>
        <v/>
      </c>
      <c r="O231" s="21" t="str">
        <f>IF(E231=0,"",(IF($F$3="YTD TOTALS",SUM(Blank2:TEMPLATE!G232),SUM(Blank:TEMPLATE!G232))))</f>
        <v/>
      </c>
      <c r="P231" s="21" t="str">
        <f t="shared" si="28"/>
        <v/>
      </c>
      <c r="Q231" s="21" t="str">
        <f>IF(E231=0,"",(IF($F$3="YTD TOTALS",SUM(SUM(Blank2:TEMPLATE!D232),SUM(Blank2:TEMPLATE!E232)),SUM(SUM(Blank:TEMPLATE!D232),SUM(Blank:TEMPLATE!E232)))))</f>
        <v/>
      </c>
      <c r="R231" s="21" t="str">
        <f t="shared" si="29"/>
        <v/>
      </c>
      <c r="S231" s="21" t="str">
        <f>IF(E231=0,"",(IF($F$3="YTD TOTALS",SUM(Blank2:TEMPLATE!F232),SUM(Blank:TEMPLATE!F232))))</f>
        <v/>
      </c>
      <c r="T231" s="21" t="str">
        <f t="shared" si="30"/>
        <v/>
      </c>
      <c r="U231" s="21" t="str">
        <f>IF(E231=0,"",(IF($F$3="YTD TOTALS",SUM(Blank2:TEMPLATE!H232),SUM(Blank:TEMPLATE!H232))))</f>
        <v/>
      </c>
      <c r="V231" s="21" t="str">
        <f>IF(E231=0,"",(IF($F$3="YTD TOTALS",SUM(Blank2:TEMPLATE!I232),SUM(Blank:TEMPLATE!I232))))</f>
        <v/>
      </c>
      <c r="W231" s="21" t="str">
        <f>IF(E231=0,"",(IF($F$3="YTD TOTALS",SUM(Blank2:TEMPLATE!J232),SUM(Blank:TEMPLATE!J232))))</f>
        <v/>
      </c>
      <c r="X231" s="21" t="str">
        <f>IF(E231=0,"",(IF($F$3="YTD TOTALS",(SUM(Blank2:TEMPLATE!L232)-('MACHINE INFO'!R231*(B$6-A231+1))),SUM(Blank:Blank2!L232)+(SUM(Blank2:TEMPLATE!L232)-('MACHINE INFO'!R231*(B$6-A231+1))))))</f>
        <v/>
      </c>
      <c r="Y231" s="22" t="str">
        <f t="shared" si="31"/>
        <v/>
      </c>
      <c r="Z231" s="126" t="str">
        <f>IF(E231=0,"",(SUM('MACHINE INFO'!S231)))</f>
        <v/>
      </c>
      <c r="AA231" s="143" t="str">
        <f t="shared" si="32"/>
        <v/>
      </c>
      <c r="AB231" s="142" t="str">
        <f t="shared" si="33"/>
        <v/>
      </c>
      <c r="AD231" s="18"/>
      <c r="AE231" s="18"/>
      <c r="AF231" s="18"/>
      <c r="AG231" s="18"/>
      <c r="AH231" s="18"/>
      <c r="AI231" s="18"/>
      <c r="AJ231" s="18"/>
      <c r="AK231" s="18"/>
      <c r="AL231" s="18"/>
    </row>
    <row r="232" spans="1:40" ht="20.25" hidden="1" customHeight="1" x14ac:dyDescent="0.4">
      <c r="A232" s="291">
        <f>IF($F$3="YTD TOTALS",IF('MACHINE INFO'!B233-B$2&gt;0,'MACHINE INFO'!B233,B$2),'MACHINE INFO'!B233)</f>
        <v>45626</v>
      </c>
      <c r="B232" s="604"/>
      <c r="C232" s="291">
        <f>IF($G$3="YTD TOTALS",IF('MACHINE INFO'!E233-B$2&gt;0,'MACHINE INFO'!E233,B$2),'MACHINE INFO'!E233)</f>
        <v>0</v>
      </c>
      <c r="D232" s="19">
        <f>'MACHINE INFO'!F233</f>
        <v>0</v>
      </c>
      <c r="E232" s="19">
        <f>'MACHINE INFO'!G233</f>
        <v>0</v>
      </c>
      <c r="F232" s="20">
        <f>'MACHINE INFO'!H233</f>
        <v>0</v>
      </c>
      <c r="G232" s="19">
        <f>'MACHINE INFO'!I233</f>
        <v>0</v>
      </c>
      <c r="H232" s="19">
        <f>'MACHINE INFO'!O233</f>
        <v>0</v>
      </c>
      <c r="I232" s="19">
        <f>'MACHINE INFO'!P233</f>
        <v>0</v>
      </c>
      <c r="J232" s="19">
        <f>'MACHINE INFO'!Q233</f>
        <v>0</v>
      </c>
      <c r="K232" s="19" t="e">
        <f>'MACHINE INFO'!#REF!</f>
        <v>#REF!</v>
      </c>
      <c r="L232" s="299">
        <f>'MACHINE INFO'!U233</f>
        <v>0</v>
      </c>
      <c r="M232" s="21" t="str">
        <f>IF(D232=0,"",(IF($F$3="YTD TOTALS",SUM(Blank2:TEMPLATE!C233),SUM(Blank:TEMPLATE!C233))))</f>
        <v/>
      </c>
      <c r="N232" s="21" t="str">
        <f t="shared" si="27"/>
        <v/>
      </c>
      <c r="O232" s="21" t="str">
        <f>IF(E232=0,"",(IF($F$3="YTD TOTALS",SUM(Blank2:TEMPLATE!G233),SUM(Blank:TEMPLATE!G233))))</f>
        <v/>
      </c>
      <c r="P232" s="21" t="str">
        <f t="shared" si="28"/>
        <v/>
      </c>
      <c r="Q232" s="21" t="str">
        <f>IF(E232=0,"",(IF($F$3="YTD TOTALS",SUM(SUM(Blank2:TEMPLATE!D233),SUM(Blank2:TEMPLATE!E233)),SUM(SUM(Blank:TEMPLATE!D233),SUM(Blank:TEMPLATE!E233)))))</f>
        <v/>
      </c>
      <c r="R232" s="21" t="str">
        <f t="shared" si="29"/>
        <v/>
      </c>
      <c r="S232" s="21" t="str">
        <f>IF(E232=0,"",(IF($F$3="YTD TOTALS",SUM(Blank2:TEMPLATE!F233),SUM(Blank:TEMPLATE!F233))))</f>
        <v/>
      </c>
      <c r="T232" s="21" t="str">
        <f t="shared" si="30"/>
        <v/>
      </c>
      <c r="U232" s="21" t="str">
        <f>IF(E232=0,"",(IF($F$3="YTD TOTALS",SUM(Blank2:TEMPLATE!H233),SUM(Blank:TEMPLATE!H233))))</f>
        <v/>
      </c>
      <c r="V232" s="21" t="str">
        <f>IF(E232=0,"",(IF($F$3="YTD TOTALS",SUM(Blank2:TEMPLATE!I233),SUM(Blank:TEMPLATE!I233))))</f>
        <v/>
      </c>
      <c r="W232" s="21" t="str">
        <f>IF(E232=0,"",(IF($F$3="YTD TOTALS",SUM(Blank2:TEMPLATE!J233),SUM(Blank:TEMPLATE!J233))))</f>
        <v/>
      </c>
      <c r="X232" s="21" t="str">
        <f>IF(E232=0,"",(IF($F$3="YTD TOTALS",(SUM(Blank2:TEMPLATE!L233)-('MACHINE INFO'!R232*(B$6-A232+1))),SUM(Blank:Blank2!L233)+(SUM(Blank2:TEMPLATE!L233)-('MACHINE INFO'!R232*(B$6-A232+1))))))</f>
        <v/>
      </c>
      <c r="Y232" s="22" t="str">
        <f t="shared" si="31"/>
        <v/>
      </c>
      <c r="Z232" s="126" t="str">
        <f>IF(E232=0,"",(SUM('MACHINE INFO'!S232)))</f>
        <v/>
      </c>
      <c r="AA232" s="143" t="str">
        <f t="shared" si="32"/>
        <v/>
      </c>
      <c r="AB232" s="142" t="str">
        <f t="shared" si="33"/>
        <v/>
      </c>
      <c r="AD232" s="18"/>
      <c r="AE232" s="18"/>
      <c r="AF232" s="18"/>
      <c r="AG232" s="18"/>
      <c r="AH232" s="18"/>
      <c r="AI232" s="18"/>
      <c r="AJ232" s="18"/>
      <c r="AK232" s="18"/>
      <c r="AL232" s="18"/>
    </row>
    <row r="233" spans="1:40" ht="20.25" hidden="1" customHeight="1" x14ac:dyDescent="0.4">
      <c r="A233" s="291">
        <f>IF($F$3="YTD TOTALS",IF('MACHINE INFO'!B234-B$2&gt;0,'MACHINE INFO'!B234,B$2),'MACHINE INFO'!B234)</f>
        <v>45626</v>
      </c>
      <c r="B233" s="604"/>
      <c r="C233" s="291">
        <f>IF($G$3="YTD TOTALS",IF('MACHINE INFO'!E234-B$2&gt;0,'MACHINE INFO'!E234,B$2),'MACHINE INFO'!E234)</f>
        <v>0</v>
      </c>
      <c r="D233" s="19">
        <f>'MACHINE INFO'!F234</f>
        <v>0</v>
      </c>
      <c r="E233" s="19">
        <f>'MACHINE INFO'!G234</f>
        <v>0</v>
      </c>
      <c r="F233" s="20">
        <f>'MACHINE INFO'!H234</f>
        <v>0</v>
      </c>
      <c r="G233" s="19">
        <f>'MACHINE INFO'!I234</f>
        <v>0</v>
      </c>
      <c r="H233" s="19">
        <f>'MACHINE INFO'!O234</f>
        <v>0</v>
      </c>
      <c r="I233" s="19">
        <f>'MACHINE INFO'!P234</f>
        <v>0</v>
      </c>
      <c r="J233" s="19">
        <f>'MACHINE INFO'!Q234</f>
        <v>0</v>
      </c>
      <c r="K233" s="19" t="e">
        <f>'MACHINE INFO'!#REF!</f>
        <v>#REF!</v>
      </c>
      <c r="L233" s="299">
        <f>'MACHINE INFO'!U234</f>
        <v>0</v>
      </c>
      <c r="M233" s="21" t="str">
        <f>IF(D233=0,"",(IF($F$3="YTD TOTALS",SUM(Blank2:TEMPLATE!C234),SUM(Blank:TEMPLATE!C234))))</f>
        <v/>
      </c>
      <c r="N233" s="21" t="str">
        <f t="shared" si="27"/>
        <v/>
      </c>
      <c r="O233" s="21" t="str">
        <f>IF(E233=0,"",(IF($F$3="YTD TOTALS",SUM(Blank2:TEMPLATE!G234),SUM(Blank:TEMPLATE!G234))))</f>
        <v/>
      </c>
      <c r="P233" s="21" t="str">
        <f t="shared" si="28"/>
        <v/>
      </c>
      <c r="Q233" s="21" t="str">
        <f>IF(E233=0,"",(IF($F$3="YTD TOTALS",SUM(SUM(Blank2:TEMPLATE!D234),SUM(Blank2:TEMPLATE!E234)),SUM(SUM(Blank:TEMPLATE!D234),SUM(Blank:TEMPLATE!E234)))))</f>
        <v/>
      </c>
      <c r="R233" s="21" t="str">
        <f t="shared" si="29"/>
        <v/>
      </c>
      <c r="S233" s="21" t="str">
        <f>IF(E233=0,"",(IF($F$3="YTD TOTALS",SUM(Blank2:TEMPLATE!F234),SUM(Blank:TEMPLATE!F234))))</f>
        <v/>
      </c>
      <c r="T233" s="21" t="str">
        <f t="shared" si="30"/>
        <v/>
      </c>
      <c r="U233" s="21" t="str">
        <f>IF(E233=0,"",(IF($F$3="YTD TOTALS",SUM(Blank2:TEMPLATE!H234),SUM(Blank:TEMPLATE!H234))))</f>
        <v/>
      </c>
      <c r="V233" s="21" t="str">
        <f>IF(E233=0,"",(IF($F$3="YTD TOTALS",SUM(Blank2:TEMPLATE!I234),SUM(Blank:TEMPLATE!I234))))</f>
        <v/>
      </c>
      <c r="W233" s="21" t="str">
        <f>IF(E233=0,"",(IF($F$3="YTD TOTALS",SUM(Blank2:TEMPLATE!J234),SUM(Blank:TEMPLATE!J234))))</f>
        <v/>
      </c>
      <c r="X233" s="21" t="str">
        <f>IF(E233=0,"",(IF($F$3="YTD TOTALS",(SUM(Blank2:TEMPLATE!L234)-('MACHINE INFO'!R233*(B$6-A233+1))),SUM(Blank:Blank2!L234)+(SUM(Blank2:TEMPLATE!L234)-('MACHINE INFO'!R233*(B$6-A233+1))))))</f>
        <v/>
      </c>
      <c r="Y233" s="22" t="str">
        <f t="shared" si="31"/>
        <v/>
      </c>
      <c r="Z233" s="126" t="str">
        <f>IF(E233=0,"",(SUM('MACHINE INFO'!S233)))</f>
        <v/>
      </c>
      <c r="AA233" s="143" t="str">
        <f t="shared" si="32"/>
        <v/>
      </c>
      <c r="AB233" s="142" t="str">
        <f t="shared" si="33"/>
        <v/>
      </c>
      <c r="AD233" s="18"/>
      <c r="AE233" s="18"/>
      <c r="AF233" s="18"/>
      <c r="AG233" s="18"/>
      <c r="AH233" s="18"/>
      <c r="AI233" s="18"/>
      <c r="AJ233" s="18"/>
      <c r="AK233" s="18"/>
      <c r="AL233" s="18"/>
    </row>
    <row r="234" spans="1:40" ht="20.25" hidden="1" customHeight="1" x14ac:dyDescent="0.4">
      <c r="A234" s="291">
        <f>IF($F$3="YTD TOTALS",IF('MACHINE INFO'!B235-B$2&gt;0,'MACHINE INFO'!B235,B$2),'MACHINE INFO'!B235)</f>
        <v>45626</v>
      </c>
      <c r="B234" s="604"/>
      <c r="C234" s="291">
        <f>IF($G$3="YTD TOTALS",IF('MACHINE INFO'!E235-B$2&gt;0,'MACHINE INFO'!E235,B$2),'MACHINE INFO'!E235)</f>
        <v>0</v>
      </c>
      <c r="D234" s="19">
        <f>'MACHINE INFO'!F235</f>
        <v>0</v>
      </c>
      <c r="E234" s="19">
        <f>'MACHINE INFO'!G235</f>
        <v>0</v>
      </c>
      <c r="F234" s="20">
        <f>'MACHINE INFO'!H235</f>
        <v>0</v>
      </c>
      <c r="G234" s="19">
        <f>'MACHINE INFO'!I235</f>
        <v>0</v>
      </c>
      <c r="H234" s="19">
        <f>'MACHINE INFO'!O235</f>
        <v>0</v>
      </c>
      <c r="I234" s="19">
        <f>'MACHINE INFO'!P235</f>
        <v>0</v>
      </c>
      <c r="J234" s="19">
        <f>'MACHINE INFO'!Q235</f>
        <v>0</v>
      </c>
      <c r="K234" s="19" t="e">
        <f>'MACHINE INFO'!#REF!</f>
        <v>#REF!</v>
      </c>
      <c r="L234" s="299">
        <f>'MACHINE INFO'!U235</f>
        <v>0</v>
      </c>
      <c r="M234" s="21" t="str">
        <f>IF(D234=0,"",(IF($F$3="YTD TOTALS",SUM(Blank2:TEMPLATE!C235),SUM(Blank:TEMPLATE!C235))))</f>
        <v/>
      </c>
      <c r="N234" s="21" t="str">
        <f t="shared" si="27"/>
        <v/>
      </c>
      <c r="O234" s="21" t="str">
        <f>IF(E234=0,"",(IF($F$3="YTD TOTALS",SUM(Blank2:TEMPLATE!G235),SUM(Blank:TEMPLATE!G235))))</f>
        <v/>
      </c>
      <c r="P234" s="21" t="str">
        <f t="shared" si="28"/>
        <v/>
      </c>
      <c r="Q234" s="21" t="str">
        <f>IF(E234=0,"",(IF($F$3="YTD TOTALS",SUM(SUM(Blank2:TEMPLATE!D235),SUM(Blank2:TEMPLATE!E235)),SUM(SUM(Blank:TEMPLATE!D235),SUM(Blank:TEMPLATE!E235)))))</f>
        <v/>
      </c>
      <c r="R234" s="21" t="str">
        <f t="shared" si="29"/>
        <v/>
      </c>
      <c r="S234" s="21" t="str">
        <f>IF(E234=0,"",(IF($F$3="YTD TOTALS",SUM(Blank2:TEMPLATE!F235),SUM(Blank:TEMPLATE!F235))))</f>
        <v/>
      </c>
      <c r="T234" s="21" t="str">
        <f t="shared" si="30"/>
        <v/>
      </c>
      <c r="U234" s="21" t="str">
        <f>IF(E234=0,"",(IF($F$3="YTD TOTALS",SUM(Blank2:TEMPLATE!H235),SUM(Blank:TEMPLATE!H235))))</f>
        <v/>
      </c>
      <c r="V234" s="21" t="str">
        <f>IF(E234=0,"",(IF($F$3="YTD TOTALS",SUM(Blank2:TEMPLATE!I235),SUM(Blank:TEMPLATE!I235))))</f>
        <v/>
      </c>
      <c r="W234" s="21" t="str">
        <f>IF(E234=0,"",(IF($F$3="YTD TOTALS",SUM(Blank2:TEMPLATE!J235),SUM(Blank:TEMPLATE!J235))))</f>
        <v/>
      </c>
      <c r="X234" s="21" t="str">
        <f>IF(E234=0,"",(IF($F$3="YTD TOTALS",(SUM(Blank2:TEMPLATE!L235)-('MACHINE INFO'!R234*(B$6-A234+1))),SUM(Blank:Blank2!L235)+(SUM(Blank2:TEMPLATE!L235)-('MACHINE INFO'!R234*(B$6-A234+1))))))</f>
        <v/>
      </c>
      <c r="Y234" s="22" t="str">
        <f t="shared" si="31"/>
        <v/>
      </c>
      <c r="Z234" s="126" t="str">
        <f>IF(E234=0,"",(SUM('MACHINE INFO'!S234)))</f>
        <v/>
      </c>
      <c r="AA234" s="143" t="str">
        <f t="shared" si="32"/>
        <v/>
      </c>
      <c r="AB234" s="142" t="str">
        <f t="shared" si="33"/>
        <v/>
      </c>
      <c r="AD234" s="24"/>
      <c r="AE234" s="24"/>
      <c r="AF234" s="24"/>
      <c r="AG234" s="24"/>
      <c r="AH234" s="24"/>
      <c r="AI234" s="24"/>
      <c r="AJ234" s="24"/>
      <c r="AK234" s="24"/>
      <c r="AL234" s="24"/>
    </row>
    <row r="235" spans="1:40" ht="20.25" hidden="1" customHeight="1" x14ac:dyDescent="0.4">
      <c r="A235" s="291">
        <f>IF($F$3="YTD TOTALS",IF('MACHINE INFO'!B236-B$2&gt;0,'MACHINE INFO'!B236,B$2),'MACHINE INFO'!B236)</f>
        <v>45626</v>
      </c>
      <c r="B235" s="604"/>
      <c r="C235" s="291">
        <f>IF($G$3="YTD TOTALS",IF('MACHINE INFO'!E236-B$2&gt;0,'MACHINE INFO'!E236,B$2),'MACHINE INFO'!E236)</f>
        <v>0</v>
      </c>
      <c r="D235" s="19">
        <f>'MACHINE INFO'!F236</f>
        <v>0</v>
      </c>
      <c r="E235" s="19">
        <f>'MACHINE INFO'!G236</f>
        <v>0</v>
      </c>
      <c r="F235" s="20">
        <f>'MACHINE INFO'!H236</f>
        <v>0</v>
      </c>
      <c r="G235" s="19">
        <f>'MACHINE INFO'!I236</f>
        <v>0</v>
      </c>
      <c r="H235" s="19">
        <f>'MACHINE INFO'!O236</f>
        <v>0</v>
      </c>
      <c r="I235" s="19">
        <f>'MACHINE INFO'!P236</f>
        <v>0</v>
      </c>
      <c r="J235" s="19">
        <f>'MACHINE INFO'!Q236</f>
        <v>0</v>
      </c>
      <c r="K235" s="19" t="e">
        <f>'MACHINE INFO'!#REF!</f>
        <v>#REF!</v>
      </c>
      <c r="L235" s="299">
        <f>'MACHINE INFO'!U236</f>
        <v>0</v>
      </c>
      <c r="M235" s="21" t="str">
        <f>IF(D235=0,"",(IF($F$3="YTD TOTALS",SUM(Blank2:TEMPLATE!C236),SUM(Blank:TEMPLATE!C236))))</f>
        <v/>
      </c>
      <c r="N235" s="21" t="str">
        <f t="shared" si="27"/>
        <v/>
      </c>
      <c r="O235" s="21" t="str">
        <f>IF(E235=0,"",(IF($F$3="YTD TOTALS",SUM(Blank2:TEMPLATE!G236),SUM(Blank:TEMPLATE!G236))))</f>
        <v/>
      </c>
      <c r="P235" s="21" t="str">
        <f t="shared" si="28"/>
        <v/>
      </c>
      <c r="Q235" s="21" t="str">
        <f>IF(E235=0,"",(IF($F$3="YTD TOTALS",SUM(SUM(Blank2:TEMPLATE!D236),SUM(Blank2:TEMPLATE!E236)),SUM(SUM(Blank:TEMPLATE!D236),SUM(Blank:TEMPLATE!E236)))))</f>
        <v/>
      </c>
      <c r="R235" s="21" t="str">
        <f t="shared" si="29"/>
        <v/>
      </c>
      <c r="S235" s="21" t="str">
        <f>IF(E235=0,"",(IF($F$3="YTD TOTALS",SUM(Blank2:TEMPLATE!F236),SUM(Blank:TEMPLATE!F236))))</f>
        <v/>
      </c>
      <c r="T235" s="21" t="str">
        <f t="shared" si="30"/>
        <v/>
      </c>
      <c r="U235" s="21" t="str">
        <f>IF(E235=0,"",(IF($F$3="YTD TOTALS",SUM(Blank2:TEMPLATE!H236),SUM(Blank:TEMPLATE!H236))))</f>
        <v/>
      </c>
      <c r="V235" s="21" t="str">
        <f>IF(E235=0,"",(IF($F$3="YTD TOTALS",SUM(Blank2:TEMPLATE!I236),SUM(Blank:TEMPLATE!I236))))</f>
        <v/>
      </c>
      <c r="W235" s="21" t="str">
        <f>IF(E235=0,"",(IF($F$3="YTD TOTALS",SUM(Blank2:TEMPLATE!J236),SUM(Blank:TEMPLATE!J236))))</f>
        <v/>
      </c>
      <c r="X235" s="21" t="str">
        <f>IF(E235=0,"",(IF($F$3="YTD TOTALS",(SUM(Blank2:TEMPLATE!L236)-('MACHINE INFO'!R235*(B$6-A235+1))),SUM(Blank:Blank2!L236)+(SUM(Blank2:TEMPLATE!L236)-('MACHINE INFO'!R235*(B$6-A235+1))))))</f>
        <v/>
      </c>
      <c r="Y235" s="22" t="str">
        <f t="shared" si="31"/>
        <v/>
      </c>
      <c r="Z235" s="126" t="str">
        <f>IF(E235=0,"",(SUM('MACHINE INFO'!S235)))</f>
        <v/>
      </c>
      <c r="AA235" s="143" t="str">
        <f t="shared" si="32"/>
        <v/>
      </c>
      <c r="AB235" s="142" t="str">
        <f t="shared" si="33"/>
        <v/>
      </c>
    </row>
    <row r="236" spans="1:40" ht="20.25" hidden="1" customHeight="1" x14ac:dyDescent="0.4">
      <c r="A236" s="291">
        <f>IF($F$3="YTD TOTALS",IF('MACHINE INFO'!B237-B$2&gt;0,'MACHINE INFO'!B237,B$2),'MACHINE INFO'!B237)</f>
        <v>45626</v>
      </c>
      <c r="B236" s="604"/>
      <c r="C236" s="291">
        <f>IF($G$3="YTD TOTALS",IF('MACHINE INFO'!E237-B$2&gt;0,'MACHINE INFO'!E237,B$2),'MACHINE INFO'!E237)</f>
        <v>0</v>
      </c>
      <c r="D236" s="19">
        <f>'MACHINE INFO'!F237</f>
        <v>0</v>
      </c>
      <c r="E236" s="19">
        <f>'MACHINE INFO'!G237</f>
        <v>0</v>
      </c>
      <c r="F236" s="20">
        <f>'MACHINE INFO'!H237</f>
        <v>0</v>
      </c>
      <c r="G236" s="19">
        <f>'MACHINE INFO'!I237</f>
        <v>0</v>
      </c>
      <c r="H236" s="19">
        <f>'MACHINE INFO'!O237</f>
        <v>0</v>
      </c>
      <c r="I236" s="19">
        <f>'MACHINE INFO'!P237</f>
        <v>0</v>
      </c>
      <c r="J236" s="19">
        <f>'MACHINE INFO'!Q237</f>
        <v>0</v>
      </c>
      <c r="K236" s="19" t="e">
        <f>'MACHINE INFO'!#REF!</f>
        <v>#REF!</v>
      </c>
      <c r="L236" s="299">
        <f>'MACHINE INFO'!U237</f>
        <v>0</v>
      </c>
      <c r="M236" s="21" t="str">
        <f>IF(D236=0,"",(IF($F$3="YTD TOTALS",SUM(Blank2:TEMPLATE!C237),SUM(Blank:TEMPLATE!C237))))</f>
        <v/>
      </c>
      <c r="N236" s="21" t="str">
        <f t="shared" si="27"/>
        <v/>
      </c>
      <c r="O236" s="21" t="str">
        <f>IF(E236=0,"",(IF($F$3="YTD TOTALS",SUM(Blank2:TEMPLATE!G237),SUM(Blank:TEMPLATE!G237))))</f>
        <v/>
      </c>
      <c r="P236" s="21" t="str">
        <f t="shared" si="28"/>
        <v/>
      </c>
      <c r="Q236" s="21" t="str">
        <f>IF(E236=0,"",(IF($F$3="YTD TOTALS",SUM(SUM(Blank2:TEMPLATE!D237),SUM(Blank2:TEMPLATE!E237)),SUM(SUM(Blank:TEMPLATE!D237),SUM(Blank:TEMPLATE!E237)))))</f>
        <v/>
      </c>
      <c r="R236" s="21" t="str">
        <f t="shared" si="29"/>
        <v/>
      </c>
      <c r="S236" s="21" t="str">
        <f>IF(E236=0,"",(IF($F$3="YTD TOTALS",SUM(Blank2:TEMPLATE!F237),SUM(Blank:TEMPLATE!F237))))</f>
        <v/>
      </c>
      <c r="T236" s="21" t="str">
        <f t="shared" si="30"/>
        <v/>
      </c>
      <c r="U236" s="21" t="str">
        <f>IF(E236=0,"",(IF($F$3="YTD TOTALS",SUM(Blank2:TEMPLATE!H237),SUM(Blank:TEMPLATE!H237))))</f>
        <v/>
      </c>
      <c r="V236" s="21" t="str">
        <f>IF(E236=0,"",(IF($F$3="YTD TOTALS",SUM(Blank2:TEMPLATE!I237),SUM(Blank:TEMPLATE!I237))))</f>
        <v/>
      </c>
      <c r="W236" s="21" t="str">
        <f>IF(E236=0,"",(IF($F$3="YTD TOTALS",SUM(Blank2:TEMPLATE!J237),SUM(Blank:TEMPLATE!J237))))</f>
        <v/>
      </c>
      <c r="X236" s="21" t="str">
        <f>IF(E236=0,"",(IF($F$3="YTD TOTALS",(SUM(Blank2:TEMPLATE!L237)-('MACHINE INFO'!R236*(B$6-A236+1))),SUM(Blank:Blank2!L237)+(SUM(Blank2:TEMPLATE!L237)-('MACHINE INFO'!R236*(B$6-A236+1))))))</f>
        <v/>
      </c>
      <c r="Y236" s="22" t="str">
        <f t="shared" si="31"/>
        <v/>
      </c>
      <c r="Z236" s="126" t="str">
        <f>IF(E236=0,"",(SUM('MACHINE INFO'!S236)))</f>
        <v/>
      </c>
      <c r="AA236" s="143" t="str">
        <f t="shared" si="32"/>
        <v/>
      </c>
      <c r="AB236" s="142" t="str">
        <f t="shared" si="33"/>
        <v/>
      </c>
    </row>
    <row r="237" spans="1:40" ht="20.25" hidden="1" customHeight="1" x14ac:dyDescent="0.4">
      <c r="A237" s="291">
        <f>IF($F$3="YTD TOTALS",IF('MACHINE INFO'!B238-B$2&gt;0,'MACHINE INFO'!B238,B$2),'MACHINE INFO'!B238)</f>
        <v>45626</v>
      </c>
      <c r="B237" s="604"/>
      <c r="C237" s="291">
        <f>IF($G$3="YTD TOTALS",IF('MACHINE INFO'!E238-B$2&gt;0,'MACHINE INFO'!E238,B$2),'MACHINE INFO'!E238)</f>
        <v>0</v>
      </c>
      <c r="D237" s="19">
        <f>'MACHINE INFO'!F238</f>
        <v>0</v>
      </c>
      <c r="E237" s="19">
        <f>'MACHINE INFO'!G238</f>
        <v>0</v>
      </c>
      <c r="F237" s="20">
        <f>'MACHINE INFO'!H238</f>
        <v>0</v>
      </c>
      <c r="G237" s="19">
        <f>'MACHINE INFO'!I238</f>
        <v>0</v>
      </c>
      <c r="H237" s="19">
        <f>'MACHINE INFO'!O238</f>
        <v>0</v>
      </c>
      <c r="I237" s="19">
        <f>'MACHINE INFO'!P238</f>
        <v>0</v>
      </c>
      <c r="J237" s="19">
        <f>'MACHINE INFO'!Q238</f>
        <v>0</v>
      </c>
      <c r="K237" s="19" t="e">
        <f>'MACHINE INFO'!#REF!</f>
        <v>#REF!</v>
      </c>
      <c r="L237" s="299">
        <f>'MACHINE INFO'!U238</f>
        <v>0</v>
      </c>
      <c r="M237" s="21" t="str">
        <f>IF(D237=0,"",(IF($F$3="YTD TOTALS",SUM(Blank2:TEMPLATE!C238),SUM(Blank:TEMPLATE!C238))))</f>
        <v/>
      </c>
      <c r="N237" s="21" t="str">
        <f t="shared" si="27"/>
        <v/>
      </c>
      <c r="O237" s="21" t="str">
        <f>IF(E237=0,"",(IF($F$3="YTD TOTALS",SUM(Blank2:TEMPLATE!G238),SUM(Blank:TEMPLATE!G238))))</f>
        <v/>
      </c>
      <c r="P237" s="21" t="str">
        <f t="shared" si="28"/>
        <v/>
      </c>
      <c r="Q237" s="21" t="str">
        <f>IF(E237=0,"",(IF($F$3="YTD TOTALS",SUM(SUM(Blank2:TEMPLATE!D238),SUM(Blank2:TEMPLATE!E238)),SUM(SUM(Blank:TEMPLATE!D238),SUM(Blank:TEMPLATE!E238)))))</f>
        <v/>
      </c>
      <c r="R237" s="21" t="str">
        <f t="shared" si="29"/>
        <v/>
      </c>
      <c r="S237" s="21" t="str">
        <f>IF(E237=0,"",(IF($F$3="YTD TOTALS",SUM(Blank2:TEMPLATE!F238),SUM(Blank:TEMPLATE!F238))))</f>
        <v/>
      </c>
      <c r="T237" s="21" t="str">
        <f t="shared" si="30"/>
        <v/>
      </c>
      <c r="U237" s="21" t="str">
        <f>IF(E237=0,"",(IF($F$3="YTD TOTALS",SUM(Blank2:TEMPLATE!H238),SUM(Blank:TEMPLATE!H238))))</f>
        <v/>
      </c>
      <c r="V237" s="21" t="str">
        <f>IF(E237=0,"",(IF($F$3="YTD TOTALS",SUM(Blank2:TEMPLATE!I238),SUM(Blank:TEMPLATE!I238))))</f>
        <v/>
      </c>
      <c r="W237" s="21" t="str">
        <f>IF(E237=0,"",(IF($F$3="YTD TOTALS",SUM(Blank2:TEMPLATE!J238),SUM(Blank:TEMPLATE!J238))))</f>
        <v/>
      </c>
      <c r="X237" s="21" t="str">
        <f>IF(E237=0,"",(IF($F$3="YTD TOTALS",(SUM(Blank2:TEMPLATE!L238)-('MACHINE INFO'!R237*(B$6-A237+1))),SUM(Blank:Blank2!L238)+(SUM(Blank2:TEMPLATE!L238)-('MACHINE INFO'!R237*(B$6-A237+1))))))</f>
        <v/>
      </c>
      <c r="Y237" s="22" t="str">
        <f t="shared" si="31"/>
        <v/>
      </c>
      <c r="Z237" s="126" t="str">
        <f>IF(E237=0,"",(SUM('MACHINE INFO'!S237)))</f>
        <v/>
      </c>
      <c r="AA237" s="143" t="str">
        <f t="shared" si="32"/>
        <v/>
      </c>
      <c r="AB237" s="142" t="str">
        <f t="shared" si="33"/>
        <v/>
      </c>
    </row>
    <row r="238" spans="1:40" ht="20.25" hidden="1" customHeight="1" x14ac:dyDescent="0.4">
      <c r="A238" s="291">
        <f>IF($F$3="YTD TOTALS",IF('MACHINE INFO'!B239-B$2&gt;0,'MACHINE INFO'!B239,B$2),'MACHINE INFO'!B239)</f>
        <v>45626</v>
      </c>
      <c r="B238" s="604"/>
      <c r="C238" s="291">
        <f>IF($G$3="YTD TOTALS",IF('MACHINE INFO'!E239-B$2&gt;0,'MACHINE INFO'!E239,B$2),'MACHINE INFO'!E239)</f>
        <v>0</v>
      </c>
      <c r="D238" s="19">
        <f>'MACHINE INFO'!F239</f>
        <v>0</v>
      </c>
      <c r="E238" s="19">
        <f>'MACHINE INFO'!G239</f>
        <v>0</v>
      </c>
      <c r="F238" s="20">
        <f>'MACHINE INFO'!H239</f>
        <v>0</v>
      </c>
      <c r="G238" s="19">
        <f>'MACHINE INFO'!I239</f>
        <v>0</v>
      </c>
      <c r="H238" s="19">
        <f>'MACHINE INFO'!O239</f>
        <v>0</v>
      </c>
      <c r="I238" s="19">
        <f>'MACHINE INFO'!P239</f>
        <v>0</v>
      </c>
      <c r="J238" s="19">
        <f>'MACHINE INFO'!Q239</f>
        <v>0</v>
      </c>
      <c r="K238" s="19" t="e">
        <f>'MACHINE INFO'!#REF!</f>
        <v>#REF!</v>
      </c>
      <c r="L238" s="299">
        <f>'MACHINE INFO'!U239</f>
        <v>0</v>
      </c>
      <c r="M238" s="21" t="str">
        <f>IF(D238=0,"",(IF($F$3="YTD TOTALS",SUM(Blank2:TEMPLATE!C239),SUM(Blank:TEMPLATE!C239))))</f>
        <v/>
      </c>
      <c r="N238" s="21" t="str">
        <f t="shared" si="27"/>
        <v/>
      </c>
      <c r="O238" s="21" t="str">
        <f>IF(E238=0,"",(IF($F$3="YTD TOTALS",SUM(Blank2:TEMPLATE!G239),SUM(Blank:TEMPLATE!G239))))</f>
        <v/>
      </c>
      <c r="P238" s="21" t="str">
        <f t="shared" si="28"/>
        <v/>
      </c>
      <c r="Q238" s="21" t="str">
        <f>IF(E238=0,"",(IF($F$3="YTD TOTALS",SUM(SUM(Blank2:TEMPLATE!D239),SUM(Blank2:TEMPLATE!E239)),SUM(SUM(Blank:TEMPLATE!D239),SUM(Blank:TEMPLATE!E239)))))</f>
        <v/>
      </c>
      <c r="R238" s="21" t="str">
        <f t="shared" si="29"/>
        <v/>
      </c>
      <c r="S238" s="21" t="str">
        <f>IF(E238=0,"",(IF($F$3="YTD TOTALS",SUM(Blank2:TEMPLATE!F239),SUM(Blank:TEMPLATE!F239))))</f>
        <v/>
      </c>
      <c r="T238" s="21" t="str">
        <f t="shared" si="30"/>
        <v/>
      </c>
      <c r="U238" s="21" t="str">
        <f>IF(E238=0,"",(IF($F$3="YTD TOTALS",SUM(Blank2:TEMPLATE!H239),SUM(Blank:TEMPLATE!H239))))</f>
        <v/>
      </c>
      <c r="V238" s="21" t="str">
        <f>IF(E238=0,"",(IF($F$3="YTD TOTALS",SUM(Blank2:TEMPLATE!I239),SUM(Blank:TEMPLATE!I239))))</f>
        <v/>
      </c>
      <c r="W238" s="21" t="str">
        <f>IF(E238=0,"",(IF($F$3="YTD TOTALS",SUM(Blank2:TEMPLATE!J239),SUM(Blank:TEMPLATE!J239))))</f>
        <v/>
      </c>
      <c r="X238" s="21" t="str">
        <f>IF(E238=0,"",(IF($F$3="YTD TOTALS",(SUM(Blank2:TEMPLATE!L239)-('MACHINE INFO'!R238*(B$6-A238+1))),SUM(Blank:Blank2!L239)+(SUM(Blank2:TEMPLATE!L239)-('MACHINE INFO'!R238*(B$6-A238+1))))))</f>
        <v/>
      </c>
      <c r="Y238" s="22" t="str">
        <f t="shared" si="31"/>
        <v/>
      </c>
      <c r="Z238" s="126" t="str">
        <f>IF(E238=0,"",(SUM('MACHINE INFO'!S238)))</f>
        <v/>
      </c>
      <c r="AA238" s="143" t="str">
        <f t="shared" si="32"/>
        <v/>
      </c>
      <c r="AB238" s="142" t="str">
        <f t="shared" si="33"/>
        <v/>
      </c>
      <c r="AC238" s="18"/>
      <c r="AN238" s="18"/>
    </row>
    <row r="239" spans="1:40" ht="20.25" hidden="1" customHeight="1" x14ac:dyDescent="0.4">
      <c r="A239" s="291">
        <f>IF($F$3="YTD TOTALS",IF('MACHINE INFO'!B240-B$2&gt;0,'MACHINE INFO'!B240,B$2),'MACHINE INFO'!B240)</f>
        <v>45626</v>
      </c>
      <c r="B239" s="604"/>
      <c r="C239" s="291">
        <f>IF($G$3="YTD TOTALS",IF('MACHINE INFO'!E240-B$2&gt;0,'MACHINE INFO'!E240,B$2),'MACHINE INFO'!E240)</f>
        <v>0</v>
      </c>
      <c r="D239" s="19">
        <f>'MACHINE INFO'!F240</f>
        <v>0</v>
      </c>
      <c r="E239" s="19">
        <f>'MACHINE INFO'!G240</f>
        <v>0</v>
      </c>
      <c r="F239" s="20">
        <f>'MACHINE INFO'!H240</f>
        <v>0</v>
      </c>
      <c r="G239" s="19">
        <f>'MACHINE INFO'!I240</f>
        <v>0</v>
      </c>
      <c r="H239" s="19">
        <f>'MACHINE INFO'!O240</f>
        <v>0</v>
      </c>
      <c r="I239" s="19">
        <f>'MACHINE INFO'!P240</f>
        <v>0</v>
      </c>
      <c r="J239" s="19">
        <f>'MACHINE INFO'!Q240</f>
        <v>0</v>
      </c>
      <c r="K239" s="19" t="e">
        <f>'MACHINE INFO'!#REF!</f>
        <v>#REF!</v>
      </c>
      <c r="L239" s="299">
        <f>'MACHINE INFO'!U240</f>
        <v>0</v>
      </c>
      <c r="M239" s="21" t="str">
        <f>IF(D239=0,"",(IF($F$3="YTD TOTALS",SUM(Blank2:TEMPLATE!C240),SUM(Blank:TEMPLATE!C240))))</f>
        <v/>
      </c>
      <c r="N239" s="21" t="str">
        <f t="shared" si="27"/>
        <v/>
      </c>
      <c r="O239" s="21" t="str">
        <f>IF(E239=0,"",(IF($F$3="YTD TOTALS",SUM(Blank2:TEMPLATE!G240),SUM(Blank:TEMPLATE!G240))))</f>
        <v/>
      </c>
      <c r="P239" s="21" t="str">
        <f t="shared" si="28"/>
        <v/>
      </c>
      <c r="Q239" s="21" t="str">
        <f>IF(E239=0,"",(IF($F$3="YTD TOTALS",SUM(SUM(Blank2:TEMPLATE!D240),SUM(Blank2:TEMPLATE!E240)),SUM(SUM(Blank:TEMPLATE!D240),SUM(Blank:TEMPLATE!E240)))))</f>
        <v/>
      </c>
      <c r="R239" s="21" t="str">
        <f t="shared" si="29"/>
        <v/>
      </c>
      <c r="S239" s="21" t="str">
        <f>IF(E239=0,"",(IF($F$3="YTD TOTALS",SUM(Blank2:TEMPLATE!F240),SUM(Blank:TEMPLATE!F240))))</f>
        <v/>
      </c>
      <c r="T239" s="21" t="str">
        <f t="shared" si="30"/>
        <v/>
      </c>
      <c r="U239" s="21" t="str">
        <f>IF(E239=0,"",(IF($F$3="YTD TOTALS",SUM(Blank2:TEMPLATE!H240),SUM(Blank:TEMPLATE!H240))))</f>
        <v/>
      </c>
      <c r="V239" s="21" t="str">
        <f>IF(E239=0,"",(IF($F$3="YTD TOTALS",SUM(Blank2:TEMPLATE!I240),SUM(Blank:TEMPLATE!I240))))</f>
        <v/>
      </c>
      <c r="W239" s="21" t="str">
        <f>IF(E239=0,"",(IF($F$3="YTD TOTALS",SUM(Blank2:TEMPLATE!J240),SUM(Blank:TEMPLATE!J240))))</f>
        <v/>
      </c>
      <c r="X239" s="21" t="str">
        <f>IF(E239=0,"",(IF($F$3="YTD TOTALS",(SUM(Blank2:TEMPLATE!L240)-('MACHINE INFO'!R239*(B$6-A239+1))),SUM(Blank:Blank2!L240)+(SUM(Blank2:TEMPLATE!L240)-('MACHINE INFO'!R239*(B$6-A239+1))))))</f>
        <v/>
      </c>
      <c r="Y239" s="22" t="str">
        <f t="shared" si="31"/>
        <v/>
      </c>
      <c r="Z239" s="126" t="str">
        <f>IF(E239=0,"",(SUM('MACHINE INFO'!S239)))</f>
        <v/>
      </c>
      <c r="AA239" s="143" t="str">
        <f t="shared" si="32"/>
        <v/>
      </c>
      <c r="AB239" s="142" t="str">
        <f t="shared" si="33"/>
        <v/>
      </c>
      <c r="AC239" s="18"/>
      <c r="AM239" s="18"/>
      <c r="AN239" s="18"/>
    </row>
    <row r="240" spans="1:40" ht="20.25" hidden="1" customHeight="1" x14ac:dyDescent="0.4">
      <c r="A240" s="291">
        <f>IF($F$3="YTD TOTALS",IF('MACHINE INFO'!B241-B$2&gt;0,'MACHINE INFO'!B241,B$2),'MACHINE INFO'!B241)</f>
        <v>45626</v>
      </c>
      <c r="B240" s="604"/>
      <c r="C240" s="291">
        <f>IF($G$3="YTD TOTALS",IF('MACHINE INFO'!E241-B$2&gt;0,'MACHINE INFO'!E241,B$2),'MACHINE INFO'!E241)</f>
        <v>0</v>
      </c>
      <c r="D240" s="19">
        <f>'MACHINE INFO'!F241</f>
        <v>0</v>
      </c>
      <c r="E240" s="19">
        <f>'MACHINE INFO'!G241</f>
        <v>0</v>
      </c>
      <c r="F240" s="20">
        <f>'MACHINE INFO'!H241</f>
        <v>0</v>
      </c>
      <c r="G240" s="19">
        <f>'MACHINE INFO'!I241</f>
        <v>0</v>
      </c>
      <c r="H240" s="19">
        <f>'MACHINE INFO'!O241</f>
        <v>0</v>
      </c>
      <c r="I240" s="19">
        <f>'MACHINE INFO'!P241</f>
        <v>0</v>
      </c>
      <c r="J240" s="19">
        <f>'MACHINE INFO'!Q241</f>
        <v>0</v>
      </c>
      <c r="K240" s="19" t="e">
        <f>'MACHINE INFO'!#REF!</f>
        <v>#REF!</v>
      </c>
      <c r="L240" s="299">
        <f>'MACHINE INFO'!U241</f>
        <v>0</v>
      </c>
      <c r="M240" s="21" t="str">
        <f>IF(D240=0,"",(IF($F$3="YTD TOTALS",SUM(Blank2:TEMPLATE!C241),SUM(Blank:TEMPLATE!C241))))</f>
        <v/>
      </c>
      <c r="N240" s="21" t="str">
        <f t="shared" si="27"/>
        <v/>
      </c>
      <c r="O240" s="21" t="str">
        <f>IF(E240=0,"",(IF($F$3="YTD TOTALS",SUM(Blank2:TEMPLATE!G241),SUM(Blank:TEMPLATE!G241))))</f>
        <v/>
      </c>
      <c r="P240" s="21" t="str">
        <f t="shared" si="28"/>
        <v/>
      </c>
      <c r="Q240" s="21" t="str">
        <f>IF(E240=0,"",(IF($F$3="YTD TOTALS",SUM(SUM(Blank2:TEMPLATE!D241),SUM(Blank2:TEMPLATE!E241)),SUM(SUM(Blank:TEMPLATE!D241),SUM(Blank:TEMPLATE!E241)))))</f>
        <v/>
      </c>
      <c r="R240" s="21" t="str">
        <f t="shared" si="29"/>
        <v/>
      </c>
      <c r="S240" s="21" t="str">
        <f>IF(E240=0,"",(IF($F$3="YTD TOTALS",SUM(Blank2:TEMPLATE!F241),SUM(Blank:TEMPLATE!F241))))</f>
        <v/>
      </c>
      <c r="T240" s="21" t="str">
        <f t="shared" si="30"/>
        <v/>
      </c>
      <c r="U240" s="21" t="str">
        <f>IF(E240=0,"",(IF($F$3="YTD TOTALS",SUM(Blank2:TEMPLATE!H241),SUM(Blank:TEMPLATE!H241))))</f>
        <v/>
      </c>
      <c r="V240" s="21" t="str">
        <f>IF(E240=0,"",(IF($F$3="YTD TOTALS",SUM(Blank2:TEMPLATE!I241),SUM(Blank:TEMPLATE!I241))))</f>
        <v/>
      </c>
      <c r="W240" s="21" t="str">
        <f>IF(E240=0,"",(IF($F$3="YTD TOTALS",SUM(Blank2:TEMPLATE!J241),SUM(Blank:TEMPLATE!J241))))</f>
        <v/>
      </c>
      <c r="X240" s="21" t="str">
        <f>IF(E240=0,"",(IF($F$3="YTD TOTALS",(SUM(Blank2:TEMPLATE!L241)-('MACHINE INFO'!R240*(B$6-A240+1))),SUM(Blank:Blank2!L241)+(SUM(Blank2:TEMPLATE!L241)-('MACHINE INFO'!R240*(B$6-A240+1))))))</f>
        <v/>
      </c>
      <c r="Y240" s="22" t="str">
        <f t="shared" si="31"/>
        <v/>
      </c>
      <c r="Z240" s="126" t="str">
        <f>IF(E240=0,"",(SUM('MACHINE INFO'!S240)))</f>
        <v/>
      </c>
      <c r="AA240" s="143" t="str">
        <f t="shared" si="32"/>
        <v/>
      </c>
      <c r="AB240" s="142" t="str">
        <f t="shared" si="33"/>
        <v/>
      </c>
      <c r="AC240" s="18"/>
      <c r="AM240" s="18"/>
      <c r="AN240" s="18"/>
    </row>
    <row r="241" spans="1:43" ht="20.25" hidden="1" customHeight="1" x14ac:dyDescent="0.4">
      <c r="A241" s="291">
        <f>IF($F$3="YTD TOTALS",IF('MACHINE INFO'!B242-B$2&gt;0,'MACHINE INFO'!B242,B$2),'MACHINE INFO'!B242)</f>
        <v>45626</v>
      </c>
      <c r="B241" s="604"/>
      <c r="C241" s="291">
        <f>IF($G$3="YTD TOTALS",IF('MACHINE INFO'!E242-B$2&gt;0,'MACHINE INFO'!E242,B$2),'MACHINE INFO'!E242)</f>
        <v>0</v>
      </c>
      <c r="D241" s="19">
        <f>'MACHINE INFO'!F242</f>
        <v>0</v>
      </c>
      <c r="E241" s="19">
        <f>'MACHINE INFO'!G242</f>
        <v>0</v>
      </c>
      <c r="F241" s="20">
        <f>'MACHINE INFO'!H242</f>
        <v>0</v>
      </c>
      <c r="G241" s="19">
        <f>'MACHINE INFO'!I242</f>
        <v>0</v>
      </c>
      <c r="H241" s="19">
        <f>'MACHINE INFO'!O242</f>
        <v>0</v>
      </c>
      <c r="I241" s="19">
        <f>'MACHINE INFO'!P242</f>
        <v>0</v>
      </c>
      <c r="J241" s="19">
        <f>'MACHINE INFO'!Q242</f>
        <v>0</v>
      </c>
      <c r="K241" s="19" t="e">
        <f>'MACHINE INFO'!#REF!</f>
        <v>#REF!</v>
      </c>
      <c r="L241" s="299">
        <f>'MACHINE INFO'!U242</f>
        <v>0</v>
      </c>
      <c r="M241" s="21" t="str">
        <f>IF(D241=0,"",(IF($F$3="YTD TOTALS",SUM(Blank2:TEMPLATE!C242),SUM(Blank:TEMPLATE!C242))))</f>
        <v/>
      </c>
      <c r="N241" s="21" t="str">
        <f t="shared" si="27"/>
        <v/>
      </c>
      <c r="O241" s="21" t="str">
        <f>IF(E241=0,"",(IF($F$3="YTD TOTALS",SUM(Blank2:TEMPLATE!G242),SUM(Blank:TEMPLATE!G242))))</f>
        <v/>
      </c>
      <c r="P241" s="21" t="str">
        <f t="shared" si="28"/>
        <v/>
      </c>
      <c r="Q241" s="21" t="str">
        <f>IF(E241=0,"",(IF($F$3="YTD TOTALS",SUM(SUM(Blank2:TEMPLATE!D242),SUM(Blank2:TEMPLATE!E242)),SUM(SUM(Blank:TEMPLATE!D242),SUM(Blank:TEMPLATE!E242)))))</f>
        <v/>
      </c>
      <c r="R241" s="21" t="str">
        <f t="shared" si="29"/>
        <v/>
      </c>
      <c r="S241" s="21" t="str">
        <f>IF(E241=0,"",(IF($F$3="YTD TOTALS",SUM(Blank2:TEMPLATE!F242),SUM(Blank:TEMPLATE!F242))))</f>
        <v/>
      </c>
      <c r="T241" s="21" t="str">
        <f t="shared" si="30"/>
        <v/>
      </c>
      <c r="U241" s="21" t="str">
        <f>IF(E241=0,"",(IF($F$3="YTD TOTALS",SUM(Blank2:TEMPLATE!H242),SUM(Blank:TEMPLATE!H242))))</f>
        <v/>
      </c>
      <c r="V241" s="21" t="str">
        <f>IF(E241=0,"",(IF($F$3="YTD TOTALS",SUM(Blank2:TEMPLATE!I242),SUM(Blank:TEMPLATE!I242))))</f>
        <v/>
      </c>
      <c r="W241" s="21" t="str">
        <f>IF(E241=0,"",(IF($F$3="YTD TOTALS",SUM(Blank2:TEMPLATE!J242),SUM(Blank:TEMPLATE!J242))))</f>
        <v/>
      </c>
      <c r="X241" s="21" t="str">
        <f>IF(E241=0,"",(IF($F$3="YTD TOTALS",(SUM(Blank2:TEMPLATE!L242)-('MACHINE INFO'!R241*(B$6-A241+1))),SUM(Blank:Blank2!L242)+(SUM(Blank2:TEMPLATE!L242)-('MACHINE INFO'!R241*(B$6-A241+1))))))</f>
        <v/>
      </c>
      <c r="Y241" s="22" t="str">
        <f t="shared" si="31"/>
        <v/>
      </c>
      <c r="Z241" s="126" t="str">
        <f>IF(E241=0,"",(SUM('MACHINE INFO'!S241)))</f>
        <v/>
      </c>
      <c r="AA241" s="143" t="str">
        <f t="shared" si="32"/>
        <v/>
      </c>
      <c r="AB241" s="142" t="str">
        <f t="shared" si="33"/>
        <v/>
      </c>
      <c r="AC241" s="18"/>
      <c r="AM241" s="18"/>
      <c r="AN241" s="18"/>
      <c r="AO241" s="18"/>
      <c r="AP241" s="18"/>
      <c r="AQ241" s="18"/>
    </row>
    <row r="242" spans="1:43" ht="20.25" hidden="1" customHeight="1" x14ac:dyDescent="0.4">
      <c r="A242" s="291">
        <f>IF($F$3="YTD TOTALS",IF('MACHINE INFO'!B243-B$2&gt;0,'MACHINE INFO'!B243,B$2),'MACHINE INFO'!B243)</f>
        <v>45626</v>
      </c>
      <c r="B242" s="604"/>
      <c r="C242" s="291">
        <f>IF($G$3="YTD TOTALS",IF('MACHINE INFO'!E243-B$2&gt;0,'MACHINE INFO'!E243,B$2),'MACHINE INFO'!E243)</f>
        <v>0</v>
      </c>
      <c r="D242" s="19">
        <f>'MACHINE INFO'!F243</f>
        <v>0</v>
      </c>
      <c r="E242" s="19">
        <f>'MACHINE INFO'!G243</f>
        <v>0</v>
      </c>
      <c r="F242" s="20">
        <f>'MACHINE INFO'!H243</f>
        <v>0</v>
      </c>
      <c r="G242" s="19">
        <f>'MACHINE INFO'!I243</f>
        <v>0</v>
      </c>
      <c r="H242" s="19">
        <f>'MACHINE INFO'!O243</f>
        <v>0</v>
      </c>
      <c r="I242" s="19">
        <f>'MACHINE INFO'!P243</f>
        <v>0</v>
      </c>
      <c r="J242" s="19">
        <f>'MACHINE INFO'!Q243</f>
        <v>0</v>
      </c>
      <c r="K242" s="19" t="e">
        <f>'MACHINE INFO'!#REF!</f>
        <v>#REF!</v>
      </c>
      <c r="L242" s="299">
        <f>'MACHINE INFO'!U243</f>
        <v>0</v>
      </c>
      <c r="M242" s="21" t="str">
        <f>IF(D242=0,"",(IF($F$3="YTD TOTALS",SUM(Blank2:TEMPLATE!C243),SUM(Blank:TEMPLATE!C243))))</f>
        <v/>
      </c>
      <c r="N242" s="21" t="str">
        <f t="shared" si="27"/>
        <v/>
      </c>
      <c r="O242" s="21" t="str">
        <f>IF(E242=0,"",(IF($F$3="YTD TOTALS",SUM(Blank2:TEMPLATE!G243),SUM(Blank:TEMPLATE!G243))))</f>
        <v/>
      </c>
      <c r="P242" s="21" t="str">
        <f t="shared" si="28"/>
        <v/>
      </c>
      <c r="Q242" s="21" t="str">
        <f>IF(E242=0,"",(IF($F$3="YTD TOTALS",SUM(SUM(Blank2:TEMPLATE!D243),SUM(Blank2:TEMPLATE!E243)),SUM(SUM(Blank:TEMPLATE!D243),SUM(Blank:TEMPLATE!E243)))))</f>
        <v/>
      </c>
      <c r="R242" s="21" t="str">
        <f t="shared" si="29"/>
        <v/>
      </c>
      <c r="S242" s="21" t="str">
        <f>IF(E242=0,"",(IF($F$3="YTD TOTALS",SUM(Blank2:TEMPLATE!F243),SUM(Blank:TEMPLATE!F243))))</f>
        <v/>
      </c>
      <c r="T242" s="21" t="str">
        <f t="shared" si="30"/>
        <v/>
      </c>
      <c r="U242" s="21" t="str">
        <f>IF(E242=0,"",(IF($F$3="YTD TOTALS",SUM(Blank2:TEMPLATE!H243),SUM(Blank:TEMPLATE!H243))))</f>
        <v/>
      </c>
      <c r="V242" s="21" t="str">
        <f>IF(E242=0,"",(IF($F$3="YTD TOTALS",SUM(Blank2:TEMPLATE!I243),SUM(Blank:TEMPLATE!I243))))</f>
        <v/>
      </c>
      <c r="W242" s="21" t="str">
        <f>IF(E242=0,"",(IF($F$3="YTD TOTALS",SUM(Blank2:TEMPLATE!J243),SUM(Blank:TEMPLATE!J243))))</f>
        <v/>
      </c>
      <c r="X242" s="21" t="str">
        <f>IF(E242=0,"",(IF($F$3="YTD TOTALS",(SUM(Blank2:TEMPLATE!L243)-('MACHINE INFO'!R242*(B$6-A242+1))),SUM(Blank:Blank2!L243)+(SUM(Blank2:TEMPLATE!L243)-('MACHINE INFO'!R242*(B$6-A242+1))))))</f>
        <v/>
      </c>
      <c r="Y242" s="22" t="str">
        <f t="shared" si="31"/>
        <v/>
      </c>
      <c r="Z242" s="126" t="str">
        <f>IF(E242=0,"",(SUM('MACHINE INFO'!S242)))</f>
        <v/>
      </c>
      <c r="AA242" s="143" t="str">
        <f t="shared" si="32"/>
        <v/>
      </c>
      <c r="AB242" s="142" t="str">
        <f t="shared" si="33"/>
        <v/>
      </c>
      <c r="AC242" s="18"/>
      <c r="AM242" s="18"/>
      <c r="AN242" s="18"/>
      <c r="AO242" s="18"/>
      <c r="AP242" s="18"/>
      <c r="AQ242" s="18"/>
    </row>
    <row r="243" spans="1:43" ht="20.25" hidden="1" customHeight="1" x14ac:dyDescent="0.4">
      <c r="A243" s="291">
        <f>IF($F$3="YTD TOTALS",IF('MACHINE INFO'!B244-B$2&gt;0,'MACHINE INFO'!B244,B$2),'MACHINE INFO'!B244)</f>
        <v>45626</v>
      </c>
      <c r="B243" s="604"/>
      <c r="C243" s="291">
        <f>IF($G$3="YTD TOTALS",IF('MACHINE INFO'!E244-B$2&gt;0,'MACHINE INFO'!E244,B$2),'MACHINE INFO'!E244)</f>
        <v>0</v>
      </c>
      <c r="D243" s="19">
        <f>'MACHINE INFO'!F244</f>
        <v>0</v>
      </c>
      <c r="E243" s="19">
        <f>'MACHINE INFO'!G244</f>
        <v>0</v>
      </c>
      <c r="F243" s="20">
        <f>'MACHINE INFO'!H244</f>
        <v>0</v>
      </c>
      <c r="G243" s="19">
        <f>'MACHINE INFO'!I244</f>
        <v>0</v>
      </c>
      <c r="H243" s="19">
        <f>'MACHINE INFO'!O244</f>
        <v>0</v>
      </c>
      <c r="I243" s="19">
        <f>'MACHINE INFO'!P244</f>
        <v>0</v>
      </c>
      <c r="J243" s="19">
        <f>'MACHINE INFO'!Q244</f>
        <v>0</v>
      </c>
      <c r="K243" s="19" t="e">
        <f>'MACHINE INFO'!#REF!</f>
        <v>#REF!</v>
      </c>
      <c r="L243" s="299">
        <f>'MACHINE INFO'!U244</f>
        <v>0</v>
      </c>
      <c r="M243" s="21" t="str">
        <f>IF(D243=0,"",(IF($F$3="YTD TOTALS",SUM(Blank2:TEMPLATE!C244),SUM(Blank:TEMPLATE!C244))))</f>
        <v/>
      </c>
      <c r="N243" s="21" t="str">
        <f t="shared" si="27"/>
        <v/>
      </c>
      <c r="O243" s="21" t="str">
        <f>IF(E243=0,"",(IF($F$3="YTD TOTALS",SUM(Blank2:TEMPLATE!G244),SUM(Blank:TEMPLATE!G244))))</f>
        <v/>
      </c>
      <c r="P243" s="21" t="str">
        <f t="shared" si="28"/>
        <v/>
      </c>
      <c r="Q243" s="21" t="str">
        <f>IF(E243=0,"",(IF($F$3="YTD TOTALS",SUM(SUM(Blank2:TEMPLATE!D244),SUM(Blank2:TEMPLATE!E244)),SUM(SUM(Blank:TEMPLATE!D244),SUM(Blank:TEMPLATE!E244)))))</f>
        <v/>
      </c>
      <c r="R243" s="21" t="str">
        <f t="shared" si="29"/>
        <v/>
      </c>
      <c r="S243" s="21" t="str">
        <f>IF(E243=0,"",(IF($F$3="YTD TOTALS",SUM(Blank2:TEMPLATE!F244),SUM(Blank:TEMPLATE!F244))))</f>
        <v/>
      </c>
      <c r="T243" s="21" t="str">
        <f t="shared" si="30"/>
        <v/>
      </c>
      <c r="U243" s="21" t="str">
        <f>IF(E243=0,"",(IF($F$3="YTD TOTALS",SUM(Blank2:TEMPLATE!H244),SUM(Blank:TEMPLATE!H244))))</f>
        <v/>
      </c>
      <c r="V243" s="21" t="str">
        <f>IF(E243=0,"",(IF($F$3="YTD TOTALS",SUM(Blank2:TEMPLATE!I244),SUM(Blank:TEMPLATE!I244))))</f>
        <v/>
      </c>
      <c r="W243" s="21" t="str">
        <f>IF(E243=0,"",(IF($F$3="YTD TOTALS",SUM(Blank2:TEMPLATE!J244),SUM(Blank:TEMPLATE!J244))))</f>
        <v/>
      </c>
      <c r="X243" s="21" t="str">
        <f>IF(E243=0,"",(IF($F$3="YTD TOTALS",(SUM(Blank2:TEMPLATE!L244)-('MACHINE INFO'!R243*(B$6-A243+1))),SUM(Blank:Blank2!L244)+(SUM(Blank2:TEMPLATE!L244)-('MACHINE INFO'!R243*(B$6-A243+1))))))</f>
        <v/>
      </c>
      <c r="Y243" s="22" t="str">
        <f t="shared" si="31"/>
        <v/>
      </c>
      <c r="Z243" s="126" t="str">
        <f>IF(E243=0,"",(SUM('MACHINE INFO'!S243)))</f>
        <v/>
      </c>
      <c r="AA243" s="143" t="str">
        <f t="shared" si="32"/>
        <v/>
      </c>
      <c r="AB243" s="142" t="str">
        <f t="shared" si="33"/>
        <v/>
      </c>
      <c r="AC243" s="18"/>
      <c r="AM243" s="18"/>
      <c r="AN243" s="18"/>
      <c r="AO243" s="18"/>
      <c r="AP243" s="18"/>
      <c r="AQ243" s="18"/>
    </row>
    <row r="244" spans="1:43" s="18" customFormat="1" ht="20.25" hidden="1" customHeight="1" x14ac:dyDescent="0.4">
      <c r="A244" s="291">
        <f>IF($F$3="YTD TOTALS",IF('MACHINE INFO'!B245-B$2&gt;0,'MACHINE INFO'!B245,B$2),'MACHINE INFO'!B245)</f>
        <v>45626</v>
      </c>
      <c r="B244" s="604"/>
      <c r="C244" s="291">
        <f>IF($G$3="YTD TOTALS",IF('MACHINE INFO'!E245-B$2&gt;0,'MACHINE INFO'!E245,B$2),'MACHINE INFO'!E245)</f>
        <v>0</v>
      </c>
      <c r="D244" s="19">
        <f>'MACHINE INFO'!F245</f>
        <v>0</v>
      </c>
      <c r="E244" s="19">
        <f>'MACHINE INFO'!G245</f>
        <v>0</v>
      </c>
      <c r="F244" s="20">
        <f>'MACHINE INFO'!H245</f>
        <v>0</v>
      </c>
      <c r="G244" s="19">
        <f>'MACHINE INFO'!I245</f>
        <v>0</v>
      </c>
      <c r="H244" s="19">
        <f>'MACHINE INFO'!O245</f>
        <v>0</v>
      </c>
      <c r="I244" s="19">
        <f>'MACHINE INFO'!P245</f>
        <v>0</v>
      </c>
      <c r="J244" s="19">
        <f>'MACHINE INFO'!Q245</f>
        <v>0</v>
      </c>
      <c r="K244" s="19" t="e">
        <f>'MACHINE INFO'!#REF!</f>
        <v>#REF!</v>
      </c>
      <c r="L244" s="299">
        <f>'MACHINE INFO'!U245</f>
        <v>0</v>
      </c>
      <c r="M244" s="21" t="str">
        <f>IF(D244=0,"",(IF($F$3="YTD TOTALS",SUM(Blank2:TEMPLATE!C245),SUM(Blank:TEMPLATE!C245))))</f>
        <v/>
      </c>
      <c r="N244" s="21" t="str">
        <f t="shared" si="27"/>
        <v/>
      </c>
      <c r="O244" s="21" t="str">
        <f>IF(E244=0,"",(IF($F$3="YTD TOTALS",SUM(Blank2:TEMPLATE!G245),SUM(Blank:TEMPLATE!G245))))</f>
        <v/>
      </c>
      <c r="P244" s="21" t="str">
        <f t="shared" si="28"/>
        <v/>
      </c>
      <c r="Q244" s="21" t="str">
        <f>IF(E244=0,"",(IF($F$3="YTD TOTALS",SUM(SUM(Blank2:TEMPLATE!D245),SUM(Blank2:TEMPLATE!E245)),SUM(SUM(Blank:TEMPLATE!D245),SUM(Blank:TEMPLATE!E245)))))</f>
        <v/>
      </c>
      <c r="R244" s="21" t="str">
        <f t="shared" si="29"/>
        <v/>
      </c>
      <c r="S244" s="21" t="str">
        <f>IF(E244=0,"",(IF($F$3="YTD TOTALS",SUM(Blank2:TEMPLATE!F245),SUM(Blank:TEMPLATE!F245))))</f>
        <v/>
      </c>
      <c r="T244" s="21" t="str">
        <f t="shared" si="30"/>
        <v/>
      </c>
      <c r="U244" s="21" t="str">
        <f>IF(E244=0,"",(IF($F$3="YTD TOTALS",SUM(Blank2:TEMPLATE!H245),SUM(Blank:TEMPLATE!H245))))</f>
        <v/>
      </c>
      <c r="V244" s="21" t="str">
        <f>IF(E244=0,"",(IF($F$3="YTD TOTALS",SUM(Blank2:TEMPLATE!I245),SUM(Blank:TEMPLATE!I245))))</f>
        <v/>
      </c>
      <c r="W244" s="21" t="str">
        <f>IF(E244=0,"",(IF($F$3="YTD TOTALS",SUM(Blank2:TEMPLATE!J245),SUM(Blank:TEMPLATE!J245))))</f>
        <v/>
      </c>
      <c r="X244" s="21" t="str">
        <f>IF(E244=0,"",(IF($F$3="YTD TOTALS",(SUM(Blank2:TEMPLATE!L245)-('MACHINE INFO'!R244*(B$6-A244+1))),SUM(Blank:Blank2!L245)+(SUM(Blank2:TEMPLATE!L245)-('MACHINE INFO'!R244*(B$6-A244+1))))))</f>
        <v/>
      </c>
      <c r="Y244" s="22" t="str">
        <f t="shared" si="31"/>
        <v/>
      </c>
      <c r="Z244" s="126" t="str">
        <f>IF(E244=0,"",(SUM('MACHINE INFO'!S244)))</f>
        <v/>
      </c>
      <c r="AA244" s="143" t="str">
        <f t="shared" si="32"/>
        <v/>
      </c>
      <c r="AB244" s="142" t="str">
        <f t="shared" si="33"/>
        <v/>
      </c>
      <c r="AD244" s="2"/>
      <c r="AE244" s="2"/>
      <c r="AF244" s="2"/>
      <c r="AG244" s="2"/>
      <c r="AH244" s="2"/>
      <c r="AI244" s="2"/>
      <c r="AJ244" s="2"/>
      <c r="AK244" s="2"/>
      <c r="AL244" s="2"/>
    </row>
    <row r="245" spans="1:43" s="18" customFormat="1" ht="20.25" hidden="1" customHeight="1" x14ac:dyDescent="0.4">
      <c r="A245" s="291">
        <f>IF($F$3="YTD TOTALS",IF('MACHINE INFO'!B246-B$2&gt;0,'MACHINE INFO'!B246,B$2),'MACHINE INFO'!B246)</f>
        <v>45626</v>
      </c>
      <c r="B245" s="604"/>
      <c r="C245" s="291">
        <f>IF($G$3="YTD TOTALS",IF('MACHINE INFO'!E246-B$2&gt;0,'MACHINE INFO'!E246,B$2),'MACHINE INFO'!E246)</f>
        <v>0</v>
      </c>
      <c r="D245" s="19">
        <f>'MACHINE INFO'!F246</f>
        <v>0</v>
      </c>
      <c r="E245" s="19">
        <f>'MACHINE INFO'!G246</f>
        <v>0</v>
      </c>
      <c r="F245" s="20">
        <f>'MACHINE INFO'!H246</f>
        <v>0</v>
      </c>
      <c r="G245" s="19">
        <f>'MACHINE INFO'!I246</f>
        <v>0</v>
      </c>
      <c r="H245" s="19">
        <f>'MACHINE INFO'!O246</f>
        <v>0</v>
      </c>
      <c r="I245" s="19">
        <f>'MACHINE INFO'!P246</f>
        <v>0</v>
      </c>
      <c r="J245" s="19">
        <f>'MACHINE INFO'!Q246</f>
        <v>0</v>
      </c>
      <c r="K245" s="19" t="e">
        <f>'MACHINE INFO'!#REF!</f>
        <v>#REF!</v>
      </c>
      <c r="L245" s="299">
        <f>'MACHINE INFO'!U246</f>
        <v>0</v>
      </c>
      <c r="M245" s="21" t="str">
        <f>IF(D245=0,"",(IF($F$3="YTD TOTALS",SUM(Blank2:TEMPLATE!C246),SUM(Blank:TEMPLATE!C246))))</f>
        <v/>
      </c>
      <c r="N245" s="21" t="str">
        <f t="shared" si="27"/>
        <v/>
      </c>
      <c r="O245" s="21" t="str">
        <f>IF(E245=0,"",(IF($F$3="YTD TOTALS",SUM(Blank2:TEMPLATE!G246),SUM(Blank:TEMPLATE!G246))))</f>
        <v/>
      </c>
      <c r="P245" s="21" t="str">
        <f t="shared" si="28"/>
        <v/>
      </c>
      <c r="Q245" s="21" t="str">
        <f>IF(E245=0,"",(IF($F$3="YTD TOTALS",SUM(SUM(Blank2:TEMPLATE!D246),SUM(Blank2:TEMPLATE!E246)),SUM(SUM(Blank:TEMPLATE!D246),SUM(Blank:TEMPLATE!E246)))))</f>
        <v/>
      </c>
      <c r="R245" s="21" t="str">
        <f t="shared" si="29"/>
        <v/>
      </c>
      <c r="S245" s="21" t="str">
        <f>IF(E245=0,"",(IF($F$3="YTD TOTALS",SUM(Blank2:TEMPLATE!F246),SUM(Blank:TEMPLATE!F246))))</f>
        <v/>
      </c>
      <c r="T245" s="21" t="str">
        <f t="shared" si="30"/>
        <v/>
      </c>
      <c r="U245" s="21" t="str">
        <f>IF(E245=0,"",(IF($F$3="YTD TOTALS",SUM(Blank2:TEMPLATE!H246),SUM(Blank:TEMPLATE!H246))))</f>
        <v/>
      </c>
      <c r="V245" s="21" t="str">
        <f>IF(E245=0,"",(IF($F$3="YTD TOTALS",SUM(Blank2:TEMPLATE!I246),SUM(Blank:TEMPLATE!I246))))</f>
        <v/>
      </c>
      <c r="W245" s="21" t="str">
        <f>IF(E245=0,"",(IF($F$3="YTD TOTALS",SUM(Blank2:TEMPLATE!J246),SUM(Blank:TEMPLATE!J246))))</f>
        <v/>
      </c>
      <c r="X245" s="21" t="str">
        <f>IF(E245=0,"",(IF($F$3="YTD TOTALS",(SUM(Blank2:TEMPLATE!L246)-('MACHINE INFO'!R245*(B$6-A245+1))),SUM(Blank:Blank2!L246)+(SUM(Blank2:TEMPLATE!L246)-('MACHINE INFO'!R245*(B$6-A245+1))))))</f>
        <v/>
      </c>
      <c r="Y245" s="22" t="str">
        <f t="shared" si="31"/>
        <v/>
      </c>
      <c r="Z245" s="126" t="str">
        <f>IF(E245=0,"",(SUM('MACHINE INFO'!S245)))</f>
        <v/>
      </c>
      <c r="AA245" s="143" t="str">
        <f t="shared" si="32"/>
        <v/>
      </c>
      <c r="AB245" s="142" t="str">
        <f t="shared" si="33"/>
        <v/>
      </c>
      <c r="AC245" s="24"/>
      <c r="AD245" s="2"/>
      <c r="AE245" s="2"/>
      <c r="AF245" s="2"/>
      <c r="AG245" s="2"/>
      <c r="AH245" s="2"/>
      <c r="AI245" s="2"/>
      <c r="AJ245" s="2"/>
      <c r="AK245" s="2"/>
      <c r="AL245" s="2"/>
      <c r="AN245" s="24"/>
    </row>
    <row r="246" spans="1:43" s="18" customFormat="1" ht="20.25" hidden="1" customHeight="1" x14ac:dyDescent="0.4">
      <c r="A246" s="291">
        <f>IF($F$3="YTD TOTALS",IF('MACHINE INFO'!B247-B$2&gt;0,'MACHINE INFO'!B247,B$2),'MACHINE INFO'!B247)</f>
        <v>45626</v>
      </c>
      <c r="B246" s="604"/>
      <c r="C246" s="291">
        <f>IF($G$3="YTD TOTALS",IF('MACHINE INFO'!E247-B$2&gt;0,'MACHINE INFO'!E247,B$2),'MACHINE INFO'!E247)</f>
        <v>0</v>
      </c>
      <c r="D246" s="19">
        <f>'MACHINE INFO'!F247</f>
        <v>0</v>
      </c>
      <c r="E246" s="19">
        <f>'MACHINE INFO'!G247</f>
        <v>0</v>
      </c>
      <c r="F246" s="20">
        <f>'MACHINE INFO'!H247</f>
        <v>0</v>
      </c>
      <c r="G246" s="19">
        <f>'MACHINE INFO'!I247</f>
        <v>0</v>
      </c>
      <c r="H246" s="19">
        <f>'MACHINE INFO'!O247</f>
        <v>0</v>
      </c>
      <c r="I246" s="19">
        <f>'MACHINE INFO'!P247</f>
        <v>0</v>
      </c>
      <c r="J246" s="19">
        <f>'MACHINE INFO'!Q247</f>
        <v>0</v>
      </c>
      <c r="K246" s="19" t="e">
        <f>'MACHINE INFO'!#REF!</f>
        <v>#REF!</v>
      </c>
      <c r="L246" s="299">
        <f>'MACHINE INFO'!U247</f>
        <v>0</v>
      </c>
      <c r="M246" s="21" t="str">
        <f>IF(D246=0,"",(IF($F$3="YTD TOTALS",SUM(Blank2:TEMPLATE!C247),SUM(Blank:TEMPLATE!C247))))</f>
        <v/>
      </c>
      <c r="N246" s="21" t="str">
        <f t="shared" si="27"/>
        <v/>
      </c>
      <c r="O246" s="21" t="str">
        <f>IF(E246=0,"",(IF($F$3="YTD TOTALS",SUM(Blank2:TEMPLATE!G247),SUM(Blank:TEMPLATE!G247))))</f>
        <v/>
      </c>
      <c r="P246" s="21" t="str">
        <f t="shared" si="28"/>
        <v/>
      </c>
      <c r="Q246" s="21" t="str">
        <f>IF(E246=0,"",(IF($F$3="YTD TOTALS",SUM(SUM(Blank2:TEMPLATE!D247),SUM(Blank2:TEMPLATE!E247)),SUM(SUM(Blank:TEMPLATE!D247),SUM(Blank:TEMPLATE!E247)))))</f>
        <v/>
      </c>
      <c r="R246" s="21" t="str">
        <f t="shared" si="29"/>
        <v/>
      </c>
      <c r="S246" s="21" t="str">
        <f>IF(E246=0,"",(IF($F$3="YTD TOTALS",SUM(Blank2:TEMPLATE!F247),SUM(Blank:TEMPLATE!F247))))</f>
        <v/>
      </c>
      <c r="T246" s="21" t="str">
        <f t="shared" si="30"/>
        <v/>
      </c>
      <c r="U246" s="21" t="str">
        <f>IF(E246=0,"",(IF($F$3="YTD TOTALS",SUM(Blank2:TEMPLATE!H247),SUM(Blank:TEMPLATE!H247))))</f>
        <v/>
      </c>
      <c r="V246" s="21" t="str">
        <f>IF(E246=0,"",(IF($F$3="YTD TOTALS",SUM(Blank2:TEMPLATE!I247),SUM(Blank:TEMPLATE!I247))))</f>
        <v/>
      </c>
      <c r="W246" s="21" t="str">
        <f>IF(E246=0,"",(IF($F$3="YTD TOTALS",SUM(Blank2:TEMPLATE!J247),SUM(Blank:TEMPLATE!J247))))</f>
        <v/>
      </c>
      <c r="X246" s="21" t="str">
        <f>IF(E246=0,"",(IF($F$3="YTD TOTALS",(SUM(Blank2:TEMPLATE!L247)-('MACHINE INFO'!R246*(B$6-A246+1))),SUM(Blank:Blank2!L247)+(SUM(Blank2:TEMPLATE!L247)-('MACHINE INFO'!R246*(B$6-A246+1))))))</f>
        <v/>
      </c>
      <c r="Y246" s="22" t="str">
        <f t="shared" si="31"/>
        <v/>
      </c>
      <c r="Z246" s="126" t="str">
        <f>IF(E246=0,"",(SUM('MACHINE INFO'!S246)))</f>
        <v/>
      </c>
      <c r="AA246" s="143" t="str">
        <f t="shared" si="32"/>
        <v/>
      </c>
      <c r="AB246" s="142" t="str">
        <f t="shared" si="33"/>
        <v/>
      </c>
      <c r="AC246" s="2"/>
      <c r="AD246" s="2"/>
      <c r="AE246" s="2"/>
      <c r="AF246" s="2"/>
      <c r="AG246" s="2"/>
      <c r="AH246" s="2"/>
      <c r="AI246" s="2"/>
      <c r="AJ246" s="2"/>
      <c r="AK246" s="2"/>
      <c r="AL246" s="2"/>
      <c r="AM246" s="24"/>
      <c r="AN246" s="2"/>
    </row>
    <row r="247" spans="1:43" s="18" customFormat="1" ht="20.25" hidden="1" customHeight="1" x14ac:dyDescent="0.4">
      <c r="A247" s="291">
        <f>IF($F$3="YTD TOTALS",IF('MACHINE INFO'!B248-B$2&gt;0,'MACHINE INFO'!B248,B$2),'MACHINE INFO'!B248)</f>
        <v>45626</v>
      </c>
      <c r="B247" s="604"/>
      <c r="C247" s="291">
        <f>IF($G$3="YTD TOTALS",IF('MACHINE INFO'!E248-B$2&gt;0,'MACHINE INFO'!E248,B$2),'MACHINE INFO'!E248)</f>
        <v>0</v>
      </c>
      <c r="D247" s="19">
        <f>'MACHINE INFO'!F248</f>
        <v>0</v>
      </c>
      <c r="E247" s="19">
        <f>'MACHINE INFO'!G248</f>
        <v>0</v>
      </c>
      <c r="F247" s="20">
        <f>'MACHINE INFO'!H248</f>
        <v>0</v>
      </c>
      <c r="G247" s="19">
        <f>'MACHINE INFO'!I248</f>
        <v>0</v>
      </c>
      <c r="H247" s="19">
        <f>'MACHINE INFO'!O248</f>
        <v>0</v>
      </c>
      <c r="I247" s="19">
        <f>'MACHINE INFO'!P248</f>
        <v>0</v>
      </c>
      <c r="J247" s="19">
        <f>'MACHINE INFO'!Q248</f>
        <v>0</v>
      </c>
      <c r="K247" s="19" t="e">
        <f>'MACHINE INFO'!#REF!</f>
        <v>#REF!</v>
      </c>
      <c r="L247" s="299">
        <f>'MACHINE INFO'!U248</f>
        <v>0</v>
      </c>
      <c r="M247" s="21" t="str">
        <f>IF(D247=0,"",(IF($F$3="YTD TOTALS",SUM(Blank2:TEMPLATE!C248),SUM(Blank:TEMPLATE!C248))))</f>
        <v/>
      </c>
      <c r="N247" s="21" t="str">
        <f t="shared" si="27"/>
        <v/>
      </c>
      <c r="O247" s="21" t="str">
        <f>IF(E247=0,"",(IF($F$3="YTD TOTALS",SUM(Blank2:TEMPLATE!G248),SUM(Blank:TEMPLATE!G248))))</f>
        <v/>
      </c>
      <c r="P247" s="21" t="str">
        <f t="shared" si="28"/>
        <v/>
      </c>
      <c r="Q247" s="21" t="str">
        <f>IF(E247=0,"",(IF($F$3="YTD TOTALS",SUM(SUM(Blank2:TEMPLATE!D248),SUM(Blank2:TEMPLATE!E248)),SUM(SUM(Blank:TEMPLATE!D248),SUM(Blank:TEMPLATE!E248)))))</f>
        <v/>
      </c>
      <c r="R247" s="21" t="str">
        <f t="shared" si="29"/>
        <v/>
      </c>
      <c r="S247" s="21" t="str">
        <f>IF(E247=0,"",(IF($F$3="YTD TOTALS",SUM(Blank2:TEMPLATE!F248),SUM(Blank:TEMPLATE!F248))))</f>
        <v/>
      </c>
      <c r="T247" s="21" t="str">
        <f t="shared" si="30"/>
        <v/>
      </c>
      <c r="U247" s="21" t="str">
        <f>IF(E247=0,"",(IF($F$3="YTD TOTALS",SUM(Blank2:TEMPLATE!H248),SUM(Blank:TEMPLATE!H248))))</f>
        <v/>
      </c>
      <c r="V247" s="21" t="str">
        <f>IF(E247=0,"",(IF($F$3="YTD TOTALS",SUM(Blank2:TEMPLATE!I248),SUM(Blank:TEMPLATE!I248))))</f>
        <v/>
      </c>
      <c r="W247" s="21" t="str">
        <f>IF(E247=0,"",(IF($F$3="YTD TOTALS",SUM(Blank2:TEMPLATE!J248),SUM(Blank:TEMPLATE!J248))))</f>
        <v/>
      </c>
      <c r="X247" s="21" t="str">
        <f>IF(E247=0,"",(IF($F$3="YTD TOTALS",(SUM(Blank2:TEMPLATE!L248)-('MACHINE INFO'!R247*(B$6-A247+1))),SUM(Blank:Blank2!L248)+(SUM(Blank2:TEMPLATE!L248)-('MACHINE INFO'!R247*(B$6-A247+1))))))</f>
        <v/>
      </c>
      <c r="Y247" s="22" t="str">
        <f t="shared" si="31"/>
        <v/>
      </c>
      <c r="Z247" s="126" t="str">
        <f>IF(E247=0,"",(SUM('MACHINE INFO'!S247)))</f>
        <v/>
      </c>
      <c r="AA247" s="143" t="str">
        <f t="shared" si="32"/>
        <v/>
      </c>
      <c r="AB247" s="142" t="str">
        <f t="shared" si="33"/>
        <v/>
      </c>
      <c r="AC247" s="24"/>
      <c r="AD247" s="2"/>
      <c r="AE247" s="2"/>
      <c r="AF247" s="2"/>
      <c r="AG247" s="2"/>
      <c r="AH247" s="2"/>
      <c r="AI247" s="2"/>
      <c r="AJ247" s="2"/>
      <c r="AK247" s="2"/>
      <c r="AL247" s="2"/>
      <c r="AM247" s="2"/>
      <c r="AN247" s="24"/>
    </row>
    <row r="248" spans="1:43" s="18" customFormat="1" ht="20.25" hidden="1" customHeight="1" x14ac:dyDescent="0.4">
      <c r="A248" s="291">
        <f>IF($F$3="YTD TOTALS",IF('MACHINE INFO'!B249-B$2&gt;0,'MACHINE INFO'!B249,B$2),'MACHINE INFO'!B249)</f>
        <v>45626</v>
      </c>
      <c r="B248" s="604"/>
      <c r="C248" s="291">
        <f>IF($G$3="YTD TOTALS",IF('MACHINE INFO'!E249-B$2&gt;0,'MACHINE INFO'!E249,B$2),'MACHINE INFO'!E249)</f>
        <v>0</v>
      </c>
      <c r="D248" s="19">
        <f>'MACHINE INFO'!F249</f>
        <v>0</v>
      </c>
      <c r="E248" s="19">
        <f>'MACHINE INFO'!G249</f>
        <v>0</v>
      </c>
      <c r="F248" s="20">
        <f>'MACHINE INFO'!H249</f>
        <v>0</v>
      </c>
      <c r="G248" s="19">
        <f>'MACHINE INFO'!I249</f>
        <v>0</v>
      </c>
      <c r="H248" s="19">
        <f>'MACHINE INFO'!O249</f>
        <v>0</v>
      </c>
      <c r="I248" s="19">
        <f>'MACHINE INFO'!P249</f>
        <v>0</v>
      </c>
      <c r="J248" s="19">
        <f>'MACHINE INFO'!Q249</f>
        <v>0</v>
      </c>
      <c r="K248" s="19" t="e">
        <f>'MACHINE INFO'!#REF!</f>
        <v>#REF!</v>
      </c>
      <c r="L248" s="299">
        <f>'MACHINE INFO'!U249</f>
        <v>0</v>
      </c>
      <c r="M248" s="21" t="str">
        <f>IF(D248=0,"",(IF($F$3="YTD TOTALS",SUM(Blank2:TEMPLATE!C249),SUM(Blank:TEMPLATE!C249))))</f>
        <v/>
      </c>
      <c r="N248" s="21" t="str">
        <f t="shared" si="27"/>
        <v/>
      </c>
      <c r="O248" s="21" t="str">
        <f>IF(E248=0,"",(IF($F$3="YTD TOTALS",SUM(Blank2:TEMPLATE!G249),SUM(Blank:TEMPLATE!G249))))</f>
        <v/>
      </c>
      <c r="P248" s="21" t="str">
        <f t="shared" si="28"/>
        <v/>
      </c>
      <c r="Q248" s="21" t="str">
        <f>IF(E248=0,"",(IF($F$3="YTD TOTALS",SUM(SUM(Blank2:TEMPLATE!D249),SUM(Blank2:TEMPLATE!E249)),SUM(SUM(Blank:TEMPLATE!D249),SUM(Blank:TEMPLATE!E249)))))</f>
        <v/>
      </c>
      <c r="R248" s="21" t="str">
        <f t="shared" si="29"/>
        <v/>
      </c>
      <c r="S248" s="21" t="str">
        <f>IF(E248=0,"",(IF($F$3="YTD TOTALS",SUM(Blank2:TEMPLATE!F249),SUM(Blank:TEMPLATE!F249))))</f>
        <v/>
      </c>
      <c r="T248" s="21" t="str">
        <f t="shared" si="30"/>
        <v/>
      </c>
      <c r="U248" s="21" t="str">
        <f>IF(E248=0,"",(IF($F$3="YTD TOTALS",SUM(Blank2:TEMPLATE!H249),SUM(Blank:TEMPLATE!H249))))</f>
        <v/>
      </c>
      <c r="V248" s="21" t="str">
        <f>IF(E248=0,"",(IF($F$3="YTD TOTALS",SUM(Blank2:TEMPLATE!I249),SUM(Blank:TEMPLATE!I249))))</f>
        <v/>
      </c>
      <c r="W248" s="21" t="str">
        <f>IF(E248=0,"",(IF($F$3="YTD TOTALS",SUM(Blank2:TEMPLATE!J249),SUM(Blank:TEMPLATE!J249))))</f>
        <v/>
      </c>
      <c r="X248" s="21" t="str">
        <f>IF(E248=0,"",(IF($F$3="YTD TOTALS",(SUM(Blank2:TEMPLATE!L249)-('MACHINE INFO'!R248*(B$6-A248+1))),SUM(Blank:Blank2!L249)+(SUM(Blank2:TEMPLATE!L249)-('MACHINE INFO'!R248*(B$6-A248+1))))))</f>
        <v/>
      </c>
      <c r="Y248" s="22" t="str">
        <f t="shared" si="31"/>
        <v/>
      </c>
      <c r="Z248" s="126" t="str">
        <f>IF(E248=0,"",(SUM('MACHINE INFO'!S248)))</f>
        <v/>
      </c>
      <c r="AA248" s="143" t="str">
        <f t="shared" si="32"/>
        <v/>
      </c>
      <c r="AB248" s="142" t="str">
        <f t="shared" si="33"/>
        <v/>
      </c>
      <c r="AC248" s="2"/>
      <c r="AD248" s="2"/>
      <c r="AE248" s="2"/>
      <c r="AF248" s="2"/>
      <c r="AG248" s="2"/>
      <c r="AH248" s="2"/>
      <c r="AI248" s="2"/>
      <c r="AJ248" s="2"/>
      <c r="AK248" s="2"/>
      <c r="AL248" s="2"/>
      <c r="AM248" s="24"/>
      <c r="AN248" s="2"/>
      <c r="AO248" s="24"/>
      <c r="AP248" s="24"/>
      <c r="AQ248" s="24"/>
    </row>
    <row r="249" spans="1:43" s="18" customFormat="1" ht="20.25" hidden="1" customHeight="1" x14ac:dyDescent="0.4">
      <c r="A249" s="291">
        <f>IF($F$3="YTD TOTALS",IF('MACHINE INFO'!B250-B$2&gt;0,'MACHINE INFO'!B250,B$2),'MACHINE INFO'!B250)</f>
        <v>45626</v>
      </c>
      <c r="B249" s="604"/>
      <c r="C249" s="291">
        <f>IF($G$3="YTD TOTALS",IF('MACHINE INFO'!E250-B$2&gt;0,'MACHINE INFO'!E250,B$2),'MACHINE INFO'!E250)</f>
        <v>0</v>
      </c>
      <c r="D249" s="19">
        <f>'MACHINE INFO'!F250</f>
        <v>0</v>
      </c>
      <c r="E249" s="19">
        <f>'MACHINE INFO'!G250</f>
        <v>0</v>
      </c>
      <c r="F249" s="20">
        <f>'MACHINE INFO'!H250</f>
        <v>0</v>
      </c>
      <c r="G249" s="19">
        <f>'MACHINE INFO'!I250</f>
        <v>0</v>
      </c>
      <c r="H249" s="19">
        <f>'MACHINE INFO'!O250</f>
        <v>0</v>
      </c>
      <c r="I249" s="19">
        <f>'MACHINE INFO'!P250</f>
        <v>0</v>
      </c>
      <c r="J249" s="19">
        <f>'MACHINE INFO'!Q250</f>
        <v>0</v>
      </c>
      <c r="K249" s="19" t="e">
        <f>'MACHINE INFO'!#REF!</f>
        <v>#REF!</v>
      </c>
      <c r="L249" s="299">
        <f>'MACHINE INFO'!U250</f>
        <v>0</v>
      </c>
      <c r="M249" s="21" t="str">
        <f>IF(D249=0,"",(IF($F$3="YTD TOTALS",SUM(Blank2:TEMPLATE!C250),SUM(Blank:TEMPLATE!C250))))</f>
        <v/>
      </c>
      <c r="N249" s="21" t="str">
        <f t="shared" si="27"/>
        <v/>
      </c>
      <c r="O249" s="21" t="str">
        <f>IF(E249=0,"",(IF($F$3="YTD TOTALS",SUM(Blank2:TEMPLATE!G250),SUM(Blank:TEMPLATE!G250))))</f>
        <v/>
      </c>
      <c r="P249" s="21" t="str">
        <f t="shared" si="28"/>
        <v/>
      </c>
      <c r="Q249" s="21" t="str">
        <f>IF(E249=0,"",(IF($F$3="YTD TOTALS",SUM(SUM(Blank2:TEMPLATE!D250),SUM(Blank2:TEMPLATE!E250)),SUM(SUM(Blank:TEMPLATE!D250),SUM(Blank:TEMPLATE!E250)))))</f>
        <v/>
      </c>
      <c r="R249" s="21" t="str">
        <f t="shared" si="29"/>
        <v/>
      </c>
      <c r="S249" s="21" t="str">
        <f>IF(E249=0,"",(IF($F$3="YTD TOTALS",SUM(Blank2:TEMPLATE!F250),SUM(Blank:TEMPLATE!F250))))</f>
        <v/>
      </c>
      <c r="T249" s="21" t="str">
        <f t="shared" si="30"/>
        <v/>
      </c>
      <c r="U249" s="21" t="str">
        <f>IF(E249=0,"",(IF($F$3="YTD TOTALS",SUM(Blank2:TEMPLATE!H250),SUM(Blank:TEMPLATE!H250))))</f>
        <v/>
      </c>
      <c r="V249" s="21" t="str">
        <f>IF(E249=0,"",(IF($F$3="YTD TOTALS",SUM(Blank2:TEMPLATE!I250),SUM(Blank:TEMPLATE!I250))))</f>
        <v/>
      </c>
      <c r="W249" s="21" t="str">
        <f>IF(E249=0,"",(IF($F$3="YTD TOTALS",SUM(Blank2:TEMPLATE!J250),SUM(Blank:TEMPLATE!J250))))</f>
        <v/>
      </c>
      <c r="X249" s="21" t="str">
        <f>IF(E249=0,"",(IF($F$3="YTD TOTALS",(SUM(Blank2:TEMPLATE!L250)-('MACHINE INFO'!R249*(B$6-A249+1))),SUM(Blank:Blank2!L250)+(SUM(Blank2:TEMPLATE!L250)-('MACHINE INFO'!R249*(B$6-A249+1))))))</f>
        <v/>
      </c>
      <c r="Y249" s="22" t="str">
        <f t="shared" si="31"/>
        <v/>
      </c>
      <c r="Z249" s="126" t="str">
        <f>IF(E249=0,"",(SUM('MACHINE INFO'!S249)))</f>
        <v/>
      </c>
      <c r="AA249" s="143" t="str">
        <f t="shared" si="32"/>
        <v/>
      </c>
      <c r="AB249" s="142" t="str">
        <f t="shared" si="33"/>
        <v/>
      </c>
      <c r="AD249" s="2"/>
      <c r="AE249" s="2"/>
      <c r="AF249" s="2"/>
      <c r="AG249" s="2"/>
      <c r="AH249" s="2"/>
      <c r="AI249" s="2"/>
      <c r="AJ249" s="2"/>
      <c r="AK249" s="2"/>
      <c r="AL249" s="2"/>
      <c r="AM249" s="2"/>
      <c r="AO249" s="2"/>
      <c r="AP249" s="2"/>
      <c r="AQ249" s="2"/>
    </row>
    <row r="250" spans="1:43" s="18" customFormat="1" ht="20.25" hidden="1" customHeight="1" x14ac:dyDescent="0.4">
      <c r="A250" s="291">
        <f>IF($F$3="YTD TOTALS",IF('MACHINE INFO'!B251-B$2&gt;0,'MACHINE INFO'!B251,B$2),'MACHINE INFO'!B251)</f>
        <v>45626</v>
      </c>
      <c r="B250" s="604"/>
      <c r="C250" s="291">
        <f>IF($G$3="YTD TOTALS",IF('MACHINE INFO'!E251-B$2&gt;0,'MACHINE INFO'!E251,B$2),'MACHINE INFO'!E251)</f>
        <v>0</v>
      </c>
      <c r="D250" s="19">
        <f>'MACHINE INFO'!F251</f>
        <v>0</v>
      </c>
      <c r="E250" s="19">
        <f>'MACHINE INFO'!G251</f>
        <v>0</v>
      </c>
      <c r="F250" s="20">
        <f>'MACHINE INFO'!H251</f>
        <v>0</v>
      </c>
      <c r="G250" s="19">
        <f>'MACHINE INFO'!I251</f>
        <v>0</v>
      </c>
      <c r="H250" s="19">
        <f>'MACHINE INFO'!O251</f>
        <v>0</v>
      </c>
      <c r="I250" s="19">
        <f>'MACHINE INFO'!P251</f>
        <v>0</v>
      </c>
      <c r="J250" s="19">
        <f>'MACHINE INFO'!Q251</f>
        <v>0</v>
      </c>
      <c r="K250" s="19" t="e">
        <f>'MACHINE INFO'!#REF!</f>
        <v>#REF!</v>
      </c>
      <c r="L250" s="299">
        <f>'MACHINE INFO'!U251</f>
        <v>0</v>
      </c>
      <c r="M250" s="21" t="str">
        <f>IF(D250=0,"",(IF($F$3="YTD TOTALS",SUM(Blank2:TEMPLATE!C251),SUM(Blank:TEMPLATE!C251))))</f>
        <v/>
      </c>
      <c r="N250" s="21" t="str">
        <f t="shared" si="27"/>
        <v/>
      </c>
      <c r="O250" s="21" t="str">
        <f>IF(E250=0,"",(IF($F$3="YTD TOTALS",SUM(Blank2:TEMPLATE!G251),SUM(Blank:TEMPLATE!G251))))</f>
        <v/>
      </c>
      <c r="P250" s="21" t="str">
        <f t="shared" si="28"/>
        <v/>
      </c>
      <c r="Q250" s="21" t="str">
        <f>IF(E250=0,"",(IF($F$3="YTD TOTALS",SUM(SUM(Blank2:TEMPLATE!D251),SUM(Blank2:TEMPLATE!E251)),SUM(SUM(Blank:TEMPLATE!D251),SUM(Blank:TEMPLATE!E251)))))</f>
        <v/>
      </c>
      <c r="R250" s="21" t="str">
        <f t="shared" si="29"/>
        <v/>
      </c>
      <c r="S250" s="21" t="str">
        <f>IF(E250=0,"",(IF($F$3="YTD TOTALS",SUM(Blank2:TEMPLATE!F251),SUM(Blank:TEMPLATE!F251))))</f>
        <v/>
      </c>
      <c r="T250" s="21" t="str">
        <f t="shared" si="30"/>
        <v/>
      </c>
      <c r="U250" s="21" t="str">
        <f>IF(E250=0,"",(IF($F$3="YTD TOTALS",SUM(Blank2:TEMPLATE!H251),SUM(Blank:TEMPLATE!H251))))</f>
        <v/>
      </c>
      <c r="V250" s="21" t="str">
        <f>IF(E250=0,"",(IF($F$3="YTD TOTALS",SUM(Blank2:TEMPLATE!I251),SUM(Blank:TEMPLATE!I251))))</f>
        <v/>
      </c>
      <c r="W250" s="21" t="str">
        <f>IF(E250=0,"",(IF($F$3="YTD TOTALS",SUM(Blank2:TEMPLATE!J251),SUM(Blank:TEMPLATE!J251))))</f>
        <v/>
      </c>
      <c r="X250" s="21" t="str">
        <f>IF(E250=0,"",(IF($F$3="YTD TOTALS",(SUM(Blank2:TEMPLATE!L251)-('MACHINE INFO'!R250*(B$6-A250+1))),SUM(Blank:Blank2!L251)+(SUM(Blank2:TEMPLATE!L251)-('MACHINE INFO'!R250*(B$6-A250+1))))))</f>
        <v/>
      </c>
      <c r="Y250" s="22" t="str">
        <f t="shared" si="31"/>
        <v/>
      </c>
      <c r="Z250" s="126" t="str">
        <f>IF(E250=0,"",(SUM('MACHINE INFO'!S250)))</f>
        <v/>
      </c>
      <c r="AA250" s="143" t="str">
        <f t="shared" si="32"/>
        <v/>
      </c>
      <c r="AB250" s="142" t="str">
        <f t="shared" si="33"/>
        <v/>
      </c>
      <c r="AD250" s="2"/>
      <c r="AE250" s="2"/>
      <c r="AF250" s="2"/>
      <c r="AG250" s="2"/>
      <c r="AH250" s="2"/>
      <c r="AI250" s="2"/>
      <c r="AJ250" s="2"/>
      <c r="AK250" s="2"/>
      <c r="AL250" s="2"/>
      <c r="AO250" s="24"/>
      <c r="AP250" s="24"/>
      <c r="AQ250" s="24"/>
    </row>
    <row r="251" spans="1:43" s="24" customFormat="1" ht="20.25" hidden="1" customHeight="1" x14ac:dyDescent="0.4">
      <c r="A251" s="291">
        <f>IF($F$3="YTD TOTALS",IF('MACHINE INFO'!B252-B$2&gt;0,'MACHINE INFO'!B252,B$2),'MACHINE INFO'!B252)</f>
        <v>45626</v>
      </c>
      <c r="B251" s="604"/>
      <c r="C251" s="291">
        <f>IF($G$3="YTD TOTALS",IF('MACHINE INFO'!E252-B$2&gt;0,'MACHINE INFO'!E252,B$2),'MACHINE INFO'!E252)</f>
        <v>0</v>
      </c>
      <c r="D251" s="19">
        <f>'MACHINE INFO'!F252</f>
        <v>0</v>
      </c>
      <c r="E251" s="19">
        <f>'MACHINE INFO'!G252</f>
        <v>0</v>
      </c>
      <c r="F251" s="20">
        <f>'MACHINE INFO'!H252</f>
        <v>0</v>
      </c>
      <c r="G251" s="19">
        <f>'MACHINE INFO'!I252</f>
        <v>0</v>
      </c>
      <c r="H251" s="19">
        <f>'MACHINE INFO'!O252</f>
        <v>0</v>
      </c>
      <c r="I251" s="19">
        <f>'MACHINE INFO'!P252</f>
        <v>0</v>
      </c>
      <c r="J251" s="19">
        <f>'MACHINE INFO'!Q252</f>
        <v>0</v>
      </c>
      <c r="K251" s="19" t="e">
        <f>'MACHINE INFO'!#REF!</f>
        <v>#REF!</v>
      </c>
      <c r="L251" s="299">
        <f>'MACHINE INFO'!U252</f>
        <v>0</v>
      </c>
      <c r="M251" s="21" t="str">
        <f>IF(D251=0,"",(IF($F$3="YTD TOTALS",SUM(Blank2:TEMPLATE!C252),SUM(Blank:TEMPLATE!C252))))</f>
        <v/>
      </c>
      <c r="N251" s="21" t="str">
        <f t="shared" si="27"/>
        <v/>
      </c>
      <c r="O251" s="21" t="str">
        <f>IF(E251=0,"",(IF($F$3="YTD TOTALS",SUM(Blank2:TEMPLATE!G252),SUM(Blank:TEMPLATE!G252))))</f>
        <v/>
      </c>
      <c r="P251" s="21" t="str">
        <f t="shared" si="28"/>
        <v/>
      </c>
      <c r="Q251" s="21" t="str">
        <f>IF(E251=0,"",(IF($F$3="YTD TOTALS",SUM(SUM(Blank2:TEMPLATE!D252),SUM(Blank2:TEMPLATE!E252)),SUM(SUM(Blank:TEMPLATE!D252),SUM(Blank:TEMPLATE!E252)))))</f>
        <v/>
      </c>
      <c r="R251" s="21" t="str">
        <f t="shared" si="29"/>
        <v/>
      </c>
      <c r="S251" s="21" t="str">
        <f>IF(E251=0,"",(IF($F$3="YTD TOTALS",SUM(Blank2:TEMPLATE!F252),SUM(Blank:TEMPLATE!F252))))</f>
        <v/>
      </c>
      <c r="T251" s="21" t="str">
        <f t="shared" si="30"/>
        <v/>
      </c>
      <c r="U251" s="21" t="str">
        <f>IF(E251=0,"",(IF($F$3="YTD TOTALS",SUM(Blank2:TEMPLATE!H252),SUM(Blank:TEMPLATE!H252))))</f>
        <v/>
      </c>
      <c r="V251" s="21" t="str">
        <f>IF(E251=0,"",(IF($F$3="YTD TOTALS",SUM(Blank2:TEMPLATE!I252),SUM(Blank:TEMPLATE!I252))))</f>
        <v/>
      </c>
      <c r="W251" s="21" t="str">
        <f>IF(E251=0,"",(IF($F$3="YTD TOTALS",SUM(Blank2:TEMPLATE!J252),SUM(Blank:TEMPLATE!J252))))</f>
        <v/>
      </c>
      <c r="X251" s="21" t="str">
        <f>IF(E251=0,"",(IF($F$3="YTD TOTALS",(SUM(Blank2:TEMPLATE!L252)-('MACHINE INFO'!R251*(B$6-A251+1))),SUM(Blank:Blank2!L252)+(SUM(Blank2:TEMPLATE!L252)-('MACHINE INFO'!R251*(B$6-A251+1))))))</f>
        <v/>
      </c>
      <c r="Y251" s="22" t="str">
        <f t="shared" si="31"/>
        <v/>
      </c>
      <c r="Z251" s="126" t="str">
        <f>IF(E251=0,"",(SUM('MACHINE INFO'!S251)))</f>
        <v/>
      </c>
      <c r="AA251" s="143" t="str">
        <f t="shared" si="32"/>
        <v/>
      </c>
      <c r="AB251" s="142" t="str">
        <f t="shared" si="33"/>
        <v/>
      </c>
      <c r="AC251" s="18"/>
      <c r="AD251" s="2"/>
      <c r="AE251" s="2"/>
      <c r="AF251" s="2"/>
      <c r="AG251" s="2"/>
      <c r="AH251" s="2"/>
      <c r="AI251" s="2"/>
      <c r="AJ251" s="2"/>
      <c r="AK251" s="2"/>
      <c r="AL251" s="2"/>
      <c r="AM251" s="18"/>
      <c r="AN251" s="18"/>
      <c r="AO251" s="2"/>
      <c r="AP251" s="2"/>
      <c r="AQ251" s="2"/>
    </row>
    <row r="252" spans="1:43" ht="20.25" hidden="1" customHeight="1" x14ac:dyDescent="0.4">
      <c r="A252" s="291">
        <f>IF($F$3="YTD TOTALS",IF('MACHINE INFO'!B253-B$2&gt;0,'MACHINE INFO'!B253,B$2),'MACHINE INFO'!B253)</f>
        <v>45626</v>
      </c>
      <c r="B252" s="604"/>
      <c r="C252" s="291">
        <f>IF($G$3="YTD TOTALS",IF('MACHINE INFO'!E253-B$2&gt;0,'MACHINE INFO'!E253,B$2),'MACHINE INFO'!E253)</f>
        <v>0</v>
      </c>
      <c r="D252" s="19">
        <f>'MACHINE INFO'!F253</f>
        <v>0</v>
      </c>
      <c r="E252" s="19">
        <f>'MACHINE INFO'!G253</f>
        <v>0</v>
      </c>
      <c r="F252" s="20">
        <f>'MACHINE INFO'!H253</f>
        <v>0</v>
      </c>
      <c r="G252" s="19">
        <f>'MACHINE INFO'!I253</f>
        <v>0</v>
      </c>
      <c r="H252" s="19">
        <f>'MACHINE INFO'!O253</f>
        <v>0</v>
      </c>
      <c r="I252" s="19">
        <f>'MACHINE INFO'!P253</f>
        <v>0</v>
      </c>
      <c r="J252" s="19">
        <f>'MACHINE INFO'!Q253</f>
        <v>0</v>
      </c>
      <c r="K252" s="19" t="e">
        <f>'MACHINE INFO'!#REF!</f>
        <v>#REF!</v>
      </c>
      <c r="L252" s="299">
        <f>'MACHINE INFO'!U253</f>
        <v>0</v>
      </c>
      <c r="M252" s="21" t="str">
        <f>IF(D252=0,"",(IF($F$3="YTD TOTALS",SUM(Blank2:TEMPLATE!C253),SUM(Blank:TEMPLATE!C253))))</f>
        <v/>
      </c>
      <c r="N252" s="21" t="str">
        <f t="shared" si="27"/>
        <v/>
      </c>
      <c r="O252" s="21" t="str">
        <f>IF(E252=0,"",(IF($F$3="YTD TOTALS",SUM(Blank2:TEMPLATE!G253),SUM(Blank:TEMPLATE!G253))))</f>
        <v/>
      </c>
      <c r="P252" s="21" t="str">
        <f t="shared" si="28"/>
        <v/>
      </c>
      <c r="Q252" s="21" t="str">
        <f>IF(E252=0,"",(IF($F$3="YTD TOTALS",SUM(SUM(Blank2:TEMPLATE!D253),SUM(Blank2:TEMPLATE!E253)),SUM(SUM(Blank:TEMPLATE!D253),SUM(Blank:TEMPLATE!E253)))))</f>
        <v/>
      </c>
      <c r="R252" s="21" t="str">
        <f t="shared" si="29"/>
        <v/>
      </c>
      <c r="S252" s="21" t="str">
        <f>IF(E252=0,"",(IF($F$3="YTD TOTALS",SUM(Blank2:TEMPLATE!F253),SUM(Blank:TEMPLATE!F253))))</f>
        <v/>
      </c>
      <c r="T252" s="21" t="str">
        <f t="shared" si="30"/>
        <v/>
      </c>
      <c r="U252" s="21" t="str">
        <f>IF(E252=0,"",(IF($F$3="YTD TOTALS",SUM(Blank2:TEMPLATE!H253),SUM(Blank:TEMPLATE!H253))))</f>
        <v/>
      </c>
      <c r="V252" s="21" t="str">
        <f>IF(E252=0,"",(IF($F$3="YTD TOTALS",SUM(Blank2:TEMPLATE!I253),SUM(Blank:TEMPLATE!I253))))</f>
        <v/>
      </c>
      <c r="W252" s="21" t="str">
        <f>IF(E252=0,"",(IF($F$3="YTD TOTALS",SUM(Blank2:TEMPLATE!J253),SUM(Blank:TEMPLATE!J253))))</f>
        <v/>
      </c>
      <c r="X252" s="21" t="str">
        <f>IF(E252=0,"",(IF($F$3="YTD TOTALS",(SUM(Blank2:TEMPLATE!L253)-('MACHINE INFO'!R252*(B$6-A252+1))),SUM(Blank:Blank2!L253)+(SUM(Blank2:TEMPLATE!L253)-('MACHINE INFO'!R252*(B$6-A252+1))))))</f>
        <v/>
      </c>
      <c r="Y252" s="22" t="str">
        <f t="shared" si="31"/>
        <v/>
      </c>
      <c r="Z252" s="126" t="str">
        <f>IF(E252=0,"",(SUM('MACHINE INFO'!S252)))</f>
        <v/>
      </c>
      <c r="AA252" s="143" t="str">
        <f t="shared" si="32"/>
        <v/>
      </c>
      <c r="AB252" s="142" t="str">
        <f t="shared" si="33"/>
        <v/>
      </c>
      <c r="AC252" s="18"/>
      <c r="AM252" s="18"/>
      <c r="AN252" s="18"/>
      <c r="AO252" s="18"/>
      <c r="AP252" s="18"/>
      <c r="AQ252" s="18"/>
    </row>
    <row r="253" spans="1:43" s="24" customFormat="1" ht="20.25" hidden="1" customHeight="1" x14ac:dyDescent="0.4">
      <c r="A253" s="291">
        <f>IF($F$3="YTD TOTALS",IF('MACHINE INFO'!B254-B$2&gt;0,'MACHINE INFO'!B254,B$2),'MACHINE INFO'!B254)</f>
        <v>45626</v>
      </c>
      <c r="B253" s="604"/>
      <c r="C253" s="291">
        <f>IF($G$3="YTD TOTALS",IF('MACHINE INFO'!E254-B$2&gt;0,'MACHINE INFO'!E254,B$2),'MACHINE INFO'!E254)</f>
        <v>0</v>
      </c>
      <c r="D253" s="19">
        <f>'MACHINE INFO'!F254</f>
        <v>0</v>
      </c>
      <c r="E253" s="19">
        <f>'MACHINE INFO'!G254</f>
        <v>0</v>
      </c>
      <c r="F253" s="20">
        <f>'MACHINE INFO'!H254</f>
        <v>0</v>
      </c>
      <c r="G253" s="19">
        <f>'MACHINE INFO'!I254</f>
        <v>0</v>
      </c>
      <c r="H253" s="19">
        <f>'MACHINE INFO'!O254</f>
        <v>0</v>
      </c>
      <c r="I253" s="19">
        <f>'MACHINE INFO'!P254</f>
        <v>0</v>
      </c>
      <c r="J253" s="19">
        <f>'MACHINE INFO'!Q254</f>
        <v>0</v>
      </c>
      <c r="K253" s="19" t="e">
        <f>'MACHINE INFO'!#REF!</f>
        <v>#REF!</v>
      </c>
      <c r="L253" s="299">
        <f>'MACHINE INFO'!U254</f>
        <v>0</v>
      </c>
      <c r="M253" s="21" t="str">
        <f>IF(D253=0,"",(IF($F$3="YTD TOTALS",SUM(Blank2:TEMPLATE!C254),SUM(Blank:TEMPLATE!C254))))</f>
        <v/>
      </c>
      <c r="N253" s="21" t="str">
        <f t="shared" si="27"/>
        <v/>
      </c>
      <c r="O253" s="21" t="str">
        <f>IF(E253=0,"",(IF($F$3="YTD TOTALS",SUM(Blank2:TEMPLATE!G254),SUM(Blank:TEMPLATE!G254))))</f>
        <v/>
      </c>
      <c r="P253" s="21" t="str">
        <f t="shared" si="28"/>
        <v/>
      </c>
      <c r="Q253" s="21" t="str">
        <f>IF(E253=0,"",(IF($F$3="YTD TOTALS",SUM(SUM(Blank2:TEMPLATE!D254),SUM(Blank2:TEMPLATE!E254)),SUM(SUM(Blank:TEMPLATE!D254),SUM(Blank:TEMPLATE!E254)))))</f>
        <v/>
      </c>
      <c r="R253" s="21" t="str">
        <f t="shared" si="29"/>
        <v/>
      </c>
      <c r="S253" s="21" t="str">
        <f>IF(E253=0,"",(IF($F$3="YTD TOTALS",SUM(Blank2:TEMPLATE!F254),SUM(Blank:TEMPLATE!F254))))</f>
        <v/>
      </c>
      <c r="T253" s="21" t="str">
        <f t="shared" si="30"/>
        <v/>
      </c>
      <c r="U253" s="21" t="str">
        <f>IF(E253=0,"",(IF($F$3="YTD TOTALS",SUM(Blank2:TEMPLATE!H254),SUM(Blank:TEMPLATE!H254))))</f>
        <v/>
      </c>
      <c r="V253" s="21" t="str">
        <f>IF(E253=0,"",(IF($F$3="YTD TOTALS",SUM(Blank2:TEMPLATE!I254),SUM(Blank:TEMPLATE!I254))))</f>
        <v/>
      </c>
      <c r="W253" s="21" t="str">
        <f>IF(E253=0,"",(IF($F$3="YTD TOTALS",SUM(Blank2:TEMPLATE!J254),SUM(Blank:TEMPLATE!J254))))</f>
        <v/>
      </c>
      <c r="X253" s="21" t="str">
        <f>IF(E253=0,"",(IF($F$3="YTD TOTALS",(SUM(Blank2:TEMPLATE!L254)-('MACHINE INFO'!R253*(B$6-A253+1))),SUM(Blank:Blank2!L254)+(SUM(Blank2:TEMPLATE!L254)-('MACHINE INFO'!R253*(B$6-A253+1))))))</f>
        <v/>
      </c>
      <c r="Y253" s="22" t="str">
        <f t="shared" si="31"/>
        <v/>
      </c>
      <c r="Z253" s="126" t="str">
        <f>IF(E253=0,"",(SUM('MACHINE INFO'!S253)))</f>
        <v/>
      </c>
      <c r="AA253" s="143" t="str">
        <f t="shared" si="32"/>
        <v/>
      </c>
      <c r="AB253" s="142" t="str">
        <f t="shared" si="33"/>
        <v/>
      </c>
      <c r="AC253" s="18"/>
      <c r="AD253" s="2"/>
      <c r="AE253" s="2"/>
      <c r="AF253" s="2"/>
      <c r="AG253" s="2"/>
      <c r="AH253" s="2"/>
      <c r="AI253" s="2"/>
      <c r="AJ253" s="2"/>
      <c r="AK253" s="2"/>
      <c r="AL253" s="2"/>
      <c r="AM253" s="18"/>
      <c r="AN253" s="18"/>
      <c r="AO253" s="18"/>
      <c r="AP253" s="18"/>
      <c r="AQ253" s="18"/>
    </row>
    <row r="254" spans="1:43" ht="20.25" hidden="1" customHeight="1" x14ac:dyDescent="0.4">
      <c r="A254" s="291">
        <f>IF($F$3="YTD TOTALS",IF('MACHINE INFO'!B255-B$2&gt;0,'MACHINE INFO'!B255,B$2),'MACHINE INFO'!B255)</f>
        <v>45626</v>
      </c>
      <c r="B254" s="604"/>
      <c r="C254" s="291">
        <f>IF($G$3="YTD TOTALS",IF('MACHINE INFO'!E255-B$2&gt;0,'MACHINE INFO'!E255,B$2),'MACHINE INFO'!E255)</f>
        <v>0</v>
      </c>
      <c r="D254" s="19">
        <f>'MACHINE INFO'!F255</f>
        <v>0</v>
      </c>
      <c r="E254" s="19">
        <f>'MACHINE INFO'!G255</f>
        <v>0</v>
      </c>
      <c r="F254" s="20">
        <f>'MACHINE INFO'!H255</f>
        <v>0</v>
      </c>
      <c r="G254" s="19">
        <f>'MACHINE INFO'!I255</f>
        <v>0</v>
      </c>
      <c r="H254" s="19">
        <f>'MACHINE INFO'!O255</f>
        <v>0</v>
      </c>
      <c r="I254" s="19">
        <f>'MACHINE INFO'!P255</f>
        <v>0</v>
      </c>
      <c r="J254" s="19">
        <f>'MACHINE INFO'!Q255</f>
        <v>0</v>
      </c>
      <c r="K254" s="19" t="e">
        <f>'MACHINE INFO'!#REF!</f>
        <v>#REF!</v>
      </c>
      <c r="L254" s="299">
        <f>'MACHINE INFO'!U255</f>
        <v>0</v>
      </c>
      <c r="M254" s="21" t="str">
        <f>IF(D254=0,"",(IF($F$3="YTD TOTALS",SUM(Blank2:TEMPLATE!C255),SUM(Blank:TEMPLATE!C255))))</f>
        <v/>
      </c>
      <c r="N254" s="21" t="str">
        <f t="shared" si="27"/>
        <v/>
      </c>
      <c r="O254" s="21" t="str">
        <f>IF(E254=0,"",(IF($F$3="YTD TOTALS",SUM(Blank2:TEMPLATE!G255),SUM(Blank:TEMPLATE!G255))))</f>
        <v/>
      </c>
      <c r="P254" s="21" t="str">
        <f t="shared" si="28"/>
        <v/>
      </c>
      <c r="Q254" s="21" t="str">
        <f>IF(E254=0,"",(IF($F$3="YTD TOTALS",SUM(SUM(Blank2:TEMPLATE!D255),SUM(Blank2:TEMPLATE!E255)),SUM(SUM(Blank:TEMPLATE!D255),SUM(Blank:TEMPLATE!E255)))))</f>
        <v/>
      </c>
      <c r="R254" s="21" t="str">
        <f t="shared" si="29"/>
        <v/>
      </c>
      <c r="S254" s="21" t="str">
        <f>IF(E254=0,"",(IF($F$3="YTD TOTALS",SUM(Blank2:TEMPLATE!F255),SUM(Blank:TEMPLATE!F255))))</f>
        <v/>
      </c>
      <c r="T254" s="21" t="str">
        <f t="shared" si="30"/>
        <v/>
      </c>
      <c r="U254" s="21" t="str">
        <f>IF(E254=0,"",(IF($F$3="YTD TOTALS",SUM(Blank2:TEMPLATE!H255),SUM(Blank:TEMPLATE!H255))))</f>
        <v/>
      </c>
      <c r="V254" s="21" t="str">
        <f>IF(E254=0,"",(IF($F$3="YTD TOTALS",SUM(Blank2:TEMPLATE!I255),SUM(Blank:TEMPLATE!I255))))</f>
        <v/>
      </c>
      <c r="W254" s="21" t="str">
        <f>IF(E254=0,"",(IF($F$3="YTD TOTALS",SUM(Blank2:TEMPLATE!J255),SUM(Blank:TEMPLATE!J255))))</f>
        <v/>
      </c>
      <c r="X254" s="21" t="str">
        <f>IF(E254=0,"",(IF($F$3="YTD TOTALS",(SUM(Blank2:TEMPLATE!L255)-('MACHINE INFO'!R254*(B$6-A254+1))),SUM(Blank:Blank2!L255)+(SUM(Blank2:TEMPLATE!L255)-('MACHINE INFO'!R254*(B$6-A254+1))))))</f>
        <v/>
      </c>
      <c r="Y254" s="22" t="str">
        <f t="shared" si="31"/>
        <v/>
      </c>
      <c r="Z254" s="126" t="str">
        <f>IF(E254=0,"",(SUM('MACHINE INFO'!S254)))</f>
        <v/>
      </c>
      <c r="AA254" s="143" t="str">
        <f t="shared" si="32"/>
        <v/>
      </c>
      <c r="AB254" s="142" t="str">
        <f t="shared" si="33"/>
        <v/>
      </c>
      <c r="AC254" s="18"/>
      <c r="AM254" s="18"/>
      <c r="AN254" s="18"/>
      <c r="AO254" s="18"/>
      <c r="AP254" s="18"/>
      <c r="AQ254" s="18"/>
    </row>
    <row r="255" spans="1:43" s="18" customFormat="1" ht="20.25" hidden="1" customHeight="1" x14ac:dyDescent="0.4">
      <c r="A255" s="291">
        <f>IF($F$3="YTD TOTALS",IF('MACHINE INFO'!B256-B$2&gt;0,'MACHINE INFO'!B256,B$2),'MACHINE INFO'!B256)</f>
        <v>45626</v>
      </c>
      <c r="B255" s="604"/>
      <c r="C255" s="291">
        <f>IF($G$3="YTD TOTALS",IF('MACHINE INFO'!E256-B$2&gt;0,'MACHINE INFO'!E256,B$2),'MACHINE INFO'!E256)</f>
        <v>0</v>
      </c>
      <c r="D255" s="19">
        <f>'MACHINE INFO'!F256</f>
        <v>0</v>
      </c>
      <c r="E255" s="19">
        <f>'MACHINE INFO'!G256</f>
        <v>0</v>
      </c>
      <c r="F255" s="20">
        <f>'MACHINE INFO'!H256</f>
        <v>0</v>
      </c>
      <c r="G255" s="19">
        <f>'MACHINE INFO'!I256</f>
        <v>0</v>
      </c>
      <c r="H255" s="19">
        <f>'MACHINE INFO'!O256</f>
        <v>0</v>
      </c>
      <c r="I255" s="19">
        <f>'MACHINE INFO'!P256</f>
        <v>0</v>
      </c>
      <c r="J255" s="19">
        <f>'MACHINE INFO'!Q256</f>
        <v>0</v>
      </c>
      <c r="K255" s="19" t="e">
        <f>'MACHINE INFO'!#REF!</f>
        <v>#REF!</v>
      </c>
      <c r="L255" s="299">
        <f>'MACHINE INFO'!U256</f>
        <v>0</v>
      </c>
      <c r="M255" s="21" t="str">
        <f>IF(D255=0,"",(IF($F$3="YTD TOTALS",SUM(Blank2:TEMPLATE!C256),SUM(Blank:TEMPLATE!C256))))</f>
        <v/>
      </c>
      <c r="N255" s="21" t="str">
        <f t="shared" si="27"/>
        <v/>
      </c>
      <c r="O255" s="21" t="str">
        <f>IF(E255=0,"",(IF($F$3="YTD TOTALS",SUM(Blank2:TEMPLATE!G256),SUM(Blank:TEMPLATE!G256))))</f>
        <v/>
      </c>
      <c r="P255" s="21" t="str">
        <f t="shared" si="28"/>
        <v/>
      </c>
      <c r="Q255" s="21" t="str">
        <f>IF(E255=0,"",(IF($F$3="YTD TOTALS",SUM(SUM(Blank2:TEMPLATE!D256),SUM(Blank2:TEMPLATE!E256)),SUM(SUM(Blank:TEMPLATE!D256),SUM(Blank:TEMPLATE!E256)))))</f>
        <v/>
      </c>
      <c r="R255" s="21" t="str">
        <f t="shared" si="29"/>
        <v/>
      </c>
      <c r="S255" s="21" t="str">
        <f>IF(E255=0,"",(IF($F$3="YTD TOTALS",SUM(Blank2:TEMPLATE!F256),SUM(Blank:TEMPLATE!F256))))</f>
        <v/>
      </c>
      <c r="T255" s="21" t="str">
        <f t="shared" si="30"/>
        <v/>
      </c>
      <c r="U255" s="21" t="str">
        <f>IF(E255=0,"",(IF($F$3="YTD TOTALS",SUM(Blank2:TEMPLATE!H256),SUM(Blank:TEMPLATE!H256))))</f>
        <v/>
      </c>
      <c r="V255" s="21" t="str">
        <f>IF(E255=0,"",(IF($F$3="YTD TOTALS",SUM(Blank2:TEMPLATE!I256),SUM(Blank:TEMPLATE!I256))))</f>
        <v/>
      </c>
      <c r="W255" s="21" t="str">
        <f>IF(E255=0,"",(IF($F$3="YTD TOTALS",SUM(Blank2:TEMPLATE!J256),SUM(Blank:TEMPLATE!J256))))</f>
        <v/>
      </c>
      <c r="X255" s="21" t="str">
        <f>IF(E255=0,"",(IF($F$3="YTD TOTALS",(SUM(Blank2:TEMPLATE!L256)-('MACHINE INFO'!R255*(B$6-A255+1))),SUM(Blank:Blank2!L256)+(SUM(Blank2:TEMPLATE!L256)-('MACHINE INFO'!R255*(B$6-A255+1))))))</f>
        <v/>
      </c>
      <c r="Y255" s="22" t="str">
        <f t="shared" si="31"/>
        <v/>
      </c>
      <c r="Z255" s="126" t="str">
        <f>IF(E255=0,"",(SUM('MACHINE INFO'!S255)))</f>
        <v/>
      </c>
      <c r="AA255" s="143" t="str">
        <f t="shared" si="32"/>
        <v/>
      </c>
      <c r="AB255" s="142" t="str">
        <f t="shared" si="33"/>
        <v/>
      </c>
      <c r="AD255" s="2"/>
      <c r="AE255" s="2"/>
      <c r="AF255" s="2"/>
      <c r="AG255" s="2"/>
      <c r="AH255" s="2"/>
      <c r="AI255" s="2"/>
      <c r="AJ255" s="2"/>
      <c r="AK255" s="2"/>
      <c r="AL255" s="2"/>
    </row>
    <row r="256" spans="1:43" s="18" customFormat="1" ht="20.25" hidden="1" customHeight="1" x14ac:dyDescent="0.4">
      <c r="A256" s="291">
        <f>IF($F$3="YTD TOTALS",IF('MACHINE INFO'!B257-B$2&gt;0,'MACHINE INFO'!B257,B$2),'MACHINE INFO'!B257)</f>
        <v>45626</v>
      </c>
      <c r="B256" s="604"/>
      <c r="C256" s="291">
        <f>IF($G$3="YTD TOTALS",IF('MACHINE INFO'!E257-B$2&gt;0,'MACHINE INFO'!E257,B$2),'MACHINE INFO'!E257)</f>
        <v>0</v>
      </c>
      <c r="D256" s="19">
        <f>'MACHINE INFO'!F257</f>
        <v>0</v>
      </c>
      <c r="E256" s="19">
        <f>'MACHINE INFO'!G257</f>
        <v>0</v>
      </c>
      <c r="F256" s="20">
        <f>'MACHINE INFO'!H257</f>
        <v>0</v>
      </c>
      <c r="G256" s="19">
        <f>'MACHINE INFO'!I257</f>
        <v>0</v>
      </c>
      <c r="H256" s="19">
        <f>'MACHINE INFO'!O257</f>
        <v>0</v>
      </c>
      <c r="I256" s="19">
        <f>'MACHINE INFO'!P257</f>
        <v>0</v>
      </c>
      <c r="J256" s="19">
        <f>'MACHINE INFO'!Q257</f>
        <v>0</v>
      </c>
      <c r="K256" s="19" t="e">
        <f>'MACHINE INFO'!#REF!</f>
        <v>#REF!</v>
      </c>
      <c r="L256" s="299">
        <f>'MACHINE INFO'!U257</f>
        <v>0</v>
      </c>
      <c r="M256" s="21" t="str">
        <f>IF(D256=0,"",(IF($F$3="YTD TOTALS",SUM(Blank2:TEMPLATE!C257),SUM(Blank:TEMPLATE!C257))))</f>
        <v/>
      </c>
      <c r="N256" s="21" t="str">
        <f t="shared" si="27"/>
        <v/>
      </c>
      <c r="O256" s="21" t="str">
        <f>IF(E256=0,"",(IF($F$3="YTD TOTALS",SUM(Blank2:TEMPLATE!G257),SUM(Blank:TEMPLATE!G257))))</f>
        <v/>
      </c>
      <c r="P256" s="21" t="str">
        <f t="shared" si="28"/>
        <v/>
      </c>
      <c r="Q256" s="21" t="str">
        <f>IF(E256=0,"",(IF($F$3="YTD TOTALS",SUM(SUM(Blank2:TEMPLATE!D257),SUM(Blank2:TEMPLATE!E257)),SUM(SUM(Blank:TEMPLATE!D257),SUM(Blank:TEMPLATE!E257)))))</f>
        <v/>
      </c>
      <c r="R256" s="21" t="str">
        <f t="shared" si="29"/>
        <v/>
      </c>
      <c r="S256" s="21" t="str">
        <f>IF(E256=0,"",(IF($F$3="YTD TOTALS",SUM(Blank2:TEMPLATE!F257),SUM(Blank:TEMPLATE!F257))))</f>
        <v/>
      </c>
      <c r="T256" s="21" t="str">
        <f t="shared" si="30"/>
        <v/>
      </c>
      <c r="U256" s="21" t="str">
        <f>IF(E256=0,"",(IF($F$3="YTD TOTALS",SUM(Blank2:TEMPLATE!H257),SUM(Blank:TEMPLATE!H257))))</f>
        <v/>
      </c>
      <c r="V256" s="21" t="str">
        <f>IF(E256=0,"",(IF($F$3="YTD TOTALS",SUM(Blank2:TEMPLATE!I257),SUM(Blank:TEMPLATE!I257))))</f>
        <v/>
      </c>
      <c r="W256" s="21" t="str">
        <f>IF(E256=0,"",(IF($F$3="YTD TOTALS",SUM(Blank2:TEMPLATE!J257),SUM(Blank:TEMPLATE!J257))))</f>
        <v/>
      </c>
      <c r="X256" s="21" t="str">
        <f>IF(E256=0,"",(IF($F$3="YTD TOTALS",(SUM(Blank2:TEMPLATE!L257)-('MACHINE INFO'!R256*(B$6-A256+1))),SUM(Blank:Blank2!L257)+(SUM(Blank2:TEMPLATE!L257)-('MACHINE INFO'!R256*(B$6-A256+1))))))</f>
        <v/>
      </c>
      <c r="Y256" s="22" t="str">
        <f t="shared" si="31"/>
        <v/>
      </c>
      <c r="Z256" s="126" t="str">
        <f>IF(E256=0,"",(SUM('MACHINE INFO'!S256)))</f>
        <v/>
      </c>
      <c r="AA256" s="143" t="str">
        <f t="shared" si="32"/>
        <v/>
      </c>
      <c r="AB256" s="142" t="str">
        <f t="shared" si="33"/>
        <v/>
      </c>
      <c r="AC256" s="24"/>
      <c r="AD256" s="2"/>
      <c r="AE256" s="2"/>
      <c r="AF256" s="2"/>
      <c r="AG256" s="2"/>
      <c r="AH256" s="2"/>
      <c r="AI256" s="2"/>
      <c r="AJ256" s="2"/>
      <c r="AK256" s="2"/>
      <c r="AL256" s="2"/>
      <c r="AN256" s="24"/>
    </row>
    <row r="257" spans="1:43" s="18" customFormat="1" ht="20.25" hidden="1" customHeight="1" x14ac:dyDescent="0.4">
      <c r="A257" s="291">
        <f>IF($F$3="YTD TOTALS",IF('MACHINE INFO'!B258-B$2&gt;0,'MACHINE INFO'!B258,B$2),'MACHINE INFO'!B258)</f>
        <v>45626</v>
      </c>
      <c r="B257" s="604"/>
      <c r="C257" s="291">
        <f>IF($G$3="YTD TOTALS",IF('MACHINE INFO'!E258-B$2&gt;0,'MACHINE INFO'!E258,B$2),'MACHINE INFO'!E258)</f>
        <v>0</v>
      </c>
      <c r="D257" s="19">
        <f>'MACHINE INFO'!F258</f>
        <v>0</v>
      </c>
      <c r="E257" s="19">
        <f>'MACHINE INFO'!G258</f>
        <v>0</v>
      </c>
      <c r="F257" s="20">
        <f>'MACHINE INFO'!H258</f>
        <v>0</v>
      </c>
      <c r="G257" s="19">
        <f>'MACHINE INFO'!I258</f>
        <v>0</v>
      </c>
      <c r="H257" s="19">
        <f>'MACHINE INFO'!O258</f>
        <v>0</v>
      </c>
      <c r="I257" s="19">
        <f>'MACHINE INFO'!P258</f>
        <v>0</v>
      </c>
      <c r="J257" s="19">
        <f>'MACHINE INFO'!Q258</f>
        <v>0</v>
      </c>
      <c r="K257" s="19" t="e">
        <f>'MACHINE INFO'!#REF!</f>
        <v>#REF!</v>
      </c>
      <c r="L257" s="299">
        <f>'MACHINE INFO'!U258</f>
        <v>0</v>
      </c>
      <c r="M257" s="21" t="str">
        <f>IF(D257=0,"",(IF($F$3="YTD TOTALS",SUM(Blank2:TEMPLATE!C258),SUM(Blank:TEMPLATE!C258))))</f>
        <v/>
      </c>
      <c r="N257" s="21" t="str">
        <f t="shared" si="27"/>
        <v/>
      </c>
      <c r="O257" s="21" t="str">
        <f>IF(E257=0,"",(IF($F$3="YTD TOTALS",SUM(Blank2:TEMPLATE!G258),SUM(Blank:TEMPLATE!G258))))</f>
        <v/>
      </c>
      <c r="P257" s="21" t="str">
        <f t="shared" si="28"/>
        <v/>
      </c>
      <c r="Q257" s="21" t="str">
        <f>IF(E257=0,"",(IF($F$3="YTD TOTALS",SUM(SUM(Blank2:TEMPLATE!D258),SUM(Blank2:TEMPLATE!E258)),SUM(SUM(Blank:TEMPLATE!D258),SUM(Blank:TEMPLATE!E258)))))</f>
        <v/>
      </c>
      <c r="R257" s="21" t="str">
        <f t="shared" si="29"/>
        <v/>
      </c>
      <c r="S257" s="21" t="str">
        <f>IF(E257=0,"",(IF($F$3="YTD TOTALS",SUM(Blank2:TEMPLATE!F258),SUM(Blank:TEMPLATE!F258))))</f>
        <v/>
      </c>
      <c r="T257" s="21" t="str">
        <f t="shared" si="30"/>
        <v/>
      </c>
      <c r="U257" s="21" t="str">
        <f>IF(E257=0,"",(IF($F$3="YTD TOTALS",SUM(Blank2:TEMPLATE!H258),SUM(Blank:TEMPLATE!H258))))</f>
        <v/>
      </c>
      <c r="V257" s="21" t="str">
        <f>IF(E257=0,"",(IF($F$3="YTD TOTALS",SUM(Blank2:TEMPLATE!I258),SUM(Blank:TEMPLATE!I258))))</f>
        <v/>
      </c>
      <c r="W257" s="21" t="str">
        <f>IF(E257=0,"",(IF($F$3="YTD TOTALS",SUM(Blank2:TEMPLATE!J258),SUM(Blank:TEMPLATE!J258))))</f>
        <v/>
      </c>
      <c r="X257" s="21" t="str">
        <f>IF(E257=0,"",(IF($F$3="YTD TOTALS",(SUM(Blank2:TEMPLATE!L258)-('MACHINE INFO'!R257*(B$6-A257+1))),SUM(Blank:Blank2!L258)+(SUM(Blank2:TEMPLATE!L258)-('MACHINE INFO'!R257*(B$6-A257+1))))))</f>
        <v/>
      </c>
      <c r="Y257" s="22" t="str">
        <f t="shared" si="31"/>
        <v/>
      </c>
      <c r="Z257" s="126" t="str">
        <f>IF(E257=0,"",(SUM('MACHINE INFO'!S257)))</f>
        <v/>
      </c>
      <c r="AA257" s="143" t="str">
        <f t="shared" si="32"/>
        <v/>
      </c>
      <c r="AB257" s="142" t="str">
        <f t="shared" si="33"/>
        <v/>
      </c>
      <c r="AC257" s="2"/>
      <c r="AD257" s="2"/>
      <c r="AE257" s="2"/>
      <c r="AF257" s="2"/>
      <c r="AG257" s="2"/>
      <c r="AH257" s="2"/>
      <c r="AI257" s="2"/>
      <c r="AJ257" s="2"/>
      <c r="AK257" s="2"/>
      <c r="AL257" s="2"/>
      <c r="AM257" s="24"/>
      <c r="AN257" s="2"/>
    </row>
    <row r="258" spans="1:43" s="18" customFormat="1" ht="20.25" hidden="1" customHeight="1" x14ac:dyDescent="0.4">
      <c r="A258" s="291">
        <f>IF($F$3="YTD TOTALS",IF('MACHINE INFO'!B259-B$2&gt;0,'MACHINE INFO'!B259,B$2),'MACHINE INFO'!B259)</f>
        <v>45626</v>
      </c>
      <c r="B258" s="604"/>
      <c r="C258" s="291">
        <f>IF($G$3="YTD TOTALS",IF('MACHINE INFO'!E259-B$2&gt;0,'MACHINE INFO'!E259,B$2),'MACHINE INFO'!E259)</f>
        <v>0</v>
      </c>
      <c r="D258" s="19">
        <f>'MACHINE INFO'!F259</f>
        <v>0</v>
      </c>
      <c r="E258" s="19">
        <f>'MACHINE INFO'!G259</f>
        <v>0</v>
      </c>
      <c r="F258" s="20">
        <f>'MACHINE INFO'!H259</f>
        <v>0</v>
      </c>
      <c r="G258" s="19">
        <f>'MACHINE INFO'!I259</f>
        <v>0</v>
      </c>
      <c r="H258" s="19">
        <f>'MACHINE INFO'!O259</f>
        <v>0</v>
      </c>
      <c r="I258" s="19">
        <f>'MACHINE INFO'!P259</f>
        <v>0</v>
      </c>
      <c r="J258" s="19">
        <f>'MACHINE INFO'!Q259</f>
        <v>0</v>
      </c>
      <c r="K258" s="19" t="e">
        <f>'MACHINE INFO'!#REF!</f>
        <v>#REF!</v>
      </c>
      <c r="L258" s="299">
        <f>'MACHINE INFO'!U259</f>
        <v>0</v>
      </c>
      <c r="M258" s="21" t="str">
        <f>IF(D258=0,"",(IF($F$3="YTD TOTALS",SUM(Blank2:TEMPLATE!C259),SUM(Blank:TEMPLATE!C259))))</f>
        <v/>
      </c>
      <c r="N258" s="21" t="str">
        <f t="shared" si="27"/>
        <v/>
      </c>
      <c r="O258" s="21" t="str">
        <f>IF(E258=0,"",(IF($F$3="YTD TOTALS",SUM(Blank2:TEMPLATE!G259),SUM(Blank:TEMPLATE!G259))))</f>
        <v/>
      </c>
      <c r="P258" s="21" t="str">
        <f t="shared" si="28"/>
        <v/>
      </c>
      <c r="Q258" s="21" t="str">
        <f>IF(E258=0,"",(IF($F$3="YTD TOTALS",SUM(SUM(Blank2:TEMPLATE!D259),SUM(Blank2:TEMPLATE!E259)),SUM(SUM(Blank:TEMPLATE!D259),SUM(Blank:TEMPLATE!E259)))))</f>
        <v/>
      </c>
      <c r="R258" s="21" t="str">
        <f t="shared" si="29"/>
        <v/>
      </c>
      <c r="S258" s="21" t="str">
        <f>IF(E258=0,"",(IF($F$3="YTD TOTALS",SUM(Blank2:TEMPLATE!F259),SUM(Blank:TEMPLATE!F259))))</f>
        <v/>
      </c>
      <c r="T258" s="21" t="str">
        <f t="shared" si="30"/>
        <v/>
      </c>
      <c r="U258" s="21" t="str">
        <f>IF(E258=0,"",(IF($F$3="YTD TOTALS",SUM(Blank2:TEMPLATE!H259),SUM(Blank:TEMPLATE!H259))))</f>
        <v/>
      </c>
      <c r="V258" s="21" t="str">
        <f>IF(E258=0,"",(IF($F$3="YTD TOTALS",SUM(Blank2:TEMPLATE!I259),SUM(Blank:TEMPLATE!I259))))</f>
        <v/>
      </c>
      <c r="W258" s="21" t="str">
        <f>IF(E258=0,"",(IF($F$3="YTD TOTALS",SUM(Blank2:TEMPLATE!J259),SUM(Blank:TEMPLATE!J259))))</f>
        <v/>
      </c>
      <c r="X258" s="21" t="str">
        <f>IF(E258=0,"",(IF($F$3="YTD TOTALS",(SUM(Blank2:TEMPLATE!L259)-('MACHINE INFO'!R258*(B$6-A258+1))),SUM(Blank:Blank2!L259)+(SUM(Blank2:TEMPLATE!L259)-('MACHINE INFO'!R258*(B$6-A258+1))))))</f>
        <v/>
      </c>
      <c r="Y258" s="22" t="str">
        <f t="shared" si="31"/>
        <v/>
      </c>
      <c r="Z258" s="126" t="str">
        <f>IF(E258=0,"",(SUM('MACHINE INFO'!S258)))</f>
        <v/>
      </c>
      <c r="AA258" s="143" t="str">
        <f t="shared" si="32"/>
        <v/>
      </c>
      <c r="AB258" s="142" t="str">
        <f t="shared" si="33"/>
        <v/>
      </c>
      <c r="AC258" s="2"/>
      <c r="AD258" s="2"/>
      <c r="AE258" s="2"/>
      <c r="AF258" s="2"/>
      <c r="AG258" s="2"/>
      <c r="AH258" s="2"/>
      <c r="AI258" s="2"/>
      <c r="AJ258" s="2"/>
      <c r="AK258" s="2"/>
      <c r="AL258" s="2"/>
      <c r="AM258" s="2"/>
      <c r="AN258" s="2"/>
    </row>
    <row r="259" spans="1:43" s="18" customFormat="1" ht="20.25" hidden="1" customHeight="1" x14ac:dyDescent="0.4">
      <c r="A259" s="291">
        <f>IF($F$3="YTD TOTALS",IF('MACHINE INFO'!B260-B$2&gt;0,'MACHINE INFO'!B260,B$2),'MACHINE INFO'!B260)</f>
        <v>45626</v>
      </c>
      <c r="B259" s="604"/>
      <c r="C259" s="291">
        <f>IF($G$3="YTD TOTALS",IF('MACHINE INFO'!E260-B$2&gt;0,'MACHINE INFO'!E260,B$2),'MACHINE INFO'!E260)</f>
        <v>0</v>
      </c>
      <c r="D259" s="19">
        <f>'MACHINE INFO'!F260</f>
        <v>0</v>
      </c>
      <c r="E259" s="19">
        <f>'MACHINE INFO'!G260</f>
        <v>0</v>
      </c>
      <c r="F259" s="20">
        <f>'MACHINE INFO'!H260</f>
        <v>0</v>
      </c>
      <c r="G259" s="19">
        <f>'MACHINE INFO'!I260</f>
        <v>0</v>
      </c>
      <c r="H259" s="19">
        <f>'MACHINE INFO'!O260</f>
        <v>0</v>
      </c>
      <c r="I259" s="19">
        <f>'MACHINE INFO'!P260</f>
        <v>0</v>
      </c>
      <c r="J259" s="19">
        <f>'MACHINE INFO'!Q260</f>
        <v>0</v>
      </c>
      <c r="K259" s="19" t="e">
        <f>'MACHINE INFO'!#REF!</f>
        <v>#REF!</v>
      </c>
      <c r="L259" s="299">
        <f>'MACHINE INFO'!U260</f>
        <v>0</v>
      </c>
      <c r="M259" s="21" t="str">
        <f>IF(D259=0,"",(IF($F$3="YTD TOTALS",SUM(Blank2:TEMPLATE!C260),SUM(Blank:TEMPLATE!C260))))</f>
        <v/>
      </c>
      <c r="N259" s="21" t="str">
        <f t="shared" si="27"/>
        <v/>
      </c>
      <c r="O259" s="21" t="str">
        <f>IF(E259=0,"",(IF($F$3="YTD TOTALS",SUM(Blank2:TEMPLATE!G260),SUM(Blank:TEMPLATE!G260))))</f>
        <v/>
      </c>
      <c r="P259" s="21" t="str">
        <f t="shared" si="28"/>
        <v/>
      </c>
      <c r="Q259" s="21" t="str">
        <f>IF(E259=0,"",(IF($F$3="YTD TOTALS",SUM(SUM(Blank2:TEMPLATE!D260),SUM(Blank2:TEMPLATE!E260)),SUM(SUM(Blank:TEMPLATE!D260),SUM(Blank:TEMPLATE!E260)))))</f>
        <v/>
      </c>
      <c r="R259" s="21" t="str">
        <f t="shared" si="29"/>
        <v/>
      </c>
      <c r="S259" s="21" t="str">
        <f>IF(E259=0,"",(IF($F$3="YTD TOTALS",SUM(Blank2:TEMPLATE!F260),SUM(Blank:TEMPLATE!F260))))</f>
        <v/>
      </c>
      <c r="T259" s="21" t="str">
        <f t="shared" si="30"/>
        <v/>
      </c>
      <c r="U259" s="21" t="str">
        <f>IF(E259=0,"",(IF($F$3="YTD TOTALS",SUM(Blank2:TEMPLATE!H260),SUM(Blank:TEMPLATE!H260))))</f>
        <v/>
      </c>
      <c r="V259" s="21" t="str">
        <f>IF(E259=0,"",(IF($F$3="YTD TOTALS",SUM(Blank2:TEMPLATE!I260),SUM(Blank:TEMPLATE!I260))))</f>
        <v/>
      </c>
      <c r="W259" s="21" t="str">
        <f>IF(E259=0,"",(IF($F$3="YTD TOTALS",SUM(Blank2:TEMPLATE!J260),SUM(Blank:TEMPLATE!J260))))</f>
        <v/>
      </c>
      <c r="X259" s="21" t="str">
        <f>IF(E259=0,"",(IF($F$3="YTD TOTALS",(SUM(Blank2:TEMPLATE!L260)-('MACHINE INFO'!R259*(B$6-A259+1))),SUM(Blank:Blank2!L260)+(SUM(Blank2:TEMPLATE!L260)-('MACHINE INFO'!R259*(B$6-A259+1))))))</f>
        <v/>
      </c>
      <c r="Y259" s="22" t="str">
        <f t="shared" si="31"/>
        <v/>
      </c>
      <c r="Z259" s="126" t="str">
        <f>IF(E259=0,"",(SUM('MACHINE INFO'!S259)))</f>
        <v/>
      </c>
      <c r="AA259" s="143" t="str">
        <f t="shared" si="32"/>
        <v/>
      </c>
      <c r="AB259" s="142" t="str">
        <f t="shared" si="33"/>
        <v/>
      </c>
      <c r="AC259" s="2"/>
      <c r="AD259" s="2"/>
      <c r="AE259" s="2"/>
      <c r="AF259" s="2"/>
      <c r="AG259" s="2"/>
      <c r="AH259" s="2"/>
      <c r="AI259" s="2"/>
      <c r="AJ259" s="2"/>
      <c r="AK259" s="2"/>
      <c r="AL259" s="2"/>
      <c r="AM259" s="2"/>
      <c r="AN259" s="2"/>
      <c r="AO259" s="24"/>
      <c r="AP259" s="24"/>
      <c r="AQ259" s="24"/>
    </row>
    <row r="260" spans="1:43" s="18" customFormat="1" ht="20.25" hidden="1" customHeight="1" x14ac:dyDescent="0.4">
      <c r="A260" s="291">
        <f>IF($F$3="YTD TOTALS",IF('MACHINE INFO'!B261-B$2&gt;0,'MACHINE INFO'!B261,B$2),'MACHINE INFO'!B261)</f>
        <v>45626</v>
      </c>
      <c r="B260" s="604"/>
      <c r="C260" s="291">
        <f>IF($G$3="YTD TOTALS",IF('MACHINE INFO'!E261-B$2&gt;0,'MACHINE INFO'!E261,B$2),'MACHINE INFO'!E261)</f>
        <v>0</v>
      </c>
      <c r="D260" s="19">
        <f>'MACHINE INFO'!F261</f>
        <v>0</v>
      </c>
      <c r="E260" s="19">
        <f>'MACHINE INFO'!G261</f>
        <v>0</v>
      </c>
      <c r="F260" s="20">
        <f>'MACHINE INFO'!H261</f>
        <v>0</v>
      </c>
      <c r="G260" s="19">
        <f>'MACHINE INFO'!I261</f>
        <v>0</v>
      </c>
      <c r="H260" s="19">
        <f>'MACHINE INFO'!O261</f>
        <v>0</v>
      </c>
      <c r="I260" s="19">
        <f>'MACHINE INFO'!P261</f>
        <v>0</v>
      </c>
      <c r="J260" s="19">
        <f>'MACHINE INFO'!Q261</f>
        <v>0</v>
      </c>
      <c r="K260" s="19" t="e">
        <f>'MACHINE INFO'!#REF!</f>
        <v>#REF!</v>
      </c>
      <c r="L260" s="299">
        <f>'MACHINE INFO'!U261</f>
        <v>0</v>
      </c>
      <c r="M260" s="21" t="str">
        <f>IF(D260=0,"",(IF($F$3="YTD TOTALS",SUM(Blank2:TEMPLATE!C261),SUM(Blank:TEMPLATE!C261))))</f>
        <v/>
      </c>
      <c r="N260" s="21" t="str">
        <f t="shared" si="27"/>
        <v/>
      </c>
      <c r="O260" s="21" t="str">
        <f>IF(E260=0,"",(IF($F$3="YTD TOTALS",SUM(Blank2:TEMPLATE!G261),SUM(Blank:TEMPLATE!G261))))</f>
        <v/>
      </c>
      <c r="P260" s="21" t="str">
        <f t="shared" si="28"/>
        <v/>
      </c>
      <c r="Q260" s="21" t="str">
        <f>IF(E260=0,"",(IF($F$3="YTD TOTALS",SUM(SUM(Blank2:TEMPLATE!D261),SUM(Blank2:TEMPLATE!E261)),SUM(SUM(Blank:TEMPLATE!D261),SUM(Blank:TEMPLATE!E261)))))</f>
        <v/>
      </c>
      <c r="R260" s="21" t="str">
        <f t="shared" si="29"/>
        <v/>
      </c>
      <c r="S260" s="21" t="str">
        <f>IF(E260=0,"",(IF($F$3="YTD TOTALS",SUM(Blank2:TEMPLATE!F261),SUM(Blank:TEMPLATE!F261))))</f>
        <v/>
      </c>
      <c r="T260" s="21" t="str">
        <f t="shared" si="30"/>
        <v/>
      </c>
      <c r="U260" s="21" t="str">
        <f>IF(E260=0,"",(IF($F$3="YTD TOTALS",SUM(Blank2:TEMPLATE!H261),SUM(Blank:TEMPLATE!H261))))</f>
        <v/>
      </c>
      <c r="V260" s="21" t="str">
        <f>IF(E260=0,"",(IF($F$3="YTD TOTALS",SUM(Blank2:TEMPLATE!I261),SUM(Blank:TEMPLATE!I261))))</f>
        <v/>
      </c>
      <c r="W260" s="21" t="str">
        <f>IF(E260=0,"",(IF($F$3="YTD TOTALS",SUM(Blank2:TEMPLATE!J261),SUM(Blank:TEMPLATE!J261))))</f>
        <v/>
      </c>
      <c r="X260" s="21" t="str">
        <f>IF(E260=0,"",(IF($F$3="YTD TOTALS",(SUM(Blank2:TEMPLATE!L261)-('MACHINE INFO'!R260*(B$6-A260+1))),SUM(Blank:Blank2!L261)+(SUM(Blank2:TEMPLATE!L261)-('MACHINE INFO'!R260*(B$6-A260+1))))))</f>
        <v/>
      </c>
      <c r="Y260" s="22" t="str">
        <f t="shared" si="31"/>
        <v/>
      </c>
      <c r="Z260" s="126" t="str">
        <f>IF(E260=0,"",(SUM('MACHINE INFO'!S260)))</f>
        <v/>
      </c>
      <c r="AA260" s="143" t="str">
        <f t="shared" si="32"/>
        <v/>
      </c>
      <c r="AB260" s="142" t="str">
        <f t="shared" si="33"/>
        <v/>
      </c>
      <c r="AC260" s="2"/>
      <c r="AD260" s="2"/>
      <c r="AE260" s="2"/>
      <c r="AF260" s="2"/>
      <c r="AG260" s="2"/>
      <c r="AH260" s="2"/>
      <c r="AI260" s="2"/>
      <c r="AJ260" s="2"/>
      <c r="AK260" s="2"/>
      <c r="AL260" s="2"/>
      <c r="AM260" s="2"/>
      <c r="AN260" s="2"/>
      <c r="AO260" s="2"/>
      <c r="AP260" s="2"/>
      <c r="AQ260" s="2"/>
    </row>
    <row r="261" spans="1:43" s="18" customFormat="1" ht="20.25" hidden="1" customHeight="1" x14ac:dyDescent="0.4">
      <c r="A261" s="291">
        <f>IF($F$3="YTD TOTALS",IF('MACHINE INFO'!B262-B$2&gt;0,'MACHINE INFO'!B262,B$2),'MACHINE INFO'!B262)</f>
        <v>45626</v>
      </c>
      <c r="B261" s="604"/>
      <c r="C261" s="291">
        <f>IF($G$3="YTD TOTALS",IF('MACHINE INFO'!E262-B$2&gt;0,'MACHINE INFO'!E262,B$2),'MACHINE INFO'!E262)</f>
        <v>0</v>
      </c>
      <c r="D261" s="19">
        <f>'MACHINE INFO'!F262</f>
        <v>0</v>
      </c>
      <c r="E261" s="19">
        <f>'MACHINE INFO'!G262</f>
        <v>0</v>
      </c>
      <c r="F261" s="20">
        <f>'MACHINE INFO'!H262</f>
        <v>0</v>
      </c>
      <c r="G261" s="19">
        <f>'MACHINE INFO'!I262</f>
        <v>0</v>
      </c>
      <c r="H261" s="19">
        <f>'MACHINE INFO'!O262</f>
        <v>0</v>
      </c>
      <c r="I261" s="19">
        <f>'MACHINE INFO'!P262</f>
        <v>0</v>
      </c>
      <c r="J261" s="19">
        <f>'MACHINE INFO'!Q262</f>
        <v>0</v>
      </c>
      <c r="K261" s="19" t="e">
        <f>'MACHINE INFO'!#REF!</f>
        <v>#REF!</v>
      </c>
      <c r="L261" s="299">
        <f>'MACHINE INFO'!U262</f>
        <v>0</v>
      </c>
      <c r="M261" s="21" t="str">
        <f>IF(D261=0,"",(IF($F$3="YTD TOTALS",SUM(Blank2:TEMPLATE!C262),SUM(Blank:TEMPLATE!C262))))</f>
        <v/>
      </c>
      <c r="N261" s="21" t="str">
        <f t="shared" si="27"/>
        <v/>
      </c>
      <c r="O261" s="21" t="str">
        <f>IF(E261=0,"",(IF($F$3="YTD TOTALS",SUM(Blank2:TEMPLATE!G262),SUM(Blank:TEMPLATE!G262))))</f>
        <v/>
      </c>
      <c r="P261" s="21" t="str">
        <f t="shared" si="28"/>
        <v/>
      </c>
      <c r="Q261" s="21" t="str">
        <f>IF(E261=0,"",(IF($F$3="YTD TOTALS",SUM(SUM(Blank2:TEMPLATE!D262),SUM(Blank2:TEMPLATE!E262)),SUM(SUM(Blank:TEMPLATE!D262),SUM(Blank:TEMPLATE!E262)))))</f>
        <v/>
      </c>
      <c r="R261" s="21" t="str">
        <f t="shared" si="29"/>
        <v/>
      </c>
      <c r="S261" s="21" t="str">
        <f>IF(E261=0,"",(IF($F$3="YTD TOTALS",SUM(Blank2:TEMPLATE!F262),SUM(Blank:TEMPLATE!F262))))</f>
        <v/>
      </c>
      <c r="T261" s="21" t="str">
        <f t="shared" si="30"/>
        <v/>
      </c>
      <c r="U261" s="21" t="str">
        <f>IF(E261=0,"",(IF($F$3="YTD TOTALS",SUM(Blank2:TEMPLATE!H262),SUM(Blank:TEMPLATE!H262))))</f>
        <v/>
      </c>
      <c r="V261" s="21" t="str">
        <f>IF(E261=0,"",(IF($F$3="YTD TOTALS",SUM(Blank2:TEMPLATE!I262),SUM(Blank:TEMPLATE!I262))))</f>
        <v/>
      </c>
      <c r="W261" s="21" t="str">
        <f>IF(E261=0,"",(IF($F$3="YTD TOTALS",SUM(Blank2:TEMPLATE!J262),SUM(Blank:TEMPLATE!J262))))</f>
        <v/>
      </c>
      <c r="X261" s="21" t="str">
        <f>IF(E261=0,"",(IF($F$3="YTD TOTALS",(SUM(Blank2:TEMPLATE!L262)-('MACHINE INFO'!R261*(B$6-A261+1))),SUM(Blank:Blank2!L262)+(SUM(Blank2:TEMPLATE!L262)-('MACHINE INFO'!R261*(B$6-A261+1))))))</f>
        <v/>
      </c>
      <c r="Y261" s="22" t="str">
        <f t="shared" si="31"/>
        <v/>
      </c>
      <c r="Z261" s="126" t="str">
        <f>IF(E261=0,"",(SUM('MACHINE INFO'!S261)))</f>
        <v/>
      </c>
      <c r="AA261" s="143" t="str">
        <f t="shared" si="32"/>
        <v/>
      </c>
      <c r="AB261" s="142" t="str">
        <f t="shared" si="33"/>
        <v/>
      </c>
      <c r="AC261" s="2"/>
      <c r="AD261" s="2"/>
      <c r="AE261" s="2"/>
      <c r="AF261" s="2"/>
      <c r="AG261" s="2"/>
      <c r="AH261" s="2"/>
      <c r="AI261" s="2"/>
      <c r="AJ261" s="2"/>
      <c r="AK261" s="2"/>
      <c r="AL261" s="2"/>
      <c r="AM261" s="2"/>
      <c r="AN261" s="2"/>
      <c r="AO261" s="2"/>
      <c r="AP261" s="2"/>
      <c r="AQ261" s="2"/>
    </row>
    <row r="262" spans="1:43" s="24" customFormat="1" ht="20.25" hidden="1" customHeight="1" x14ac:dyDescent="0.4">
      <c r="A262" s="291">
        <f>IF($F$3="YTD TOTALS",IF('MACHINE INFO'!B263-B$2&gt;0,'MACHINE INFO'!B263,B$2),'MACHINE INFO'!B263)</f>
        <v>45626</v>
      </c>
      <c r="B262" s="604"/>
      <c r="C262" s="291">
        <f>IF($G$3="YTD TOTALS",IF('MACHINE INFO'!E263-B$2&gt;0,'MACHINE INFO'!E263,B$2),'MACHINE INFO'!E263)</f>
        <v>0</v>
      </c>
      <c r="D262" s="19">
        <f>'MACHINE INFO'!F263</f>
        <v>0</v>
      </c>
      <c r="E262" s="19">
        <f>'MACHINE INFO'!G263</f>
        <v>0</v>
      </c>
      <c r="F262" s="20">
        <f>'MACHINE INFO'!H263</f>
        <v>0</v>
      </c>
      <c r="G262" s="19">
        <f>'MACHINE INFO'!I263</f>
        <v>0</v>
      </c>
      <c r="H262" s="19">
        <f>'MACHINE INFO'!O263</f>
        <v>0</v>
      </c>
      <c r="I262" s="19">
        <f>'MACHINE INFO'!P263</f>
        <v>0</v>
      </c>
      <c r="J262" s="19">
        <f>'MACHINE INFO'!Q263</f>
        <v>0</v>
      </c>
      <c r="K262" s="19" t="e">
        <f>'MACHINE INFO'!#REF!</f>
        <v>#REF!</v>
      </c>
      <c r="L262" s="299">
        <f>'MACHINE INFO'!U263</f>
        <v>0</v>
      </c>
      <c r="M262" s="21" t="str">
        <f>IF(D262=0,"",(IF($F$3="YTD TOTALS",SUM(Blank2:TEMPLATE!C263),SUM(Blank:TEMPLATE!C263))))</f>
        <v/>
      </c>
      <c r="N262" s="21" t="str">
        <f t="shared" si="27"/>
        <v/>
      </c>
      <c r="O262" s="21" t="str">
        <f>IF(E262=0,"",(IF($F$3="YTD TOTALS",SUM(Blank2:TEMPLATE!G263),SUM(Blank:TEMPLATE!G263))))</f>
        <v/>
      </c>
      <c r="P262" s="21" t="str">
        <f t="shared" si="28"/>
        <v/>
      </c>
      <c r="Q262" s="21" t="str">
        <f>IF(E262=0,"",(IF($F$3="YTD TOTALS",SUM(SUM(Blank2:TEMPLATE!D263),SUM(Blank2:TEMPLATE!E263)),SUM(SUM(Blank:TEMPLATE!D263),SUM(Blank:TEMPLATE!E263)))))</f>
        <v/>
      </c>
      <c r="R262" s="21" t="str">
        <f t="shared" si="29"/>
        <v/>
      </c>
      <c r="S262" s="21" t="str">
        <f>IF(E262=0,"",(IF($F$3="YTD TOTALS",SUM(Blank2:TEMPLATE!F263),SUM(Blank:TEMPLATE!F263))))</f>
        <v/>
      </c>
      <c r="T262" s="21" t="str">
        <f t="shared" si="30"/>
        <v/>
      </c>
      <c r="U262" s="21" t="str">
        <f>IF(E262=0,"",(IF($F$3="YTD TOTALS",SUM(Blank2:TEMPLATE!H263),SUM(Blank:TEMPLATE!H263))))</f>
        <v/>
      </c>
      <c r="V262" s="21" t="str">
        <f>IF(E262=0,"",(IF($F$3="YTD TOTALS",SUM(Blank2:TEMPLATE!I263),SUM(Blank:TEMPLATE!I263))))</f>
        <v/>
      </c>
      <c r="W262" s="21" t="str">
        <f>IF(E262=0,"",(IF($F$3="YTD TOTALS",SUM(Blank2:TEMPLATE!J263),SUM(Blank:TEMPLATE!J263))))</f>
        <v/>
      </c>
      <c r="X262" s="21" t="str">
        <f>IF(E262=0,"",(IF($F$3="YTD TOTALS",(SUM(Blank2:TEMPLATE!L263)-('MACHINE INFO'!R262*(B$6-A262+1))),SUM(Blank:Blank2!L263)+(SUM(Blank2:TEMPLATE!L263)-('MACHINE INFO'!R262*(B$6-A262+1))))))</f>
        <v/>
      </c>
      <c r="Y262" s="22" t="str">
        <f t="shared" si="31"/>
        <v/>
      </c>
      <c r="Z262" s="126" t="str">
        <f>IF(E262=0,"",(SUM('MACHINE INFO'!S262)))</f>
        <v/>
      </c>
      <c r="AA262" s="143" t="str">
        <f t="shared" si="32"/>
        <v/>
      </c>
      <c r="AB262" s="142" t="str">
        <f t="shared" si="33"/>
        <v/>
      </c>
      <c r="AC262" s="2"/>
      <c r="AD262" s="2"/>
      <c r="AE262" s="2"/>
      <c r="AF262" s="2"/>
      <c r="AG262" s="2"/>
      <c r="AH262" s="2"/>
      <c r="AI262" s="2"/>
      <c r="AJ262" s="2"/>
      <c r="AK262" s="2"/>
      <c r="AL262" s="2"/>
      <c r="AM262" s="2"/>
      <c r="AN262" s="2"/>
      <c r="AO262" s="2"/>
      <c r="AP262" s="2"/>
      <c r="AQ262" s="2"/>
    </row>
    <row r="263" spans="1:43" ht="20.25" hidden="1" customHeight="1" x14ac:dyDescent="0.4">
      <c r="A263" s="291">
        <f>IF($F$3="YTD TOTALS",IF('MACHINE INFO'!B264-B$2&gt;0,'MACHINE INFO'!B264,B$2),'MACHINE INFO'!B264)</f>
        <v>45626</v>
      </c>
      <c r="B263" s="604"/>
      <c r="C263" s="291">
        <f>IF($G$3="YTD TOTALS",IF('MACHINE INFO'!E264-B$2&gt;0,'MACHINE INFO'!E264,B$2),'MACHINE INFO'!E264)</f>
        <v>0</v>
      </c>
      <c r="D263" s="19">
        <f>'MACHINE INFO'!F264</f>
        <v>0</v>
      </c>
      <c r="E263" s="19">
        <f>'MACHINE INFO'!G264</f>
        <v>0</v>
      </c>
      <c r="F263" s="20">
        <f>'MACHINE INFO'!H264</f>
        <v>0</v>
      </c>
      <c r="G263" s="19">
        <f>'MACHINE INFO'!I264</f>
        <v>0</v>
      </c>
      <c r="H263" s="19">
        <f>'MACHINE INFO'!O264</f>
        <v>0</v>
      </c>
      <c r="I263" s="19">
        <f>'MACHINE INFO'!P264</f>
        <v>0</v>
      </c>
      <c r="J263" s="19">
        <f>'MACHINE INFO'!Q264</f>
        <v>0</v>
      </c>
      <c r="K263" s="19" t="e">
        <f>'MACHINE INFO'!#REF!</f>
        <v>#REF!</v>
      </c>
      <c r="L263" s="299">
        <f>'MACHINE INFO'!U264</f>
        <v>0</v>
      </c>
      <c r="M263" s="21" t="str">
        <f>IF(D263=0,"",(IF($F$3="YTD TOTALS",SUM(Blank2:TEMPLATE!C264),SUM(Blank:TEMPLATE!C264))))</f>
        <v/>
      </c>
      <c r="N263" s="21" t="str">
        <f t="shared" si="27"/>
        <v/>
      </c>
      <c r="O263" s="21" t="str">
        <f>IF(E263=0,"",(IF($F$3="YTD TOTALS",SUM(Blank2:TEMPLATE!G264),SUM(Blank:TEMPLATE!G264))))</f>
        <v/>
      </c>
      <c r="P263" s="21" t="str">
        <f t="shared" si="28"/>
        <v/>
      </c>
      <c r="Q263" s="21" t="str">
        <f>IF(E263=0,"",(IF($F$3="YTD TOTALS",SUM(SUM(Blank2:TEMPLATE!D264),SUM(Blank2:TEMPLATE!E264)),SUM(SUM(Blank:TEMPLATE!D264),SUM(Blank:TEMPLATE!E264)))))</f>
        <v/>
      </c>
      <c r="R263" s="21" t="str">
        <f t="shared" si="29"/>
        <v/>
      </c>
      <c r="S263" s="21" t="str">
        <f>IF(E263=0,"",(IF($F$3="YTD TOTALS",SUM(Blank2:TEMPLATE!F264),SUM(Blank:TEMPLATE!F264))))</f>
        <v/>
      </c>
      <c r="T263" s="21" t="str">
        <f t="shared" si="30"/>
        <v/>
      </c>
      <c r="U263" s="21" t="str">
        <f>IF(E263=0,"",(IF($F$3="YTD TOTALS",SUM(Blank2:TEMPLATE!H264),SUM(Blank:TEMPLATE!H264))))</f>
        <v/>
      </c>
      <c r="V263" s="21" t="str">
        <f>IF(E263=0,"",(IF($F$3="YTD TOTALS",SUM(Blank2:TEMPLATE!I264),SUM(Blank:TEMPLATE!I264))))</f>
        <v/>
      </c>
      <c r="W263" s="21" t="str">
        <f>IF(E263=0,"",(IF($F$3="YTD TOTALS",SUM(Blank2:TEMPLATE!J264),SUM(Blank:TEMPLATE!J264))))</f>
        <v/>
      </c>
      <c r="X263" s="21" t="str">
        <f>IF(E263=0,"",(IF($F$3="YTD TOTALS",(SUM(Blank2:TEMPLATE!L264)-('MACHINE INFO'!R263*(B$6-A263+1))),SUM(Blank:Blank2!L264)+(SUM(Blank2:TEMPLATE!L264)-('MACHINE INFO'!R263*(B$6-A263+1))))))</f>
        <v/>
      </c>
      <c r="Y263" s="22" t="str">
        <f t="shared" si="31"/>
        <v/>
      </c>
      <c r="Z263" s="126" t="str">
        <f>IF(E263=0,"",(SUM('MACHINE INFO'!S263)))</f>
        <v/>
      </c>
      <c r="AA263" s="143" t="str">
        <f t="shared" si="32"/>
        <v/>
      </c>
      <c r="AB263" s="142" t="str">
        <f t="shared" si="33"/>
        <v/>
      </c>
    </row>
    <row r="264" spans="1:43" ht="20.25" hidden="1" customHeight="1" x14ac:dyDescent="0.4">
      <c r="A264" s="291">
        <f>IF($F$3="YTD TOTALS",IF('MACHINE INFO'!B265-B$2&gt;0,'MACHINE INFO'!B265,B$2),'MACHINE INFO'!B265)</f>
        <v>45626</v>
      </c>
      <c r="B264" s="604"/>
      <c r="C264" s="291">
        <f>IF($G$3="YTD TOTALS",IF('MACHINE INFO'!E265-B$2&gt;0,'MACHINE INFO'!E265,B$2),'MACHINE INFO'!E265)</f>
        <v>0</v>
      </c>
      <c r="D264" s="19">
        <f>'MACHINE INFO'!F265</f>
        <v>0</v>
      </c>
      <c r="E264" s="19">
        <f>'MACHINE INFO'!G265</f>
        <v>0</v>
      </c>
      <c r="F264" s="20">
        <f>'MACHINE INFO'!H265</f>
        <v>0</v>
      </c>
      <c r="G264" s="19">
        <f>'MACHINE INFO'!I265</f>
        <v>0</v>
      </c>
      <c r="H264" s="19">
        <f>'MACHINE INFO'!O265</f>
        <v>0</v>
      </c>
      <c r="I264" s="19">
        <f>'MACHINE INFO'!P265</f>
        <v>0</v>
      </c>
      <c r="J264" s="19">
        <f>'MACHINE INFO'!Q265</f>
        <v>0</v>
      </c>
      <c r="K264" s="19" t="e">
        <f>'MACHINE INFO'!#REF!</f>
        <v>#REF!</v>
      </c>
      <c r="L264" s="299">
        <f>'MACHINE INFO'!U265</f>
        <v>0</v>
      </c>
      <c r="M264" s="21" t="str">
        <f>IF(D264=0,"",(IF($F$3="YTD TOTALS",SUM(Blank2:TEMPLATE!C265),SUM(Blank:TEMPLATE!C265))))</f>
        <v/>
      </c>
      <c r="N264" s="21" t="str">
        <f t="shared" si="27"/>
        <v/>
      </c>
      <c r="O264" s="21" t="str">
        <f>IF(E264=0,"",(IF($F$3="YTD TOTALS",SUM(Blank2:TEMPLATE!G265),SUM(Blank:TEMPLATE!G265))))</f>
        <v/>
      </c>
      <c r="P264" s="21" t="str">
        <f t="shared" si="28"/>
        <v/>
      </c>
      <c r="Q264" s="21" t="str">
        <f>IF(E264=0,"",(IF($F$3="YTD TOTALS",SUM(SUM(Blank2:TEMPLATE!D265),SUM(Blank2:TEMPLATE!E265)),SUM(SUM(Blank:TEMPLATE!D265),SUM(Blank:TEMPLATE!E265)))))</f>
        <v/>
      </c>
      <c r="R264" s="21" t="str">
        <f t="shared" si="29"/>
        <v/>
      </c>
      <c r="S264" s="21" t="str">
        <f>IF(E264=0,"",(IF($F$3="YTD TOTALS",SUM(Blank2:TEMPLATE!F265),SUM(Blank:TEMPLATE!F265))))</f>
        <v/>
      </c>
      <c r="T264" s="21" t="str">
        <f t="shared" si="30"/>
        <v/>
      </c>
      <c r="U264" s="21" t="str">
        <f>IF(E264=0,"",(IF($F$3="YTD TOTALS",SUM(Blank2:TEMPLATE!H265),SUM(Blank:TEMPLATE!H265))))</f>
        <v/>
      </c>
      <c r="V264" s="21" t="str">
        <f>IF(E264=0,"",(IF($F$3="YTD TOTALS",SUM(Blank2:TEMPLATE!I265),SUM(Blank:TEMPLATE!I265))))</f>
        <v/>
      </c>
      <c r="W264" s="21" t="str">
        <f>IF(E264=0,"",(IF($F$3="YTD TOTALS",SUM(Blank2:TEMPLATE!J265),SUM(Blank:TEMPLATE!J265))))</f>
        <v/>
      </c>
      <c r="X264" s="21" t="str">
        <f>IF(E264=0,"",(IF($F$3="YTD TOTALS",(SUM(Blank2:TEMPLATE!L265)-('MACHINE INFO'!R264*(B$6-A264+1))),SUM(Blank:Blank2!L265)+(SUM(Blank2:TEMPLATE!L265)-('MACHINE INFO'!R264*(B$6-A264+1))))))</f>
        <v/>
      </c>
      <c r="Y264" s="22" t="str">
        <f t="shared" si="31"/>
        <v/>
      </c>
      <c r="Z264" s="126" t="str">
        <f>IF(E264=0,"",(SUM('MACHINE INFO'!S264)))</f>
        <v/>
      </c>
      <c r="AA264" s="143" t="str">
        <f t="shared" si="32"/>
        <v/>
      </c>
      <c r="AB264" s="142" t="str">
        <f t="shared" si="33"/>
        <v/>
      </c>
    </row>
    <row r="265" spans="1:43" ht="20.25" hidden="1" customHeight="1" x14ac:dyDescent="0.4">
      <c r="A265" s="291">
        <f>IF($F$3="YTD TOTALS",IF('MACHINE INFO'!B266-B$2&gt;0,'MACHINE INFO'!B266,B$2),'MACHINE INFO'!B266)</f>
        <v>45626</v>
      </c>
      <c r="B265" s="604"/>
      <c r="C265" s="291">
        <f>IF($G$3="YTD TOTALS",IF('MACHINE INFO'!E266-B$2&gt;0,'MACHINE INFO'!E266,B$2),'MACHINE INFO'!E266)</f>
        <v>0</v>
      </c>
      <c r="D265" s="19">
        <f>'MACHINE INFO'!F266</f>
        <v>0</v>
      </c>
      <c r="E265" s="19">
        <f>'MACHINE INFO'!G266</f>
        <v>0</v>
      </c>
      <c r="F265" s="20">
        <f>'MACHINE INFO'!H266</f>
        <v>0</v>
      </c>
      <c r="G265" s="19">
        <f>'MACHINE INFO'!I266</f>
        <v>0</v>
      </c>
      <c r="H265" s="19">
        <f>'MACHINE INFO'!O266</f>
        <v>0</v>
      </c>
      <c r="I265" s="19">
        <f>'MACHINE INFO'!P266</f>
        <v>0</v>
      </c>
      <c r="J265" s="19">
        <f>'MACHINE INFO'!Q266</f>
        <v>0</v>
      </c>
      <c r="K265" s="19" t="e">
        <f>'MACHINE INFO'!#REF!</f>
        <v>#REF!</v>
      </c>
      <c r="L265" s="299">
        <f>'MACHINE INFO'!U266</f>
        <v>0</v>
      </c>
      <c r="M265" s="21" t="str">
        <f>IF(D265=0,"",(IF($F$3="YTD TOTALS",SUM(Blank2:TEMPLATE!C266),SUM(Blank:TEMPLATE!C266))))</f>
        <v/>
      </c>
      <c r="N265" s="21" t="str">
        <f t="shared" si="27"/>
        <v/>
      </c>
      <c r="O265" s="21" t="str">
        <f>IF(E265=0,"",(IF($F$3="YTD TOTALS",SUM(Blank2:TEMPLATE!G266),SUM(Blank:TEMPLATE!G266))))</f>
        <v/>
      </c>
      <c r="P265" s="21" t="str">
        <f t="shared" si="28"/>
        <v/>
      </c>
      <c r="Q265" s="21" t="str">
        <f>IF(E265=0,"",(IF($F$3="YTD TOTALS",SUM(SUM(Blank2:TEMPLATE!D266),SUM(Blank2:TEMPLATE!E266)),SUM(SUM(Blank:TEMPLATE!D266),SUM(Blank:TEMPLATE!E266)))))</f>
        <v/>
      </c>
      <c r="R265" s="21" t="str">
        <f t="shared" si="29"/>
        <v/>
      </c>
      <c r="S265" s="21" t="str">
        <f>IF(E265=0,"",(IF($F$3="YTD TOTALS",SUM(Blank2:TEMPLATE!F266),SUM(Blank:TEMPLATE!F266))))</f>
        <v/>
      </c>
      <c r="T265" s="21" t="str">
        <f t="shared" si="30"/>
        <v/>
      </c>
      <c r="U265" s="21" t="str">
        <f>IF(E265=0,"",(IF($F$3="YTD TOTALS",SUM(Blank2:TEMPLATE!H266),SUM(Blank:TEMPLATE!H266))))</f>
        <v/>
      </c>
      <c r="V265" s="21" t="str">
        <f>IF(E265=0,"",(IF($F$3="YTD TOTALS",SUM(Blank2:TEMPLATE!I266),SUM(Blank:TEMPLATE!I266))))</f>
        <v/>
      </c>
      <c r="W265" s="21" t="str">
        <f>IF(E265=0,"",(IF($F$3="YTD TOTALS",SUM(Blank2:TEMPLATE!J266),SUM(Blank:TEMPLATE!J266))))</f>
        <v/>
      </c>
      <c r="X265" s="21" t="str">
        <f>IF(E265=0,"",(IF($F$3="YTD TOTALS",(SUM(Blank2:TEMPLATE!L266)-('MACHINE INFO'!R265*(B$6-A265+1))),SUM(Blank:Blank2!L266)+(SUM(Blank2:TEMPLATE!L266)-('MACHINE INFO'!R265*(B$6-A265+1))))))</f>
        <v/>
      </c>
      <c r="Y265" s="22" t="str">
        <f t="shared" si="31"/>
        <v/>
      </c>
      <c r="Z265" s="126" t="str">
        <f>IF(E265=0,"",(SUM('MACHINE INFO'!S265)))</f>
        <v/>
      </c>
      <c r="AA265" s="143" t="str">
        <f t="shared" si="32"/>
        <v/>
      </c>
      <c r="AB265" s="142" t="str">
        <f t="shared" si="33"/>
        <v/>
      </c>
    </row>
    <row r="266" spans="1:43" ht="20.25" hidden="1" customHeight="1" x14ac:dyDescent="0.4">
      <c r="A266" s="291">
        <f>IF($F$3="YTD TOTALS",IF('MACHINE INFO'!B267-B$2&gt;0,'MACHINE INFO'!B267,B$2),'MACHINE INFO'!B267)</f>
        <v>45626</v>
      </c>
      <c r="B266" s="604"/>
      <c r="C266" s="291">
        <f>IF($G$3="YTD TOTALS",IF('MACHINE INFO'!E267-B$2&gt;0,'MACHINE INFO'!E267,B$2),'MACHINE INFO'!E267)</f>
        <v>0</v>
      </c>
      <c r="D266" s="19">
        <f>'MACHINE INFO'!F267</f>
        <v>0</v>
      </c>
      <c r="E266" s="19">
        <f>'MACHINE INFO'!G267</f>
        <v>0</v>
      </c>
      <c r="F266" s="20">
        <f>'MACHINE INFO'!H267</f>
        <v>0</v>
      </c>
      <c r="G266" s="19">
        <f>'MACHINE INFO'!I267</f>
        <v>0</v>
      </c>
      <c r="H266" s="19">
        <f>'MACHINE INFO'!O267</f>
        <v>0</v>
      </c>
      <c r="I266" s="19">
        <f>'MACHINE INFO'!P267</f>
        <v>0</v>
      </c>
      <c r="J266" s="19">
        <f>'MACHINE INFO'!Q267</f>
        <v>0</v>
      </c>
      <c r="K266" s="19" t="e">
        <f>'MACHINE INFO'!#REF!</f>
        <v>#REF!</v>
      </c>
      <c r="L266" s="299">
        <f>'MACHINE INFO'!U267</f>
        <v>0</v>
      </c>
      <c r="M266" s="21" t="str">
        <f>IF(D266=0,"",(IF($F$3="YTD TOTALS",SUM(Blank2:TEMPLATE!C267),SUM(Blank:TEMPLATE!C267))))</f>
        <v/>
      </c>
      <c r="N266" s="21" t="str">
        <f t="shared" si="27"/>
        <v/>
      </c>
      <c r="O266" s="21" t="str">
        <f>IF(E266=0,"",(IF($F$3="YTD TOTALS",SUM(Blank2:TEMPLATE!G267),SUM(Blank:TEMPLATE!G267))))</f>
        <v/>
      </c>
      <c r="P266" s="21" t="str">
        <f t="shared" si="28"/>
        <v/>
      </c>
      <c r="Q266" s="21" t="str">
        <f>IF(E266=0,"",(IF($F$3="YTD TOTALS",SUM(SUM(Blank2:TEMPLATE!D267),SUM(Blank2:TEMPLATE!E267)),SUM(SUM(Blank:TEMPLATE!D267),SUM(Blank:TEMPLATE!E267)))))</f>
        <v/>
      </c>
      <c r="R266" s="21" t="str">
        <f t="shared" si="29"/>
        <v/>
      </c>
      <c r="S266" s="21" t="str">
        <f>IF(E266=0,"",(IF($F$3="YTD TOTALS",SUM(Blank2:TEMPLATE!F267),SUM(Blank:TEMPLATE!F267))))</f>
        <v/>
      </c>
      <c r="T266" s="21" t="str">
        <f t="shared" si="30"/>
        <v/>
      </c>
      <c r="U266" s="21" t="str">
        <f>IF(E266=0,"",(IF($F$3="YTD TOTALS",SUM(Blank2:TEMPLATE!H267),SUM(Blank:TEMPLATE!H267))))</f>
        <v/>
      </c>
      <c r="V266" s="21" t="str">
        <f>IF(E266=0,"",(IF($F$3="YTD TOTALS",SUM(Blank2:TEMPLATE!I267),SUM(Blank:TEMPLATE!I267))))</f>
        <v/>
      </c>
      <c r="W266" s="21" t="str">
        <f>IF(E266=0,"",(IF($F$3="YTD TOTALS",SUM(Blank2:TEMPLATE!J267),SUM(Blank:TEMPLATE!J267))))</f>
        <v/>
      </c>
      <c r="X266" s="21" t="str">
        <f>IF(E266=0,"",(IF($F$3="YTD TOTALS",(SUM(Blank2:TEMPLATE!L267)-('MACHINE INFO'!R266*(B$6-A266+1))),SUM(Blank:Blank2!L267)+(SUM(Blank2:TEMPLATE!L267)-('MACHINE INFO'!R266*(B$6-A266+1))))))</f>
        <v/>
      </c>
      <c r="Y266" s="22" t="str">
        <f t="shared" si="31"/>
        <v/>
      </c>
      <c r="Z266" s="126" t="str">
        <f>IF(E266=0,"",(SUM('MACHINE INFO'!S266)))</f>
        <v/>
      </c>
      <c r="AA266" s="143" t="str">
        <f t="shared" si="32"/>
        <v/>
      </c>
      <c r="AB266" s="142" t="str">
        <f t="shared" si="33"/>
        <v/>
      </c>
    </row>
    <row r="267" spans="1:43" ht="20.25" hidden="1" customHeight="1" x14ac:dyDescent="0.4">
      <c r="A267" s="291">
        <f>IF($F$3="YTD TOTALS",IF('MACHINE INFO'!B268-B$2&gt;0,'MACHINE INFO'!B268,B$2),'MACHINE INFO'!B268)</f>
        <v>45626</v>
      </c>
      <c r="B267" s="604"/>
      <c r="C267" s="291">
        <f>IF($G$3="YTD TOTALS",IF('MACHINE INFO'!E268-B$2&gt;0,'MACHINE INFO'!E268,B$2),'MACHINE INFO'!E268)</f>
        <v>0</v>
      </c>
      <c r="D267" s="19">
        <f>'MACHINE INFO'!F268</f>
        <v>0</v>
      </c>
      <c r="E267" s="19">
        <f>'MACHINE INFO'!G268</f>
        <v>0</v>
      </c>
      <c r="F267" s="20">
        <f>'MACHINE INFO'!H268</f>
        <v>0</v>
      </c>
      <c r="G267" s="19">
        <f>'MACHINE INFO'!I268</f>
        <v>0</v>
      </c>
      <c r="H267" s="19">
        <f>'MACHINE INFO'!O268</f>
        <v>0</v>
      </c>
      <c r="I267" s="19">
        <f>'MACHINE INFO'!P268</f>
        <v>0</v>
      </c>
      <c r="J267" s="19">
        <f>'MACHINE INFO'!Q268</f>
        <v>0</v>
      </c>
      <c r="K267" s="19" t="e">
        <f>'MACHINE INFO'!#REF!</f>
        <v>#REF!</v>
      </c>
      <c r="L267" s="299">
        <f>'MACHINE INFO'!U268</f>
        <v>0</v>
      </c>
      <c r="M267" s="21" t="str">
        <f>IF(D267=0,"",(IF($F$3="YTD TOTALS",SUM(Blank2:TEMPLATE!C268),SUM(Blank:TEMPLATE!C268))))</f>
        <v/>
      </c>
      <c r="N267" s="21" t="str">
        <f t="shared" ref="N267:N312" si="34">IF(E267=0,"",(IF(B$6="","NO DATE",IF(B$5="","NO DATE",IF(M267=0,"",SUM(M267/(B$6-A267+1)))))))</f>
        <v/>
      </c>
      <c r="O267" s="21" t="str">
        <f>IF(E267=0,"",(IF($F$3="YTD TOTALS",SUM(Blank2:TEMPLATE!G268),SUM(Blank:TEMPLATE!G268))))</f>
        <v/>
      </c>
      <c r="P267" s="21" t="str">
        <f t="shared" ref="P267:P312" si="35">IF(E267=0,"",(IF(B$6="","NO DATE",IF(B$5="","NO DATE",IF(O267=0,"",SUM(O267/(B$6-A267+1)))))))</f>
        <v/>
      </c>
      <c r="Q267" s="21" t="str">
        <f>IF(E267=0,"",(IF($F$3="YTD TOTALS",SUM(SUM(Blank2:TEMPLATE!D268),SUM(Blank2:TEMPLATE!E268)),SUM(SUM(Blank:TEMPLATE!D268),SUM(Blank:TEMPLATE!E268)))))</f>
        <v/>
      </c>
      <c r="R267" s="21" t="str">
        <f t="shared" ref="R267:R312" si="36">IF(E267=0,"",(IF(B$6="","NO DATE",IF(B$5="","NO DATE",IF(Q267=0,"",SUM(Q267/(B$6-A267+1)))))))</f>
        <v/>
      </c>
      <c r="S267" s="21" t="str">
        <f>IF(E267=0,"",(IF($F$3="YTD TOTALS",SUM(Blank2:TEMPLATE!F268),SUM(Blank:TEMPLATE!F268))))</f>
        <v/>
      </c>
      <c r="T267" s="21" t="str">
        <f t="shared" ref="T267:T312" si="37">IF(E267=0,"",(IF(B$6="","NO DATE",IF(B$5="","NO DATE",IF(S267=0,"",SUM(S267/(B$6-A267+1)))))))</f>
        <v/>
      </c>
      <c r="U267" s="21" t="str">
        <f>IF(E267=0,"",(IF($F$3="YTD TOTALS",SUM(Blank2:TEMPLATE!H268),SUM(Blank:TEMPLATE!H268))))</f>
        <v/>
      </c>
      <c r="V267" s="21" t="str">
        <f>IF(E267=0,"",(IF($F$3="YTD TOTALS",SUM(Blank2:TEMPLATE!I268),SUM(Blank:TEMPLATE!I268))))</f>
        <v/>
      </c>
      <c r="W267" s="21" t="str">
        <f>IF(E267=0,"",(IF($F$3="YTD TOTALS",SUM(Blank2:TEMPLATE!J268),SUM(Blank:TEMPLATE!J268))))</f>
        <v/>
      </c>
      <c r="X267" s="21" t="str">
        <f>IF(E267=0,"",(IF($F$3="YTD TOTALS",(SUM(Blank2:TEMPLATE!L268)-('MACHINE INFO'!R267*(B$6-A267+1))),SUM(Blank:Blank2!L268)+(SUM(Blank2:TEMPLATE!L268)-('MACHINE INFO'!R267*(B$6-A267+1))))))</f>
        <v/>
      </c>
      <c r="Y267" s="22" t="str">
        <f t="shared" ref="Y267:Y312" si="38">IF(E267=0,"",(IF(B$5=0,"NO DATE",IF(B$6=0,"NO DATE",IF(X267="NO DROP","",SUM(X267/(B$6-A267+1)))))))</f>
        <v/>
      </c>
      <c r="Z267" s="126" t="str">
        <f>IF(E267=0,"",(SUM('MACHINE INFO'!S267)))</f>
        <v/>
      </c>
      <c r="AA267" s="143" t="str">
        <f t="shared" ref="AA267:AA312" si="39">IF(E267=0,"",(IF(X267="NO DROP","",IF(M267=0,"",IF(M267=0,"",SUM(M267-X267)/M267)))))</f>
        <v/>
      </c>
      <c r="AB267" s="142" t="str">
        <f t="shared" ref="AB267:AB312" si="40">IF(Z267=0,"NO THEOR %",IF(AA267="","",SUM(Z267-AA267)))</f>
        <v/>
      </c>
    </row>
    <row r="268" spans="1:43" ht="20.25" hidden="1" customHeight="1" x14ac:dyDescent="0.4">
      <c r="A268" s="291">
        <f>IF($F$3="YTD TOTALS",IF('MACHINE INFO'!B269-B$2&gt;0,'MACHINE INFO'!B269,B$2),'MACHINE INFO'!B269)</f>
        <v>45626</v>
      </c>
      <c r="B268" s="604"/>
      <c r="C268" s="291">
        <f>IF($G$3="YTD TOTALS",IF('MACHINE INFO'!E269-B$2&gt;0,'MACHINE INFO'!E269,B$2),'MACHINE INFO'!E269)</f>
        <v>0</v>
      </c>
      <c r="D268" s="19">
        <f>'MACHINE INFO'!F269</f>
        <v>0</v>
      </c>
      <c r="E268" s="19">
        <f>'MACHINE INFO'!G269</f>
        <v>0</v>
      </c>
      <c r="F268" s="20">
        <f>'MACHINE INFO'!H269</f>
        <v>0</v>
      </c>
      <c r="G268" s="19">
        <f>'MACHINE INFO'!I269</f>
        <v>0</v>
      </c>
      <c r="H268" s="19">
        <f>'MACHINE INFO'!O269</f>
        <v>0</v>
      </c>
      <c r="I268" s="19">
        <f>'MACHINE INFO'!P269</f>
        <v>0</v>
      </c>
      <c r="J268" s="19">
        <f>'MACHINE INFO'!Q269</f>
        <v>0</v>
      </c>
      <c r="K268" s="19" t="e">
        <f>'MACHINE INFO'!#REF!</f>
        <v>#REF!</v>
      </c>
      <c r="L268" s="299">
        <f>'MACHINE INFO'!U269</f>
        <v>0</v>
      </c>
      <c r="M268" s="21" t="str">
        <f>IF(D268=0,"",(IF($F$3="YTD TOTALS",SUM(Blank2:TEMPLATE!C269),SUM(Blank:TEMPLATE!C269))))</f>
        <v/>
      </c>
      <c r="N268" s="21" t="str">
        <f t="shared" si="34"/>
        <v/>
      </c>
      <c r="O268" s="21" t="str">
        <f>IF(E268=0,"",(IF($F$3="YTD TOTALS",SUM(Blank2:TEMPLATE!G269),SUM(Blank:TEMPLATE!G269))))</f>
        <v/>
      </c>
      <c r="P268" s="21" t="str">
        <f t="shared" si="35"/>
        <v/>
      </c>
      <c r="Q268" s="21" t="str">
        <f>IF(E268=0,"",(IF($F$3="YTD TOTALS",SUM(SUM(Blank2:TEMPLATE!D269),SUM(Blank2:TEMPLATE!E269)),SUM(SUM(Blank:TEMPLATE!D269),SUM(Blank:TEMPLATE!E269)))))</f>
        <v/>
      </c>
      <c r="R268" s="21" t="str">
        <f t="shared" si="36"/>
        <v/>
      </c>
      <c r="S268" s="21" t="str">
        <f>IF(E268=0,"",(IF($F$3="YTD TOTALS",SUM(Blank2:TEMPLATE!F269),SUM(Blank:TEMPLATE!F269))))</f>
        <v/>
      </c>
      <c r="T268" s="21" t="str">
        <f t="shared" si="37"/>
        <v/>
      </c>
      <c r="U268" s="21" t="str">
        <f>IF(E268=0,"",(IF($F$3="YTD TOTALS",SUM(Blank2:TEMPLATE!H269),SUM(Blank:TEMPLATE!H269))))</f>
        <v/>
      </c>
      <c r="V268" s="21" t="str">
        <f>IF(E268=0,"",(IF($F$3="YTD TOTALS",SUM(Blank2:TEMPLATE!I269),SUM(Blank:TEMPLATE!I269))))</f>
        <v/>
      </c>
      <c r="W268" s="21" t="str">
        <f>IF(E268=0,"",(IF($F$3="YTD TOTALS",SUM(Blank2:TEMPLATE!J269),SUM(Blank:TEMPLATE!J269))))</f>
        <v/>
      </c>
      <c r="X268" s="21" t="str">
        <f>IF(E268=0,"",(IF($F$3="YTD TOTALS",(SUM(Blank2:TEMPLATE!L269)-('MACHINE INFO'!R268*(B$6-A268+1))),SUM(Blank:Blank2!L269)+(SUM(Blank2:TEMPLATE!L269)-('MACHINE INFO'!R268*(B$6-A268+1))))))</f>
        <v/>
      </c>
      <c r="Y268" s="22" t="str">
        <f t="shared" si="38"/>
        <v/>
      </c>
      <c r="Z268" s="126" t="str">
        <f>IF(E268=0,"",(SUM('MACHINE INFO'!S268)))</f>
        <v/>
      </c>
      <c r="AA268" s="143" t="str">
        <f t="shared" si="39"/>
        <v/>
      </c>
      <c r="AB268" s="142" t="str">
        <f t="shared" si="40"/>
        <v/>
      </c>
    </row>
    <row r="269" spans="1:43" ht="20.25" hidden="1" customHeight="1" x14ac:dyDescent="0.4">
      <c r="A269" s="291">
        <f>IF($F$3="YTD TOTALS",IF('MACHINE INFO'!B270-B$2&gt;0,'MACHINE INFO'!B270,B$2),'MACHINE INFO'!B270)</f>
        <v>45626</v>
      </c>
      <c r="B269" s="604"/>
      <c r="C269" s="291">
        <f>IF($G$3="YTD TOTALS",IF('MACHINE INFO'!E270-B$2&gt;0,'MACHINE INFO'!E270,B$2),'MACHINE INFO'!E270)</f>
        <v>0</v>
      </c>
      <c r="D269" s="19">
        <f>'MACHINE INFO'!F270</f>
        <v>0</v>
      </c>
      <c r="E269" s="19">
        <f>'MACHINE INFO'!G270</f>
        <v>0</v>
      </c>
      <c r="F269" s="20">
        <f>'MACHINE INFO'!H270</f>
        <v>0</v>
      </c>
      <c r="G269" s="19">
        <f>'MACHINE INFO'!I270</f>
        <v>0</v>
      </c>
      <c r="H269" s="19">
        <f>'MACHINE INFO'!O270</f>
        <v>0</v>
      </c>
      <c r="I269" s="19">
        <f>'MACHINE INFO'!P270</f>
        <v>0</v>
      </c>
      <c r="J269" s="19">
        <f>'MACHINE INFO'!Q270</f>
        <v>0</v>
      </c>
      <c r="K269" s="19" t="e">
        <f>'MACHINE INFO'!#REF!</f>
        <v>#REF!</v>
      </c>
      <c r="L269" s="299">
        <f>'MACHINE INFO'!U270</f>
        <v>0</v>
      </c>
      <c r="M269" s="21" t="str">
        <f>IF(D269=0,"",(IF($F$3="YTD TOTALS",SUM(Blank2:TEMPLATE!C270),SUM(Blank:TEMPLATE!C270))))</f>
        <v/>
      </c>
      <c r="N269" s="21" t="str">
        <f t="shared" si="34"/>
        <v/>
      </c>
      <c r="O269" s="21" t="str">
        <f>IF(E269=0,"",(IF($F$3="YTD TOTALS",SUM(Blank2:TEMPLATE!G270),SUM(Blank:TEMPLATE!G270))))</f>
        <v/>
      </c>
      <c r="P269" s="21" t="str">
        <f t="shared" si="35"/>
        <v/>
      </c>
      <c r="Q269" s="21" t="str">
        <f>IF(E269=0,"",(IF($F$3="YTD TOTALS",SUM(SUM(Blank2:TEMPLATE!D270),SUM(Blank2:TEMPLATE!E270)),SUM(SUM(Blank:TEMPLATE!D270),SUM(Blank:TEMPLATE!E270)))))</f>
        <v/>
      </c>
      <c r="R269" s="21" t="str">
        <f t="shared" si="36"/>
        <v/>
      </c>
      <c r="S269" s="21" t="str">
        <f>IF(E269=0,"",(IF($F$3="YTD TOTALS",SUM(Blank2:TEMPLATE!F270),SUM(Blank:TEMPLATE!F270))))</f>
        <v/>
      </c>
      <c r="T269" s="21" t="str">
        <f t="shared" si="37"/>
        <v/>
      </c>
      <c r="U269" s="21" t="str">
        <f>IF(E269=0,"",(IF($F$3="YTD TOTALS",SUM(Blank2:TEMPLATE!H270),SUM(Blank:TEMPLATE!H270))))</f>
        <v/>
      </c>
      <c r="V269" s="21" t="str">
        <f>IF(E269=0,"",(IF($F$3="YTD TOTALS",SUM(Blank2:TEMPLATE!I270),SUM(Blank:TEMPLATE!I270))))</f>
        <v/>
      </c>
      <c r="W269" s="21" t="str">
        <f>IF(E269=0,"",(IF($F$3="YTD TOTALS",SUM(Blank2:TEMPLATE!J270),SUM(Blank:TEMPLATE!J270))))</f>
        <v/>
      </c>
      <c r="X269" s="21" t="str">
        <f>IF(E269=0,"",(IF($F$3="YTD TOTALS",(SUM(Blank2:TEMPLATE!L270)-('MACHINE INFO'!R269*(B$6-A269+1))),SUM(Blank:Blank2!L270)+(SUM(Blank2:TEMPLATE!L270)-('MACHINE INFO'!R269*(B$6-A269+1))))))</f>
        <v/>
      </c>
      <c r="Y269" s="22" t="str">
        <f t="shared" si="38"/>
        <v/>
      </c>
      <c r="Z269" s="126" t="str">
        <f>IF(E269=0,"",(SUM('MACHINE INFO'!S269)))</f>
        <v/>
      </c>
      <c r="AA269" s="143" t="str">
        <f t="shared" si="39"/>
        <v/>
      </c>
      <c r="AB269" s="142" t="str">
        <f t="shared" si="40"/>
        <v/>
      </c>
    </row>
    <row r="270" spans="1:43" ht="20.25" hidden="1" customHeight="1" x14ac:dyDescent="0.4">
      <c r="A270" s="291">
        <f>IF($F$3="YTD TOTALS",IF('MACHINE INFO'!B271-B$2&gt;0,'MACHINE INFO'!B271,B$2),'MACHINE INFO'!B271)</f>
        <v>45626</v>
      </c>
      <c r="B270" s="604"/>
      <c r="C270" s="291">
        <f>IF($G$3="YTD TOTALS",IF('MACHINE INFO'!E271-B$2&gt;0,'MACHINE INFO'!E271,B$2),'MACHINE INFO'!E271)</f>
        <v>0</v>
      </c>
      <c r="D270" s="19">
        <f>'MACHINE INFO'!F271</f>
        <v>0</v>
      </c>
      <c r="E270" s="19">
        <f>'MACHINE INFO'!G271</f>
        <v>0</v>
      </c>
      <c r="F270" s="20">
        <f>'MACHINE INFO'!H271</f>
        <v>0</v>
      </c>
      <c r="G270" s="19">
        <f>'MACHINE INFO'!I271</f>
        <v>0</v>
      </c>
      <c r="H270" s="19">
        <f>'MACHINE INFO'!O271</f>
        <v>0</v>
      </c>
      <c r="I270" s="19">
        <f>'MACHINE INFO'!P271</f>
        <v>0</v>
      </c>
      <c r="J270" s="19">
        <f>'MACHINE INFO'!Q271</f>
        <v>0</v>
      </c>
      <c r="K270" s="19" t="e">
        <f>'MACHINE INFO'!#REF!</f>
        <v>#REF!</v>
      </c>
      <c r="L270" s="299">
        <f>'MACHINE INFO'!U271</f>
        <v>0</v>
      </c>
      <c r="M270" s="21" t="str">
        <f>IF(D270=0,"",(IF($F$3="YTD TOTALS",SUM(Blank2:TEMPLATE!C271),SUM(Blank:TEMPLATE!C271))))</f>
        <v/>
      </c>
      <c r="N270" s="21" t="str">
        <f t="shared" si="34"/>
        <v/>
      </c>
      <c r="O270" s="21" t="str">
        <f>IF(E270=0,"",(IF($F$3="YTD TOTALS",SUM(Blank2:TEMPLATE!G271),SUM(Blank:TEMPLATE!G271))))</f>
        <v/>
      </c>
      <c r="P270" s="21" t="str">
        <f t="shared" si="35"/>
        <v/>
      </c>
      <c r="Q270" s="21" t="str">
        <f>IF(E270=0,"",(IF($F$3="YTD TOTALS",SUM(SUM(Blank2:TEMPLATE!D271),SUM(Blank2:TEMPLATE!E271)),SUM(SUM(Blank:TEMPLATE!D271),SUM(Blank:TEMPLATE!E271)))))</f>
        <v/>
      </c>
      <c r="R270" s="21" t="str">
        <f t="shared" si="36"/>
        <v/>
      </c>
      <c r="S270" s="21" t="str">
        <f>IF(E270=0,"",(IF($F$3="YTD TOTALS",SUM(Blank2:TEMPLATE!F271),SUM(Blank:TEMPLATE!F271))))</f>
        <v/>
      </c>
      <c r="T270" s="21" t="str">
        <f t="shared" si="37"/>
        <v/>
      </c>
      <c r="U270" s="21" t="str">
        <f>IF(E270=0,"",(IF($F$3="YTD TOTALS",SUM(Blank2:TEMPLATE!H271),SUM(Blank:TEMPLATE!H271))))</f>
        <v/>
      </c>
      <c r="V270" s="21" t="str">
        <f>IF(E270=0,"",(IF($F$3="YTD TOTALS",SUM(Blank2:TEMPLATE!I271),SUM(Blank:TEMPLATE!I271))))</f>
        <v/>
      </c>
      <c r="W270" s="21" t="str">
        <f>IF(E270=0,"",(IF($F$3="YTD TOTALS",SUM(Blank2:TEMPLATE!J271),SUM(Blank:TEMPLATE!J271))))</f>
        <v/>
      </c>
      <c r="X270" s="21" t="str">
        <f>IF(E270=0,"",(IF($F$3="YTD TOTALS",(SUM(Blank2:TEMPLATE!L271)-('MACHINE INFO'!R270*(B$6-A270+1))),SUM(Blank:Blank2!L271)+(SUM(Blank2:TEMPLATE!L271)-('MACHINE INFO'!R270*(B$6-A270+1))))))</f>
        <v/>
      </c>
      <c r="Y270" s="22" t="str">
        <f t="shared" si="38"/>
        <v/>
      </c>
      <c r="Z270" s="126" t="str">
        <f>IF(E270=0,"",(SUM('MACHINE INFO'!S270)))</f>
        <v/>
      </c>
      <c r="AA270" s="143" t="str">
        <f t="shared" si="39"/>
        <v/>
      </c>
      <c r="AB270" s="142" t="str">
        <f t="shared" si="40"/>
        <v/>
      </c>
    </row>
    <row r="271" spans="1:43" ht="20.25" hidden="1" customHeight="1" x14ac:dyDescent="0.4">
      <c r="A271" s="291">
        <f>IF($F$3="YTD TOTALS",IF('MACHINE INFO'!B272-B$2&gt;0,'MACHINE INFO'!B272,B$2),'MACHINE INFO'!B272)</f>
        <v>45626</v>
      </c>
      <c r="B271" s="604"/>
      <c r="C271" s="291">
        <f>IF($G$3="YTD TOTALS",IF('MACHINE INFO'!E272-B$2&gt;0,'MACHINE INFO'!E272,B$2),'MACHINE INFO'!E272)</f>
        <v>0</v>
      </c>
      <c r="D271" s="19">
        <f>'MACHINE INFO'!F272</f>
        <v>0</v>
      </c>
      <c r="E271" s="19">
        <f>'MACHINE INFO'!G272</f>
        <v>0</v>
      </c>
      <c r="F271" s="20">
        <f>'MACHINE INFO'!H272</f>
        <v>0</v>
      </c>
      <c r="G271" s="19">
        <f>'MACHINE INFO'!I272</f>
        <v>0</v>
      </c>
      <c r="H271" s="19">
        <f>'MACHINE INFO'!O272</f>
        <v>0</v>
      </c>
      <c r="I271" s="19">
        <f>'MACHINE INFO'!P272</f>
        <v>0</v>
      </c>
      <c r="J271" s="19">
        <f>'MACHINE INFO'!Q272</f>
        <v>0</v>
      </c>
      <c r="K271" s="19" t="e">
        <f>'MACHINE INFO'!#REF!</f>
        <v>#REF!</v>
      </c>
      <c r="L271" s="299">
        <f>'MACHINE INFO'!U272</f>
        <v>0</v>
      </c>
      <c r="M271" s="21" t="str">
        <f>IF(D271=0,"",(IF($F$3="YTD TOTALS",SUM(Blank2:TEMPLATE!C272),SUM(Blank:TEMPLATE!C272))))</f>
        <v/>
      </c>
      <c r="N271" s="21" t="str">
        <f t="shared" si="34"/>
        <v/>
      </c>
      <c r="O271" s="21" t="str">
        <f>IF(E271=0,"",(IF($F$3="YTD TOTALS",SUM(Blank2:TEMPLATE!G272),SUM(Blank:TEMPLATE!G272))))</f>
        <v/>
      </c>
      <c r="P271" s="21" t="str">
        <f t="shared" si="35"/>
        <v/>
      </c>
      <c r="Q271" s="21" t="str">
        <f>IF(E271=0,"",(IF($F$3="YTD TOTALS",SUM(SUM(Blank2:TEMPLATE!D272),SUM(Blank2:TEMPLATE!E272)),SUM(SUM(Blank:TEMPLATE!D272),SUM(Blank:TEMPLATE!E272)))))</f>
        <v/>
      </c>
      <c r="R271" s="21" t="str">
        <f t="shared" si="36"/>
        <v/>
      </c>
      <c r="S271" s="21" t="str">
        <f>IF(E271=0,"",(IF($F$3="YTD TOTALS",SUM(Blank2:TEMPLATE!F272),SUM(Blank:TEMPLATE!F272))))</f>
        <v/>
      </c>
      <c r="T271" s="21" t="str">
        <f t="shared" si="37"/>
        <v/>
      </c>
      <c r="U271" s="21" t="str">
        <f>IF(E271=0,"",(IF($F$3="YTD TOTALS",SUM(Blank2:TEMPLATE!H272),SUM(Blank:TEMPLATE!H272))))</f>
        <v/>
      </c>
      <c r="V271" s="21" t="str">
        <f>IF(E271=0,"",(IF($F$3="YTD TOTALS",SUM(Blank2:TEMPLATE!I272),SUM(Blank:TEMPLATE!I272))))</f>
        <v/>
      </c>
      <c r="W271" s="21" t="str">
        <f>IF(E271=0,"",(IF($F$3="YTD TOTALS",SUM(Blank2:TEMPLATE!J272),SUM(Blank:TEMPLATE!J272))))</f>
        <v/>
      </c>
      <c r="X271" s="21" t="str">
        <f>IF(E271=0,"",(IF($F$3="YTD TOTALS",(SUM(Blank2:TEMPLATE!L272)-('MACHINE INFO'!R271*(B$6-A271+1))),SUM(Blank:Blank2!L272)+(SUM(Blank2:TEMPLATE!L272)-('MACHINE INFO'!R271*(B$6-A271+1))))))</f>
        <v/>
      </c>
      <c r="Y271" s="22" t="str">
        <f t="shared" si="38"/>
        <v/>
      </c>
      <c r="Z271" s="126" t="str">
        <f>IF(E271=0,"",(SUM('MACHINE INFO'!S271)))</f>
        <v/>
      </c>
      <c r="AA271" s="143" t="str">
        <f t="shared" si="39"/>
        <v/>
      </c>
      <c r="AB271" s="142" t="str">
        <f t="shared" si="40"/>
        <v/>
      </c>
    </row>
    <row r="272" spans="1:43" ht="20.25" hidden="1" customHeight="1" x14ac:dyDescent="0.4">
      <c r="A272" s="291">
        <f>IF($F$3="YTD TOTALS",IF('MACHINE INFO'!B273-B$2&gt;0,'MACHINE INFO'!B273,B$2),'MACHINE INFO'!B273)</f>
        <v>45626</v>
      </c>
      <c r="B272" s="604"/>
      <c r="C272" s="291">
        <f>IF($G$3="YTD TOTALS",IF('MACHINE INFO'!E273-B$2&gt;0,'MACHINE INFO'!E273,B$2),'MACHINE INFO'!E273)</f>
        <v>0</v>
      </c>
      <c r="D272" s="19">
        <f>'MACHINE INFO'!F273</f>
        <v>0</v>
      </c>
      <c r="E272" s="19">
        <f>'MACHINE INFO'!G273</f>
        <v>0</v>
      </c>
      <c r="F272" s="20">
        <f>'MACHINE INFO'!H273</f>
        <v>0</v>
      </c>
      <c r="G272" s="19">
        <f>'MACHINE INFO'!I273</f>
        <v>0</v>
      </c>
      <c r="H272" s="19">
        <f>'MACHINE INFO'!O273</f>
        <v>0</v>
      </c>
      <c r="I272" s="19">
        <f>'MACHINE INFO'!P273</f>
        <v>0</v>
      </c>
      <c r="J272" s="19">
        <f>'MACHINE INFO'!Q273</f>
        <v>0</v>
      </c>
      <c r="K272" s="19" t="e">
        <f>'MACHINE INFO'!#REF!</f>
        <v>#REF!</v>
      </c>
      <c r="L272" s="299">
        <f>'MACHINE INFO'!U273</f>
        <v>0</v>
      </c>
      <c r="M272" s="21" t="str">
        <f>IF(D272=0,"",(IF($F$3="YTD TOTALS",SUM(Blank2:TEMPLATE!C273),SUM(Blank:TEMPLATE!C273))))</f>
        <v/>
      </c>
      <c r="N272" s="21" t="str">
        <f t="shared" si="34"/>
        <v/>
      </c>
      <c r="O272" s="21" t="str">
        <f>IF(E272=0,"",(IF($F$3="YTD TOTALS",SUM(Blank2:TEMPLATE!G273),SUM(Blank:TEMPLATE!G273))))</f>
        <v/>
      </c>
      <c r="P272" s="21" t="str">
        <f t="shared" si="35"/>
        <v/>
      </c>
      <c r="Q272" s="21" t="str">
        <f>IF(E272=0,"",(IF($F$3="YTD TOTALS",SUM(SUM(Blank2:TEMPLATE!D273),SUM(Blank2:TEMPLATE!E273)),SUM(SUM(Blank:TEMPLATE!D273),SUM(Blank:TEMPLATE!E273)))))</f>
        <v/>
      </c>
      <c r="R272" s="21" t="str">
        <f t="shared" si="36"/>
        <v/>
      </c>
      <c r="S272" s="21" t="str">
        <f>IF(E272=0,"",(IF($F$3="YTD TOTALS",SUM(Blank2:TEMPLATE!F273),SUM(Blank:TEMPLATE!F273))))</f>
        <v/>
      </c>
      <c r="T272" s="21" t="str">
        <f t="shared" si="37"/>
        <v/>
      </c>
      <c r="U272" s="21" t="str">
        <f>IF(E272=0,"",(IF($F$3="YTD TOTALS",SUM(Blank2:TEMPLATE!H273),SUM(Blank:TEMPLATE!H273))))</f>
        <v/>
      </c>
      <c r="V272" s="21" t="str">
        <f>IF(E272=0,"",(IF($F$3="YTD TOTALS",SUM(Blank2:TEMPLATE!I273),SUM(Blank:TEMPLATE!I273))))</f>
        <v/>
      </c>
      <c r="W272" s="21" t="str">
        <f>IF(E272=0,"",(IF($F$3="YTD TOTALS",SUM(Blank2:TEMPLATE!J273),SUM(Blank:TEMPLATE!J273))))</f>
        <v/>
      </c>
      <c r="X272" s="21" t="str">
        <f>IF(E272=0,"",(IF($F$3="YTD TOTALS",(SUM(Blank2:TEMPLATE!L273)-('MACHINE INFO'!R272*(B$6-A272+1))),SUM(Blank:Blank2!L273)+(SUM(Blank2:TEMPLATE!L273)-('MACHINE INFO'!R272*(B$6-A272+1))))))</f>
        <v/>
      </c>
      <c r="Y272" s="22" t="str">
        <f t="shared" si="38"/>
        <v/>
      </c>
      <c r="Z272" s="126" t="str">
        <f>IF(E272=0,"",(SUM('MACHINE INFO'!S272)))</f>
        <v/>
      </c>
      <c r="AA272" s="143" t="str">
        <f t="shared" si="39"/>
        <v/>
      </c>
      <c r="AB272" s="142" t="str">
        <f t="shared" si="40"/>
        <v/>
      </c>
    </row>
    <row r="273" spans="1:38" ht="20.25" hidden="1" customHeight="1" x14ac:dyDescent="0.4">
      <c r="A273" s="291">
        <f>IF($F$3="YTD TOTALS",IF('MACHINE INFO'!B274-B$2&gt;0,'MACHINE INFO'!B274,B$2),'MACHINE INFO'!B274)</f>
        <v>45626</v>
      </c>
      <c r="B273" s="604"/>
      <c r="C273" s="291">
        <f>IF($G$3="YTD TOTALS",IF('MACHINE INFO'!E274-B$2&gt;0,'MACHINE INFO'!E274,B$2),'MACHINE INFO'!E274)</f>
        <v>0</v>
      </c>
      <c r="D273" s="19">
        <f>'MACHINE INFO'!F274</f>
        <v>0</v>
      </c>
      <c r="E273" s="19">
        <f>'MACHINE INFO'!G274</f>
        <v>0</v>
      </c>
      <c r="F273" s="20">
        <f>'MACHINE INFO'!H274</f>
        <v>0</v>
      </c>
      <c r="G273" s="19">
        <f>'MACHINE INFO'!I274</f>
        <v>0</v>
      </c>
      <c r="H273" s="19">
        <f>'MACHINE INFO'!O274</f>
        <v>0</v>
      </c>
      <c r="I273" s="19">
        <f>'MACHINE INFO'!P274</f>
        <v>0</v>
      </c>
      <c r="J273" s="19">
        <f>'MACHINE INFO'!Q274</f>
        <v>0</v>
      </c>
      <c r="K273" s="19" t="e">
        <f>'MACHINE INFO'!#REF!</f>
        <v>#REF!</v>
      </c>
      <c r="L273" s="299">
        <f>'MACHINE INFO'!U274</f>
        <v>0</v>
      </c>
      <c r="M273" s="21" t="str">
        <f>IF(D273=0,"",(IF($F$3="YTD TOTALS",SUM(Blank2:TEMPLATE!C274),SUM(Blank:TEMPLATE!C274))))</f>
        <v/>
      </c>
      <c r="N273" s="21" t="str">
        <f t="shared" si="34"/>
        <v/>
      </c>
      <c r="O273" s="21" t="str">
        <f>IF(E273=0,"",(IF($F$3="YTD TOTALS",SUM(Blank2:TEMPLATE!G274),SUM(Blank:TEMPLATE!G274))))</f>
        <v/>
      </c>
      <c r="P273" s="21" t="str">
        <f t="shared" si="35"/>
        <v/>
      </c>
      <c r="Q273" s="21" t="str">
        <f>IF(E273=0,"",(IF($F$3="YTD TOTALS",SUM(SUM(Blank2:TEMPLATE!D274),SUM(Blank2:TEMPLATE!E274)),SUM(SUM(Blank:TEMPLATE!D274),SUM(Blank:TEMPLATE!E274)))))</f>
        <v/>
      </c>
      <c r="R273" s="21" t="str">
        <f t="shared" si="36"/>
        <v/>
      </c>
      <c r="S273" s="21" t="str">
        <f>IF(E273=0,"",(IF($F$3="YTD TOTALS",SUM(Blank2:TEMPLATE!F274),SUM(Blank:TEMPLATE!F274))))</f>
        <v/>
      </c>
      <c r="T273" s="21" t="str">
        <f t="shared" si="37"/>
        <v/>
      </c>
      <c r="U273" s="21" t="str">
        <f>IF(E273=0,"",(IF($F$3="YTD TOTALS",SUM(Blank2:TEMPLATE!H274),SUM(Blank:TEMPLATE!H274))))</f>
        <v/>
      </c>
      <c r="V273" s="21" t="str">
        <f>IF(E273=0,"",(IF($F$3="YTD TOTALS",SUM(Blank2:TEMPLATE!I274),SUM(Blank:TEMPLATE!I274))))</f>
        <v/>
      </c>
      <c r="W273" s="21" t="str">
        <f>IF(E273=0,"",(IF($F$3="YTD TOTALS",SUM(Blank2:TEMPLATE!J274),SUM(Blank:TEMPLATE!J274))))</f>
        <v/>
      </c>
      <c r="X273" s="21" t="str">
        <f>IF(E273=0,"",(IF($F$3="YTD TOTALS",(SUM(Blank2:TEMPLATE!L274)-('MACHINE INFO'!R273*(B$6-A273+1))),SUM(Blank:Blank2!L274)+(SUM(Blank2:TEMPLATE!L274)-('MACHINE INFO'!R273*(B$6-A273+1))))))</f>
        <v/>
      </c>
      <c r="Y273" s="22" t="str">
        <f t="shared" si="38"/>
        <v/>
      </c>
      <c r="Z273" s="126" t="str">
        <f>IF(E273=0,"",(SUM('MACHINE INFO'!S273)))</f>
        <v/>
      </c>
      <c r="AA273" s="143" t="str">
        <f t="shared" si="39"/>
        <v/>
      </c>
      <c r="AB273" s="142" t="str">
        <f t="shared" si="40"/>
        <v/>
      </c>
    </row>
    <row r="274" spans="1:38" ht="20.25" hidden="1" customHeight="1" x14ac:dyDescent="0.4">
      <c r="A274" s="291">
        <f>IF($F$3="YTD TOTALS",IF('MACHINE INFO'!B275-B$2&gt;0,'MACHINE INFO'!B275,B$2),'MACHINE INFO'!B275)</f>
        <v>45626</v>
      </c>
      <c r="B274" s="604"/>
      <c r="C274" s="291">
        <f>IF($G$3="YTD TOTALS",IF('MACHINE INFO'!E275-B$2&gt;0,'MACHINE INFO'!E275,B$2),'MACHINE INFO'!E275)</f>
        <v>0</v>
      </c>
      <c r="D274" s="19">
        <f>'MACHINE INFO'!F275</f>
        <v>0</v>
      </c>
      <c r="E274" s="19">
        <f>'MACHINE INFO'!G275</f>
        <v>0</v>
      </c>
      <c r="F274" s="20">
        <f>'MACHINE INFO'!H275</f>
        <v>0</v>
      </c>
      <c r="G274" s="19">
        <f>'MACHINE INFO'!I275</f>
        <v>0</v>
      </c>
      <c r="H274" s="19">
        <f>'MACHINE INFO'!O275</f>
        <v>0</v>
      </c>
      <c r="I274" s="19">
        <f>'MACHINE INFO'!P275</f>
        <v>0</v>
      </c>
      <c r="J274" s="19">
        <f>'MACHINE INFO'!Q275</f>
        <v>0</v>
      </c>
      <c r="K274" s="19" t="e">
        <f>'MACHINE INFO'!#REF!</f>
        <v>#REF!</v>
      </c>
      <c r="L274" s="299">
        <f>'MACHINE INFO'!U275</f>
        <v>0</v>
      </c>
      <c r="M274" s="21" t="str">
        <f>IF(D274=0,"",(IF($F$3="YTD TOTALS",SUM(Blank2:TEMPLATE!C275),SUM(Blank:TEMPLATE!C275))))</f>
        <v/>
      </c>
      <c r="N274" s="21" t="str">
        <f t="shared" si="34"/>
        <v/>
      </c>
      <c r="O274" s="21" t="str">
        <f>IF(E274=0,"",(IF($F$3="YTD TOTALS",SUM(Blank2:TEMPLATE!G275),SUM(Blank:TEMPLATE!G275))))</f>
        <v/>
      </c>
      <c r="P274" s="21" t="str">
        <f t="shared" si="35"/>
        <v/>
      </c>
      <c r="Q274" s="21" t="str">
        <f>IF(E274=0,"",(IF($F$3="YTD TOTALS",SUM(SUM(Blank2:TEMPLATE!D275),SUM(Blank2:TEMPLATE!E275)),SUM(SUM(Blank:TEMPLATE!D275),SUM(Blank:TEMPLATE!E275)))))</f>
        <v/>
      </c>
      <c r="R274" s="21" t="str">
        <f t="shared" si="36"/>
        <v/>
      </c>
      <c r="S274" s="21" t="str">
        <f>IF(E274=0,"",(IF($F$3="YTD TOTALS",SUM(Blank2:TEMPLATE!F275),SUM(Blank:TEMPLATE!F275))))</f>
        <v/>
      </c>
      <c r="T274" s="21" t="str">
        <f t="shared" si="37"/>
        <v/>
      </c>
      <c r="U274" s="21" t="str">
        <f>IF(E274=0,"",(IF($F$3="YTD TOTALS",SUM(Blank2:TEMPLATE!H275),SUM(Blank:TEMPLATE!H275))))</f>
        <v/>
      </c>
      <c r="V274" s="21" t="str">
        <f>IF(E274=0,"",(IF($F$3="YTD TOTALS",SUM(Blank2:TEMPLATE!I275),SUM(Blank:TEMPLATE!I275))))</f>
        <v/>
      </c>
      <c r="W274" s="21" t="str">
        <f>IF(E274=0,"",(IF($F$3="YTD TOTALS",SUM(Blank2:TEMPLATE!J275),SUM(Blank:TEMPLATE!J275))))</f>
        <v/>
      </c>
      <c r="X274" s="21" t="str">
        <f>IF(E274=0,"",(IF($F$3="YTD TOTALS",(SUM(Blank2:TEMPLATE!L275)-('MACHINE INFO'!R274*(B$6-A274+1))),SUM(Blank:Blank2!L275)+(SUM(Blank2:TEMPLATE!L275)-('MACHINE INFO'!R274*(B$6-A274+1))))))</f>
        <v/>
      </c>
      <c r="Y274" s="22" t="str">
        <f t="shared" si="38"/>
        <v/>
      </c>
      <c r="Z274" s="126" t="str">
        <f>IF(E274=0,"",(SUM('MACHINE INFO'!S274)))</f>
        <v/>
      </c>
      <c r="AA274" s="143" t="str">
        <f t="shared" si="39"/>
        <v/>
      </c>
      <c r="AB274" s="142" t="str">
        <f t="shared" si="40"/>
        <v/>
      </c>
    </row>
    <row r="275" spans="1:38" ht="20.25" hidden="1" customHeight="1" x14ac:dyDescent="0.4">
      <c r="A275" s="291">
        <f>IF($F$3="YTD TOTALS",IF('MACHINE INFO'!B276-B$2&gt;0,'MACHINE INFO'!B276,B$2),'MACHINE INFO'!B276)</f>
        <v>45626</v>
      </c>
      <c r="B275" s="604"/>
      <c r="C275" s="291">
        <f>IF($G$3="YTD TOTALS",IF('MACHINE INFO'!E276-B$2&gt;0,'MACHINE INFO'!E276,B$2),'MACHINE INFO'!E276)</f>
        <v>0</v>
      </c>
      <c r="D275" s="19">
        <f>'MACHINE INFO'!F276</f>
        <v>0</v>
      </c>
      <c r="E275" s="19">
        <f>'MACHINE INFO'!G276</f>
        <v>0</v>
      </c>
      <c r="F275" s="20">
        <f>'MACHINE INFO'!H276</f>
        <v>0</v>
      </c>
      <c r="G275" s="19">
        <f>'MACHINE INFO'!I276</f>
        <v>0</v>
      </c>
      <c r="H275" s="19">
        <f>'MACHINE INFO'!O276</f>
        <v>0</v>
      </c>
      <c r="I275" s="19">
        <f>'MACHINE INFO'!P276</f>
        <v>0</v>
      </c>
      <c r="J275" s="19">
        <f>'MACHINE INFO'!Q276</f>
        <v>0</v>
      </c>
      <c r="K275" s="19" t="e">
        <f>'MACHINE INFO'!#REF!</f>
        <v>#REF!</v>
      </c>
      <c r="L275" s="299">
        <f>'MACHINE INFO'!U276</f>
        <v>0</v>
      </c>
      <c r="M275" s="21" t="str">
        <f>IF(D275=0,"",(IF($F$3="YTD TOTALS",SUM(Blank2:TEMPLATE!C276),SUM(Blank:TEMPLATE!C276))))</f>
        <v/>
      </c>
      <c r="N275" s="21" t="str">
        <f t="shared" si="34"/>
        <v/>
      </c>
      <c r="O275" s="21" t="str">
        <f>IF(E275=0,"",(IF($F$3="YTD TOTALS",SUM(Blank2:TEMPLATE!G276),SUM(Blank:TEMPLATE!G276))))</f>
        <v/>
      </c>
      <c r="P275" s="21" t="str">
        <f t="shared" si="35"/>
        <v/>
      </c>
      <c r="Q275" s="21" t="str">
        <f>IF(E275=0,"",(IF($F$3="YTD TOTALS",SUM(SUM(Blank2:TEMPLATE!D276),SUM(Blank2:TEMPLATE!E276)),SUM(SUM(Blank:TEMPLATE!D276),SUM(Blank:TEMPLATE!E276)))))</f>
        <v/>
      </c>
      <c r="R275" s="21" t="str">
        <f t="shared" si="36"/>
        <v/>
      </c>
      <c r="S275" s="21" t="str">
        <f>IF(E275=0,"",(IF($F$3="YTD TOTALS",SUM(Blank2:TEMPLATE!F276),SUM(Blank:TEMPLATE!F276))))</f>
        <v/>
      </c>
      <c r="T275" s="21" t="str">
        <f t="shared" si="37"/>
        <v/>
      </c>
      <c r="U275" s="21" t="str">
        <f>IF(E275=0,"",(IF($F$3="YTD TOTALS",SUM(Blank2:TEMPLATE!H276),SUM(Blank:TEMPLATE!H276))))</f>
        <v/>
      </c>
      <c r="V275" s="21" t="str">
        <f>IF(E275=0,"",(IF($F$3="YTD TOTALS",SUM(Blank2:TEMPLATE!I276),SUM(Blank:TEMPLATE!I276))))</f>
        <v/>
      </c>
      <c r="W275" s="21" t="str">
        <f>IF(E275=0,"",(IF($F$3="YTD TOTALS",SUM(Blank2:TEMPLATE!J276),SUM(Blank:TEMPLATE!J276))))</f>
        <v/>
      </c>
      <c r="X275" s="21" t="str">
        <f>IF(E275=0,"",(IF($F$3="YTD TOTALS",(SUM(Blank2:TEMPLATE!L276)-('MACHINE INFO'!R275*(B$6-A275+1))),SUM(Blank:Blank2!L276)+(SUM(Blank2:TEMPLATE!L276)-('MACHINE INFO'!R275*(B$6-A275+1))))))</f>
        <v/>
      </c>
      <c r="Y275" s="22" t="str">
        <f t="shared" si="38"/>
        <v/>
      </c>
      <c r="Z275" s="126" t="str">
        <f>IF(E275=0,"",(SUM('MACHINE INFO'!S275)))</f>
        <v/>
      </c>
      <c r="AA275" s="143" t="str">
        <f t="shared" si="39"/>
        <v/>
      </c>
      <c r="AB275" s="142" t="str">
        <f t="shared" si="40"/>
        <v/>
      </c>
    </row>
    <row r="276" spans="1:38" ht="20.25" hidden="1" customHeight="1" x14ac:dyDescent="0.4">
      <c r="A276" s="291">
        <f>IF($F$3="YTD TOTALS",IF('MACHINE INFO'!B277-B$2&gt;0,'MACHINE INFO'!B277,B$2),'MACHINE INFO'!B277)</f>
        <v>45626</v>
      </c>
      <c r="B276" s="604"/>
      <c r="C276" s="291">
        <f>IF($G$3="YTD TOTALS",IF('MACHINE INFO'!E277-B$2&gt;0,'MACHINE INFO'!E277,B$2),'MACHINE INFO'!E277)</f>
        <v>0</v>
      </c>
      <c r="D276" s="19">
        <f>'MACHINE INFO'!F277</f>
        <v>0</v>
      </c>
      <c r="E276" s="19">
        <f>'MACHINE INFO'!G277</f>
        <v>0</v>
      </c>
      <c r="F276" s="20">
        <f>'MACHINE INFO'!H277</f>
        <v>0</v>
      </c>
      <c r="G276" s="19">
        <f>'MACHINE INFO'!I277</f>
        <v>0</v>
      </c>
      <c r="H276" s="19">
        <f>'MACHINE INFO'!O277</f>
        <v>0</v>
      </c>
      <c r="I276" s="19">
        <f>'MACHINE INFO'!P277</f>
        <v>0</v>
      </c>
      <c r="J276" s="19">
        <f>'MACHINE INFO'!Q277</f>
        <v>0</v>
      </c>
      <c r="K276" s="19" t="e">
        <f>'MACHINE INFO'!#REF!</f>
        <v>#REF!</v>
      </c>
      <c r="L276" s="299">
        <f>'MACHINE INFO'!U277</f>
        <v>0</v>
      </c>
      <c r="M276" s="21" t="str">
        <f>IF(D276=0,"",(IF($F$3="YTD TOTALS",SUM(Blank2:TEMPLATE!C277),SUM(Blank:TEMPLATE!C277))))</f>
        <v/>
      </c>
      <c r="N276" s="21" t="str">
        <f t="shared" si="34"/>
        <v/>
      </c>
      <c r="O276" s="21" t="str">
        <f>IF(E276=0,"",(IF($F$3="YTD TOTALS",SUM(Blank2:TEMPLATE!G277),SUM(Blank:TEMPLATE!G277))))</f>
        <v/>
      </c>
      <c r="P276" s="21" t="str">
        <f t="shared" si="35"/>
        <v/>
      </c>
      <c r="Q276" s="21" t="str">
        <f>IF(E276=0,"",(IF($F$3="YTD TOTALS",SUM(SUM(Blank2:TEMPLATE!D277),SUM(Blank2:TEMPLATE!E277)),SUM(SUM(Blank:TEMPLATE!D277),SUM(Blank:TEMPLATE!E277)))))</f>
        <v/>
      </c>
      <c r="R276" s="21" t="str">
        <f t="shared" si="36"/>
        <v/>
      </c>
      <c r="S276" s="21" t="str">
        <f>IF(E276=0,"",(IF($F$3="YTD TOTALS",SUM(Blank2:TEMPLATE!F277),SUM(Blank:TEMPLATE!F277))))</f>
        <v/>
      </c>
      <c r="T276" s="21" t="str">
        <f t="shared" si="37"/>
        <v/>
      </c>
      <c r="U276" s="21" t="str">
        <f>IF(E276=0,"",(IF($F$3="YTD TOTALS",SUM(Blank2:TEMPLATE!H277),SUM(Blank:TEMPLATE!H277))))</f>
        <v/>
      </c>
      <c r="V276" s="21" t="str">
        <f>IF(E276=0,"",(IF($F$3="YTD TOTALS",SUM(Blank2:TEMPLATE!I277),SUM(Blank:TEMPLATE!I277))))</f>
        <v/>
      </c>
      <c r="W276" s="21" t="str">
        <f>IF(E276=0,"",(IF($F$3="YTD TOTALS",SUM(Blank2:TEMPLATE!J277),SUM(Blank:TEMPLATE!J277))))</f>
        <v/>
      </c>
      <c r="X276" s="21" t="str">
        <f>IF(E276=0,"",(IF($F$3="YTD TOTALS",(SUM(Blank2:TEMPLATE!L277)-('MACHINE INFO'!R276*(B$6-A276+1))),SUM(Blank:Blank2!L277)+(SUM(Blank2:TEMPLATE!L277)-('MACHINE INFO'!R276*(B$6-A276+1))))))</f>
        <v/>
      </c>
      <c r="Y276" s="22" t="str">
        <f t="shared" si="38"/>
        <v/>
      </c>
      <c r="Z276" s="126" t="str">
        <f>IF(E276=0,"",(SUM('MACHINE INFO'!S276)))</f>
        <v/>
      </c>
      <c r="AA276" s="143" t="str">
        <f t="shared" si="39"/>
        <v/>
      </c>
      <c r="AB276" s="142" t="str">
        <f t="shared" si="40"/>
        <v/>
      </c>
    </row>
    <row r="277" spans="1:38" ht="20.25" hidden="1" customHeight="1" x14ac:dyDescent="0.4">
      <c r="A277" s="291">
        <f>IF($F$3="YTD TOTALS",IF('MACHINE INFO'!B278-B$2&gt;0,'MACHINE INFO'!B278,B$2),'MACHINE INFO'!B278)</f>
        <v>45626</v>
      </c>
      <c r="B277" s="604"/>
      <c r="C277" s="291">
        <f>IF($G$3="YTD TOTALS",IF('MACHINE INFO'!E278-B$2&gt;0,'MACHINE INFO'!E278,B$2),'MACHINE INFO'!E278)</f>
        <v>0</v>
      </c>
      <c r="D277" s="19">
        <f>'MACHINE INFO'!F278</f>
        <v>0</v>
      </c>
      <c r="E277" s="19">
        <f>'MACHINE INFO'!G278</f>
        <v>0</v>
      </c>
      <c r="F277" s="20">
        <f>'MACHINE INFO'!H278</f>
        <v>0</v>
      </c>
      <c r="G277" s="19">
        <f>'MACHINE INFO'!I278</f>
        <v>0</v>
      </c>
      <c r="H277" s="19">
        <f>'MACHINE INFO'!O278</f>
        <v>0</v>
      </c>
      <c r="I277" s="19">
        <f>'MACHINE INFO'!P278</f>
        <v>0</v>
      </c>
      <c r="J277" s="19">
        <f>'MACHINE INFO'!Q278</f>
        <v>0</v>
      </c>
      <c r="K277" s="19" t="e">
        <f>'MACHINE INFO'!#REF!</f>
        <v>#REF!</v>
      </c>
      <c r="L277" s="299">
        <f>'MACHINE INFO'!U278</f>
        <v>0</v>
      </c>
      <c r="M277" s="21" t="str">
        <f>IF(D277=0,"",(IF($F$3="YTD TOTALS",SUM(Blank2:TEMPLATE!C278),SUM(Blank:TEMPLATE!C278))))</f>
        <v/>
      </c>
      <c r="N277" s="21" t="str">
        <f t="shared" si="34"/>
        <v/>
      </c>
      <c r="O277" s="21" t="str">
        <f>IF(E277=0,"",(IF($F$3="YTD TOTALS",SUM(Blank2:TEMPLATE!G278),SUM(Blank:TEMPLATE!G278))))</f>
        <v/>
      </c>
      <c r="P277" s="21" t="str">
        <f t="shared" si="35"/>
        <v/>
      </c>
      <c r="Q277" s="21" t="str">
        <f>IF(E277=0,"",(IF($F$3="YTD TOTALS",SUM(SUM(Blank2:TEMPLATE!D278),SUM(Blank2:TEMPLATE!E278)),SUM(SUM(Blank:TEMPLATE!D278),SUM(Blank:TEMPLATE!E278)))))</f>
        <v/>
      </c>
      <c r="R277" s="21" t="str">
        <f t="shared" si="36"/>
        <v/>
      </c>
      <c r="S277" s="21" t="str">
        <f>IF(E277=0,"",(IF($F$3="YTD TOTALS",SUM(Blank2:TEMPLATE!F278),SUM(Blank:TEMPLATE!F278))))</f>
        <v/>
      </c>
      <c r="T277" s="21" t="str">
        <f t="shared" si="37"/>
        <v/>
      </c>
      <c r="U277" s="21" t="str">
        <f>IF(E277=0,"",(IF($F$3="YTD TOTALS",SUM(Blank2:TEMPLATE!H278),SUM(Blank:TEMPLATE!H278))))</f>
        <v/>
      </c>
      <c r="V277" s="21" t="str">
        <f>IF(E277=0,"",(IF($F$3="YTD TOTALS",SUM(Blank2:TEMPLATE!I278),SUM(Blank:TEMPLATE!I278))))</f>
        <v/>
      </c>
      <c r="W277" s="21" t="str">
        <f>IF(E277=0,"",(IF($F$3="YTD TOTALS",SUM(Blank2:TEMPLATE!J278),SUM(Blank:TEMPLATE!J278))))</f>
        <v/>
      </c>
      <c r="X277" s="21" t="str">
        <f>IF(E277=0,"",(IF($F$3="YTD TOTALS",(SUM(Blank2:TEMPLATE!L278)-('MACHINE INFO'!R277*(B$6-A277+1))),SUM(Blank:Blank2!L278)+(SUM(Blank2:TEMPLATE!L278)-('MACHINE INFO'!R277*(B$6-A277+1))))))</f>
        <v/>
      </c>
      <c r="Y277" s="22" t="str">
        <f t="shared" si="38"/>
        <v/>
      </c>
      <c r="Z277" s="126" t="str">
        <f>IF(E277=0,"",(SUM('MACHINE INFO'!S277)))</f>
        <v/>
      </c>
      <c r="AA277" s="143" t="str">
        <f t="shared" si="39"/>
        <v/>
      </c>
      <c r="AB277" s="142" t="str">
        <f t="shared" si="40"/>
        <v/>
      </c>
    </row>
    <row r="278" spans="1:38" ht="20.25" hidden="1" customHeight="1" x14ac:dyDescent="0.4">
      <c r="A278" s="291">
        <f>IF($F$3="YTD TOTALS",IF('MACHINE INFO'!B279-B$2&gt;0,'MACHINE INFO'!B279,B$2),'MACHINE INFO'!B279)</f>
        <v>45626</v>
      </c>
      <c r="B278" s="604"/>
      <c r="C278" s="291">
        <f>IF($G$3="YTD TOTALS",IF('MACHINE INFO'!E279-B$2&gt;0,'MACHINE INFO'!E279,B$2),'MACHINE INFO'!E279)</f>
        <v>0</v>
      </c>
      <c r="D278" s="19">
        <f>'MACHINE INFO'!F279</f>
        <v>0</v>
      </c>
      <c r="E278" s="19">
        <f>'MACHINE INFO'!G279</f>
        <v>0</v>
      </c>
      <c r="F278" s="20">
        <f>'MACHINE INFO'!H279</f>
        <v>0</v>
      </c>
      <c r="G278" s="19">
        <f>'MACHINE INFO'!I279</f>
        <v>0</v>
      </c>
      <c r="H278" s="19">
        <f>'MACHINE INFO'!O279</f>
        <v>0</v>
      </c>
      <c r="I278" s="19">
        <f>'MACHINE INFO'!P279</f>
        <v>0</v>
      </c>
      <c r="J278" s="19">
        <f>'MACHINE INFO'!Q279</f>
        <v>0</v>
      </c>
      <c r="K278" s="19" t="e">
        <f>'MACHINE INFO'!#REF!</f>
        <v>#REF!</v>
      </c>
      <c r="L278" s="299">
        <f>'MACHINE INFO'!U279</f>
        <v>0</v>
      </c>
      <c r="M278" s="21" t="str">
        <f>IF(D278=0,"",(IF($F$3="YTD TOTALS",SUM(Blank2:TEMPLATE!C279),SUM(Blank:TEMPLATE!C279))))</f>
        <v/>
      </c>
      <c r="N278" s="21" t="str">
        <f t="shared" si="34"/>
        <v/>
      </c>
      <c r="O278" s="21" t="str">
        <f>IF(E278=0,"",(IF($F$3="YTD TOTALS",SUM(Blank2:TEMPLATE!G279),SUM(Blank:TEMPLATE!G279))))</f>
        <v/>
      </c>
      <c r="P278" s="21" t="str">
        <f t="shared" si="35"/>
        <v/>
      </c>
      <c r="Q278" s="21" t="str">
        <f>IF(E278=0,"",(IF($F$3="YTD TOTALS",SUM(SUM(Blank2:TEMPLATE!D279),SUM(Blank2:TEMPLATE!E279)),SUM(SUM(Blank:TEMPLATE!D279),SUM(Blank:TEMPLATE!E279)))))</f>
        <v/>
      </c>
      <c r="R278" s="21" t="str">
        <f t="shared" si="36"/>
        <v/>
      </c>
      <c r="S278" s="21" t="str">
        <f>IF(E278=0,"",(IF($F$3="YTD TOTALS",SUM(Blank2:TEMPLATE!F279),SUM(Blank:TEMPLATE!F279))))</f>
        <v/>
      </c>
      <c r="T278" s="21" t="str">
        <f t="shared" si="37"/>
        <v/>
      </c>
      <c r="U278" s="21" t="str">
        <f>IF(E278=0,"",(IF($F$3="YTD TOTALS",SUM(Blank2:TEMPLATE!H279),SUM(Blank:TEMPLATE!H279))))</f>
        <v/>
      </c>
      <c r="V278" s="21" t="str">
        <f>IF(E278=0,"",(IF($F$3="YTD TOTALS",SUM(Blank2:TEMPLATE!I279),SUM(Blank:TEMPLATE!I279))))</f>
        <v/>
      </c>
      <c r="W278" s="21" t="str">
        <f>IF(E278=0,"",(IF($F$3="YTD TOTALS",SUM(Blank2:TEMPLATE!J279),SUM(Blank:TEMPLATE!J279))))</f>
        <v/>
      </c>
      <c r="X278" s="21" t="str">
        <f>IF(E278=0,"",(IF($F$3="YTD TOTALS",(SUM(Blank2:TEMPLATE!L279)-('MACHINE INFO'!R278*(B$6-A278+1))),SUM(Blank:Blank2!L279)+(SUM(Blank2:TEMPLATE!L279)-('MACHINE INFO'!R278*(B$6-A278+1))))))</f>
        <v/>
      </c>
      <c r="Y278" s="22" t="str">
        <f t="shared" si="38"/>
        <v/>
      </c>
      <c r="Z278" s="126" t="str">
        <f>IF(E278=0,"",(SUM('MACHINE INFO'!S278)))</f>
        <v/>
      </c>
      <c r="AA278" s="143" t="str">
        <f t="shared" si="39"/>
        <v/>
      </c>
      <c r="AB278" s="142" t="str">
        <f t="shared" si="40"/>
        <v/>
      </c>
    </row>
    <row r="279" spans="1:38" ht="20.25" hidden="1" customHeight="1" x14ac:dyDescent="0.4">
      <c r="A279" s="291">
        <f>IF($F$3="YTD TOTALS",IF('MACHINE INFO'!B280-B$2&gt;0,'MACHINE INFO'!B280,B$2),'MACHINE INFO'!B280)</f>
        <v>45626</v>
      </c>
      <c r="B279" s="604"/>
      <c r="C279" s="291">
        <f>IF($G$3="YTD TOTALS",IF('MACHINE INFO'!E280-B$2&gt;0,'MACHINE INFO'!E280,B$2),'MACHINE INFO'!E280)</f>
        <v>0</v>
      </c>
      <c r="D279" s="19">
        <f>'MACHINE INFO'!F280</f>
        <v>0</v>
      </c>
      <c r="E279" s="19">
        <f>'MACHINE INFO'!G280</f>
        <v>0</v>
      </c>
      <c r="F279" s="20">
        <f>'MACHINE INFO'!H280</f>
        <v>0</v>
      </c>
      <c r="G279" s="19">
        <f>'MACHINE INFO'!I280</f>
        <v>0</v>
      </c>
      <c r="H279" s="19">
        <f>'MACHINE INFO'!O280</f>
        <v>0</v>
      </c>
      <c r="I279" s="19">
        <f>'MACHINE INFO'!P280</f>
        <v>0</v>
      </c>
      <c r="J279" s="19">
        <f>'MACHINE INFO'!Q280</f>
        <v>0</v>
      </c>
      <c r="K279" s="19" t="e">
        <f>'MACHINE INFO'!#REF!</f>
        <v>#REF!</v>
      </c>
      <c r="L279" s="299">
        <f>'MACHINE INFO'!U280</f>
        <v>0</v>
      </c>
      <c r="M279" s="21" t="str">
        <f>IF(D279=0,"",(IF($F$3="YTD TOTALS",SUM(Blank2:TEMPLATE!C280),SUM(Blank:TEMPLATE!C280))))</f>
        <v/>
      </c>
      <c r="N279" s="21" t="str">
        <f t="shared" si="34"/>
        <v/>
      </c>
      <c r="O279" s="21" t="str">
        <f>IF(E279=0,"",(IF($F$3="YTD TOTALS",SUM(Blank2:TEMPLATE!G280),SUM(Blank:TEMPLATE!G280))))</f>
        <v/>
      </c>
      <c r="P279" s="21" t="str">
        <f t="shared" si="35"/>
        <v/>
      </c>
      <c r="Q279" s="21" t="str">
        <f>IF(E279=0,"",(IF($F$3="YTD TOTALS",SUM(SUM(Blank2:TEMPLATE!D280),SUM(Blank2:TEMPLATE!E280)),SUM(SUM(Blank:TEMPLATE!D280),SUM(Blank:TEMPLATE!E280)))))</f>
        <v/>
      </c>
      <c r="R279" s="21" t="str">
        <f t="shared" si="36"/>
        <v/>
      </c>
      <c r="S279" s="21" t="str">
        <f>IF(E279=0,"",(IF($F$3="YTD TOTALS",SUM(Blank2:TEMPLATE!F280),SUM(Blank:TEMPLATE!F280))))</f>
        <v/>
      </c>
      <c r="T279" s="21" t="str">
        <f t="shared" si="37"/>
        <v/>
      </c>
      <c r="U279" s="21" t="str">
        <f>IF(E279=0,"",(IF($F$3="YTD TOTALS",SUM(Blank2:TEMPLATE!H280),SUM(Blank:TEMPLATE!H280))))</f>
        <v/>
      </c>
      <c r="V279" s="21" t="str">
        <f>IF(E279=0,"",(IF($F$3="YTD TOTALS",SUM(Blank2:TEMPLATE!I280),SUM(Blank:TEMPLATE!I280))))</f>
        <v/>
      </c>
      <c r="W279" s="21" t="str">
        <f>IF(E279=0,"",(IF($F$3="YTD TOTALS",SUM(Blank2:TEMPLATE!J280),SUM(Blank:TEMPLATE!J280))))</f>
        <v/>
      </c>
      <c r="X279" s="21" t="str">
        <f>IF(E279=0,"",(IF($F$3="YTD TOTALS",(SUM(Blank2:TEMPLATE!L280)-('MACHINE INFO'!R279*(B$6-A279+1))),SUM(Blank:Blank2!L280)+(SUM(Blank2:TEMPLATE!L280)-('MACHINE INFO'!R279*(B$6-A279+1))))))</f>
        <v/>
      </c>
      <c r="Y279" s="22" t="str">
        <f t="shared" si="38"/>
        <v/>
      </c>
      <c r="Z279" s="126" t="str">
        <f>IF(E279=0,"",(SUM('MACHINE INFO'!S279)))</f>
        <v/>
      </c>
      <c r="AA279" s="143" t="str">
        <f t="shared" si="39"/>
        <v/>
      </c>
      <c r="AB279" s="142" t="str">
        <f t="shared" si="40"/>
        <v/>
      </c>
    </row>
    <row r="280" spans="1:38" ht="20.25" hidden="1" customHeight="1" x14ac:dyDescent="0.4">
      <c r="A280" s="291">
        <f>IF($F$3="YTD TOTALS",IF('MACHINE INFO'!B281-B$2&gt;0,'MACHINE INFO'!B281,B$2),'MACHINE INFO'!B281)</f>
        <v>45626</v>
      </c>
      <c r="B280" s="604"/>
      <c r="C280" s="291">
        <f>IF($G$3="YTD TOTALS",IF('MACHINE INFO'!E281-B$2&gt;0,'MACHINE INFO'!E281,B$2),'MACHINE INFO'!E281)</f>
        <v>0</v>
      </c>
      <c r="D280" s="19">
        <f>'MACHINE INFO'!F281</f>
        <v>0</v>
      </c>
      <c r="E280" s="19">
        <f>'MACHINE INFO'!G281</f>
        <v>0</v>
      </c>
      <c r="F280" s="20">
        <f>'MACHINE INFO'!H281</f>
        <v>0</v>
      </c>
      <c r="G280" s="19">
        <f>'MACHINE INFO'!I281</f>
        <v>0</v>
      </c>
      <c r="H280" s="19">
        <f>'MACHINE INFO'!O281</f>
        <v>0</v>
      </c>
      <c r="I280" s="19">
        <f>'MACHINE INFO'!P281</f>
        <v>0</v>
      </c>
      <c r="J280" s="19">
        <f>'MACHINE INFO'!Q281</f>
        <v>0</v>
      </c>
      <c r="K280" s="19" t="e">
        <f>'MACHINE INFO'!#REF!</f>
        <v>#REF!</v>
      </c>
      <c r="L280" s="299">
        <f>'MACHINE INFO'!U281</f>
        <v>0</v>
      </c>
      <c r="M280" s="21" t="str">
        <f>IF(D280=0,"",(IF($F$3="YTD TOTALS",SUM(Blank2:TEMPLATE!C281),SUM(Blank:TEMPLATE!C281))))</f>
        <v/>
      </c>
      <c r="N280" s="21" t="str">
        <f t="shared" si="34"/>
        <v/>
      </c>
      <c r="O280" s="21" t="str">
        <f>IF(E280=0,"",(IF($F$3="YTD TOTALS",SUM(Blank2:TEMPLATE!G281),SUM(Blank:TEMPLATE!G281))))</f>
        <v/>
      </c>
      <c r="P280" s="21" t="str">
        <f t="shared" si="35"/>
        <v/>
      </c>
      <c r="Q280" s="21" t="str">
        <f>IF(E280=0,"",(IF($F$3="YTD TOTALS",SUM(SUM(Blank2:TEMPLATE!D281),SUM(Blank2:TEMPLATE!E281)),SUM(SUM(Blank:TEMPLATE!D281),SUM(Blank:TEMPLATE!E281)))))</f>
        <v/>
      </c>
      <c r="R280" s="21" t="str">
        <f t="shared" si="36"/>
        <v/>
      </c>
      <c r="S280" s="21" t="str">
        <f>IF(E280=0,"",(IF($F$3="YTD TOTALS",SUM(Blank2:TEMPLATE!F281),SUM(Blank:TEMPLATE!F281))))</f>
        <v/>
      </c>
      <c r="T280" s="21" t="str">
        <f t="shared" si="37"/>
        <v/>
      </c>
      <c r="U280" s="21" t="str">
        <f>IF(E280=0,"",(IF($F$3="YTD TOTALS",SUM(Blank2:TEMPLATE!H281),SUM(Blank:TEMPLATE!H281))))</f>
        <v/>
      </c>
      <c r="V280" s="21" t="str">
        <f>IF(E280=0,"",(IF($F$3="YTD TOTALS",SUM(Blank2:TEMPLATE!I281),SUM(Blank:TEMPLATE!I281))))</f>
        <v/>
      </c>
      <c r="W280" s="21" t="str">
        <f>IF(E280=0,"",(IF($F$3="YTD TOTALS",SUM(Blank2:TEMPLATE!J281),SUM(Blank:TEMPLATE!J281))))</f>
        <v/>
      </c>
      <c r="X280" s="21" t="str">
        <f>IF(E280=0,"",(IF($F$3="YTD TOTALS",(SUM(Blank2:TEMPLATE!L281)-('MACHINE INFO'!R280*(B$6-A280+1))),SUM(Blank:Blank2!L281)+(SUM(Blank2:TEMPLATE!L281)-('MACHINE INFO'!R280*(B$6-A280+1))))))</f>
        <v/>
      </c>
      <c r="Y280" s="22" t="str">
        <f t="shared" si="38"/>
        <v/>
      </c>
      <c r="Z280" s="126" t="str">
        <f>IF(E280=0,"",(SUM('MACHINE INFO'!S280)))</f>
        <v/>
      </c>
      <c r="AA280" s="143" t="str">
        <f t="shared" si="39"/>
        <v/>
      </c>
      <c r="AB280" s="142" t="str">
        <f t="shared" si="40"/>
        <v/>
      </c>
    </row>
    <row r="281" spans="1:38" ht="20.25" hidden="1" customHeight="1" x14ac:dyDescent="0.4">
      <c r="A281" s="291">
        <f>IF($F$3="YTD TOTALS",IF('MACHINE INFO'!B282-B$2&gt;0,'MACHINE INFO'!B282,B$2),'MACHINE INFO'!B282)</f>
        <v>45626</v>
      </c>
      <c r="B281" s="604"/>
      <c r="C281" s="291">
        <f>IF($G$3="YTD TOTALS",IF('MACHINE INFO'!E282-B$2&gt;0,'MACHINE INFO'!E282,B$2),'MACHINE INFO'!E282)</f>
        <v>0</v>
      </c>
      <c r="D281" s="19">
        <f>'MACHINE INFO'!F282</f>
        <v>0</v>
      </c>
      <c r="E281" s="19">
        <f>'MACHINE INFO'!G282</f>
        <v>0</v>
      </c>
      <c r="F281" s="20">
        <f>'MACHINE INFO'!H282</f>
        <v>0</v>
      </c>
      <c r="G281" s="19">
        <f>'MACHINE INFO'!I282</f>
        <v>0</v>
      </c>
      <c r="H281" s="19">
        <f>'MACHINE INFO'!O282</f>
        <v>0</v>
      </c>
      <c r="I281" s="19">
        <f>'MACHINE INFO'!P282</f>
        <v>0</v>
      </c>
      <c r="J281" s="19">
        <f>'MACHINE INFO'!Q282</f>
        <v>0</v>
      </c>
      <c r="K281" s="19" t="e">
        <f>'MACHINE INFO'!#REF!</f>
        <v>#REF!</v>
      </c>
      <c r="L281" s="299">
        <f>'MACHINE INFO'!U282</f>
        <v>0</v>
      </c>
      <c r="M281" s="21" t="str">
        <f>IF(D281=0,"",(IF($F$3="YTD TOTALS",SUM(Blank2:TEMPLATE!C282),SUM(Blank:TEMPLATE!C282))))</f>
        <v/>
      </c>
      <c r="N281" s="21" t="str">
        <f t="shared" si="34"/>
        <v/>
      </c>
      <c r="O281" s="21" t="str">
        <f>IF(E281=0,"",(IF($F$3="YTD TOTALS",SUM(Blank2:TEMPLATE!G282),SUM(Blank:TEMPLATE!G282))))</f>
        <v/>
      </c>
      <c r="P281" s="21" t="str">
        <f t="shared" si="35"/>
        <v/>
      </c>
      <c r="Q281" s="21" t="str">
        <f>IF(E281=0,"",(IF($F$3="YTD TOTALS",SUM(SUM(Blank2:TEMPLATE!D282),SUM(Blank2:TEMPLATE!E282)),SUM(SUM(Blank:TEMPLATE!D282),SUM(Blank:TEMPLATE!E282)))))</f>
        <v/>
      </c>
      <c r="R281" s="21" t="str">
        <f t="shared" si="36"/>
        <v/>
      </c>
      <c r="S281" s="21" t="str">
        <f>IF(E281=0,"",(IF($F$3="YTD TOTALS",SUM(Blank2:TEMPLATE!F282),SUM(Blank:TEMPLATE!F282))))</f>
        <v/>
      </c>
      <c r="T281" s="21" t="str">
        <f t="shared" si="37"/>
        <v/>
      </c>
      <c r="U281" s="21" t="str">
        <f>IF(E281=0,"",(IF($F$3="YTD TOTALS",SUM(Blank2:TEMPLATE!H282),SUM(Blank:TEMPLATE!H282))))</f>
        <v/>
      </c>
      <c r="V281" s="21" t="str">
        <f>IF(E281=0,"",(IF($F$3="YTD TOTALS",SUM(Blank2:TEMPLATE!I282),SUM(Blank:TEMPLATE!I282))))</f>
        <v/>
      </c>
      <c r="W281" s="21" t="str">
        <f>IF(E281=0,"",(IF($F$3="YTD TOTALS",SUM(Blank2:TEMPLATE!J282),SUM(Blank:TEMPLATE!J282))))</f>
        <v/>
      </c>
      <c r="X281" s="21" t="str">
        <f>IF(E281=0,"",(IF($F$3="YTD TOTALS",(SUM(Blank2:TEMPLATE!L282)-('MACHINE INFO'!R281*(B$6-A281+1))),SUM(Blank:Blank2!L282)+(SUM(Blank2:TEMPLATE!L282)-('MACHINE INFO'!R281*(B$6-A281+1))))))</f>
        <v/>
      </c>
      <c r="Y281" s="22" t="str">
        <f t="shared" si="38"/>
        <v/>
      </c>
      <c r="Z281" s="126" t="str">
        <f>IF(E281=0,"",(SUM('MACHINE INFO'!S281)))</f>
        <v/>
      </c>
      <c r="AA281" s="143" t="str">
        <f t="shared" si="39"/>
        <v/>
      </c>
      <c r="AB281" s="142" t="str">
        <f t="shared" si="40"/>
        <v/>
      </c>
    </row>
    <row r="282" spans="1:38" ht="20.25" hidden="1" customHeight="1" x14ac:dyDescent="0.4">
      <c r="A282" s="291">
        <f>IF($F$3="YTD TOTALS",IF('MACHINE INFO'!B283-B$2&gt;0,'MACHINE INFO'!B283,B$2),'MACHINE INFO'!B283)</f>
        <v>45626</v>
      </c>
      <c r="B282" s="604"/>
      <c r="C282" s="291">
        <f>IF($G$3="YTD TOTALS",IF('MACHINE INFO'!E283-B$2&gt;0,'MACHINE INFO'!E283,B$2),'MACHINE INFO'!E283)</f>
        <v>0</v>
      </c>
      <c r="D282" s="19">
        <f>'MACHINE INFO'!F283</f>
        <v>0</v>
      </c>
      <c r="E282" s="19">
        <f>'MACHINE INFO'!G283</f>
        <v>0</v>
      </c>
      <c r="F282" s="20">
        <f>'MACHINE INFO'!H283</f>
        <v>0</v>
      </c>
      <c r="G282" s="19">
        <f>'MACHINE INFO'!I283</f>
        <v>0</v>
      </c>
      <c r="H282" s="19">
        <f>'MACHINE INFO'!O283</f>
        <v>0</v>
      </c>
      <c r="I282" s="19">
        <f>'MACHINE INFO'!P283</f>
        <v>0</v>
      </c>
      <c r="J282" s="19">
        <f>'MACHINE INFO'!Q283</f>
        <v>0</v>
      </c>
      <c r="K282" s="19" t="e">
        <f>'MACHINE INFO'!#REF!</f>
        <v>#REF!</v>
      </c>
      <c r="L282" s="299">
        <f>'MACHINE INFO'!U283</f>
        <v>0</v>
      </c>
      <c r="M282" s="21" t="str">
        <f>IF(D282=0,"",(IF($F$3="YTD TOTALS",SUM(Blank2:TEMPLATE!C283),SUM(Blank:TEMPLATE!C283))))</f>
        <v/>
      </c>
      <c r="N282" s="21" t="str">
        <f t="shared" si="34"/>
        <v/>
      </c>
      <c r="O282" s="21" t="str">
        <f>IF(E282=0,"",(IF($F$3="YTD TOTALS",SUM(Blank2:TEMPLATE!G283),SUM(Blank:TEMPLATE!G283))))</f>
        <v/>
      </c>
      <c r="P282" s="21" t="str">
        <f t="shared" si="35"/>
        <v/>
      </c>
      <c r="Q282" s="21" t="str">
        <f>IF(E282=0,"",(IF($F$3="YTD TOTALS",SUM(SUM(Blank2:TEMPLATE!D283),SUM(Blank2:TEMPLATE!E283)),SUM(SUM(Blank:TEMPLATE!D283),SUM(Blank:TEMPLATE!E283)))))</f>
        <v/>
      </c>
      <c r="R282" s="21" t="str">
        <f t="shared" si="36"/>
        <v/>
      </c>
      <c r="S282" s="21" t="str">
        <f>IF(E282=0,"",(IF($F$3="YTD TOTALS",SUM(Blank2:TEMPLATE!F283),SUM(Blank:TEMPLATE!F283))))</f>
        <v/>
      </c>
      <c r="T282" s="21" t="str">
        <f t="shared" si="37"/>
        <v/>
      </c>
      <c r="U282" s="21" t="str">
        <f>IF(E282=0,"",(IF($F$3="YTD TOTALS",SUM(Blank2:TEMPLATE!H283),SUM(Blank:TEMPLATE!H283))))</f>
        <v/>
      </c>
      <c r="V282" s="21" t="str">
        <f>IF(E282=0,"",(IF($F$3="YTD TOTALS",SUM(Blank2:TEMPLATE!I283),SUM(Blank:TEMPLATE!I283))))</f>
        <v/>
      </c>
      <c r="W282" s="21" t="str">
        <f>IF(E282=0,"",(IF($F$3="YTD TOTALS",SUM(Blank2:TEMPLATE!J283),SUM(Blank:TEMPLATE!J283))))</f>
        <v/>
      </c>
      <c r="X282" s="21" t="str">
        <f>IF(E282=0,"",(IF($F$3="YTD TOTALS",(SUM(Blank2:TEMPLATE!L283)-('MACHINE INFO'!R282*(B$6-A282+1))),SUM(Blank:Blank2!L283)+(SUM(Blank2:TEMPLATE!L283)-('MACHINE INFO'!R282*(B$6-A282+1))))))</f>
        <v/>
      </c>
      <c r="Y282" s="22" t="str">
        <f t="shared" si="38"/>
        <v/>
      </c>
      <c r="Z282" s="126" t="str">
        <f>IF(E282=0,"",(SUM('MACHINE INFO'!S282)))</f>
        <v/>
      </c>
      <c r="AA282" s="143" t="str">
        <f t="shared" si="39"/>
        <v/>
      </c>
      <c r="AB282" s="142" t="str">
        <f t="shared" si="40"/>
        <v/>
      </c>
      <c r="AD282" s="18"/>
      <c r="AE282" s="18"/>
      <c r="AF282" s="18"/>
      <c r="AG282" s="18"/>
      <c r="AH282" s="18"/>
      <c r="AI282" s="18"/>
      <c r="AJ282" s="18"/>
      <c r="AK282" s="18"/>
      <c r="AL282" s="18"/>
    </row>
    <row r="283" spans="1:38" ht="20.25" hidden="1" customHeight="1" x14ac:dyDescent="0.4">
      <c r="A283" s="291">
        <f>IF($F$3="YTD TOTALS",IF('MACHINE INFO'!B284-B$2&gt;0,'MACHINE INFO'!B284,B$2),'MACHINE INFO'!B284)</f>
        <v>45626</v>
      </c>
      <c r="B283" s="604"/>
      <c r="C283" s="291">
        <f>IF($G$3="YTD TOTALS",IF('MACHINE INFO'!E284-B$2&gt;0,'MACHINE INFO'!E284,B$2),'MACHINE INFO'!E284)</f>
        <v>0</v>
      </c>
      <c r="D283" s="19">
        <f>'MACHINE INFO'!F284</f>
        <v>0</v>
      </c>
      <c r="E283" s="19">
        <f>'MACHINE INFO'!G284</f>
        <v>0</v>
      </c>
      <c r="F283" s="20">
        <f>'MACHINE INFO'!H284</f>
        <v>0</v>
      </c>
      <c r="G283" s="19">
        <f>'MACHINE INFO'!I284</f>
        <v>0</v>
      </c>
      <c r="H283" s="19">
        <f>'MACHINE INFO'!O284</f>
        <v>0</v>
      </c>
      <c r="I283" s="19">
        <f>'MACHINE INFO'!P284</f>
        <v>0</v>
      </c>
      <c r="J283" s="19">
        <f>'MACHINE INFO'!Q284</f>
        <v>0</v>
      </c>
      <c r="K283" s="19" t="e">
        <f>'MACHINE INFO'!#REF!</f>
        <v>#REF!</v>
      </c>
      <c r="L283" s="299">
        <f>'MACHINE INFO'!U284</f>
        <v>0</v>
      </c>
      <c r="M283" s="21" t="str">
        <f>IF(D283=0,"",(IF($F$3="YTD TOTALS",SUM(Blank2:TEMPLATE!C284),SUM(Blank:TEMPLATE!C284))))</f>
        <v/>
      </c>
      <c r="N283" s="21" t="str">
        <f t="shared" si="34"/>
        <v/>
      </c>
      <c r="O283" s="21" t="str">
        <f>IF(E283=0,"",(IF($F$3="YTD TOTALS",SUM(Blank2:TEMPLATE!G284),SUM(Blank:TEMPLATE!G284))))</f>
        <v/>
      </c>
      <c r="P283" s="21" t="str">
        <f t="shared" si="35"/>
        <v/>
      </c>
      <c r="Q283" s="21" t="str">
        <f>IF(E283=0,"",(IF($F$3="YTD TOTALS",SUM(SUM(Blank2:TEMPLATE!D284),SUM(Blank2:TEMPLATE!E284)),SUM(SUM(Blank:TEMPLATE!D284),SUM(Blank:TEMPLATE!E284)))))</f>
        <v/>
      </c>
      <c r="R283" s="21" t="str">
        <f t="shared" si="36"/>
        <v/>
      </c>
      <c r="S283" s="21" t="str">
        <f>IF(E283=0,"",(IF($F$3="YTD TOTALS",SUM(Blank2:TEMPLATE!F284),SUM(Blank:TEMPLATE!F284))))</f>
        <v/>
      </c>
      <c r="T283" s="21" t="str">
        <f t="shared" si="37"/>
        <v/>
      </c>
      <c r="U283" s="21" t="str">
        <f>IF(E283=0,"",(IF($F$3="YTD TOTALS",SUM(Blank2:TEMPLATE!H284),SUM(Blank:TEMPLATE!H284))))</f>
        <v/>
      </c>
      <c r="V283" s="21" t="str">
        <f>IF(E283=0,"",(IF($F$3="YTD TOTALS",SUM(Blank2:TEMPLATE!I284),SUM(Blank:TEMPLATE!I284))))</f>
        <v/>
      </c>
      <c r="W283" s="21" t="str">
        <f>IF(E283=0,"",(IF($F$3="YTD TOTALS",SUM(Blank2:TEMPLATE!J284),SUM(Blank:TEMPLATE!J284))))</f>
        <v/>
      </c>
      <c r="X283" s="21" t="str">
        <f>IF(E283=0,"",(IF($F$3="YTD TOTALS",(SUM(Blank2:TEMPLATE!L284)-('MACHINE INFO'!R283*(B$6-A283+1))),SUM(Blank:Blank2!L284)+(SUM(Blank2:TEMPLATE!L284)-('MACHINE INFO'!R283*(B$6-A283+1))))))</f>
        <v/>
      </c>
      <c r="Y283" s="22" t="str">
        <f t="shared" si="38"/>
        <v/>
      </c>
      <c r="Z283" s="126" t="str">
        <f>IF(E283=0,"",(SUM('MACHINE INFO'!S283)))</f>
        <v/>
      </c>
      <c r="AA283" s="143" t="str">
        <f t="shared" si="39"/>
        <v/>
      </c>
      <c r="AB283" s="142" t="str">
        <f t="shared" si="40"/>
        <v/>
      </c>
      <c r="AD283" s="18"/>
      <c r="AE283" s="18"/>
      <c r="AF283" s="18"/>
      <c r="AG283" s="18"/>
      <c r="AH283" s="18"/>
      <c r="AI283" s="18"/>
      <c r="AJ283" s="18"/>
      <c r="AK283" s="18"/>
      <c r="AL283" s="18"/>
    </row>
    <row r="284" spans="1:38" ht="20.25" hidden="1" customHeight="1" x14ac:dyDescent="0.4">
      <c r="A284" s="291">
        <f>IF($F$3="YTD TOTALS",IF('MACHINE INFO'!B285-B$2&gt;0,'MACHINE INFO'!B285,B$2),'MACHINE INFO'!B285)</f>
        <v>45626</v>
      </c>
      <c r="B284" s="604"/>
      <c r="C284" s="291">
        <f>IF($G$3="YTD TOTALS",IF('MACHINE INFO'!E285-B$2&gt;0,'MACHINE INFO'!E285,B$2),'MACHINE INFO'!E285)</f>
        <v>0</v>
      </c>
      <c r="D284" s="19">
        <f>'MACHINE INFO'!F285</f>
        <v>0</v>
      </c>
      <c r="E284" s="19">
        <f>'MACHINE INFO'!G285</f>
        <v>0</v>
      </c>
      <c r="F284" s="20">
        <f>'MACHINE INFO'!H285</f>
        <v>0</v>
      </c>
      <c r="G284" s="19">
        <f>'MACHINE INFO'!I285</f>
        <v>0</v>
      </c>
      <c r="H284" s="19">
        <f>'MACHINE INFO'!O285</f>
        <v>0</v>
      </c>
      <c r="I284" s="19">
        <f>'MACHINE INFO'!P285</f>
        <v>0</v>
      </c>
      <c r="J284" s="19">
        <f>'MACHINE INFO'!Q285</f>
        <v>0</v>
      </c>
      <c r="K284" s="19" t="e">
        <f>'MACHINE INFO'!#REF!</f>
        <v>#REF!</v>
      </c>
      <c r="L284" s="299">
        <f>'MACHINE INFO'!U285</f>
        <v>0</v>
      </c>
      <c r="M284" s="21" t="str">
        <f>IF(D284=0,"",(IF($F$3="YTD TOTALS",SUM(Blank2:TEMPLATE!C285),SUM(Blank:TEMPLATE!C285))))</f>
        <v/>
      </c>
      <c r="N284" s="21" t="str">
        <f t="shared" si="34"/>
        <v/>
      </c>
      <c r="O284" s="21" t="str">
        <f>IF(E284=0,"",(IF($F$3="YTD TOTALS",SUM(Blank2:TEMPLATE!G285),SUM(Blank:TEMPLATE!G285))))</f>
        <v/>
      </c>
      <c r="P284" s="21" t="str">
        <f t="shared" si="35"/>
        <v/>
      </c>
      <c r="Q284" s="21" t="str">
        <f>IF(E284=0,"",(IF($F$3="YTD TOTALS",SUM(SUM(Blank2:TEMPLATE!D285),SUM(Blank2:TEMPLATE!E285)),SUM(SUM(Blank:TEMPLATE!D285),SUM(Blank:TEMPLATE!E285)))))</f>
        <v/>
      </c>
      <c r="R284" s="21" t="str">
        <f t="shared" si="36"/>
        <v/>
      </c>
      <c r="S284" s="21" t="str">
        <f>IF(E284=0,"",(IF($F$3="YTD TOTALS",SUM(Blank2:TEMPLATE!F285),SUM(Blank:TEMPLATE!F285))))</f>
        <v/>
      </c>
      <c r="T284" s="21" t="str">
        <f t="shared" si="37"/>
        <v/>
      </c>
      <c r="U284" s="21" t="str">
        <f>IF(E284=0,"",(IF($F$3="YTD TOTALS",SUM(Blank2:TEMPLATE!H285),SUM(Blank:TEMPLATE!H285))))</f>
        <v/>
      </c>
      <c r="V284" s="21" t="str">
        <f>IF(E284=0,"",(IF($F$3="YTD TOTALS",SUM(Blank2:TEMPLATE!I285),SUM(Blank:TEMPLATE!I285))))</f>
        <v/>
      </c>
      <c r="W284" s="21" t="str">
        <f>IF(E284=0,"",(IF($F$3="YTD TOTALS",SUM(Blank2:TEMPLATE!J285),SUM(Blank:TEMPLATE!J285))))</f>
        <v/>
      </c>
      <c r="X284" s="21" t="str">
        <f>IF(E284=0,"",(IF($F$3="YTD TOTALS",(SUM(Blank2:TEMPLATE!L285)-('MACHINE INFO'!R284*(B$6-A284+1))),SUM(Blank:Blank2!L285)+(SUM(Blank2:TEMPLATE!L285)-('MACHINE INFO'!R284*(B$6-A284+1))))))</f>
        <v/>
      </c>
      <c r="Y284" s="22" t="str">
        <f t="shared" si="38"/>
        <v/>
      </c>
      <c r="Z284" s="126" t="str">
        <f>IF(E284=0,"",(SUM('MACHINE INFO'!S284)))</f>
        <v/>
      </c>
      <c r="AA284" s="143" t="str">
        <f t="shared" si="39"/>
        <v/>
      </c>
      <c r="AB284" s="142" t="str">
        <f t="shared" si="40"/>
        <v/>
      </c>
      <c r="AD284" s="18"/>
      <c r="AE284" s="18"/>
      <c r="AF284" s="18"/>
      <c r="AG284" s="18"/>
      <c r="AH284" s="18"/>
      <c r="AI284" s="18"/>
      <c r="AJ284" s="18"/>
      <c r="AK284" s="18"/>
      <c r="AL284" s="18"/>
    </row>
    <row r="285" spans="1:38" ht="20.25" hidden="1" customHeight="1" x14ac:dyDescent="0.4">
      <c r="A285" s="291">
        <f>IF($F$3="YTD TOTALS",IF('MACHINE INFO'!B286-B$2&gt;0,'MACHINE INFO'!B286,B$2),'MACHINE INFO'!B286)</f>
        <v>45626</v>
      </c>
      <c r="B285" s="604"/>
      <c r="C285" s="291">
        <f>IF($G$3="YTD TOTALS",IF('MACHINE INFO'!E286-B$2&gt;0,'MACHINE INFO'!E286,B$2),'MACHINE INFO'!E286)</f>
        <v>0</v>
      </c>
      <c r="D285" s="19">
        <f>'MACHINE INFO'!F286</f>
        <v>0</v>
      </c>
      <c r="E285" s="19">
        <f>'MACHINE INFO'!G286</f>
        <v>0</v>
      </c>
      <c r="F285" s="20">
        <f>'MACHINE INFO'!H286</f>
        <v>0</v>
      </c>
      <c r="G285" s="19">
        <f>'MACHINE INFO'!I286</f>
        <v>0</v>
      </c>
      <c r="H285" s="19">
        <f>'MACHINE INFO'!O286</f>
        <v>0</v>
      </c>
      <c r="I285" s="19">
        <f>'MACHINE INFO'!P286</f>
        <v>0</v>
      </c>
      <c r="J285" s="19">
        <f>'MACHINE INFO'!Q286</f>
        <v>0</v>
      </c>
      <c r="K285" s="19" t="e">
        <f>'MACHINE INFO'!#REF!</f>
        <v>#REF!</v>
      </c>
      <c r="L285" s="299">
        <f>'MACHINE INFO'!U286</f>
        <v>0</v>
      </c>
      <c r="M285" s="21" t="str">
        <f>IF(D285=0,"",(IF($F$3="YTD TOTALS",SUM(Blank2:TEMPLATE!C286),SUM(Blank:TEMPLATE!C286))))</f>
        <v/>
      </c>
      <c r="N285" s="21" t="str">
        <f t="shared" si="34"/>
        <v/>
      </c>
      <c r="O285" s="21" t="str">
        <f>IF(E285=0,"",(IF($F$3="YTD TOTALS",SUM(Blank2:TEMPLATE!G286),SUM(Blank:TEMPLATE!G286))))</f>
        <v/>
      </c>
      <c r="P285" s="21" t="str">
        <f t="shared" si="35"/>
        <v/>
      </c>
      <c r="Q285" s="21" t="str">
        <f>IF(E285=0,"",(IF($F$3="YTD TOTALS",SUM(SUM(Blank2:TEMPLATE!D286),SUM(Blank2:TEMPLATE!E286)),SUM(SUM(Blank:TEMPLATE!D286),SUM(Blank:TEMPLATE!E286)))))</f>
        <v/>
      </c>
      <c r="R285" s="21" t="str">
        <f t="shared" si="36"/>
        <v/>
      </c>
      <c r="S285" s="21" t="str">
        <f>IF(E285=0,"",(IF($F$3="YTD TOTALS",SUM(Blank2:TEMPLATE!F286),SUM(Blank:TEMPLATE!F286))))</f>
        <v/>
      </c>
      <c r="T285" s="21" t="str">
        <f t="shared" si="37"/>
        <v/>
      </c>
      <c r="U285" s="21" t="str">
        <f>IF(E285=0,"",(IF($F$3="YTD TOTALS",SUM(Blank2:TEMPLATE!H286),SUM(Blank:TEMPLATE!H286))))</f>
        <v/>
      </c>
      <c r="V285" s="21" t="str">
        <f>IF(E285=0,"",(IF($F$3="YTD TOTALS",SUM(Blank2:TEMPLATE!I286),SUM(Blank:TEMPLATE!I286))))</f>
        <v/>
      </c>
      <c r="W285" s="21" t="str">
        <f>IF(E285=0,"",(IF($F$3="YTD TOTALS",SUM(Blank2:TEMPLATE!J286),SUM(Blank:TEMPLATE!J286))))</f>
        <v/>
      </c>
      <c r="X285" s="21" t="str">
        <f>IF(E285=0,"",(IF($F$3="YTD TOTALS",(SUM(Blank2:TEMPLATE!L286)-('MACHINE INFO'!R285*(B$6-A285+1))),SUM(Blank:Blank2!L286)+(SUM(Blank2:TEMPLATE!L286)-('MACHINE INFO'!R285*(B$6-A285+1))))))</f>
        <v/>
      </c>
      <c r="Y285" s="22" t="str">
        <f t="shared" si="38"/>
        <v/>
      </c>
      <c r="Z285" s="126" t="str">
        <f>IF(E285=0,"",(SUM('MACHINE INFO'!S285)))</f>
        <v/>
      </c>
      <c r="AA285" s="143" t="str">
        <f t="shared" si="39"/>
        <v/>
      </c>
      <c r="AB285" s="142" t="str">
        <f t="shared" si="40"/>
        <v/>
      </c>
      <c r="AD285" s="18"/>
      <c r="AE285" s="18"/>
      <c r="AF285" s="18"/>
      <c r="AG285" s="18"/>
      <c r="AH285" s="18"/>
      <c r="AI285" s="18"/>
      <c r="AJ285" s="18"/>
      <c r="AK285" s="18"/>
      <c r="AL285" s="18"/>
    </row>
    <row r="286" spans="1:38" ht="20.25" hidden="1" customHeight="1" x14ac:dyDescent="0.4">
      <c r="A286" s="291">
        <f>IF($F$3="YTD TOTALS",IF('MACHINE INFO'!B287-B$2&gt;0,'MACHINE INFO'!B287,B$2),'MACHINE INFO'!B287)</f>
        <v>45626</v>
      </c>
      <c r="B286" s="604"/>
      <c r="C286" s="291">
        <f>IF($G$3="YTD TOTALS",IF('MACHINE INFO'!E287-B$2&gt;0,'MACHINE INFO'!E287,B$2),'MACHINE INFO'!E287)</f>
        <v>0</v>
      </c>
      <c r="D286" s="19">
        <f>'MACHINE INFO'!F287</f>
        <v>0</v>
      </c>
      <c r="E286" s="19">
        <f>'MACHINE INFO'!G287</f>
        <v>0</v>
      </c>
      <c r="F286" s="20">
        <f>'MACHINE INFO'!H287</f>
        <v>0</v>
      </c>
      <c r="G286" s="19">
        <f>'MACHINE INFO'!I287</f>
        <v>0</v>
      </c>
      <c r="H286" s="19">
        <f>'MACHINE INFO'!O287</f>
        <v>0</v>
      </c>
      <c r="I286" s="19">
        <f>'MACHINE INFO'!P287</f>
        <v>0</v>
      </c>
      <c r="J286" s="19">
        <f>'MACHINE INFO'!Q287</f>
        <v>0</v>
      </c>
      <c r="K286" s="19" t="e">
        <f>'MACHINE INFO'!#REF!</f>
        <v>#REF!</v>
      </c>
      <c r="L286" s="299">
        <f>'MACHINE INFO'!U287</f>
        <v>0</v>
      </c>
      <c r="M286" s="21" t="str">
        <f>IF(D286=0,"",(IF($F$3="YTD TOTALS",SUM(Blank2:TEMPLATE!C287),SUM(Blank:TEMPLATE!C287))))</f>
        <v/>
      </c>
      <c r="N286" s="21" t="str">
        <f t="shared" si="34"/>
        <v/>
      </c>
      <c r="O286" s="21" t="str">
        <f>IF(E286=0,"",(IF($F$3="YTD TOTALS",SUM(Blank2:TEMPLATE!G287),SUM(Blank:TEMPLATE!G287))))</f>
        <v/>
      </c>
      <c r="P286" s="21" t="str">
        <f t="shared" si="35"/>
        <v/>
      </c>
      <c r="Q286" s="21" t="str">
        <f>IF(E286=0,"",(IF($F$3="YTD TOTALS",SUM(SUM(Blank2:TEMPLATE!D287),SUM(Blank2:TEMPLATE!E287)),SUM(SUM(Blank:TEMPLATE!D287),SUM(Blank:TEMPLATE!E287)))))</f>
        <v/>
      </c>
      <c r="R286" s="21" t="str">
        <f t="shared" si="36"/>
        <v/>
      </c>
      <c r="S286" s="21" t="str">
        <f>IF(E286=0,"",(IF($F$3="YTD TOTALS",SUM(Blank2:TEMPLATE!F287),SUM(Blank:TEMPLATE!F287))))</f>
        <v/>
      </c>
      <c r="T286" s="21" t="str">
        <f t="shared" si="37"/>
        <v/>
      </c>
      <c r="U286" s="21" t="str">
        <f>IF(E286=0,"",(IF($F$3="YTD TOTALS",SUM(Blank2:TEMPLATE!H287),SUM(Blank:TEMPLATE!H287))))</f>
        <v/>
      </c>
      <c r="V286" s="21" t="str">
        <f>IF(E286=0,"",(IF($F$3="YTD TOTALS",SUM(Blank2:TEMPLATE!I287),SUM(Blank:TEMPLATE!I287))))</f>
        <v/>
      </c>
      <c r="W286" s="21" t="str">
        <f>IF(E286=0,"",(IF($F$3="YTD TOTALS",SUM(Blank2:TEMPLATE!J287),SUM(Blank:TEMPLATE!J287))))</f>
        <v/>
      </c>
      <c r="X286" s="21" t="str">
        <f>IF(E286=0,"",(IF($F$3="YTD TOTALS",(SUM(Blank2:TEMPLATE!L287)-('MACHINE INFO'!R286*(B$6-A286+1))),SUM(Blank:Blank2!L287)+(SUM(Blank2:TEMPLATE!L287)-('MACHINE INFO'!R286*(B$6-A286+1))))))</f>
        <v/>
      </c>
      <c r="Y286" s="22" t="str">
        <f t="shared" si="38"/>
        <v/>
      </c>
      <c r="Z286" s="126" t="str">
        <f>IF(E286=0,"",(SUM('MACHINE INFO'!S286)))</f>
        <v/>
      </c>
      <c r="AA286" s="143" t="str">
        <f t="shared" si="39"/>
        <v/>
      </c>
      <c r="AB286" s="142" t="str">
        <f t="shared" si="40"/>
        <v/>
      </c>
      <c r="AD286" s="18"/>
      <c r="AE286" s="18"/>
      <c r="AF286" s="18"/>
      <c r="AG286" s="18"/>
      <c r="AH286" s="18"/>
      <c r="AI286" s="18"/>
      <c r="AJ286" s="18"/>
      <c r="AK286" s="18"/>
      <c r="AL286" s="18"/>
    </row>
    <row r="287" spans="1:38" ht="20.25" hidden="1" customHeight="1" x14ac:dyDescent="0.4">
      <c r="A287" s="291">
        <f>IF($F$3="YTD TOTALS",IF('MACHINE INFO'!B288-B$2&gt;0,'MACHINE INFO'!B288,B$2),'MACHINE INFO'!B288)</f>
        <v>45626</v>
      </c>
      <c r="B287" s="604"/>
      <c r="C287" s="291">
        <f>IF($G$3="YTD TOTALS",IF('MACHINE INFO'!E288-B$2&gt;0,'MACHINE INFO'!E288,B$2),'MACHINE INFO'!E288)</f>
        <v>0</v>
      </c>
      <c r="D287" s="19">
        <f>'MACHINE INFO'!F288</f>
        <v>0</v>
      </c>
      <c r="E287" s="19">
        <f>'MACHINE INFO'!G288</f>
        <v>0</v>
      </c>
      <c r="F287" s="20">
        <f>'MACHINE INFO'!H288</f>
        <v>0</v>
      </c>
      <c r="G287" s="19">
        <f>'MACHINE INFO'!I288</f>
        <v>0</v>
      </c>
      <c r="H287" s="19">
        <f>'MACHINE INFO'!O288</f>
        <v>0</v>
      </c>
      <c r="I287" s="19">
        <f>'MACHINE INFO'!P288</f>
        <v>0</v>
      </c>
      <c r="J287" s="19">
        <f>'MACHINE INFO'!Q288</f>
        <v>0</v>
      </c>
      <c r="K287" s="19" t="e">
        <f>'MACHINE INFO'!#REF!</f>
        <v>#REF!</v>
      </c>
      <c r="L287" s="299">
        <f>'MACHINE INFO'!U288</f>
        <v>0</v>
      </c>
      <c r="M287" s="21" t="str">
        <f>IF(D287=0,"",(IF($F$3="YTD TOTALS",SUM(Blank2:TEMPLATE!C288),SUM(Blank:TEMPLATE!C288))))</f>
        <v/>
      </c>
      <c r="N287" s="21" t="str">
        <f t="shared" si="34"/>
        <v/>
      </c>
      <c r="O287" s="21" t="str">
        <f>IF(E287=0,"",(IF($F$3="YTD TOTALS",SUM(Blank2:TEMPLATE!G288),SUM(Blank:TEMPLATE!G288))))</f>
        <v/>
      </c>
      <c r="P287" s="21" t="str">
        <f t="shared" si="35"/>
        <v/>
      </c>
      <c r="Q287" s="21" t="str">
        <f>IF(E287=0,"",(IF($F$3="YTD TOTALS",SUM(SUM(Blank2:TEMPLATE!D288),SUM(Blank2:TEMPLATE!E288)),SUM(SUM(Blank:TEMPLATE!D288),SUM(Blank:TEMPLATE!E288)))))</f>
        <v/>
      </c>
      <c r="R287" s="21" t="str">
        <f t="shared" si="36"/>
        <v/>
      </c>
      <c r="S287" s="21" t="str">
        <f>IF(E287=0,"",(IF($F$3="YTD TOTALS",SUM(Blank2:TEMPLATE!F288),SUM(Blank:TEMPLATE!F288))))</f>
        <v/>
      </c>
      <c r="T287" s="21" t="str">
        <f t="shared" si="37"/>
        <v/>
      </c>
      <c r="U287" s="21" t="str">
        <f>IF(E287=0,"",(IF($F$3="YTD TOTALS",SUM(Blank2:TEMPLATE!H288),SUM(Blank:TEMPLATE!H288))))</f>
        <v/>
      </c>
      <c r="V287" s="21" t="str">
        <f>IF(E287=0,"",(IF($F$3="YTD TOTALS",SUM(Blank2:TEMPLATE!I288),SUM(Blank:TEMPLATE!I288))))</f>
        <v/>
      </c>
      <c r="W287" s="21" t="str">
        <f>IF(E287=0,"",(IF($F$3="YTD TOTALS",SUM(Blank2:TEMPLATE!J288),SUM(Blank:TEMPLATE!J288))))</f>
        <v/>
      </c>
      <c r="X287" s="21" t="str">
        <f>IF(E287=0,"",(IF($F$3="YTD TOTALS",(SUM(Blank2:TEMPLATE!L288)-('MACHINE INFO'!R287*(B$6-A287+1))),SUM(Blank:Blank2!L288)+(SUM(Blank2:TEMPLATE!L288)-('MACHINE INFO'!R287*(B$6-A287+1))))))</f>
        <v/>
      </c>
      <c r="Y287" s="22" t="str">
        <f t="shared" si="38"/>
        <v/>
      </c>
      <c r="Z287" s="126" t="str">
        <f>IF(E287=0,"",(SUM('MACHINE INFO'!S287)))</f>
        <v/>
      </c>
      <c r="AA287" s="143" t="str">
        <f t="shared" si="39"/>
        <v/>
      </c>
      <c r="AB287" s="142" t="str">
        <f t="shared" si="40"/>
        <v/>
      </c>
      <c r="AD287" s="18"/>
      <c r="AE287" s="18"/>
      <c r="AF287" s="18"/>
      <c r="AG287" s="18"/>
      <c r="AH287" s="18"/>
      <c r="AI287" s="18"/>
      <c r="AJ287" s="18"/>
      <c r="AK287" s="18"/>
      <c r="AL287" s="18"/>
    </row>
    <row r="288" spans="1:38" ht="20.25" hidden="1" customHeight="1" x14ac:dyDescent="0.4">
      <c r="A288" s="291">
        <f>IF($F$3="YTD TOTALS",IF('MACHINE INFO'!B289-B$2&gt;0,'MACHINE INFO'!B289,B$2),'MACHINE INFO'!B289)</f>
        <v>45626</v>
      </c>
      <c r="B288" s="604"/>
      <c r="C288" s="291">
        <f>IF($G$3="YTD TOTALS",IF('MACHINE INFO'!E289-B$2&gt;0,'MACHINE INFO'!E289,B$2),'MACHINE INFO'!E289)</f>
        <v>0</v>
      </c>
      <c r="D288" s="19">
        <f>'MACHINE INFO'!F289</f>
        <v>0</v>
      </c>
      <c r="E288" s="19">
        <f>'MACHINE INFO'!G289</f>
        <v>0</v>
      </c>
      <c r="F288" s="20">
        <f>'MACHINE INFO'!H289</f>
        <v>0</v>
      </c>
      <c r="G288" s="19">
        <f>'MACHINE INFO'!I289</f>
        <v>0</v>
      </c>
      <c r="H288" s="19">
        <f>'MACHINE INFO'!O289</f>
        <v>0</v>
      </c>
      <c r="I288" s="19">
        <f>'MACHINE INFO'!P289</f>
        <v>0</v>
      </c>
      <c r="J288" s="19">
        <f>'MACHINE INFO'!Q289</f>
        <v>0</v>
      </c>
      <c r="K288" s="19" t="e">
        <f>'MACHINE INFO'!#REF!</f>
        <v>#REF!</v>
      </c>
      <c r="L288" s="299">
        <f>'MACHINE INFO'!U289</f>
        <v>0</v>
      </c>
      <c r="M288" s="21" t="str">
        <f>IF(D288=0,"",(IF($F$3="YTD TOTALS",SUM(Blank2:TEMPLATE!C289),SUM(Blank:TEMPLATE!C289))))</f>
        <v/>
      </c>
      <c r="N288" s="21" t="str">
        <f t="shared" si="34"/>
        <v/>
      </c>
      <c r="O288" s="21" t="str">
        <f>IF(E288=0,"",(IF($F$3="YTD TOTALS",SUM(Blank2:TEMPLATE!G289),SUM(Blank:TEMPLATE!G289))))</f>
        <v/>
      </c>
      <c r="P288" s="21" t="str">
        <f t="shared" si="35"/>
        <v/>
      </c>
      <c r="Q288" s="21" t="str">
        <f>IF(E288=0,"",(IF($F$3="YTD TOTALS",SUM(SUM(Blank2:TEMPLATE!D289),SUM(Blank2:TEMPLATE!E289)),SUM(SUM(Blank:TEMPLATE!D289),SUM(Blank:TEMPLATE!E289)))))</f>
        <v/>
      </c>
      <c r="R288" s="21" t="str">
        <f t="shared" si="36"/>
        <v/>
      </c>
      <c r="S288" s="21" t="str">
        <f>IF(E288=0,"",(IF($F$3="YTD TOTALS",SUM(Blank2:TEMPLATE!F289),SUM(Blank:TEMPLATE!F289))))</f>
        <v/>
      </c>
      <c r="T288" s="21" t="str">
        <f t="shared" si="37"/>
        <v/>
      </c>
      <c r="U288" s="21" t="str">
        <f>IF(E288=0,"",(IF($F$3="YTD TOTALS",SUM(Blank2:TEMPLATE!H289),SUM(Blank:TEMPLATE!H289))))</f>
        <v/>
      </c>
      <c r="V288" s="21" t="str">
        <f>IF(E288=0,"",(IF($F$3="YTD TOTALS",SUM(Blank2:TEMPLATE!I289),SUM(Blank:TEMPLATE!I289))))</f>
        <v/>
      </c>
      <c r="W288" s="21" t="str">
        <f>IF(E288=0,"",(IF($F$3="YTD TOTALS",SUM(Blank2:TEMPLATE!J289),SUM(Blank:TEMPLATE!J289))))</f>
        <v/>
      </c>
      <c r="X288" s="21" t="str">
        <f>IF(E288=0,"",(IF($F$3="YTD TOTALS",(SUM(Blank2:TEMPLATE!L289)-('MACHINE INFO'!R288*(B$6-A288+1))),SUM(Blank:Blank2!L289)+(SUM(Blank2:TEMPLATE!L289)-('MACHINE INFO'!R288*(B$6-A288+1))))))</f>
        <v/>
      </c>
      <c r="Y288" s="22" t="str">
        <f t="shared" si="38"/>
        <v/>
      </c>
      <c r="Z288" s="126" t="str">
        <f>IF(E288=0,"",(SUM('MACHINE INFO'!S288)))</f>
        <v/>
      </c>
      <c r="AA288" s="143" t="str">
        <f t="shared" si="39"/>
        <v/>
      </c>
      <c r="AB288" s="142" t="str">
        <f t="shared" si="40"/>
        <v/>
      </c>
      <c r="AD288" s="18"/>
      <c r="AE288" s="18"/>
      <c r="AF288" s="18"/>
      <c r="AG288" s="18"/>
      <c r="AH288" s="18"/>
      <c r="AI288" s="18"/>
      <c r="AJ288" s="18"/>
      <c r="AK288" s="18"/>
      <c r="AL288" s="18"/>
    </row>
    <row r="289" spans="1:43" ht="20.25" hidden="1" customHeight="1" x14ac:dyDescent="0.4">
      <c r="A289" s="291">
        <f>IF($F$3="YTD TOTALS",IF('MACHINE INFO'!B290-B$2&gt;0,'MACHINE INFO'!B290,B$2),'MACHINE INFO'!B290)</f>
        <v>45626</v>
      </c>
      <c r="B289" s="604"/>
      <c r="C289" s="291">
        <f>IF($G$3="YTD TOTALS",IF('MACHINE INFO'!E290-B$2&gt;0,'MACHINE INFO'!E290,B$2),'MACHINE INFO'!E290)</f>
        <v>0</v>
      </c>
      <c r="D289" s="19">
        <f>'MACHINE INFO'!F290</f>
        <v>0</v>
      </c>
      <c r="E289" s="19">
        <f>'MACHINE INFO'!G290</f>
        <v>0</v>
      </c>
      <c r="F289" s="20">
        <f>'MACHINE INFO'!H290</f>
        <v>0</v>
      </c>
      <c r="G289" s="19">
        <f>'MACHINE INFO'!I290</f>
        <v>0</v>
      </c>
      <c r="H289" s="19">
        <f>'MACHINE INFO'!O290</f>
        <v>0</v>
      </c>
      <c r="I289" s="19">
        <f>'MACHINE INFO'!P290</f>
        <v>0</v>
      </c>
      <c r="J289" s="19">
        <f>'MACHINE INFO'!Q290</f>
        <v>0</v>
      </c>
      <c r="K289" s="19" t="e">
        <f>'MACHINE INFO'!#REF!</f>
        <v>#REF!</v>
      </c>
      <c r="L289" s="299">
        <f>'MACHINE INFO'!U290</f>
        <v>0</v>
      </c>
      <c r="M289" s="21" t="str">
        <f>IF(D289=0,"",(IF($F$3="YTD TOTALS",SUM(Blank2:TEMPLATE!C290),SUM(Blank:TEMPLATE!C290))))</f>
        <v/>
      </c>
      <c r="N289" s="21" t="str">
        <f t="shared" si="34"/>
        <v/>
      </c>
      <c r="O289" s="21" t="str">
        <f>IF(E289=0,"",(IF($F$3="YTD TOTALS",SUM(Blank2:TEMPLATE!G290),SUM(Blank:TEMPLATE!G290))))</f>
        <v/>
      </c>
      <c r="P289" s="21" t="str">
        <f t="shared" si="35"/>
        <v/>
      </c>
      <c r="Q289" s="21" t="str">
        <f>IF(E289=0,"",(IF($F$3="YTD TOTALS",SUM(SUM(Blank2:TEMPLATE!D290),SUM(Blank2:TEMPLATE!E290)),SUM(SUM(Blank:TEMPLATE!D290),SUM(Blank:TEMPLATE!E290)))))</f>
        <v/>
      </c>
      <c r="R289" s="21" t="str">
        <f t="shared" si="36"/>
        <v/>
      </c>
      <c r="S289" s="21" t="str">
        <f>IF(E289=0,"",(IF($F$3="YTD TOTALS",SUM(Blank2:TEMPLATE!F290),SUM(Blank:TEMPLATE!F290))))</f>
        <v/>
      </c>
      <c r="T289" s="21" t="str">
        <f t="shared" si="37"/>
        <v/>
      </c>
      <c r="U289" s="21" t="str">
        <f>IF(E289=0,"",(IF($F$3="YTD TOTALS",SUM(Blank2:TEMPLATE!H290),SUM(Blank:TEMPLATE!H290))))</f>
        <v/>
      </c>
      <c r="V289" s="21" t="str">
        <f>IF(E289=0,"",(IF($F$3="YTD TOTALS",SUM(Blank2:TEMPLATE!I290),SUM(Blank:TEMPLATE!I290))))</f>
        <v/>
      </c>
      <c r="W289" s="21" t="str">
        <f>IF(E289=0,"",(IF($F$3="YTD TOTALS",SUM(Blank2:TEMPLATE!J290),SUM(Blank:TEMPLATE!J290))))</f>
        <v/>
      </c>
      <c r="X289" s="21" t="str">
        <f>IF(E289=0,"",(IF($F$3="YTD TOTALS",(SUM(Blank2:TEMPLATE!L290)-('MACHINE INFO'!R289*(B$6-A289+1))),SUM(Blank:Blank2!L290)+(SUM(Blank2:TEMPLATE!L290)-('MACHINE INFO'!R289*(B$6-A289+1))))))</f>
        <v/>
      </c>
      <c r="Y289" s="22" t="str">
        <f t="shared" si="38"/>
        <v/>
      </c>
      <c r="Z289" s="126" t="str">
        <f>IF(E289=0,"",(SUM('MACHINE INFO'!S289)))</f>
        <v/>
      </c>
      <c r="AA289" s="143" t="str">
        <f t="shared" si="39"/>
        <v/>
      </c>
      <c r="AB289" s="142" t="str">
        <f t="shared" si="40"/>
        <v/>
      </c>
      <c r="AD289" s="24"/>
      <c r="AE289" s="24"/>
      <c r="AF289" s="24"/>
      <c r="AG289" s="24"/>
      <c r="AH289" s="24"/>
      <c r="AI289" s="24"/>
      <c r="AJ289" s="24"/>
      <c r="AK289" s="24"/>
      <c r="AL289" s="24"/>
    </row>
    <row r="290" spans="1:43" ht="20.25" hidden="1" customHeight="1" x14ac:dyDescent="0.4">
      <c r="A290" s="291">
        <f>IF($F$3="YTD TOTALS",IF('MACHINE INFO'!B291-B$2&gt;0,'MACHINE INFO'!B291,B$2),'MACHINE INFO'!B291)</f>
        <v>45626</v>
      </c>
      <c r="B290" s="604"/>
      <c r="C290" s="291">
        <f>IF($G$3="YTD TOTALS",IF('MACHINE INFO'!E291-B$2&gt;0,'MACHINE INFO'!E291,B$2),'MACHINE INFO'!E291)</f>
        <v>0</v>
      </c>
      <c r="D290" s="19">
        <f>'MACHINE INFO'!F291</f>
        <v>0</v>
      </c>
      <c r="E290" s="19">
        <f>'MACHINE INFO'!G291</f>
        <v>0</v>
      </c>
      <c r="F290" s="20">
        <f>'MACHINE INFO'!H291</f>
        <v>0</v>
      </c>
      <c r="G290" s="19">
        <f>'MACHINE INFO'!I291</f>
        <v>0</v>
      </c>
      <c r="H290" s="19">
        <f>'MACHINE INFO'!O291</f>
        <v>0</v>
      </c>
      <c r="I290" s="19">
        <f>'MACHINE INFO'!P291</f>
        <v>0</v>
      </c>
      <c r="J290" s="19">
        <f>'MACHINE INFO'!Q291</f>
        <v>0</v>
      </c>
      <c r="K290" s="19" t="e">
        <f>'MACHINE INFO'!#REF!</f>
        <v>#REF!</v>
      </c>
      <c r="L290" s="299">
        <f>'MACHINE INFO'!U291</f>
        <v>0</v>
      </c>
      <c r="M290" s="21" t="str">
        <f>IF(D290=0,"",(IF($F$3="YTD TOTALS",SUM(Blank2:TEMPLATE!C291),SUM(Blank:TEMPLATE!C291))))</f>
        <v/>
      </c>
      <c r="N290" s="21" t="str">
        <f t="shared" si="34"/>
        <v/>
      </c>
      <c r="O290" s="21" t="str">
        <f>IF(E290=0,"",(IF($F$3="YTD TOTALS",SUM(Blank2:TEMPLATE!G291),SUM(Blank:TEMPLATE!G291))))</f>
        <v/>
      </c>
      <c r="P290" s="21" t="str">
        <f t="shared" si="35"/>
        <v/>
      </c>
      <c r="Q290" s="21" t="str">
        <f>IF(E290=0,"",(IF($F$3="YTD TOTALS",SUM(SUM(Blank2:TEMPLATE!D291),SUM(Blank2:TEMPLATE!E291)),SUM(SUM(Blank:TEMPLATE!D291),SUM(Blank:TEMPLATE!E291)))))</f>
        <v/>
      </c>
      <c r="R290" s="21" t="str">
        <f t="shared" si="36"/>
        <v/>
      </c>
      <c r="S290" s="21" t="str">
        <f>IF(E290=0,"",(IF($F$3="YTD TOTALS",SUM(Blank2:TEMPLATE!F291),SUM(Blank:TEMPLATE!F291))))</f>
        <v/>
      </c>
      <c r="T290" s="21" t="str">
        <f t="shared" si="37"/>
        <v/>
      </c>
      <c r="U290" s="21" t="str">
        <f>IF(E290=0,"",(IF($F$3="YTD TOTALS",SUM(Blank2:TEMPLATE!H291),SUM(Blank:TEMPLATE!H291))))</f>
        <v/>
      </c>
      <c r="V290" s="21" t="str">
        <f>IF(E290=0,"",(IF($F$3="YTD TOTALS",SUM(Blank2:TEMPLATE!I291),SUM(Blank:TEMPLATE!I291))))</f>
        <v/>
      </c>
      <c r="W290" s="21" t="str">
        <f>IF(E290=0,"",(IF($F$3="YTD TOTALS",SUM(Blank2:TEMPLATE!J291),SUM(Blank:TEMPLATE!J291))))</f>
        <v/>
      </c>
      <c r="X290" s="21" t="str">
        <f>IF(E290=0,"",(IF($F$3="YTD TOTALS",(SUM(Blank2:TEMPLATE!L291)-('MACHINE INFO'!R290*(B$6-A290+1))),SUM(Blank:Blank2!L291)+(SUM(Blank2:TEMPLATE!L291)-('MACHINE INFO'!R290*(B$6-A290+1))))))</f>
        <v/>
      </c>
      <c r="Y290" s="22" t="str">
        <f t="shared" si="38"/>
        <v/>
      </c>
      <c r="Z290" s="126" t="str">
        <f>IF(E290=0,"",(SUM('MACHINE INFO'!S290)))</f>
        <v/>
      </c>
      <c r="AA290" s="143" t="str">
        <f t="shared" si="39"/>
        <v/>
      </c>
      <c r="AB290" s="142" t="str">
        <f t="shared" si="40"/>
        <v/>
      </c>
    </row>
    <row r="291" spans="1:43" ht="20.25" hidden="1" customHeight="1" x14ac:dyDescent="0.4">
      <c r="A291" s="291">
        <f>IF($F$3="YTD TOTALS",IF('MACHINE INFO'!B292-B$2&gt;0,'MACHINE INFO'!B292,B$2),'MACHINE INFO'!B292)</f>
        <v>45626</v>
      </c>
      <c r="B291" s="604"/>
      <c r="C291" s="291">
        <f>IF($G$3="YTD TOTALS",IF('MACHINE INFO'!E292-B$2&gt;0,'MACHINE INFO'!E292,B$2),'MACHINE INFO'!E292)</f>
        <v>0</v>
      </c>
      <c r="D291" s="19">
        <f>'MACHINE INFO'!F292</f>
        <v>0</v>
      </c>
      <c r="E291" s="19">
        <f>'MACHINE INFO'!G292</f>
        <v>0</v>
      </c>
      <c r="F291" s="20">
        <f>'MACHINE INFO'!H292</f>
        <v>0</v>
      </c>
      <c r="G291" s="19">
        <f>'MACHINE INFO'!I292</f>
        <v>0</v>
      </c>
      <c r="H291" s="19">
        <f>'MACHINE INFO'!O292</f>
        <v>0</v>
      </c>
      <c r="I291" s="19">
        <f>'MACHINE INFO'!P292</f>
        <v>0</v>
      </c>
      <c r="J291" s="19">
        <f>'MACHINE INFO'!Q292</f>
        <v>0</v>
      </c>
      <c r="K291" s="19" t="e">
        <f>'MACHINE INFO'!#REF!</f>
        <v>#REF!</v>
      </c>
      <c r="L291" s="299">
        <f>'MACHINE INFO'!U292</f>
        <v>0</v>
      </c>
      <c r="M291" s="21" t="str">
        <f>IF(D291=0,"",(IF($F$3="YTD TOTALS",SUM(Blank2:TEMPLATE!C292),SUM(Blank:TEMPLATE!C292))))</f>
        <v/>
      </c>
      <c r="N291" s="21" t="str">
        <f t="shared" si="34"/>
        <v/>
      </c>
      <c r="O291" s="21" t="str">
        <f>IF(E291=0,"",(IF($F$3="YTD TOTALS",SUM(Blank2:TEMPLATE!G292),SUM(Blank:TEMPLATE!G292))))</f>
        <v/>
      </c>
      <c r="P291" s="21" t="str">
        <f t="shared" si="35"/>
        <v/>
      </c>
      <c r="Q291" s="21" t="str">
        <f>IF(E291=0,"",(IF($F$3="YTD TOTALS",SUM(SUM(Blank2:TEMPLATE!D292),SUM(Blank2:TEMPLATE!E292)),SUM(SUM(Blank:TEMPLATE!D292),SUM(Blank:TEMPLATE!E292)))))</f>
        <v/>
      </c>
      <c r="R291" s="21" t="str">
        <f t="shared" si="36"/>
        <v/>
      </c>
      <c r="S291" s="21" t="str">
        <f>IF(E291=0,"",(IF($F$3="YTD TOTALS",SUM(Blank2:TEMPLATE!F292),SUM(Blank:TEMPLATE!F292))))</f>
        <v/>
      </c>
      <c r="T291" s="21" t="str">
        <f t="shared" si="37"/>
        <v/>
      </c>
      <c r="U291" s="21" t="str">
        <f>IF(E291=0,"",(IF($F$3="YTD TOTALS",SUM(Blank2:TEMPLATE!H292),SUM(Blank:TEMPLATE!H292))))</f>
        <v/>
      </c>
      <c r="V291" s="21" t="str">
        <f>IF(E291=0,"",(IF($F$3="YTD TOTALS",SUM(Blank2:TEMPLATE!I292),SUM(Blank:TEMPLATE!I292))))</f>
        <v/>
      </c>
      <c r="W291" s="21" t="str">
        <f>IF(E291=0,"",(IF($F$3="YTD TOTALS",SUM(Blank2:TEMPLATE!J292),SUM(Blank:TEMPLATE!J292))))</f>
        <v/>
      </c>
      <c r="X291" s="21" t="str">
        <f>IF(E291=0,"",(IF($F$3="YTD TOTALS",(SUM(Blank2:TEMPLATE!L292)-('MACHINE INFO'!R291*(B$6-A291+1))),SUM(Blank:Blank2!L292)+(SUM(Blank2:TEMPLATE!L292)-('MACHINE INFO'!R291*(B$6-A291+1))))))</f>
        <v/>
      </c>
      <c r="Y291" s="22" t="str">
        <f t="shared" si="38"/>
        <v/>
      </c>
      <c r="Z291" s="126" t="str">
        <f>IF(E291=0,"",(SUM('MACHINE INFO'!S291)))</f>
        <v/>
      </c>
      <c r="AA291" s="143" t="str">
        <f t="shared" si="39"/>
        <v/>
      </c>
      <c r="AB291" s="142" t="str">
        <f t="shared" si="40"/>
        <v/>
      </c>
    </row>
    <row r="292" spans="1:43" ht="20.25" hidden="1" customHeight="1" x14ac:dyDescent="0.4">
      <c r="A292" s="291">
        <f>IF($F$3="YTD TOTALS",IF('MACHINE INFO'!B293-B$2&gt;0,'MACHINE INFO'!B293,B$2),'MACHINE INFO'!B293)</f>
        <v>45626</v>
      </c>
      <c r="B292" s="604"/>
      <c r="C292" s="291">
        <f>IF($G$3="YTD TOTALS",IF('MACHINE INFO'!E293-B$2&gt;0,'MACHINE INFO'!E293,B$2),'MACHINE INFO'!E293)</f>
        <v>0</v>
      </c>
      <c r="D292" s="19">
        <f>'MACHINE INFO'!F293</f>
        <v>0</v>
      </c>
      <c r="E292" s="19">
        <f>'MACHINE INFO'!G293</f>
        <v>0</v>
      </c>
      <c r="F292" s="20">
        <f>'MACHINE INFO'!H293</f>
        <v>0</v>
      </c>
      <c r="G292" s="19">
        <f>'MACHINE INFO'!I293</f>
        <v>0</v>
      </c>
      <c r="H292" s="19">
        <f>'MACHINE INFO'!O293</f>
        <v>0</v>
      </c>
      <c r="I292" s="19">
        <f>'MACHINE INFO'!P293</f>
        <v>0</v>
      </c>
      <c r="J292" s="19">
        <f>'MACHINE INFO'!Q293</f>
        <v>0</v>
      </c>
      <c r="K292" s="19" t="e">
        <f>'MACHINE INFO'!#REF!</f>
        <v>#REF!</v>
      </c>
      <c r="L292" s="299">
        <f>'MACHINE INFO'!U293</f>
        <v>0</v>
      </c>
      <c r="M292" s="21" t="str">
        <f>IF(D292=0,"",(IF($F$3="YTD TOTALS",SUM(Blank2:TEMPLATE!C293),SUM(Blank:TEMPLATE!C293))))</f>
        <v/>
      </c>
      <c r="N292" s="21" t="str">
        <f t="shared" si="34"/>
        <v/>
      </c>
      <c r="O292" s="21" t="str">
        <f>IF(E292=0,"",(IF($F$3="YTD TOTALS",SUM(Blank2:TEMPLATE!G293),SUM(Blank:TEMPLATE!G293))))</f>
        <v/>
      </c>
      <c r="P292" s="21" t="str">
        <f t="shared" si="35"/>
        <v/>
      </c>
      <c r="Q292" s="21" t="str">
        <f>IF(E292=0,"",(IF($F$3="YTD TOTALS",SUM(SUM(Blank2:TEMPLATE!D293),SUM(Blank2:TEMPLATE!E293)),SUM(SUM(Blank:TEMPLATE!D293),SUM(Blank:TEMPLATE!E293)))))</f>
        <v/>
      </c>
      <c r="R292" s="21" t="str">
        <f t="shared" si="36"/>
        <v/>
      </c>
      <c r="S292" s="21" t="str">
        <f>IF(E292=0,"",(IF($F$3="YTD TOTALS",SUM(Blank2:TEMPLATE!F293),SUM(Blank:TEMPLATE!F293))))</f>
        <v/>
      </c>
      <c r="T292" s="21" t="str">
        <f t="shared" si="37"/>
        <v/>
      </c>
      <c r="U292" s="21" t="str">
        <f>IF(E292=0,"",(IF($F$3="YTD TOTALS",SUM(Blank2:TEMPLATE!H293),SUM(Blank:TEMPLATE!H293))))</f>
        <v/>
      </c>
      <c r="V292" s="21" t="str">
        <f>IF(E292=0,"",(IF($F$3="YTD TOTALS",SUM(Blank2:TEMPLATE!I293),SUM(Blank:TEMPLATE!I293))))</f>
        <v/>
      </c>
      <c r="W292" s="21" t="str">
        <f>IF(E292=0,"",(IF($F$3="YTD TOTALS",SUM(Blank2:TEMPLATE!J293),SUM(Blank:TEMPLATE!J293))))</f>
        <v/>
      </c>
      <c r="X292" s="21" t="str">
        <f>IF(E292=0,"",(IF($F$3="YTD TOTALS",(SUM(Blank2:TEMPLATE!L293)-('MACHINE INFO'!R292*(B$6-A292+1))),SUM(Blank:Blank2!L293)+(SUM(Blank2:TEMPLATE!L293)-('MACHINE INFO'!R292*(B$6-A292+1))))))</f>
        <v/>
      </c>
      <c r="Y292" s="22" t="str">
        <f t="shared" si="38"/>
        <v/>
      </c>
      <c r="Z292" s="126" t="str">
        <f>IF(E292=0,"",(SUM('MACHINE INFO'!S292)))</f>
        <v/>
      </c>
      <c r="AA292" s="143" t="str">
        <f t="shared" si="39"/>
        <v/>
      </c>
      <c r="AB292" s="142" t="str">
        <f t="shared" si="40"/>
        <v/>
      </c>
    </row>
    <row r="293" spans="1:43" ht="20.25" hidden="1" customHeight="1" x14ac:dyDescent="0.4">
      <c r="A293" s="291">
        <f>IF($F$3="YTD TOTALS",IF('MACHINE INFO'!B294-B$2&gt;0,'MACHINE INFO'!B294,B$2),'MACHINE INFO'!B294)</f>
        <v>45626</v>
      </c>
      <c r="B293" s="604"/>
      <c r="C293" s="291">
        <f>IF($G$3="YTD TOTALS",IF('MACHINE INFO'!E294-B$2&gt;0,'MACHINE INFO'!E294,B$2),'MACHINE INFO'!E294)</f>
        <v>0</v>
      </c>
      <c r="D293" s="19">
        <f>'MACHINE INFO'!F294</f>
        <v>0</v>
      </c>
      <c r="E293" s="19">
        <f>'MACHINE INFO'!G294</f>
        <v>0</v>
      </c>
      <c r="F293" s="20">
        <f>'MACHINE INFO'!H294</f>
        <v>0</v>
      </c>
      <c r="G293" s="19">
        <f>'MACHINE INFO'!I294</f>
        <v>0</v>
      </c>
      <c r="H293" s="19">
        <f>'MACHINE INFO'!O294</f>
        <v>0</v>
      </c>
      <c r="I293" s="19">
        <f>'MACHINE INFO'!P294</f>
        <v>0</v>
      </c>
      <c r="J293" s="19">
        <f>'MACHINE INFO'!Q294</f>
        <v>0</v>
      </c>
      <c r="K293" s="19" t="e">
        <f>'MACHINE INFO'!#REF!</f>
        <v>#REF!</v>
      </c>
      <c r="L293" s="299">
        <f>'MACHINE INFO'!U294</f>
        <v>0</v>
      </c>
      <c r="M293" s="21" t="str">
        <f>IF(D293=0,"",(IF($F$3="YTD TOTALS",SUM(Blank2:TEMPLATE!C294),SUM(Blank:TEMPLATE!C294))))</f>
        <v/>
      </c>
      <c r="N293" s="21" t="str">
        <f t="shared" si="34"/>
        <v/>
      </c>
      <c r="O293" s="21" t="str">
        <f>IF(E293=0,"",(IF($F$3="YTD TOTALS",SUM(Blank2:TEMPLATE!G294),SUM(Blank:TEMPLATE!G294))))</f>
        <v/>
      </c>
      <c r="P293" s="21" t="str">
        <f t="shared" si="35"/>
        <v/>
      </c>
      <c r="Q293" s="21" t="str">
        <f>IF(E293=0,"",(IF($F$3="YTD TOTALS",SUM(SUM(Blank2:TEMPLATE!D294),SUM(Blank2:TEMPLATE!E294)),SUM(SUM(Blank:TEMPLATE!D294),SUM(Blank:TEMPLATE!E294)))))</f>
        <v/>
      </c>
      <c r="R293" s="21" t="str">
        <f t="shared" si="36"/>
        <v/>
      </c>
      <c r="S293" s="21" t="str">
        <f>IF(E293=0,"",(IF($F$3="YTD TOTALS",SUM(Blank2:TEMPLATE!F294),SUM(Blank:TEMPLATE!F294))))</f>
        <v/>
      </c>
      <c r="T293" s="21" t="str">
        <f t="shared" si="37"/>
        <v/>
      </c>
      <c r="U293" s="21" t="str">
        <f>IF(E293=0,"",(IF($F$3="YTD TOTALS",SUM(Blank2:TEMPLATE!H294),SUM(Blank:TEMPLATE!H294))))</f>
        <v/>
      </c>
      <c r="V293" s="21" t="str">
        <f>IF(E293=0,"",(IF($F$3="YTD TOTALS",SUM(Blank2:TEMPLATE!I294),SUM(Blank:TEMPLATE!I294))))</f>
        <v/>
      </c>
      <c r="W293" s="21" t="str">
        <f>IF(E293=0,"",(IF($F$3="YTD TOTALS",SUM(Blank2:TEMPLATE!J294),SUM(Blank:TEMPLATE!J294))))</f>
        <v/>
      </c>
      <c r="X293" s="21" t="str">
        <f>IF(E293=0,"",(IF($F$3="YTD TOTALS",(SUM(Blank2:TEMPLATE!L294)-('MACHINE INFO'!R293*(B$6-A293+1))),SUM(Blank:Blank2!L294)+(SUM(Blank2:TEMPLATE!L294)-('MACHINE INFO'!R293*(B$6-A293+1))))))</f>
        <v/>
      </c>
      <c r="Y293" s="22" t="str">
        <f t="shared" si="38"/>
        <v/>
      </c>
      <c r="Z293" s="126" t="str">
        <f>IF(E293=0,"",(SUM('MACHINE INFO'!S293)))</f>
        <v/>
      </c>
      <c r="AA293" s="143" t="str">
        <f t="shared" si="39"/>
        <v/>
      </c>
      <c r="AB293" s="142" t="str">
        <f t="shared" si="40"/>
        <v/>
      </c>
      <c r="AC293" s="18"/>
      <c r="AN293" s="18"/>
    </row>
    <row r="294" spans="1:43" ht="20.25" hidden="1" customHeight="1" x14ac:dyDescent="0.4">
      <c r="A294" s="291">
        <f>IF($F$3="YTD TOTALS",IF('MACHINE INFO'!B295-B$2&gt;0,'MACHINE INFO'!B295,B$2),'MACHINE INFO'!B295)</f>
        <v>45626</v>
      </c>
      <c r="B294" s="604"/>
      <c r="C294" s="291">
        <f>IF($G$3="YTD TOTALS",IF('MACHINE INFO'!E295-B$2&gt;0,'MACHINE INFO'!E295,B$2),'MACHINE INFO'!E295)</f>
        <v>0</v>
      </c>
      <c r="D294" s="19">
        <f>'MACHINE INFO'!F295</f>
        <v>0</v>
      </c>
      <c r="E294" s="19">
        <f>'MACHINE INFO'!G295</f>
        <v>0</v>
      </c>
      <c r="F294" s="20">
        <f>'MACHINE INFO'!H295</f>
        <v>0</v>
      </c>
      <c r="G294" s="19">
        <f>'MACHINE INFO'!I295</f>
        <v>0</v>
      </c>
      <c r="H294" s="19">
        <f>'MACHINE INFO'!O295</f>
        <v>0</v>
      </c>
      <c r="I294" s="19">
        <f>'MACHINE INFO'!P295</f>
        <v>0</v>
      </c>
      <c r="J294" s="19">
        <f>'MACHINE INFO'!Q295</f>
        <v>0</v>
      </c>
      <c r="K294" s="19" t="e">
        <f>'MACHINE INFO'!#REF!</f>
        <v>#REF!</v>
      </c>
      <c r="L294" s="299">
        <f>'MACHINE INFO'!U295</f>
        <v>0</v>
      </c>
      <c r="M294" s="21" t="str">
        <f>IF(D294=0,"",(IF($F$3="YTD TOTALS",SUM(Blank2:TEMPLATE!C295),SUM(Blank:TEMPLATE!C295))))</f>
        <v/>
      </c>
      <c r="N294" s="21" t="str">
        <f t="shared" si="34"/>
        <v/>
      </c>
      <c r="O294" s="21" t="str">
        <f>IF(E294=0,"",(IF($F$3="YTD TOTALS",SUM(Blank2:TEMPLATE!G295),SUM(Blank:TEMPLATE!G295))))</f>
        <v/>
      </c>
      <c r="P294" s="21" t="str">
        <f t="shared" si="35"/>
        <v/>
      </c>
      <c r="Q294" s="21" t="str">
        <f>IF(E294=0,"",(IF($F$3="YTD TOTALS",SUM(SUM(Blank2:TEMPLATE!D295),SUM(Blank2:TEMPLATE!E295)),SUM(SUM(Blank:TEMPLATE!D295),SUM(Blank:TEMPLATE!E295)))))</f>
        <v/>
      </c>
      <c r="R294" s="21" t="str">
        <f t="shared" si="36"/>
        <v/>
      </c>
      <c r="S294" s="21" t="str">
        <f>IF(E294=0,"",(IF($F$3="YTD TOTALS",SUM(Blank2:TEMPLATE!F295),SUM(Blank:TEMPLATE!F295))))</f>
        <v/>
      </c>
      <c r="T294" s="21" t="str">
        <f t="shared" si="37"/>
        <v/>
      </c>
      <c r="U294" s="21" t="str">
        <f>IF(E294=0,"",(IF($F$3="YTD TOTALS",SUM(Blank2:TEMPLATE!H295),SUM(Blank:TEMPLATE!H295))))</f>
        <v/>
      </c>
      <c r="V294" s="21" t="str">
        <f>IF(E294=0,"",(IF($F$3="YTD TOTALS",SUM(Blank2:TEMPLATE!I295),SUM(Blank:TEMPLATE!I295))))</f>
        <v/>
      </c>
      <c r="W294" s="21" t="str">
        <f>IF(E294=0,"",(IF($F$3="YTD TOTALS",SUM(Blank2:TEMPLATE!J295),SUM(Blank:TEMPLATE!J295))))</f>
        <v/>
      </c>
      <c r="X294" s="21" t="str">
        <f>IF(E294=0,"",(IF($F$3="YTD TOTALS",(SUM(Blank2:TEMPLATE!L295)-('MACHINE INFO'!R294*(B$6-A294+1))),SUM(Blank:Blank2!L295)+(SUM(Blank2:TEMPLATE!L295)-('MACHINE INFO'!R294*(B$6-A294+1))))))</f>
        <v/>
      </c>
      <c r="Y294" s="22" t="str">
        <f t="shared" si="38"/>
        <v/>
      </c>
      <c r="Z294" s="126" t="str">
        <f>IF(E294=0,"",(SUM('MACHINE INFO'!S294)))</f>
        <v/>
      </c>
      <c r="AA294" s="143" t="str">
        <f t="shared" si="39"/>
        <v/>
      </c>
      <c r="AB294" s="142" t="str">
        <f t="shared" si="40"/>
        <v/>
      </c>
      <c r="AC294" s="18"/>
      <c r="AM294" s="18"/>
      <c r="AN294" s="18"/>
    </row>
    <row r="295" spans="1:43" ht="20.25" hidden="1" customHeight="1" x14ac:dyDescent="0.4">
      <c r="A295" s="291">
        <f>IF($F$3="YTD TOTALS",IF('MACHINE INFO'!B296-B$2&gt;0,'MACHINE INFO'!B296,B$2),'MACHINE INFO'!B296)</f>
        <v>45626</v>
      </c>
      <c r="B295" s="604"/>
      <c r="C295" s="291">
        <f>IF($G$3="YTD TOTALS",IF('MACHINE INFO'!E296-B$2&gt;0,'MACHINE INFO'!E296,B$2),'MACHINE INFO'!E296)</f>
        <v>0</v>
      </c>
      <c r="D295" s="19">
        <f>'MACHINE INFO'!F296</f>
        <v>0</v>
      </c>
      <c r="E295" s="19">
        <f>'MACHINE INFO'!G296</f>
        <v>0</v>
      </c>
      <c r="F295" s="20">
        <f>'MACHINE INFO'!H296</f>
        <v>0</v>
      </c>
      <c r="G295" s="19">
        <f>'MACHINE INFO'!I296</f>
        <v>0</v>
      </c>
      <c r="H295" s="19">
        <f>'MACHINE INFO'!O296</f>
        <v>0</v>
      </c>
      <c r="I295" s="19">
        <f>'MACHINE INFO'!P296</f>
        <v>0</v>
      </c>
      <c r="J295" s="19">
        <f>'MACHINE INFO'!Q296</f>
        <v>0</v>
      </c>
      <c r="K295" s="19" t="e">
        <f>'MACHINE INFO'!#REF!</f>
        <v>#REF!</v>
      </c>
      <c r="L295" s="299">
        <f>'MACHINE INFO'!U296</f>
        <v>0</v>
      </c>
      <c r="M295" s="21" t="str">
        <f>IF(D295=0,"",(IF($F$3="YTD TOTALS",SUM(Blank2:TEMPLATE!C296),SUM(Blank:TEMPLATE!C296))))</f>
        <v/>
      </c>
      <c r="N295" s="21" t="str">
        <f t="shared" si="34"/>
        <v/>
      </c>
      <c r="O295" s="21" t="str">
        <f>IF(E295=0,"",(IF($F$3="YTD TOTALS",SUM(Blank2:TEMPLATE!G296),SUM(Blank:TEMPLATE!G296))))</f>
        <v/>
      </c>
      <c r="P295" s="21" t="str">
        <f t="shared" si="35"/>
        <v/>
      </c>
      <c r="Q295" s="21" t="str">
        <f>IF(E295=0,"",(IF($F$3="YTD TOTALS",SUM(SUM(Blank2:TEMPLATE!D296),SUM(Blank2:TEMPLATE!E296)),SUM(SUM(Blank:TEMPLATE!D296),SUM(Blank:TEMPLATE!E296)))))</f>
        <v/>
      </c>
      <c r="R295" s="21" t="str">
        <f t="shared" si="36"/>
        <v/>
      </c>
      <c r="S295" s="21" t="str">
        <f>IF(E295=0,"",(IF($F$3="YTD TOTALS",SUM(Blank2:TEMPLATE!F296),SUM(Blank:TEMPLATE!F296))))</f>
        <v/>
      </c>
      <c r="T295" s="21" t="str">
        <f t="shared" si="37"/>
        <v/>
      </c>
      <c r="U295" s="21" t="str">
        <f>IF(E295=0,"",(IF($F$3="YTD TOTALS",SUM(Blank2:TEMPLATE!H296),SUM(Blank:TEMPLATE!H296))))</f>
        <v/>
      </c>
      <c r="V295" s="21" t="str">
        <f>IF(E295=0,"",(IF($F$3="YTD TOTALS",SUM(Blank2:TEMPLATE!I296),SUM(Blank:TEMPLATE!I296))))</f>
        <v/>
      </c>
      <c r="W295" s="21" t="str">
        <f>IF(E295=0,"",(IF($F$3="YTD TOTALS",SUM(Blank2:TEMPLATE!J296),SUM(Blank:TEMPLATE!J296))))</f>
        <v/>
      </c>
      <c r="X295" s="21" t="str">
        <f>IF(E295=0,"",(IF($F$3="YTD TOTALS",(SUM(Blank2:TEMPLATE!L296)-('MACHINE INFO'!R295*(B$6-A295+1))),SUM(Blank:Blank2!L296)+(SUM(Blank2:TEMPLATE!L296)-('MACHINE INFO'!R295*(B$6-A295+1))))))</f>
        <v/>
      </c>
      <c r="Y295" s="22" t="str">
        <f t="shared" si="38"/>
        <v/>
      </c>
      <c r="Z295" s="126" t="str">
        <f>IF(E295=0,"",(SUM('MACHINE INFO'!S295)))</f>
        <v/>
      </c>
      <c r="AA295" s="143" t="str">
        <f t="shared" si="39"/>
        <v/>
      </c>
      <c r="AB295" s="142" t="str">
        <f t="shared" si="40"/>
        <v/>
      </c>
      <c r="AC295" s="18"/>
      <c r="AM295" s="18"/>
      <c r="AN295" s="18"/>
    </row>
    <row r="296" spans="1:43" ht="20.25" hidden="1" customHeight="1" x14ac:dyDescent="0.4">
      <c r="A296" s="291">
        <f>IF($F$3="YTD TOTALS",IF('MACHINE INFO'!B297-B$2&gt;0,'MACHINE INFO'!B297,B$2),'MACHINE INFO'!B297)</f>
        <v>45626</v>
      </c>
      <c r="B296" s="604"/>
      <c r="C296" s="291">
        <f>IF($G$3="YTD TOTALS",IF('MACHINE INFO'!E297-B$2&gt;0,'MACHINE INFO'!E297,B$2),'MACHINE INFO'!E297)</f>
        <v>0</v>
      </c>
      <c r="D296" s="19">
        <f>'MACHINE INFO'!F297</f>
        <v>0</v>
      </c>
      <c r="E296" s="19">
        <f>'MACHINE INFO'!G297</f>
        <v>0</v>
      </c>
      <c r="F296" s="20">
        <f>'MACHINE INFO'!H297</f>
        <v>0</v>
      </c>
      <c r="G296" s="19">
        <f>'MACHINE INFO'!I297</f>
        <v>0</v>
      </c>
      <c r="H296" s="19">
        <f>'MACHINE INFO'!O297</f>
        <v>0</v>
      </c>
      <c r="I296" s="19">
        <f>'MACHINE INFO'!P297</f>
        <v>0</v>
      </c>
      <c r="J296" s="19">
        <f>'MACHINE INFO'!Q297</f>
        <v>0</v>
      </c>
      <c r="K296" s="19" t="e">
        <f>'MACHINE INFO'!#REF!</f>
        <v>#REF!</v>
      </c>
      <c r="L296" s="299">
        <f>'MACHINE INFO'!U297</f>
        <v>0</v>
      </c>
      <c r="M296" s="21" t="str">
        <f>IF(D296=0,"",(IF($F$3="YTD TOTALS",SUM(Blank2:TEMPLATE!C297),SUM(Blank:TEMPLATE!C297))))</f>
        <v/>
      </c>
      <c r="N296" s="21" t="str">
        <f t="shared" si="34"/>
        <v/>
      </c>
      <c r="O296" s="21" t="str">
        <f>IF(E296=0,"",(IF($F$3="YTD TOTALS",SUM(Blank2:TEMPLATE!G297),SUM(Blank:TEMPLATE!G297))))</f>
        <v/>
      </c>
      <c r="P296" s="21" t="str">
        <f t="shared" si="35"/>
        <v/>
      </c>
      <c r="Q296" s="21" t="str">
        <f>IF(E296=0,"",(IF($F$3="YTD TOTALS",SUM(SUM(Blank2:TEMPLATE!D297),SUM(Blank2:TEMPLATE!E297)),SUM(SUM(Blank:TEMPLATE!D297),SUM(Blank:TEMPLATE!E297)))))</f>
        <v/>
      </c>
      <c r="R296" s="21" t="str">
        <f t="shared" si="36"/>
        <v/>
      </c>
      <c r="S296" s="21" t="str">
        <f>IF(E296=0,"",(IF($F$3="YTD TOTALS",SUM(Blank2:TEMPLATE!F297),SUM(Blank:TEMPLATE!F297))))</f>
        <v/>
      </c>
      <c r="T296" s="21" t="str">
        <f t="shared" si="37"/>
        <v/>
      </c>
      <c r="U296" s="21" t="str">
        <f>IF(E296=0,"",(IF($F$3="YTD TOTALS",SUM(Blank2:TEMPLATE!H297),SUM(Blank:TEMPLATE!H297))))</f>
        <v/>
      </c>
      <c r="V296" s="21" t="str">
        <f>IF(E296=0,"",(IF($F$3="YTD TOTALS",SUM(Blank2:TEMPLATE!I297),SUM(Blank:TEMPLATE!I297))))</f>
        <v/>
      </c>
      <c r="W296" s="21" t="str">
        <f>IF(E296=0,"",(IF($F$3="YTD TOTALS",SUM(Blank2:TEMPLATE!J297),SUM(Blank:TEMPLATE!J297))))</f>
        <v/>
      </c>
      <c r="X296" s="21" t="str">
        <f>IF(E296=0,"",(IF($F$3="YTD TOTALS",(SUM(Blank2:TEMPLATE!L297)-('MACHINE INFO'!R296*(B$6-A296+1))),SUM(Blank:Blank2!L297)+(SUM(Blank2:TEMPLATE!L297)-('MACHINE INFO'!R296*(B$6-A296+1))))))</f>
        <v/>
      </c>
      <c r="Y296" s="22" t="str">
        <f t="shared" si="38"/>
        <v/>
      </c>
      <c r="Z296" s="126" t="str">
        <f>IF(E296=0,"",(SUM('MACHINE INFO'!S296)))</f>
        <v/>
      </c>
      <c r="AA296" s="143" t="str">
        <f t="shared" si="39"/>
        <v/>
      </c>
      <c r="AB296" s="142" t="str">
        <f t="shared" si="40"/>
        <v/>
      </c>
      <c r="AC296" s="18"/>
      <c r="AM296" s="18"/>
      <c r="AN296" s="18"/>
      <c r="AO296" s="18"/>
      <c r="AP296" s="18"/>
      <c r="AQ296" s="18"/>
    </row>
    <row r="297" spans="1:43" ht="20.25" hidden="1" customHeight="1" x14ac:dyDescent="0.4">
      <c r="A297" s="291">
        <f>IF($F$3="YTD TOTALS",IF('MACHINE INFO'!B298-B$2&gt;0,'MACHINE INFO'!B298,B$2),'MACHINE INFO'!B298)</f>
        <v>45626</v>
      </c>
      <c r="B297" s="604"/>
      <c r="C297" s="291">
        <f>IF($G$3="YTD TOTALS",IF('MACHINE INFO'!E298-B$2&gt;0,'MACHINE INFO'!E298,B$2),'MACHINE INFO'!E298)</f>
        <v>0</v>
      </c>
      <c r="D297" s="19">
        <f>'MACHINE INFO'!F298</f>
        <v>0</v>
      </c>
      <c r="E297" s="19">
        <f>'MACHINE INFO'!G298</f>
        <v>0</v>
      </c>
      <c r="F297" s="20">
        <f>'MACHINE INFO'!H298</f>
        <v>0</v>
      </c>
      <c r="G297" s="19">
        <f>'MACHINE INFO'!I298</f>
        <v>0</v>
      </c>
      <c r="H297" s="19">
        <f>'MACHINE INFO'!O298</f>
        <v>0</v>
      </c>
      <c r="I297" s="19">
        <f>'MACHINE INFO'!P298</f>
        <v>0</v>
      </c>
      <c r="J297" s="19">
        <f>'MACHINE INFO'!Q298</f>
        <v>0</v>
      </c>
      <c r="K297" s="19" t="e">
        <f>'MACHINE INFO'!#REF!</f>
        <v>#REF!</v>
      </c>
      <c r="L297" s="299">
        <f>'MACHINE INFO'!U298</f>
        <v>0</v>
      </c>
      <c r="M297" s="21" t="str">
        <f>IF(D297=0,"",(IF($F$3="YTD TOTALS",SUM(Blank2:TEMPLATE!C298),SUM(Blank:TEMPLATE!C298))))</f>
        <v/>
      </c>
      <c r="N297" s="21" t="str">
        <f t="shared" si="34"/>
        <v/>
      </c>
      <c r="O297" s="21" t="str">
        <f>IF(E297=0,"",(IF($F$3="YTD TOTALS",SUM(Blank2:TEMPLATE!G298),SUM(Blank:TEMPLATE!G298))))</f>
        <v/>
      </c>
      <c r="P297" s="21" t="str">
        <f t="shared" si="35"/>
        <v/>
      </c>
      <c r="Q297" s="21" t="str">
        <f>IF(E297=0,"",(IF($F$3="YTD TOTALS",SUM(SUM(Blank2:TEMPLATE!D298),SUM(Blank2:TEMPLATE!E298)),SUM(SUM(Blank:TEMPLATE!D298),SUM(Blank:TEMPLATE!E298)))))</f>
        <v/>
      </c>
      <c r="R297" s="21" t="str">
        <f t="shared" si="36"/>
        <v/>
      </c>
      <c r="S297" s="21" t="str">
        <f>IF(E297=0,"",(IF($F$3="YTD TOTALS",SUM(Blank2:TEMPLATE!F298),SUM(Blank:TEMPLATE!F298))))</f>
        <v/>
      </c>
      <c r="T297" s="21" t="str">
        <f t="shared" si="37"/>
        <v/>
      </c>
      <c r="U297" s="21" t="str">
        <f>IF(E297=0,"",(IF($F$3="YTD TOTALS",SUM(Blank2:TEMPLATE!H298),SUM(Blank:TEMPLATE!H298))))</f>
        <v/>
      </c>
      <c r="V297" s="21" t="str">
        <f>IF(E297=0,"",(IF($F$3="YTD TOTALS",SUM(Blank2:TEMPLATE!I298),SUM(Blank:TEMPLATE!I298))))</f>
        <v/>
      </c>
      <c r="W297" s="21" t="str">
        <f>IF(E297=0,"",(IF($F$3="YTD TOTALS",SUM(Blank2:TEMPLATE!J298),SUM(Blank:TEMPLATE!J298))))</f>
        <v/>
      </c>
      <c r="X297" s="21" t="str">
        <f>IF(E297=0,"",(IF($F$3="YTD TOTALS",(SUM(Blank2:TEMPLATE!L298)-('MACHINE INFO'!R297*(B$6-A297+1))),SUM(Blank:Blank2!L298)+(SUM(Blank2:TEMPLATE!L298)-('MACHINE INFO'!R297*(B$6-A297+1))))))</f>
        <v/>
      </c>
      <c r="Y297" s="22" t="str">
        <f t="shared" si="38"/>
        <v/>
      </c>
      <c r="Z297" s="126" t="str">
        <f>IF(E297=0,"",(SUM('MACHINE INFO'!S297)))</f>
        <v/>
      </c>
      <c r="AA297" s="143" t="str">
        <f t="shared" si="39"/>
        <v/>
      </c>
      <c r="AB297" s="142" t="str">
        <f t="shared" si="40"/>
        <v/>
      </c>
      <c r="AC297" s="18"/>
      <c r="AM297" s="18"/>
      <c r="AN297" s="18"/>
      <c r="AO297" s="18"/>
      <c r="AP297" s="18"/>
      <c r="AQ297" s="18"/>
    </row>
    <row r="298" spans="1:43" ht="20.25" hidden="1" customHeight="1" x14ac:dyDescent="0.4">
      <c r="A298" s="291">
        <f>IF($F$3="YTD TOTALS",IF('MACHINE INFO'!B299-B$2&gt;0,'MACHINE INFO'!B299,B$2),'MACHINE INFO'!B299)</f>
        <v>45626</v>
      </c>
      <c r="B298" s="604"/>
      <c r="C298" s="291">
        <f>IF($G$3="YTD TOTALS",IF('MACHINE INFO'!E299-B$2&gt;0,'MACHINE INFO'!E299,B$2),'MACHINE INFO'!E299)</f>
        <v>0</v>
      </c>
      <c r="D298" s="19">
        <f>'MACHINE INFO'!F299</f>
        <v>0</v>
      </c>
      <c r="E298" s="19">
        <f>'MACHINE INFO'!G299</f>
        <v>0</v>
      </c>
      <c r="F298" s="20">
        <f>'MACHINE INFO'!H299</f>
        <v>0</v>
      </c>
      <c r="G298" s="19">
        <f>'MACHINE INFO'!I299</f>
        <v>0</v>
      </c>
      <c r="H298" s="19">
        <f>'MACHINE INFO'!O299</f>
        <v>0</v>
      </c>
      <c r="I298" s="19">
        <f>'MACHINE INFO'!P299</f>
        <v>0</v>
      </c>
      <c r="J298" s="19">
        <f>'MACHINE INFO'!Q299</f>
        <v>0</v>
      </c>
      <c r="K298" s="19" t="e">
        <f>'MACHINE INFO'!#REF!</f>
        <v>#REF!</v>
      </c>
      <c r="L298" s="299">
        <f>'MACHINE INFO'!U299</f>
        <v>0</v>
      </c>
      <c r="M298" s="21" t="str">
        <f>IF(D298=0,"",(IF($F$3="YTD TOTALS",SUM(Blank2:TEMPLATE!C299),SUM(Blank:TEMPLATE!C299))))</f>
        <v/>
      </c>
      <c r="N298" s="21" t="str">
        <f t="shared" si="34"/>
        <v/>
      </c>
      <c r="O298" s="21" t="str">
        <f>IF(E298=0,"",(IF($F$3="YTD TOTALS",SUM(Blank2:TEMPLATE!G299),SUM(Blank:TEMPLATE!G299))))</f>
        <v/>
      </c>
      <c r="P298" s="21" t="str">
        <f t="shared" si="35"/>
        <v/>
      </c>
      <c r="Q298" s="21" t="str">
        <f>IF(E298=0,"",(IF($F$3="YTD TOTALS",SUM(SUM(Blank2:TEMPLATE!D299),SUM(Blank2:TEMPLATE!E299)),SUM(SUM(Blank:TEMPLATE!D299),SUM(Blank:TEMPLATE!E299)))))</f>
        <v/>
      </c>
      <c r="R298" s="21" t="str">
        <f t="shared" si="36"/>
        <v/>
      </c>
      <c r="S298" s="21" t="str">
        <f>IF(E298=0,"",(IF($F$3="YTD TOTALS",SUM(Blank2:TEMPLATE!F299),SUM(Blank:TEMPLATE!F299))))</f>
        <v/>
      </c>
      <c r="T298" s="21" t="str">
        <f t="shared" si="37"/>
        <v/>
      </c>
      <c r="U298" s="21" t="str">
        <f>IF(E298=0,"",(IF($F$3="YTD TOTALS",SUM(Blank2:TEMPLATE!H299),SUM(Blank:TEMPLATE!H299))))</f>
        <v/>
      </c>
      <c r="V298" s="21" t="str">
        <f>IF(E298=0,"",(IF($F$3="YTD TOTALS",SUM(Blank2:TEMPLATE!I299),SUM(Blank:TEMPLATE!I299))))</f>
        <v/>
      </c>
      <c r="W298" s="21" t="str">
        <f>IF(E298=0,"",(IF($F$3="YTD TOTALS",SUM(Blank2:TEMPLATE!J299),SUM(Blank:TEMPLATE!J299))))</f>
        <v/>
      </c>
      <c r="X298" s="21" t="str">
        <f>IF(E298=0,"",(IF($F$3="YTD TOTALS",(SUM(Blank2:TEMPLATE!L299)-('MACHINE INFO'!R298*(B$6-A298+1))),SUM(Blank:Blank2!L299)+(SUM(Blank2:TEMPLATE!L299)-('MACHINE INFO'!R298*(B$6-A298+1))))))</f>
        <v/>
      </c>
      <c r="Y298" s="22" t="str">
        <f t="shared" si="38"/>
        <v/>
      </c>
      <c r="Z298" s="126" t="str">
        <f>IF(E298=0,"",(SUM('MACHINE INFO'!S298)))</f>
        <v/>
      </c>
      <c r="AA298" s="143" t="str">
        <f t="shared" si="39"/>
        <v/>
      </c>
      <c r="AB298" s="142" t="str">
        <f t="shared" si="40"/>
        <v/>
      </c>
      <c r="AC298" s="18"/>
      <c r="AM298" s="18"/>
      <c r="AN298" s="18"/>
      <c r="AO298" s="18"/>
      <c r="AP298" s="18"/>
      <c r="AQ298" s="18"/>
    </row>
    <row r="299" spans="1:43" s="18" customFormat="1" ht="20.25" hidden="1" customHeight="1" x14ac:dyDescent="0.4">
      <c r="A299" s="291">
        <f>IF($F$3="YTD TOTALS",IF('MACHINE INFO'!B300-B$2&gt;0,'MACHINE INFO'!B300,B$2),'MACHINE INFO'!B300)</f>
        <v>45626</v>
      </c>
      <c r="B299" s="604"/>
      <c r="C299" s="291">
        <f>IF($G$3="YTD TOTALS",IF('MACHINE INFO'!E300-B$2&gt;0,'MACHINE INFO'!E300,B$2),'MACHINE INFO'!E300)</f>
        <v>0</v>
      </c>
      <c r="D299" s="19">
        <f>'MACHINE INFO'!F300</f>
        <v>0</v>
      </c>
      <c r="E299" s="19">
        <f>'MACHINE INFO'!G300</f>
        <v>0</v>
      </c>
      <c r="F299" s="20">
        <f>'MACHINE INFO'!H300</f>
        <v>0</v>
      </c>
      <c r="G299" s="19">
        <f>'MACHINE INFO'!I300</f>
        <v>0</v>
      </c>
      <c r="H299" s="19">
        <f>'MACHINE INFO'!O300</f>
        <v>0</v>
      </c>
      <c r="I299" s="19">
        <f>'MACHINE INFO'!P300</f>
        <v>0</v>
      </c>
      <c r="J299" s="19">
        <f>'MACHINE INFO'!Q300</f>
        <v>0</v>
      </c>
      <c r="K299" s="19" t="e">
        <f>'MACHINE INFO'!#REF!</f>
        <v>#REF!</v>
      </c>
      <c r="L299" s="299">
        <f>'MACHINE INFO'!U300</f>
        <v>0</v>
      </c>
      <c r="M299" s="21" t="str">
        <f>IF(D299=0,"",(IF($F$3="YTD TOTALS",SUM(Blank2:TEMPLATE!C300),SUM(Blank:TEMPLATE!C300))))</f>
        <v/>
      </c>
      <c r="N299" s="21" t="str">
        <f t="shared" si="34"/>
        <v/>
      </c>
      <c r="O299" s="21" t="str">
        <f>IF(E299=0,"",(IF($F$3="YTD TOTALS",SUM(Blank2:TEMPLATE!G300),SUM(Blank:TEMPLATE!G300))))</f>
        <v/>
      </c>
      <c r="P299" s="21" t="str">
        <f t="shared" si="35"/>
        <v/>
      </c>
      <c r="Q299" s="21" t="str">
        <f>IF(E299=0,"",(IF($F$3="YTD TOTALS",SUM(SUM(Blank2:TEMPLATE!D300),SUM(Blank2:TEMPLATE!E300)),SUM(SUM(Blank:TEMPLATE!D300),SUM(Blank:TEMPLATE!E300)))))</f>
        <v/>
      </c>
      <c r="R299" s="21" t="str">
        <f t="shared" si="36"/>
        <v/>
      </c>
      <c r="S299" s="21" t="str">
        <f>IF(E299=0,"",(IF($F$3="YTD TOTALS",SUM(Blank2:TEMPLATE!F300),SUM(Blank:TEMPLATE!F300))))</f>
        <v/>
      </c>
      <c r="T299" s="21" t="str">
        <f t="shared" si="37"/>
        <v/>
      </c>
      <c r="U299" s="21" t="str">
        <f>IF(E299=0,"",(IF($F$3="YTD TOTALS",SUM(Blank2:TEMPLATE!H300),SUM(Blank:TEMPLATE!H300))))</f>
        <v/>
      </c>
      <c r="V299" s="21" t="str">
        <f>IF(E299=0,"",(IF($F$3="YTD TOTALS",SUM(Blank2:TEMPLATE!I300),SUM(Blank:TEMPLATE!I300))))</f>
        <v/>
      </c>
      <c r="W299" s="21" t="str">
        <f>IF(E299=0,"",(IF($F$3="YTD TOTALS",SUM(Blank2:TEMPLATE!J300),SUM(Blank:TEMPLATE!J300))))</f>
        <v/>
      </c>
      <c r="X299" s="21" t="str">
        <f>IF(E299=0,"",(IF($F$3="YTD TOTALS",(SUM(Blank2:TEMPLATE!L300)-('MACHINE INFO'!R299*(B$6-A299+1))),SUM(Blank:Blank2!L300)+(SUM(Blank2:TEMPLATE!L300)-('MACHINE INFO'!R299*(B$6-A299+1))))))</f>
        <v/>
      </c>
      <c r="Y299" s="22" t="str">
        <f t="shared" si="38"/>
        <v/>
      </c>
      <c r="Z299" s="126" t="str">
        <f>IF(E299=0,"",(SUM('MACHINE INFO'!S299)))</f>
        <v/>
      </c>
      <c r="AA299" s="143" t="str">
        <f t="shared" si="39"/>
        <v/>
      </c>
      <c r="AB299" s="142" t="str">
        <f t="shared" si="40"/>
        <v/>
      </c>
      <c r="AD299" s="2"/>
      <c r="AE299" s="2"/>
      <c r="AF299" s="2"/>
      <c r="AG299" s="2"/>
      <c r="AH299" s="2"/>
      <c r="AI299" s="2"/>
      <c r="AJ299" s="2"/>
      <c r="AK299" s="2"/>
      <c r="AL299" s="2"/>
    </row>
    <row r="300" spans="1:43" s="18" customFormat="1" ht="20.25" hidden="1" customHeight="1" x14ac:dyDescent="0.4">
      <c r="A300" s="291">
        <f>IF($F$3="YTD TOTALS",IF('MACHINE INFO'!B301-B$2&gt;0,'MACHINE INFO'!B301,B$2),'MACHINE INFO'!B301)</f>
        <v>45626</v>
      </c>
      <c r="B300" s="604"/>
      <c r="C300" s="291">
        <f>IF($G$3="YTD TOTALS",IF('MACHINE INFO'!E301-B$2&gt;0,'MACHINE INFO'!E301,B$2),'MACHINE INFO'!E301)</f>
        <v>0</v>
      </c>
      <c r="D300" s="19">
        <f>'MACHINE INFO'!F301</f>
        <v>0</v>
      </c>
      <c r="E300" s="19">
        <f>'MACHINE INFO'!G301</f>
        <v>0</v>
      </c>
      <c r="F300" s="20">
        <f>'MACHINE INFO'!H301</f>
        <v>0</v>
      </c>
      <c r="G300" s="19">
        <f>'MACHINE INFO'!I301</f>
        <v>0</v>
      </c>
      <c r="H300" s="19">
        <f>'MACHINE INFO'!O301</f>
        <v>0</v>
      </c>
      <c r="I300" s="19">
        <f>'MACHINE INFO'!P301</f>
        <v>0</v>
      </c>
      <c r="J300" s="19">
        <f>'MACHINE INFO'!Q301</f>
        <v>0</v>
      </c>
      <c r="K300" s="19" t="e">
        <f>'MACHINE INFO'!#REF!</f>
        <v>#REF!</v>
      </c>
      <c r="L300" s="299">
        <f>'MACHINE INFO'!U301</f>
        <v>0</v>
      </c>
      <c r="M300" s="21" t="str">
        <f>IF(D300=0,"",(IF($F$3="YTD TOTALS",SUM(Blank2:TEMPLATE!C301),SUM(Blank:TEMPLATE!C301))))</f>
        <v/>
      </c>
      <c r="N300" s="21" t="str">
        <f t="shared" si="34"/>
        <v/>
      </c>
      <c r="O300" s="21" t="str">
        <f>IF(E300=0,"",(IF($F$3="YTD TOTALS",SUM(Blank2:TEMPLATE!G301),SUM(Blank:TEMPLATE!G301))))</f>
        <v/>
      </c>
      <c r="P300" s="21" t="str">
        <f t="shared" si="35"/>
        <v/>
      </c>
      <c r="Q300" s="21" t="str">
        <f>IF(E300=0,"",(IF($F$3="YTD TOTALS",SUM(SUM(Blank2:TEMPLATE!D301),SUM(Blank2:TEMPLATE!E301)),SUM(SUM(Blank:TEMPLATE!D301),SUM(Blank:TEMPLATE!E301)))))</f>
        <v/>
      </c>
      <c r="R300" s="21" t="str">
        <f t="shared" si="36"/>
        <v/>
      </c>
      <c r="S300" s="21" t="str">
        <f>IF(E300=0,"",(IF($F$3="YTD TOTALS",SUM(Blank2:TEMPLATE!F301),SUM(Blank:TEMPLATE!F301))))</f>
        <v/>
      </c>
      <c r="T300" s="21" t="str">
        <f t="shared" si="37"/>
        <v/>
      </c>
      <c r="U300" s="21" t="str">
        <f>IF(E300=0,"",(IF($F$3="YTD TOTALS",SUM(Blank2:TEMPLATE!H301),SUM(Blank:TEMPLATE!H301))))</f>
        <v/>
      </c>
      <c r="V300" s="21" t="str">
        <f>IF(E300=0,"",(IF($F$3="YTD TOTALS",SUM(Blank2:TEMPLATE!I301),SUM(Blank:TEMPLATE!I301))))</f>
        <v/>
      </c>
      <c r="W300" s="21" t="str">
        <f>IF(E300=0,"",(IF($F$3="YTD TOTALS",SUM(Blank2:TEMPLATE!J301),SUM(Blank:TEMPLATE!J301))))</f>
        <v/>
      </c>
      <c r="X300" s="21" t="str">
        <f>IF(E300=0,"",(IF($F$3="YTD TOTALS",(SUM(Blank2:TEMPLATE!L301)-('MACHINE INFO'!R300*(B$6-A300+1))),SUM(Blank:Blank2!L301)+(SUM(Blank2:TEMPLATE!L301)-('MACHINE INFO'!R300*(B$6-A300+1))))))</f>
        <v/>
      </c>
      <c r="Y300" s="22" t="str">
        <f t="shared" si="38"/>
        <v/>
      </c>
      <c r="Z300" s="126" t="str">
        <f>IF(E300=0,"",(SUM('MACHINE INFO'!S300)))</f>
        <v/>
      </c>
      <c r="AA300" s="143" t="str">
        <f t="shared" si="39"/>
        <v/>
      </c>
      <c r="AB300" s="142" t="str">
        <f t="shared" si="40"/>
        <v/>
      </c>
      <c r="AC300" s="24"/>
      <c r="AD300" s="2"/>
      <c r="AE300" s="2"/>
      <c r="AF300" s="2"/>
      <c r="AG300" s="2"/>
      <c r="AH300" s="2"/>
      <c r="AI300" s="2"/>
      <c r="AJ300" s="2"/>
      <c r="AK300" s="2"/>
      <c r="AL300" s="2"/>
      <c r="AN300" s="24"/>
    </row>
    <row r="301" spans="1:43" s="18" customFormat="1" ht="20.25" hidden="1" customHeight="1" x14ac:dyDescent="0.4">
      <c r="A301" s="291">
        <f>IF($F$3="YTD TOTALS",IF('MACHINE INFO'!B302-B$2&gt;0,'MACHINE INFO'!B302,B$2),'MACHINE INFO'!B302)</f>
        <v>45626</v>
      </c>
      <c r="B301" s="604"/>
      <c r="C301" s="291">
        <f>IF($G$3="YTD TOTALS",IF('MACHINE INFO'!E302-B$2&gt;0,'MACHINE INFO'!E302,B$2),'MACHINE INFO'!E302)</f>
        <v>0</v>
      </c>
      <c r="D301" s="19">
        <f>'MACHINE INFO'!F302</f>
        <v>0</v>
      </c>
      <c r="E301" s="19">
        <f>'MACHINE INFO'!G302</f>
        <v>0</v>
      </c>
      <c r="F301" s="20">
        <f>'MACHINE INFO'!H302</f>
        <v>0</v>
      </c>
      <c r="G301" s="19">
        <f>'MACHINE INFO'!I302</f>
        <v>0</v>
      </c>
      <c r="H301" s="19">
        <f>'MACHINE INFO'!O302</f>
        <v>0</v>
      </c>
      <c r="I301" s="19">
        <f>'MACHINE INFO'!P302</f>
        <v>0</v>
      </c>
      <c r="J301" s="19">
        <f>'MACHINE INFO'!Q302</f>
        <v>0</v>
      </c>
      <c r="K301" s="19" t="e">
        <f>'MACHINE INFO'!#REF!</f>
        <v>#REF!</v>
      </c>
      <c r="L301" s="299">
        <f>'MACHINE INFO'!U302</f>
        <v>0</v>
      </c>
      <c r="M301" s="21" t="str">
        <f>IF(D301=0,"",(IF($F$3="YTD TOTALS",SUM(Blank2:TEMPLATE!C302),SUM(Blank:TEMPLATE!C302))))</f>
        <v/>
      </c>
      <c r="N301" s="21" t="str">
        <f t="shared" si="34"/>
        <v/>
      </c>
      <c r="O301" s="21" t="str">
        <f>IF(E301=0,"",(IF($F$3="YTD TOTALS",SUM(Blank2:TEMPLATE!G302),SUM(Blank:TEMPLATE!G302))))</f>
        <v/>
      </c>
      <c r="P301" s="21" t="str">
        <f t="shared" si="35"/>
        <v/>
      </c>
      <c r="Q301" s="21" t="str">
        <f>IF(E301=0,"",(IF($F$3="YTD TOTALS",SUM(SUM(Blank2:TEMPLATE!D302),SUM(Blank2:TEMPLATE!E302)),SUM(SUM(Blank:TEMPLATE!D302),SUM(Blank:TEMPLATE!E302)))))</f>
        <v/>
      </c>
      <c r="R301" s="21" t="str">
        <f t="shared" si="36"/>
        <v/>
      </c>
      <c r="S301" s="21" t="str">
        <f>IF(E301=0,"",(IF($F$3="YTD TOTALS",SUM(Blank2:TEMPLATE!F302),SUM(Blank:TEMPLATE!F302))))</f>
        <v/>
      </c>
      <c r="T301" s="21" t="str">
        <f t="shared" si="37"/>
        <v/>
      </c>
      <c r="U301" s="21" t="str">
        <f>IF(E301=0,"",(IF($F$3="YTD TOTALS",SUM(Blank2:TEMPLATE!H302),SUM(Blank:TEMPLATE!H302))))</f>
        <v/>
      </c>
      <c r="V301" s="21" t="str">
        <f>IF(E301=0,"",(IF($F$3="YTD TOTALS",SUM(Blank2:TEMPLATE!I302),SUM(Blank:TEMPLATE!I302))))</f>
        <v/>
      </c>
      <c r="W301" s="21" t="str">
        <f>IF(E301=0,"",(IF($F$3="YTD TOTALS",SUM(Blank2:TEMPLATE!J302),SUM(Blank:TEMPLATE!J302))))</f>
        <v/>
      </c>
      <c r="X301" s="21" t="str">
        <f>IF(E301=0,"",(IF($F$3="YTD TOTALS",(SUM(Blank2:TEMPLATE!L302)-('MACHINE INFO'!R301*(B$6-A301+1))),SUM(Blank:Blank2!L302)+(SUM(Blank2:TEMPLATE!L302)-('MACHINE INFO'!R301*(B$6-A301+1))))))</f>
        <v/>
      </c>
      <c r="Y301" s="22" t="str">
        <f t="shared" si="38"/>
        <v/>
      </c>
      <c r="Z301" s="126" t="str">
        <f>IF(E301=0,"",(SUM('MACHINE INFO'!S301)))</f>
        <v/>
      </c>
      <c r="AA301" s="143" t="str">
        <f t="shared" si="39"/>
        <v/>
      </c>
      <c r="AB301" s="142" t="str">
        <f t="shared" si="40"/>
        <v/>
      </c>
      <c r="AC301" s="2"/>
      <c r="AD301" s="2"/>
      <c r="AE301" s="2"/>
      <c r="AF301" s="2"/>
      <c r="AG301" s="2"/>
      <c r="AH301" s="2"/>
      <c r="AI301" s="2"/>
      <c r="AJ301" s="2"/>
      <c r="AK301" s="2"/>
      <c r="AL301" s="2"/>
      <c r="AM301" s="24"/>
      <c r="AN301" s="2"/>
    </row>
    <row r="302" spans="1:43" s="18" customFormat="1" ht="20.25" hidden="1" customHeight="1" x14ac:dyDescent="0.4">
      <c r="A302" s="291" t="e">
        <f>IF($F$3="YTD TOTALS",IF('MACHINE INFO'!#REF!-B$2&gt;0,'MACHINE INFO'!#REF!,B$2),'MACHINE INFO'!#REF!)</f>
        <v>#REF!</v>
      </c>
      <c r="B302" s="604"/>
      <c r="C302" s="291" t="e">
        <f>IF($G$3="YTD TOTALS",IF('MACHINE INFO'!#REF!-B$2&gt;0,'MACHINE INFO'!#REF!,B$2),'MACHINE INFO'!#REF!)</f>
        <v>#REF!</v>
      </c>
      <c r="D302" s="19" t="e">
        <f>'MACHINE INFO'!#REF!</f>
        <v>#REF!</v>
      </c>
      <c r="E302" s="19" t="e">
        <f>'MACHINE INFO'!#REF!</f>
        <v>#REF!</v>
      </c>
      <c r="F302" s="20" t="e">
        <f>'MACHINE INFO'!#REF!</f>
        <v>#REF!</v>
      </c>
      <c r="G302" s="19" t="e">
        <f>'MACHINE INFO'!#REF!</f>
        <v>#REF!</v>
      </c>
      <c r="H302" s="19" t="e">
        <f>'MACHINE INFO'!#REF!</f>
        <v>#REF!</v>
      </c>
      <c r="I302" s="19" t="e">
        <f>'MACHINE INFO'!#REF!</f>
        <v>#REF!</v>
      </c>
      <c r="J302" s="19" t="e">
        <f>'MACHINE INFO'!#REF!</f>
        <v>#REF!</v>
      </c>
      <c r="K302" s="19" t="e">
        <f>'MACHINE INFO'!#REF!</f>
        <v>#REF!</v>
      </c>
      <c r="L302" s="299" t="e">
        <f>'MACHINE INFO'!#REF!</f>
        <v>#REF!</v>
      </c>
      <c r="M302" s="21" t="e">
        <f>IF(D302=0,"",(IF($F$3="YTD TOTALS",SUM(Blank2:TEMPLATE!C303),SUM(Blank:TEMPLATE!C303))))</f>
        <v>#REF!</v>
      </c>
      <c r="N302" s="21" t="e">
        <f t="shared" si="34"/>
        <v>#REF!</v>
      </c>
      <c r="O302" s="21" t="e">
        <f>IF(E302=0,"",(IF($F$3="YTD TOTALS",SUM(Blank2:TEMPLATE!G303),SUM(Blank:TEMPLATE!G303))))</f>
        <v>#REF!</v>
      </c>
      <c r="P302" s="21" t="e">
        <f t="shared" si="35"/>
        <v>#REF!</v>
      </c>
      <c r="Q302" s="21" t="e">
        <f>IF(E302=0,"",(IF($F$3="YTD TOTALS",SUM(SUM(Blank2:TEMPLATE!D303),SUM(Blank2:TEMPLATE!E303)),SUM(SUM(Blank:TEMPLATE!D303),SUM(Blank:TEMPLATE!E303)))))</f>
        <v>#REF!</v>
      </c>
      <c r="R302" s="21" t="e">
        <f t="shared" si="36"/>
        <v>#REF!</v>
      </c>
      <c r="S302" s="21" t="e">
        <f>IF(E302=0,"",(IF($F$3="YTD TOTALS",SUM(Blank2:TEMPLATE!F303),SUM(Blank:TEMPLATE!F303))))</f>
        <v>#REF!</v>
      </c>
      <c r="T302" s="21" t="e">
        <f t="shared" si="37"/>
        <v>#REF!</v>
      </c>
      <c r="U302" s="21" t="e">
        <f>IF(E302=0,"",(IF($F$3="YTD TOTALS",SUM(Blank2:TEMPLATE!H303),SUM(Blank:TEMPLATE!H303))))</f>
        <v>#REF!</v>
      </c>
      <c r="V302" s="21" t="e">
        <f>IF(E302=0,"",(IF($F$3="YTD TOTALS",SUM(Blank2:TEMPLATE!I303),SUM(Blank:TEMPLATE!I303))))</f>
        <v>#REF!</v>
      </c>
      <c r="W302" s="21" t="e">
        <f>IF(E302=0,"",(IF($F$3="YTD TOTALS",SUM(Blank2:TEMPLATE!J303),SUM(Blank:TEMPLATE!J303))))</f>
        <v>#REF!</v>
      </c>
      <c r="X302" s="21" t="e">
        <f>IF(E302=0,"",(IF($F$3="YTD TOTALS",(SUM(Blank2:TEMPLATE!L303)-('MACHINE INFO'!R302*(B$6-A302+1))),SUM(Blank:Blank2!L303)+(SUM(Blank2:TEMPLATE!L303)-('MACHINE INFO'!R302*(B$6-A302+1))))))</f>
        <v>#REF!</v>
      </c>
      <c r="Y302" s="22" t="e">
        <f t="shared" si="38"/>
        <v>#REF!</v>
      </c>
      <c r="Z302" s="126" t="e">
        <f>IF(E302=0,"",(SUM('MACHINE INFO'!S302)))</f>
        <v>#REF!</v>
      </c>
      <c r="AA302" s="143" t="e">
        <f t="shared" si="39"/>
        <v>#REF!</v>
      </c>
      <c r="AB302" s="142" t="e">
        <f t="shared" si="40"/>
        <v>#REF!</v>
      </c>
      <c r="AD302" s="2"/>
      <c r="AE302" s="2"/>
      <c r="AF302" s="2"/>
      <c r="AG302" s="2"/>
      <c r="AH302" s="2"/>
      <c r="AI302" s="2"/>
      <c r="AJ302" s="2"/>
      <c r="AK302" s="2"/>
      <c r="AL302" s="2"/>
      <c r="AM302" s="2"/>
    </row>
    <row r="303" spans="1:43" s="18" customFormat="1" ht="20.25" hidden="1" customHeight="1" x14ac:dyDescent="0.4">
      <c r="A303" s="291" t="e">
        <f>IF($F$3="YTD TOTALS",IF('MACHINE INFO'!#REF!-B$2&gt;0,'MACHINE INFO'!#REF!,B$2),'MACHINE INFO'!#REF!)</f>
        <v>#REF!</v>
      </c>
      <c r="B303" s="604"/>
      <c r="C303" s="291" t="e">
        <f>IF($G$3="YTD TOTALS",IF('MACHINE INFO'!#REF!-B$2&gt;0,'MACHINE INFO'!#REF!,B$2),'MACHINE INFO'!#REF!)</f>
        <v>#REF!</v>
      </c>
      <c r="D303" s="19" t="e">
        <f>'MACHINE INFO'!#REF!</f>
        <v>#REF!</v>
      </c>
      <c r="E303" s="19" t="e">
        <f>'MACHINE INFO'!#REF!</f>
        <v>#REF!</v>
      </c>
      <c r="F303" s="20" t="e">
        <f>'MACHINE INFO'!#REF!</f>
        <v>#REF!</v>
      </c>
      <c r="G303" s="19" t="e">
        <f>'MACHINE INFO'!#REF!</f>
        <v>#REF!</v>
      </c>
      <c r="H303" s="19" t="e">
        <f>'MACHINE INFO'!#REF!</f>
        <v>#REF!</v>
      </c>
      <c r="I303" s="19" t="e">
        <f>'MACHINE INFO'!#REF!</f>
        <v>#REF!</v>
      </c>
      <c r="J303" s="19" t="e">
        <f>'MACHINE INFO'!#REF!</f>
        <v>#REF!</v>
      </c>
      <c r="K303" s="19" t="e">
        <f>'MACHINE INFO'!#REF!</f>
        <v>#REF!</v>
      </c>
      <c r="L303" s="299" t="e">
        <f>'MACHINE INFO'!#REF!</f>
        <v>#REF!</v>
      </c>
      <c r="M303" s="21" t="e">
        <f>IF(D303=0,"",(IF($F$3="YTD TOTALS",SUM(Blank2:TEMPLATE!C304),SUM(Blank:TEMPLATE!C304))))</f>
        <v>#REF!</v>
      </c>
      <c r="N303" s="21" t="e">
        <f t="shared" si="34"/>
        <v>#REF!</v>
      </c>
      <c r="O303" s="21" t="e">
        <f>IF(E303=0,"",(IF($F$3="YTD TOTALS",SUM(Blank2:TEMPLATE!G304),SUM(Blank:TEMPLATE!G304))))</f>
        <v>#REF!</v>
      </c>
      <c r="P303" s="21" t="e">
        <f t="shared" si="35"/>
        <v>#REF!</v>
      </c>
      <c r="Q303" s="21" t="e">
        <f>IF(E303=0,"",(IF($F$3="YTD TOTALS",SUM(SUM(Blank2:TEMPLATE!D304),SUM(Blank2:TEMPLATE!E304)),SUM(SUM(Blank:TEMPLATE!D304),SUM(Blank:TEMPLATE!E304)))))</f>
        <v>#REF!</v>
      </c>
      <c r="R303" s="21" t="e">
        <f t="shared" si="36"/>
        <v>#REF!</v>
      </c>
      <c r="S303" s="21" t="e">
        <f>IF(E303=0,"",(IF($F$3="YTD TOTALS",SUM(Blank2:TEMPLATE!F304),SUM(Blank:TEMPLATE!F304))))</f>
        <v>#REF!</v>
      </c>
      <c r="T303" s="21" t="e">
        <f t="shared" si="37"/>
        <v>#REF!</v>
      </c>
      <c r="U303" s="21" t="e">
        <f>IF(E303=0,"",(IF($F$3="YTD TOTALS",SUM(Blank2:TEMPLATE!H304),SUM(Blank:TEMPLATE!H304))))</f>
        <v>#REF!</v>
      </c>
      <c r="V303" s="21" t="e">
        <f>IF(E303=0,"",(IF($F$3="YTD TOTALS",SUM(Blank2:TEMPLATE!I304),SUM(Blank:TEMPLATE!I304))))</f>
        <v>#REF!</v>
      </c>
      <c r="W303" s="21" t="e">
        <f>IF(E303=0,"",(IF($F$3="YTD TOTALS",SUM(Blank2:TEMPLATE!J304),SUM(Blank:TEMPLATE!J304))))</f>
        <v>#REF!</v>
      </c>
      <c r="X303" s="21" t="e">
        <f>IF(E303=0,"",(IF($F$3="YTD TOTALS",(SUM(Blank2:TEMPLATE!L304)-('MACHINE INFO'!#REF!*(B$6-A303+1))),SUM(Blank:Blank2!L304)+(SUM(Blank2:TEMPLATE!L304)-('MACHINE INFO'!#REF!*(B$6-A303+1))))))</f>
        <v>#REF!</v>
      </c>
      <c r="Y303" s="22" t="e">
        <f t="shared" si="38"/>
        <v>#REF!</v>
      </c>
      <c r="Z303" s="126" t="e">
        <f>IF(E303=0,"",(SUM('MACHINE INFO'!#REF!)))</f>
        <v>#REF!</v>
      </c>
      <c r="AA303" s="143" t="e">
        <f t="shared" si="39"/>
        <v>#REF!</v>
      </c>
      <c r="AB303" s="142" t="e">
        <f t="shared" si="40"/>
        <v>#REF!</v>
      </c>
      <c r="AC303" s="24"/>
      <c r="AD303" s="2"/>
      <c r="AE303" s="2"/>
      <c r="AF303" s="2"/>
      <c r="AG303" s="2"/>
      <c r="AH303" s="2"/>
      <c r="AI303" s="2"/>
      <c r="AJ303" s="2"/>
      <c r="AK303" s="2"/>
      <c r="AL303" s="2"/>
      <c r="AN303" s="24"/>
      <c r="AO303" s="24"/>
      <c r="AP303" s="24"/>
      <c r="AQ303" s="24"/>
    </row>
    <row r="304" spans="1:43" s="18" customFormat="1" ht="20.25" hidden="1" customHeight="1" x14ac:dyDescent="0.4">
      <c r="A304" s="291" t="e">
        <f>IF($F$3="YTD TOTALS",IF('MACHINE INFO'!#REF!-B$2&gt;0,'MACHINE INFO'!#REF!,B$2),'MACHINE INFO'!#REF!)</f>
        <v>#REF!</v>
      </c>
      <c r="B304" s="604"/>
      <c r="C304" s="291" t="e">
        <f>IF($G$3="YTD TOTALS",IF('MACHINE INFO'!#REF!-B$2&gt;0,'MACHINE INFO'!#REF!,B$2),'MACHINE INFO'!#REF!)</f>
        <v>#REF!</v>
      </c>
      <c r="D304" s="19" t="e">
        <f>'MACHINE INFO'!#REF!</f>
        <v>#REF!</v>
      </c>
      <c r="E304" s="19" t="e">
        <f>'MACHINE INFO'!#REF!</f>
        <v>#REF!</v>
      </c>
      <c r="F304" s="20" t="e">
        <f>'MACHINE INFO'!#REF!</f>
        <v>#REF!</v>
      </c>
      <c r="G304" s="19" t="e">
        <f>'MACHINE INFO'!#REF!</f>
        <v>#REF!</v>
      </c>
      <c r="H304" s="19" t="e">
        <f>'MACHINE INFO'!#REF!</f>
        <v>#REF!</v>
      </c>
      <c r="I304" s="19" t="e">
        <f>'MACHINE INFO'!#REF!</f>
        <v>#REF!</v>
      </c>
      <c r="J304" s="19" t="e">
        <f>'MACHINE INFO'!#REF!</f>
        <v>#REF!</v>
      </c>
      <c r="K304" s="19" t="e">
        <f>'MACHINE INFO'!#REF!</f>
        <v>#REF!</v>
      </c>
      <c r="L304" s="299" t="e">
        <f>'MACHINE INFO'!#REF!</f>
        <v>#REF!</v>
      </c>
      <c r="M304" s="21" t="e">
        <f>IF(D304=0,"",(IF($F$3="YTD TOTALS",SUM(Blank2:TEMPLATE!C305),SUM(Blank:TEMPLATE!C305))))</f>
        <v>#REF!</v>
      </c>
      <c r="N304" s="21" t="e">
        <f t="shared" si="34"/>
        <v>#REF!</v>
      </c>
      <c r="O304" s="21" t="e">
        <f>IF(E304=0,"",(IF($F$3="YTD TOTALS",SUM(Blank2:TEMPLATE!G305),SUM(Blank:TEMPLATE!G305))))</f>
        <v>#REF!</v>
      </c>
      <c r="P304" s="21" t="e">
        <f t="shared" si="35"/>
        <v>#REF!</v>
      </c>
      <c r="Q304" s="21" t="e">
        <f>IF(E304=0,"",(IF($F$3="YTD TOTALS",SUM(SUM(Blank2:TEMPLATE!D305),SUM(Blank2:TEMPLATE!E305)),SUM(SUM(Blank:TEMPLATE!D305),SUM(Blank:TEMPLATE!E305)))))</f>
        <v>#REF!</v>
      </c>
      <c r="R304" s="21" t="e">
        <f t="shared" si="36"/>
        <v>#REF!</v>
      </c>
      <c r="S304" s="21" t="e">
        <f>IF(E304=0,"",(IF($F$3="YTD TOTALS",SUM(Blank2:TEMPLATE!F305),SUM(Blank:TEMPLATE!F305))))</f>
        <v>#REF!</v>
      </c>
      <c r="T304" s="21" t="e">
        <f t="shared" si="37"/>
        <v>#REF!</v>
      </c>
      <c r="U304" s="21" t="e">
        <f>IF(E304=0,"",(IF($F$3="YTD TOTALS",SUM(Blank2:TEMPLATE!H305),SUM(Blank:TEMPLATE!H305))))</f>
        <v>#REF!</v>
      </c>
      <c r="V304" s="21" t="e">
        <f>IF(E304=0,"",(IF($F$3="YTD TOTALS",SUM(Blank2:TEMPLATE!I305),SUM(Blank:TEMPLATE!I305))))</f>
        <v>#REF!</v>
      </c>
      <c r="W304" s="21" t="e">
        <f>IF(E304=0,"",(IF($F$3="YTD TOTALS",SUM(Blank2:TEMPLATE!J305),SUM(Blank:TEMPLATE!J305))))</f>
        <v>#REF!</v>
      </c>
      <c r="X304" s="21" t="e">
        <f>IF(E304=0,"",(IF($F$3="YTD TOTALS",(SUM(Blank2:TEMPLATE!L305)-('MACHINE INFO'!#REF!*(B$6-A304+1))),SUM(Blank:Blank2!L305)+(SUM(Blank2:TEMPLATE!L305)-('MACHINE INFO'!#REF!*(B$6-A304+1))))))</f>
        <v>#REF!</v>
      </c>
      <c r="Y304" s="22" t="e">
        <f t="shared" si="38"/>
        <v>#REF!</v>
      </c>
      <c r="Z304" s="126" t="e">
        <f>IF(E304=0,"",(SUM('MACHINE INFO'!#REF!)))</f>
        <v>#REF!</v>
      </c>
      <c r="AA304" s="143" t="e">
        <f t="shared" si="39"/>
        <v>#REF!</v>
      </c>
      <c r="AB304" s="142" t="e">
        <f t="shared" si="40"/>
        <v>#REF!</v>
      </c>
      <c r="AC304" s="2"/>
      <c r="AD304" s="2"/>
      <c r="AE304" s="2"/>
      <c r="AF304" s="2"/>
      <c r="AG304" s="2"/>
      <c r="AH304" s="2"/>
      <c r="AI304" s="2"/>
      <c r="AJ304" s="2"/>
      <c r="AK304" s="2"/>
      <c r="AL304" s="2"/>
      <c r="AM304" s="24"/>
      <c r="AN304" s="2"/>
      <c r="AO304" s="2"/>
      <c r="AP304" s="2"/>
      <c r="AQ304" s="2"/>
    </row>
    <row r="305" spans="1:43" s="18" customFormat="1" ht="20.25" hidden="1" customHeight="1" x14ac:dyDescent="0.4">
      <c r="A305" s="291" t="e">
        <f>IF($F$3="YTD TOTALS",IF('MACHINE INFO'!#REF!-B$2&gt;0,'MACHINE INFO'!#REF!,B$2),'MACHINE INFO'!#REF!)</f>
        <v>#REF!</v>
      </c>
      <c r="B305" s="604"/>
      <c r="C305" s="291" t="e">
        <f>IF($G$3="YTD TOTALS",IF('MACHINE INFO'!#REF!-B$2&gt;0,'MACHINE INFO'!#REF!,B$2),'MACHINE INFO'!#REF!)</f>
        <v>#REF!</v>
      </c>
      <c r="D305" s="19" t="e">
        <f>'MACHINE INFO'!#REF!</f>
        <v>#REF!</v>
      </c>
      <c r="E305" s="19" t="e">
        <f>'MACHINE INFO'!#REF!</f>
        <v>#REF!</v>
      </c>
      <c r="F305" s="20" t="e">
        <f>'MACHINE INFO'!#REF!</f>
        <v>#REF!</v>
      </c>
      <c r="G305" s="19" t="e">
        <f>'MACHINE INFO'!#REF!</f>
        <v>#REF!</v>
      </c>
      <c r="H305" s="19" t="e">
        <f>'MACHINE INFO'!#REF!</f>
        <v>#REF!</v>
      </c>
      <c r="I305" s="19" t="e">
        <f>'MACHINE INFO'!#REF!</f>
        <v>#REF!</v>
      </c>
      <c r="J305" s="19" t="e">
        <f>'MACHINE INFO'!#REF!</f>
        <v>#REF!</v>
      </c>
      <c r="K305" s="19" t="e">
        <f>'MACHINE INFO'!#REF!</f>
        <v>#REF!</v>
      </c>
      <c r="L305" s="299" t="e">
        <f>'MACHINE INFO'!#REF!</f>
        <v>#REF!</v>
      </c>
      <c r="M305" s="21" t="e">
        <f>IF(D305=0,"",(IF($F$3="YTD TOTALS",SUM(Blank2:TEMPLATE!C306),SUM(Blank:TEMPLATE!C306))))</f>
        <v>#REF!</v>
      </c>
      <c r="N305" s="21" t="e">
        <f t="shared" si="34"/>
        <v>#REF!</v>
      </c>
      <c r="O305" s="21" t="e">
        <f>IF(E305=0,"",(IF($F$3="YTD TOTALS",SUM(Blank2:TEMPLATE!G306),SUM(Blank:TEMPLATE!G306))))</f>
        <v>#REF!</v>
      </c>
      <c r="P305" s="21" t="e">
        <f t="shared" si="35"/>
        <v>#REF!</v>
      </c>
      <c r="Q305" s="21" t="e">
        <f>IF(E305=0,"",(IF($F$3="YTD TOTALS",SUM(SUM(Blank2:TEMPLATE!D306),SUM(Blank2:TEMPLATE!E306)),SUM(SUM(Blank:TEMPLATE!D306),SUM(Blank:TEMPLATE!E306)))))</f>
        <v>#REF!</v>
      </c>
      <c r="R305" s="21" t="e">
        <f t="shared" si="36"/>
        <v>#REF!</v>
      </c>
      <c r="S305" s="21" t="e">
        <f>IF(E305=0,"",(IF($F$3="YTD TOTALS",SUM(Blank2:TEMPLATE!F306),SUM(Blank:TEMPLATE!F306))))</f>
        <v>#REF!</v>
      </c>
      <c r="T305" s="21" t="e">
        <f t="shared" si="37"/>
        <v>#REF!</v>
      </c>
      <c r="U305" s="21" t="e">
        <f>IF(E305=0,"",(IF($F$3="YTD TOTALS",SUM(Blank2:TEMPLATE!H306),SUM(Blank:TEMPLATE!H306))))</f>
        <v>#REF!</v>
      </c>
      <c r="V305" s="21" t="e">
        <f>IF(E305=0,"",(IF($F$3="YTD TOTALS",SUM(Blank2:TEMPLATE!I306),SUM(Blank:TEMPLATE!I306))))</f>
        <v>#REF!</v>
      </c>
      <c r="W305" s="21" t="e">
        <f>IF(E305=0,"",(IF($F$3="YTD TOTALS",SUM(Blank2:TEMPLATE!J306),SUM(Blank:TEMPLATE!J306))))</f>
        <v>#REF!</v>
      </c>
      <c r="X305" s="21" t="e">
        <f>IF(E305=0,"",(IF($F$3="YTD TOTALS",(SUM(Blank2:TEMPLATE!L306)-('MACHINE INFO'!#REF!*(B$6-A305+1))),SUM(Blank:Blank2!L306)+(SUM(Blank2:TEMPLATE!L306)-('MACHINE INFO'!#REF!*(B$6-A305+1))))))</f>
        <v>#REF!</v>
      </c>
      <c r="Y305" s="22" t="e">
        <f t="shared" si="38"/>
        <v>#REF!</v>
      </c>
      <c r="Z305" s="126" t="e">
        <f>IF(E305=0,"",(SUM('MACHINE INFO'!#REF!)))</f>
        <v>#REF!</v>
      </c>
      <c r="AA305" s="143" t="e">
        <f t="shared" si="39"/>
        <v>#REF!</v>
      </c>
      <c r="AB305" s="142" t="e">
        <f t="shared" si="40"/>
        <v>#REF!</v>
      </c>
      <c r="AC305" s="2"/>
      <c r="AD305" s="2"/>
      <c r="AE305" s="2"/>
      <c r="AF305" s="2"/>
      <c r="AG305" s="2"/>
      <c r="AH305" s="2"/>
      <c r="AI305" s="2"/>
      <c r="AJ305" s="2"/>
      <c r="AK305" s="2"/>
      <c r="AL305" s="2"/>
      <c r="AM305" s="2"/>
      <c r="AN305" s="2"/>
    </row>
    <row r="306" spans="1:43" s="24" customFormat="1" ht="20.25" hidden="1" customHeight="1" x14ac:dyDescent="0.4">
      <c r="A306" s="291" t="e">
        <f>IF($F$3="YTD TOTALS",IF('MACHINE INFO'!#REF!-B$2&gt;0,'MACHINE INFO'!#REF!,B$2),'MACHINE INFO'!#REF!)</f>
        <v>#REF!</v>
      </c>
      <c r="B306" s="604"/>
      <c r="C306" s="291" t="e">
        <f>IF($G$3="YTD TOTALS",IF('MACHINE INFO'!#REF!-B$2&gt;0,'MACHINE INFO'!#REF!,B$2),'MACHINE INFO'!#REF!)</f>
        <v>#REF!</v>
      </c>
      <c r="D306" s="19" t="e">
        <f>'MACHINE INFO'!#REF!</f>
        <v>#REF!</v>
      </c>
      <c r="E306" s="19" t="e">
        <f>'MACHINE INFO'!#REF!</f>
        <v>#REF!</v>
      </c>
      <c r="F306" s="20" t="e">
        <f>'MACHINE INFO'!#REF!</f>
        <v>#REF!</v>
      </c>
      <c r="G306" s="19" t="e">
        <f>'MACHINE INFO'!#REF!</f>
        <v>#REF!</v>
      </c>
      <c r="H306" s="19" t="e">
        <f>'MACHINE INFO'!#REF!</f>
        <v>#REF!</v>
      </c>
      <c r="I306" s="19" t="e">
        <f>'MACHINE INFO'!#REF!</f>
        <v>#REF!</v>
      </c>
      <c r="J306" s="19" t="e">
        <f>'MACHINE INFO'!#REF!</f>
        <v>#REF!</v>
      </c>
      <c r="K306" s="19" t="e">
        <f>'MACHINE INFO'!#REF!</f>
        <v>#REF!</v>
      </c>
      <c r="L306" s="299" t="e">
        <f>'MACHINE INFO'!#REF!</f>
        <v>#REF!</v>
      </c>
      <c r="M306" s="21" t="e">
        <f>IF(D306=0,"",(IF($F$3="YTD TOTALS",SUM(Blank2:TEMPLATE!C307),SUM(Blank:TEMPLATE!C307))))</f>
        <v>#REF!</v>
      </c>
      <c r="N306" s="21" t="e">
        <f t="shared" si="34"/>
        <v>#REF!</v>
      </c>
      <c r="O306" s="21" t="e">
        <f>IF(E306=0,"",(IF($F$3="YTD TOTALS",SUM(Blank2:TEMPLATE!G307),SUM(Blank:TEMPLATE!G307))))</f>
        <v>#REF!</v>
      </c>
      <c r="P306" s="21" t="e">
        <f t="shared" si="35"/>
        <v>#REF!</v>
      </c>
      <c r="Q306" s="21" t="e">
        <f>IF(E306=0,"",(IF($F$3="YTD TOTALS",SUM(SUM(Blank2:TEMPLATE!D307),SUM(Blank2:TEMPLATE!E307)),SUM(SUM(Blank:TEMPLATE!D307),SUM(Blank:TEMPLATE!E307)))))</f>
        <v>#REF!</v>
      </c>
      <c r="R306" s="21" t="e">
        <f t="shared" si="36"/>
        <v>#REF!</v>
      </c>
      <c r="S306" s="21" t="e">
        <f>IF(E306=0,"",(IF($F$3="YTD TOTALS",SUM(Blank2:TEMPLATE!F307),SUM(Blank:TEMPLATE!F307))))</f>
        <v>#REF!</v>
      </c>
      <c r="T306" s="21" t="e">
        <f t="shared" si="37"/>
        <v>#REF!</v>
      </c>
      <c r="U306" s="21" t="e">
        <f>IF(E306=0,"",(IF($F$3="YTD TOTALS",SUM(Blank2:TEMPLATE!H307),SUM(Blank:TEMPLATE!H307))))</f>
        <v>#REF!</v>
      </c>
      <c r="V306" s="21" t="e">
        <f>IF(E306=0,"",(IF($F$3="YTD TOTALS",SUM(Blank2:TEMPLATE!I307),SUM(Blank:TEMPLATE!I307))))</f>
        <v>#REF!</v>
      </c>
      <c r="W306" s="21" t="e">
        <f>IF(E306=0,"",(IF($F$3="YTD TOTALS",SUM(Blank2:TEMPLATE!J307),SUM(Blank:TEMPLATE!J307))))</f>
        <v>#REF!</v>
      </c>
      <c r="X306" s="21" t="e">
        <f>IF(E306=0,"",(IF($F$3="YTD TOTALS",(SUM(Blank2:TEMPLATE!L307)-('MACHINE INFO'!#REF!*(B$6-A306+1))),SUM(Blank:Blank2!L307)+(SUM(Blank2:TEMPLATE!L307)-('MACHINE INFO'!#REF!*(B$6-A306+1))))))</f>
        <v>#REF!</v>
      </c>
      <c r="Y306" s="22" t="e">
        <f t="shared" si="38"/>
        <v>#REF!</v>
      </c>
      <c r="Z306" s="126" t="e">
        <f>IF(E306=0,"",(SUM('MACHINE INFO'!#REF!)))</f>
        <v>#REF!</v>
      </c>
      <c r="AA306" s="143" t="e">
        <f t="shared" si="39"/>
        <v>#REF!</v>
      </c>
      <c r="AB306" s="142" t="e">
        <f t="shared" si="40"/>
        <v>#REF!</v>
      </c>
      <c r="AC306" s="2"/>
      <c r="AD306" s="2"/>
      <c r="AE306" s="2"/>
      <c r="AF306" s="2"/>
      <c r="AG306" s="2"/>
      <c r="AH306" s="2"/>
      <c r="AI306" s="2"/>
      <c r="AJ306" s="2"/>
      <c r="AK306" s="2"/>
      <c r="AL306" s="2"/>
      <c r="AM306" s="2"/>
      <c r="AN306" s="2"/>
    </row>
    <row r="307" spans="1:43" ht="20.25" hidden="1" customHeight="1" x14ac:dyDescent="0.4">
      <c r="A307" s="291" t="e">
        <f>IF($F$3="YTD TOTALS",IF('MACHINE INFO'!#REF!-B$2&gt;0,'MACHINE INFO'!#REF!,B$2),'MACHINE INFO'!#REF!)</f>
        <v>#REF!</v>
      </c>
      <c r="B307" s="604"/>
      <c r="C307" s="291" t="e">
        <f>IF($G$3="YTD TOTALS",IF('MACHINE INFO'!#REF!-B$2&gt;0,'MACHINE INFO'!#REF!,B$2),'MACHINE INFO'!#REF!)</f>
        <v>#REF!</v>
      </c>
      <c r="D307" s="19" t="e">
        <f>'MACHINE INFO'!#REF!</f>
        <v>#REF!</v>
      </c>
      <c r="E307" s="19" t="e">
        <f>'MACHINE INFO'!#REF!</f>
        <v>#REF!</v>
      </c>
      <c r="F307" s="20" t="e">
        <f>'MACHINE INFO'!#REF!</f>
        <v>#REF!</v>
      </c>
      <c r="G307" s="19" t="e">
        <f>'MACHINE INFO'!#REF!</f>
        <v>#REF!</v>
      </c>
      <c r="H307" s="19" t="e">
        <f>'MACHINE INFO'!#REF!</f>
        <v>#REF!</v>
      </c>
      <c r="I307" s="19" t="e">
        <f>'MACHINE INFO'!#REF!</f>
        <v>#REF!</v>
      </c>
      <c r="J307" s="19" t="e">
        <f>'MACHINE INFO'!#REF!</f>
        <v>#REF!</v>
      </c>
      <c r="K307" s="19" t="e">
        <f>'MACHINE INFO'!#REF!</f>
        <v>#REF!</v>
      </c>
      <c r="L307" s="299" t="e">
        <f>'MACHINE INFO'!#REF!</f>
        <v>#REF!</v>
      </c>
      <c r="M307" s="21" t="e">
        <f>IF(D307=0,"",(IF($F$3="YTD TOTALS",SUM(Blank2:TEMPLATE!C308),SUM(Blank:TEMPLATE!C308))))</f>
        <v>#REF!</v>
      </c>
      <c r="N307" s="21" t="e">
        <f t="shared" si="34"/>
        <v>#REF!</v>
      </c>
      <c r="O307" s="21" t="e">
        <f>IF(E307=0,"",(IF($F$3="YTD TOTALS",SUM(Blank2:TEMPLATE!G308),SUM(Blank:TEMPLATE!G308))))</f>
        <v>#REF!</v>
      </c>
      <c r="P307" s="21" t="e">
        <f t="shared" si="35"/>
        <v>#REF!</v>
      </c>
      <c r="Q307" s="21" t="e">
        <f>IF(E307=0,"",(IF($F$3="YTD TOTALS",SUM(SUM(Blank2:TEMPLATE!D308),SUM(Blank2:TEMPLATE!E308)),SUM(SUM(Blank:TEMPLATE!D308),SUM(Blank:TEMPLATE!E308)))))</f>
        <v>#REF!</v>
      </c>
      <c r="R307" s="21" t="e">
        <f t="shared" si="36"/>
        <v>#REF!</v>
      </c>
      <c r="S307" s="21" t="e">
        <f>IF(E307=0,"",(IF($F$3="YTD TOTALS",SUM(Blank2:TEMPLATE!F308),SUM(Blank:TEMPLATE!F308))))</f>
        <v>#REF!</v>
      </c>
      <c r="T307" s="21" t="e">
        <f t="shared" si="37"/>
        <v>#REF!</v>
      </c>
      <c r="U307" s="21" t="e">
        <f>IF(E307=0,"",(IF($F$3="YTD TOTALS",SUM(Blank2:TEMPLATE!H308),SUM(Blank:TEMPLATE!H308))))</f>
        <v>#REF!</v>
      </c>
      <c r="V307" s="21" t="e">
        <f>IF(E307=0,"",(IF($F$3="YTD TOTALS",SUM(Blank2:TEMPLATE!I308),SUM(Blank:TEMPLATE!I308))))</f>
        <v>#REF!</v>
      </c>
      <c r="W307" s="21" t="e">
        <f>IF(E307=0,"",(IF($F$3="YTD TOTALS",SUM(Blank2:TEMPLATE!J308),SUM(Blank:TEMPLATE!J308))))</f>
        <v>#REF!</v>
      </c>
      <c r="X307" s="21" t="e">
        <f>IF(E307=0,"",(IF($F$3="YTD TOTALS",(SUM(Blank2:TEMPLATE!L308)-('MACHINE INFO'!#REF!*(B$6-A307+1))),SUM(Blank:Blank2!L308)+(SUM(Blank2:TEMPLATE!L308)-('MACHINE INFO'!#REF!*(B$6-A307+1))))))</f>
        <v>#REF!</v>
      </c>
      <c r="Y307" s="22" t="e">
        <f t="shared" si="38"/>
        <v>#REF!</v>
      </c>
      <c r="Z307" s="126" t="e">
        <f>IF(E307=0,"",(SUM('MACHINE INFO'!#REF!)))</f>
        <v>#REF!</v>
      </c>
      <c r="AA307" s="143" t="e">
        <f t="shared" si="39"/>
        <v>#REF!</v>
      </c>
      <c r="AB307" s="142" t="e">
        <f t="shared" si="40"/>
        <v>#REF!</v>
      </c>
    </row>
    <row r="308" spans="1:43" s="18" customFormat="1" ht="20.25" hidden="1" customHeight="1" x14ac:dyDescent="0.4">
      <c r="A308" s="291">
        <f>IF($F$3="YTD TOTALS",IF('MACHINE INFO'!B303-B$2&gt;0,'MACHINE INFO'!B303,B$2),'MACHINE INFO'!B303)</f>
        <v>45626</v>
      </c>
      <c r="B308" s="604"/>
      <c r="C308" s="291">
        <f>IF($G$3="YTD TOTALS",IF('MACHINE INFO'!E303-B$2&gt;0,'MACHINE INFO'!E303,B$2),'MACHINE INFO'!E303)</f>
        <v>0</v>
      </c>
      <c r="D308" s="19">
        <f>'MACHINE INFO'!F303</f>
        <v>0</v>
      </c>
      <c r="E308" s="19">
        <f>'MACHINE INFO'!G303</f>
        <v>0</v>
      </c>
      <c r="F308" s="20">
        <f>'MACHINE INFO'!H303</f>
        <v>0</v>
      </c>
      <c r="G308" s="19">
        <f>'MACHINE INFO'!I303</f>
        <v>0</v>
      </c>
      <c r="H308" s="19">
        <f>'MACHINE INFO'!O303</f>
        <v>0</v>
      </c>
      <c r="I308" s="19">
        <f>'MACHINE INFO'!P303</f>
        <v>0</v>
      </c>
      <c r="J308" s="19">
        <f>'MACHINE INFO'!Q303</f>
        <v>0</v>
      </c>
      <c r="K308" s="19" t="e">
        <f>'MACHINE INFO'!#REF!</f>
        <v>#REF!</v>
      </c>
      <c r="L308" s="299">
        <f>'MACHINE INFO'!U303</f>
        <v>0</v>
      </c>
      <c r="M308" s="21" t="str">
        <f>IF(D308=0,"",(IF($F$3="YTD TOTALS",SUM(Blank2:TEMPLATE!C309),SUM(Blank:TEMPLATE!C309))))</f>
        <v/>
      </c>
      <c r="N308" s="21" t="str">
        <f t="shared" si="34"/>
        <v/>
      </c>
      <c r="O308" s="21" t="str">
        <f>IF(E308=0,"",(IF($F$3="YTD TOTALS",SUM(Blank2:TEMPLATE!G309),SUM(Blank:TEMPLATE!G309))))</f>
        <v/>
      </c>
      <c r="P308" s="21" t="str">
        <f t="shared" si="35"/>
        <v/>
      </c>
      <c r="Q308" s="21" t="str">
        <f>IF(E308=0,"",(IF($F$3="YTD TOTALS",SUM(SUM(Blank2:TEMPLATE!D309),SUM(Blank2:TEMPLATE!E309)),SUM(SUM(Blank:TEMPLATE!D309),SUM(Blank:TEMPLATE!E309)))))</f>
        <v/>
      </c>
      <c r="R308" s="21" t="str">
        <f t="shared" si="36"/>
        <v/>
      </c>
      <c r="S308" s="21" t="str">
        <f>IF(E308=0,"",(IF($F$3="YTD TOTALS",SUM(Blank2:TEMPLATE!F309),SUM(Blank:TEMPLATE!F309))))</f>
        <v/>
      </c>
      <c r="T308" s="21" t="str">
        <f t="shared" si="37"/>
        <v/>
      </c>
      <c r="U308" s="21" t="str">
        <f>IF(E308=0,"",(IF($F$3="YTD TOTALS",SUM(Blank2:TEMPLATE!H309),SUM(Blank:TEMPLATE!H309))))</f>
        <v/>
      </c>
      <c r="V308" s="21" t="str">
        <f>IF(E308=0,"",(IF($F$3="YTD TOTALS",SUM(Blank2:TEMPLATE!I309),SUM(Blank:TEMPLATE!I309))))</f>
        <v/>
      </c>
      <c r="W308" s="21" t="str">
        <f>IF(E308=0,"",(IF($F$3="YTD TOTALS",SUM(Blank2:TEMPLATE!J309),SUM(Blank:TEMPLATE!J309))))</f>
        <v/>
      </c>
      <c r="X308" s="21" t="str">
        <f>IF(E308=0,"",(IF($F$3="YTD TOTALS",(SUM(Blank2:TEMPLATE!L309)-('MACHINE INFO'!#REF!*(B$6-A308+1))),SUM(Blank:Blank2!L309)+(SUM(Blank2:TEMPLATE!L309)-('MACHINE INFO'!#REF!*(B$6-A308+1))))))</f>
        <v/>
      </c>
      <c r="Y308" s="22" t="str">
        <f t="shared" si="38"/>
        <v/>
      </c>
      <c r="Z308" s="126" t="str">
        <f>IF(E308=0,"",(SUM('MACHINE INFO'!#REF!)))</f>
        <v/>
      </c>
      <c r="AA308" s="143" t="str">
        <f t="shared" si="39"/>
        <v/>
      </c>
      <c r="AB308" s="142" t="str">
        <f t="shared" si="40"/>
        <v/>
      </c>
      <c r="AC308" s="2"/>
      <c r="AD308" s="2"/>
      <c r="AE308" s="2"/>
      <c r="AF308" s="2"/>
      <c r="AG308" s="2"/>
      <c r="AH308" s="2"/>
      <c r="AI308" s="2"/>
      <c r="AJ308" s="2"/>
      <c r="AK308" s="2"/>
      <c r="AL308" s="2"/>
      <c r="AM308" s="2"/>
      <c r="AN308" s="2"/>
      <c r="AO308" s="2"/>
      <c r="AP308" s="2"/>
      <c r="AQ308" s="2"/>
    </row>
    <row r="309" spans="1:43" s="24" customFormat="1" ht="20.25" hidden="1" customHeight="1" x14ac:dyDescent="0.4">
      <c r="A309" s="291">
        <f>IF($F$3="YTD TOTALS",IF('MACHINE INFO'!B304-B$2&gt;0,'MACHINE INFO'!B304,B$2),'MACHINE INFO'!B304)</f>
        <v>45626</v>
      </c>
      <c r="B309" s="604"/>
      <c r="C309" s="291">
        <f>IF($G$3="YTD TOTALS",IF('MACHINE INFO'!E304-B$2&gt;0,'MACHINE INFO'!E304,B$2),'MACHINE INFO'!E304)</f>
        <v>0</v>
      </c>
      <c r="D309" s="19">
        <f>'MACHINE INFO'!F304</f>
        <v>0</v>
      </c>
      <c r="E309" s="19">
        <f>'MACHINE INFO'!G304</f>
        <v>0</v>
      </c>
      <c r="F309" s="20">
        <f>'MACHINE INFO'!H304</f>
        <v>0</v>
      </c>
      <c r="G309" s="19">
        <f>'MACHINE INFO'!I304</f>
        <v>0</v>
      </c>
      <c r="H309" s="19">
        <f>'MACHINE INFO'!O304</f>
        <v>0</v>
      </c>
      <c r="I309" s="19">
        <f>'MACHINE INFO'!P304</f>
        <v>0</v>
      </c>
      <c r="J309" s="19">
        <f>'MACHINE INFO'!Q304</f>
        <v>0</v>
      </c>
      <c r="K309" s="19" t="e">
        <f>'MACHINE INFO'!#REF!</f>
        <v>#REF!</v>
      </c>
      <c r="L309" s="299">
        <f>'MACHINE INFO'!U304</f>
        <v>0</v>
      </c>
      <c r="M309" s="21" t="str">
        <f>IF(D309=0,"",(IF($F$3="YTD TOTALS",SUM(Blank2:TEMPLATE!C310),SUM(Blank:TEMPLATE!C310))))</f>
        <v/>
      </c>
      <c r="N309" s="21" t="str">
        <f t="shared" si="34"/>
        <v/>
      </c>
      <c r="O309" s="21" t="str">
        <f>IF(E309=0,"",(IF($F$3="YTD TOTALS",SUM(Blank2:TEMPLATE!G310),SUM(Blank:TEMPLATE!G310))))</f>
        <v/>
      </c>
      <c r="P309" s="21" t="str">
        <f t="shared" si="35"/>
        <v/>
      </c>
      <c r="Q309" s="21" t="str">
        <f>IF(E309=0,"",(IF($F$3="YTD TOTALS",SUM(SUM(Blank2:TEMPLATE!D310),SUM(Blank2:TEMPLATE!E310)),SUM(SUM(Blank:TEMPLATE!D310),SUM(Blank:TEMPLATE!E310)))))</f>
        <v/>
      </c>
      <c r="R309" s="21" t="str">
        <f t="shared" si="36"/>
        <v/>
      </c>
      <c r="S309" s="21" t="str">
        <f>IF(E309=0,"",(IF($F$3="YTD TOTALS",SUM(Blank2:TEMPLATE!F310),SUM(Blank:TEMPLATE!F310))))</f>
        <v/>
      </c>
      <c r="T309" s="21" t="str">
        <f t="shared" si="37"/>
        <v/>
      </c>
      <c r="U309" s="21" t="str">
        <f>IF(E309=0,"",(IF($F$3="YTD TOTALS",SUM(Blank2:TEMPLATE!H310),SUM(Blank:TEMPLATE!H310))))</f>
        <v/>
      </c>
      <c r="V309" s="21" t="str">
        <f>IF(E309=0,"",(IF($F$3="YTD TOTALS",SUM(Blank2:TEMPLATE!I310),SUM(Blank:TEMPLATE!I310))))</f>
        <v/>
      </c>
      <c r="W309" s="21" t="str">
        <f>IF(E309=0,"",(IF($F$3="YTD TOTALS",SUM(Blank2:TEMPLATE!J310),SUM(Blank:TEMPLATE!J310))))</f>
        <v/>
      </c>
      <c r="X309" s="21" t="str">
        <f>IF(E309=0,"",(IF($F$3="YTD TOTALS",(SUM(Blank2:TEMPLATE!L310)-('MACHINE INFO'!R303*(B$6-A309+1))),SUM(Blank:Blank2!L310)+(SUM(Blank2:TEMPLATE!L310)-('MACHINE INFO'!R303*(B$6-A309+1))))))</f>
        <v/>
      </c>
      <c r="Y309" s="22" t="str">
        <f t="shared" si="38"/>
        <v/>
      </c>
      <c r="Z309" s="126" t="str">
        <f>IF(E309=0,"",(SUM('MACHINE INFO'!S303)))</f>
        <v/>
      </c>
      <c r="AA309" s="143" t="str">
        <f t="shared" si="39"/>
        <v/>
      </c>
      <c r="AB309" s="142" t="str">
        <f t="shared" si="40"/>
        <v/>
      </c>
      <c r="AC309" s="2"/>
      <c r="AD309" s="2"/>
      <c r="AE309" s="2"/>
      <c r="AF309" s="2"/>
      <c r="AG309" s="2"/>
      <c r="AH309" s="2"/>
      <c r="AI309" s="2"/>
      <c r="AJ309" s="2"/>
      <c r="AK309" s="2"/>
      <c r="AL309" s="2"/>
      <c r="AM309" s="2"/>
      <c r="AN309" s="2"/>
      <c r="AO309" s="2"/>
      <c r="AP309" s="2"/>
      <c r="AQ309" s="2"/>
    </row>
    <row r="310" spans="1:43" ht="20.25" hidden="1" customHeight="1" x14ac:dyDescent="0.4">
      <c r="A310" s="291">
        <f>IF($F$3="YTD TOTALS",IF('MACHINE INFO'!B305-B$2&gt;0,'MACHINE INFO'!B305,B$2),'MACHINE INFO'!B305)</f>
        <v>45626</v>
      </c>
      <c r="B310" s="604"/>
      <c r="C310" s="291">
        <f>IF($G$3="YTD TOTALS",IF('MACHINE INFO'!E305-B$2&gt;0,'MACHINE INFO'!E305,B$2),'MACHINE INFO'!E305)</f>
        <v>0</v>
      </c>
      <c r="D310" s="19">
        <f>'MACHINE INFO'!F305</f>
        <v>0</v>
      </c>
      <c r="E310" s="19">
        <f>'MACHINE INFO'!G305</f>
        <v>0</v>
      </c>
      <c r="F310" s="20">
        <f>'MACHINE INFO'!H305</f>
        <v>0</v>
      </c>
      <c r="G310" s="19">
        <f>'MACHINE INFO'!I305</f>
        <v>0</v>
      </c>
      <c r="H310" s="19">
        <f>'MACHINE INFO'!O305</f>
        <v>0</v>
      </c>
      <c r="I310" s="19">
        <f>'MACHINE INFO'!P305</f>
        <v>0</v>
      </c>
      <c r="J310" s="19">
        <f>'MACHINE INFO'!Q305</f>
        <v>0</v>
      </c>
      <c r="K310" s="19" t="e">
        <f>'MACHINE INFO'!#REF!</f>
        <v>#REF!</v>
      </c>
      <c r="L310" s="299">
        <f>'MACHINE INFO'!U305</f>
        <v>0</v>
      </c>
      <c r="M310" s="21" t="str">
        <f>IF(D310=0,"",(IF($F$3="YTD TOTALS",SUM(Blank2:TEMPLATE!C311),SUM(Blank:TEMPLATE!C311))))</f>
        <v/>
      </c>
      <c r="N310" s="21" t="str">
        <f t="shared" si="34"/>
        <v/>
      </c>
      <c r="O310" s="21" t="str">
        <f>IF(E310=0,"",(IF($F$3="YTD TOTALS",SUM(Blank2:TEMPLATE!G311),SUM(Blank:TEMPLATE!G311))))</f>
        <v/>
      </c>
      <c r="P310" s="21" t="str">
        <f t="shared" si="35"/>
        <v/>
      </c>
      <c r="Q310" s="21" t="str">
        <f>IF(E310=0,"",(IF($F$3="YTD TOTALS",SUM(SUM(Blank2:TEMPLATE!D311),SUM(Blank2:TEMPLATE!E311)),SUM(SUM(Blank:TEMPLATE!D311),SUM(Blank:TEMPLATE!E311)))))</f>
        <v/>
      </c>
      <c r="R310" s="21" t="str">
        <f t="shared" si="36"/>
        <v/>
      </c>
      <c r="S310" s="21" t="str">
        <f>IF(E310=0,"",(IF($F$3="YTD TOTALS",SUM(Blank2:TEMPLATE!F311),SUM(Blank:TEMPLATE!F311))))</f>
        <v/>
      </c>
      <c r="T310" s="21" t="str">
        <f t="shared" si="37"/>
        <v/>
      </c>
      <c r="U310" s="21" t="str">
        <f>IF(E310=0,"",(IF($F$3="YTD TOTALS",SUM(Blank2:TEMPLATE!H311),SUM(Blank:TEMPLATE!H311))))</f>
        <v/>
      </c>
      <c r="V310" s="21" t="str">
        <f>IF(E310=0,"",(IF($F$3="YTD TOTALS",SUM(Blank2:TEMPLATE!I311),SUM(Blank:TEMPLATE!I311))))</f>
        <v/>
      </c>
      <c r="W310" s="21" t="str">
        <f>IF(E310=0,"",(IF($F$3="YTD TOTALS",SUM(Blank2:TEMPLATE!J311),SUM(Blank:TEMPLATE!J311))))</f>
        <v/>
      </c>
      <c r="X310" s="21" t="str">
        <f>IF(E310=0,"",(IF($F$3="YTD TOTALS",(SUM(Blank2:TEMPLATE!L311)-('MACHINE INFO'!R304*(B$6-A310+1))),SUM(Blank:Blank2!L311)+(SUM(Blank2:TEMPLATE!L311)-('MACHINE INFO'!R304*(B$6-A310+1))))))</f>
        <v/>
      </c>
      <c r="Y310" s="22" t="str">
        <f t="shared" si="38"/>
        <v/>
      </c>
      <c r="Z310" s="126" t="str">
        <f>IF(E310=0,"",(SUM('MACHINE INFO'!S304)))</f>
        <v/>
      </c>
      <c r="AA310" s="143" t="str">
        <f t="shared" si="39"/>
        <v/>
      </c>
      <c r="AB310" s="142" t="str">
        <f t="shared" si="40"/>
        <v/>
      </c>
    </row>
    <row r="311" spans="1:43" ht="20.25" hidden="1" customHeight="1" x14ac:dyDescent="0.4">
      <c r="A311" s="291">
        <f>IF($F$3="YTD TOTALS",IF('MACHINE INFO'!B306-B$2&gt;0,'MACHINE INFO'!B306,B$2),'MACHINE INFO'!B306)</f>
        <v>45626</v>
      </c>
      <c r="B311" s="604"/>
      <c r="C311" s="291">
        <f>IF($G$3="YTD TOTALS",IF('MACHINE INFO'!E306-B$2&gt;0,'MACHINE INFO'!E306,B$2),'MACHINE INFO'!E306)</f>
        <v>0</v>
      </c>
      <c r="D311" s="19">
        <f>'MACHINE INFO'!F306</f>
        <v>0</v>
      </c>
      <c r="E311" s="19">
        <f>'MACHINE INFO'!G306</f>
        <v>0</v>
      </c>
      <c r="F311" s="20">
        <f>'MACHINE INFO'!H306</f>
        <v>0</v>
      </c>
      <c r="G311" s="19">
        <f>'MACHINE INFO'!I306</f>
        <v>0</v>
      </c>
      <c r="H311" s="19">
        <f>'MACHINE INFO'!O306</f>
        <v>0</v>
      </c>
      <c r="I311" s="19">
        <f>'MACHINE INFO'!P306</f>
        <v>0</v>
      </c>
      <c r="J311" s="19">
        <f>'MACHINE INFO'!Q306</f>
        <v>0</v>
      </c>
      <c r="K311" s="19" t="e">
        <f>'MACHINE INFO'!#REF!</f>
        <v>#REF!</v>
      </c>
      <c r="L311" s="299">
        <f>'MACHINE INFO'!U306</f>
        <v>0</v>
      </c>
      <c r="M311" s="21" t="str">
        <f>IF(D311=0,"",(IF($F$3="YTD TOTALS",SUM(Blank2:TEMPLATE!C312),SUM(Blank:TEMPLATE!C312))))</f>
        <v/>
      </c>
      <c r="N311" s="21" t="str">
        <f t="shared" si="34"/>
        <v/>
      </c>
      <c r="O311" s="21" t="str">
        <f>IF(E311=0,"",(IF($F$3="YTD TOTALS",SUM(Blank2:TEMPLATE!G312),SUM(Blank:TEMPLATE!G312))))</f>
        <v/>
      </c>
      <c r="P311" s="21" t="str">
        <f t="shared" si="35"/>
        <v/>
      </c>
      <c r="Q311" s="21" t="str">
        <f>IF(E311=0,"",(IF($F$3="YTD TOTALS",SUM(SUM(Blank2:TEMPLATE!D312),SUM(Blank2:TEMPLATE!E312)),SUM(SUM(Blank:TEMPLATE!D312),SUM(Blank:TEMPLATE!E312)))))</f>
        <v/>
      </c>
      <c r="R311" s="21" t="str">
        <f t="shared" si="36"/>
        <v/>
      </c>
      <c r="S311" s="21" t="str">
        <f>IF(E311=0,"",(IF($F$3="YTD TOTALS",SUM(Blank2:TEMPLATE!F312),SUM(Blank:TEMPLATE!F312))))</f>
        <v/>
      </c>
      <c r="T311" s="21" t="str">
        <f t="shared" si="37"/>
        <v/>
      </c>
      <c r="U311" s="21" t="str">
        <f>IF(E311=0,"",(IF($F$3="YTD TOTALS",SUM(Blank2:TEMPLATE!H312),SUM(Blank:TEMPLATE!H312))))</f>
        <v/>
      </c>
      <c r="V311" s="21" t="str">
        <f>IF(E311=0,"",(IF($F$3="YTD TOTALS",SUM(Blank2:TEMPLATE!I312),SUM(Blank:TEMPLATE!I312))))</f>
        <v/>
      </c>
      <c r="W311" s="21" t="str">
        <f>IF(E311=0,"",(IF($F$3="YTD TOTALS",SUM(Blank2:TEMPLATE!J312),SUM(Blank:TEMPLATE!J312))))</f>
        <v/>
      </c>
      <c r="X311" s="21" t="str">
        <f>IF(E311=0,"",(IF($F$3="YTD TOTALS",(SUM(Blank2:TEMPLATE!L312)-('MACHINE INFO'!R305*(B$6-A311+1))),SUM(Blank:Blank2!L312)+(SUM(Blank2:TEMPLATE!L312)-('MACHINE INFO'!R305*(B$6-A311+1))))))</f>
        <v/>
      </c>
      <c r="Y311" s="22" t="str">
        <f t="shared" si="38"/>
        <v/>
      </c>
      <c r="Z311" s="126" t="str">
        <f>IF(E311=0,"",(SUM('MACHINE INFO'!S305)))</f>
        <v/>
      </c>
      <c r="AA311" s="143" t="str">
        <f t="shared" si="39"/>
        <v/>
      </c>
      <c r="AB311" s="142" t="str">
        <f t="shared" si="40"/>
        <v/>
      </c>
    </row>
    <row r="312" spans="1:43" ht="20.25" hidden="1" customHeight="1" thickBot="1" x14ac:dyDescent="0.45">
      <c r="A312" s="291">
        <f>IF($F$3="YTD TOTALS",IF('MACHINE INFO'!B307-B$2&gt;0,'MACHINE INFO'!B307,B$2),'MACHINE INFO'!B307)</f>
        <v>45626</v>
      </c>
      <c r="B312" s="602"/>
      <c r="C312" s="292">
        <f>IF($G$3="YTD TOTALS",IF('MACHINE INFO'!E307-B$2&gt;0,'MACHINE INFO'!E307,B$2),'MACHINE INFO'!E307)</f>
        <v>0</v>
      </c>
      <c r="D312" s="261">
        <f>'MACHINE INFO'!F307</f>
        <v>0</v>
      </c>
      <c r="E312" s="261">
        <f>'MACHINE INFO'!G307</f>
        <v>0</v>
      </c>
      <c r="F312" s="267">
        <f>'MACHINE INFO'!H307</f>
        <v>0</v>
      </c>
      <c r="G312" s="261">
        <f>'MACHINE INFO'!I307</f>
        <v>0</v>
      </c>
      <c r="H312" s="261">
        <f>'MACHINE INFO'!O307</f>
        <v>0</v>
      </c>
      <c r="I312" s="261">
        <f>'MACHINE INFO'!P307</f>
        <v>0</v>
      </c>
      <c r="J312" s="261">
        <f>'MACHINE INFO'!Q307</f>
        <v>0</v>
      </c>
      <c r="K312" s="261" t="e">
        <f>'MACHINE INFO'!#REF!</f>
        <v>#REF!</v>
      </c>
      <c r="L312" s="300">
        <f>'MACHINE INFO'!U307</f>
        <v>0</v>
      </c>
      <c r="M312" s="21" t="str">
        <f>IF(D312=0,"",(IF($F$3="YTD TOTALS",SUM(Blank2:TEMPLATE!C313),SUM(Blank:TEMPLATE!C313))))</f>
        <v/>
      </c>
      <c r="N312" s="21" t="str">
        <f t="shared" si="34"/>
        <v/>
      </c>
      <c r="O312" s="21" t="str">
        <f>IF(E312=0,"",(IF($F$3="YTD TOTALS",SUM(Blank2:TEMPLATE!G313),SUM(Blank:TEMPLATE!G313))))</f>
        <v/>
      </c>
      <c r="P312" s="21" t="str">
        <f t="shared" si="35"/>
        <v/>
      </c>
      <c r="Q312" s="21" t="str">
        <f>IF(E312=0,"",(IF($F$3="YTD TOTALS",SUM(SUM(Blank2:TEMPLATE!D313),SUM(Blank2:TEMPLATE!E313)),SUM(SUM(Blank:TEMPLATE!D313),SUM(Blank:TEMPLATE!E313)))))</f>
        <v/>
      </c>
      <c r="R312" s="21" t="str">
        <f t="shared" si="36"/>
        <v/>
      </c>
      <c r="S312" s="21" t="str">
        <f>IF(E312=0,"",(IF($F$3="YTD TOTALS",SUM(Blank2:TEMPLATE!F313),SUM(Blank:TEMPLATE!F313))))</f>
        <v/>
      </c>
      <c r="T312" s="21" t="str">
        <f t="shared" si="37"/>
        <v/>
      </c>
      <c r="U312" s="21" t="str">
        <f>IF(E312=0,"",(IF($F$3="YTD TOTALS",SUM(Blank2:TEMPLATE!H313),SUM(Blank:TEMPLATE!H313))))</f>
        <v/>
      </c>
      <c r="V312" s="21" t="str">
        <f>IF(E312=0,"",(IF($F$3="YTD TOTALS",SUM(Blank2:TEMPLATE!I313),SUM(Blank:TEMPLATE!I313))))</f>
        <v/>
      </c>
      <c r="W312" s="21" t="str">
        <f>IF(E312=0,"",(IF($F$3="YTD TOTALS",SUM(Blank2:TEMPLATE!J313),SUM(Blank:TEMPLATE!J313))))</f>
        <v/>
      </c>
      <c r="X312" s="21" t="str">
        <f>IF(E312=0,"",(IF($F$3="YTD TOTALS",(SUM(Blank2:TEMPLATE!L313)-('MACHINE INFO'!R306*(B$6-A312+1))),SUM(Blank:Blank2!L313)+(SUM(Blank2:TEMPLATE!L313)-('MACHINE INFO'!R306*(B$6-A312+1))))))</f>
        <v/>
      </c>
      <c r="Y312" s="22" t="str">
        <f t="shared" si="38"/>
        <v/>
      </c>
      <c r="Z312" s="126" t="str">
        <f>IF(E312=0,"",(SUM('MACHINE INFO'!S306)))</f>
        <v/>
      </c>
      <c r="AA312" s="143" t="str">
        <f t="shared" si="39"/>
        <v/>
      </c>
      <c r="AB312" s="142" t="str">
        <f t="shared" si="40"/>
        <v/>
      </c>
    </row>
    <row r="313" spans="1:43" ht="15.4" x14ac:dyDescent="0.4">
      <c r="A313" s="25"/>
      <c r="B313" s="25"/>
      <c r="C313" s="26"/>
      <c r="D313" s="26"/>
      <c r="E313" s="27"/>
      <c r="F313" s="26"/>
      <c r="G313" s="26"/>
      <c r="H313" s="26"/>
      <c r="I313" s="26"/>
      <c r="J313" s="28"/>
      <c r="K313" s="28"/>
      <c r="L313" s="28"/>
      <c r="M313" s="28"/>
      <c r="N313" s="28"/>
      <c r="O313" s="28"/>
      <c r="P313" s="28"/>
      <c r="Q313" s="28"/>
      <c r="R313" s="28"/>
      <c r="S313" s="28"/>
      <c r="T313" s="28"/>
      <c r="U313" s="28"/>
      <c r="V313" s="28"/>
      <c r="W313" s="28"/>
      <c r="X313" s="27"/>
      <c r="Y313" s="29"/>
      <c r="Z313" s="30"/>
      <c r="AA313" s="31"/>
    </row>
    <row r="314" spans="1:43" ht="18.75" customHeight="1" x14ac:dyDescent="0.4">
      <c r="C314" s="32"/>
      <c r="D314" s="33"/>
      <c r="E314" s="33"/>
      <c r="F314" s="34"/>
      <c r="G314" s="35"/>
      <c r="H314" s="36"/>
      <c r="I314" s="36"/>
      <c r="J314" s="35"/>
      <c r="K314" s="35"/>
      <c r="L314" s="35"/>
      <c r="M314" s="37" t="s">
        <v>755</v>
      </c>
      <c r="N314" s="37" t="s">
        <v>742</v>
      </c>
      <c r="O314" s="37" t="s">
        <v>755</v>
      </c>
      <c r="P314" s="38" t="s">
        <v>742</v>
      </c>
      <c r="Q314" s="37" t="s">
        <v>755</v>
      </c>
      <c r="R314" s="38" t="s">
        <v>742</v>
      </c>
      <c r="S314" s="37" t="s">
        <v>755</v>
      </c>
      <c r="T314" s="38" t="s">
        <v>742</v>
      </c>
      <c r="U314" s="33" t="s">
        <v>729</v>
      </c>
      <c r="V314" s="33" t="s">
        <v>729</v>
      </c>
      <c r="W314" s="33" t="s">
        <v>729</v>
      </c>
      <c r="X314" s="33" t="s">
        <v>755</v>
      </c>
      <c r="Y314" s="33" t="s">
        <v>742</v>
      </c>
      <c r="Z314" s="33" t="s">
        <v>748</v>
      </c>
      <c r="AA314" s="33" t="s">
        <v>743</v>
      </c>
      <c r="AB314" s="36" t="s">
        <v>745</v>
      </c>
    </row>
    <row r="315" spans="1:43" ht="18.75" customHeight="1" x14ac:dyDescent="0.4">
      <c r="C315" s="32"/>
      <c r="D315" s="33"/>
      <c r="E315" s="33"/>
      <c r="F315" s="34"/>
      <c r="G315" s="35"/>
      <c r="H315" s="36"/>
      <c r="I315" s="36"/>
      <c r="J315" s="35"/>
      <c r="K315" s="35"/>
      <c r="L315" s="35"/>
      <c r="M315" s="37" t="s">
        <v>734</v>
      </c>
      <c r="N315" s="37" t="s">
        <v>734</v>
      </c>
      <c r="O315" s="37" t="s">
        <v>735</v>
      </c>
      <c r="P315" s="38" t="s">
        <v>735</v>
      </c>
      <c r="Q315" s="37" t="s">
        <v>811</v>
      </c>
      <c r="R315" s="37" t="s">
        <v>811</v>
      </c>
      <c r="S315" s="37" t="s">
        <v>812</v>
      </c>
      <c r="T315" s="37" t="s">
        <v>812</v>
      </c>
      <c r="U315" s="36" t="s">
        <v>739</v>
      </c>
      <c r="V315" s="36" t="s">
        <v>740</v>
      </c>
      <c r="W315" s="36" t="s">
        <v>836</v>
      </c>
      <c r="X315" s="36" t="s">
        <v>736</v>
      </c>
      <c r="Y315" s="36" t="s">
        <v>736</v>
      </c>
      <c r="Z315" s="36" t="s">
        <v>741</v>
      </c>
      <c r="AA315" s="36" t="s">
        <v>741</v>
      </c>
      <c r="AB315" s="36" t="s">
        <v>738</v>
      </c>
    </row>
    <row r="316" spans="1:43" ht="14.65" thickBot="1" x14ac:dyDescent="0.45">
      <c r="C316" s="14"/>
      <c r="D316" s="14"/>
      <c r="E316" s="14"/>
      <c r="F316" s="14"/>
      <c r="G316" s="14"/>
      <c r="H316" s="39"/>
      <c r="I316" s="39"/>
      <c r="J316" s="39"/>
      <c r="K316" s="39"/>
      <c r="L316" s="39"/>
      <c r="M316" s="40"/>
      <c r="N316" s="40"/>
      <c r="O316" s="40"/>
      <c r="P316" s="38"/>
      <c r="Q316" s="38"/>
      <c r="R316" s="38"/>
      <c r="S316" s="38"/>
      <c r="T316" s="38"/>
      <c r="U316" s="40"/>
      <c r="V316" s="40"/>
      <c r="W316" s="40"/>
      <c r="X316" s="37"/>
      <c r="Y316" s="37"/>
      <c r="Z316" s="41"/>
      <c r="AA316" s="14"/>
      <c r="AB316" s="18"/>
    </row>
    <row r="317" spans="1:43" ht="18.75" customHeight="1" thickTop="1" thickBot="1" x14ac:dyDescent="0.4">
      <c r="C317" s="42"/>
      <c r="D317" s="42"/>
      <c r="E317" s="42"/>
      <c r="F317" s="42"/>
      <c r="G317" s="42"/>
      <c r="H317" s="42"/>
      <c r="I317" s="42"/>
      <c r="J317" s="42"/>
      <c r="K317" s="42"/>
      <c r="L317" s="42"/>
      <c r="M317" s="43">
        <f>AVERAGE(M10:M152)</f>
        <v>0</v>
      </c>
      <c r="N317" s="43" t="e">
        <f t="shared" ref="N317:AB317" si="41">AVERAGE(N10:N152)</f>
        <v>#DIV/0!</v>
      </c>
      <c r="O317" s="43">
        <f t="shared" si="41"/>
        <v>0</v>
      </c>
      <c r="P317" s="43" t="e">
        <f t="shared" si="41"/>
        <v>#DIV/0!</v>
      </c>
      <c r="Q317" s="43">
        <f t="shared" si="41"/>
        <v>0</v>
      </c>
      <c r="R317" s="43" t="e">
        <f t="shared" si="41"/>
        <v>#DIV/0!</v>
      </c>
      <c r="S317" s="43">
        <f t="shared" si="41"/>
        <v>0</v>
      </c>
      <c r="T317" s="43" t="e">
        <f t="shared" si="41"/>
        <v>#DIV/0!</v>
      </c>
      <c r="U317" s="43">
        <f t="shared" si="41"/>
        <v>0</v>
      </c>
      <c r="V317" s="43">
        <f t="shared" si="41"/>
        <v>0</v>
      </c>
      <c r="W317" s="43">
        <f t="shared" si="41"/>
        <v>0</v>
      </c>
      <c r="X317" s="43">
        <f t="shared" si="41"/>
        <v>-303.69230769230768</v>
      </c>
      <c r="Y317" s="43">
        <f t="shared" si="41"/>
        <v>-0.92307692307692313</v>
      </c>
      <c r="Z317" s="43">
        <f t="shared" si="41"/>
        <v>0.87562867132867162</v>
      </c>
      <c r="AA317" s="43" t="e">
        <f t="shared" si="41"/>
        <v>#DIV/0!</v>
      </c>
      <c r="AB317" s="43" t="e">
        <f t="shared" si="41"/>
        <v>#DIV/0!</v>
      </c>
    </row>
    <row r="318" spans="1:43" ht="14.65" thickTop="1" x14ac:dyDescent="0.4">
      <c r="M318" s="18"/>
      <c r="N318" s="18"/>
    </row>
    <row r="319" spans="1:43" ht="18.75" customHeight="1" x14ac:dyDescent="0.4">
      <c r="I319" s="99"/>
      <c r="J319" s="148"/>
      <c r="K319" s="148"/>
      <c r="L319" s="148"/>
      <c r="M319" s="100"/>
      <c r="N319" s="99"/>
      <c r="O319" s="148"/>
      <c r="P319" s="148"/>
      <c r="Q319" s="148"/>
      <c r="R319" s="148"/>
      <c r="S319" s="148"/>
    </row>
    <row r="320" spans="1:43" ht="18.75" customHeight="1" x14ac:dyDescent="0.4">
      <c r="I320" s="102"/>
      <c r="J320" s="153"/>
      <c r="K320" s="153"/>
      <c r="L320" s="153"/>
      <c r="M320" s="100"/>
      <c r="N320" s="102"/>
      <c r="O320" s="153"/>
      <c r="P320" s="153"/>
      <c r="Q320" s="153"/>
      <c r="R320" s="153"/>
      <c r="S320" s="153"/>
    </row>
    <row r="321" spans="9:19" ht="18.75" customHeight="1" x14ac:dyDescent="0.35">
      <c r="I321" s="103"/>
      <c r="J321" s="148"/>
      <c r="K321" s="148"/>
      <c r="L321" s="148"/>
      <c r="M321" s="100"/>
      <c r="N321" s="104"/>
      <c r="O321" s="153"/>
      <c r="P321" s="153"/>
      <c r="Q321" s="153"/>
      <c r="R321" s="153"/>
      <c r="S321" s="153"/>
    </row>
    <row r="322" spans="9:19" ht="18.75" customHeight="1" x14ac:dyDescent="0.35">
      <c r="M322" s="100"/>
      <c r="N322" s="103"/>
      <c r="O322" s="148"/>
      <c r="P322" s="148"/>
      <c r="Q322" s="148"/>
      <c r="R322" s="148"/>
      <c r="S322" s="148"/>
    </row>
    <row r="323" spans="9:19" ht="18.75" customHeight="1" x14ac:dyDescent="0.35">
      <c r="M323" s="100"/>
      <c r="N323" s="104"/>
      <c r="O323" s="153"/>
      <c r="P323" s="153"/>
      <c r="Q323" s="153"/>
      <c r="R323" s="153"/>
      <c r="S323" s="153"/>
    </row>
    <row r="324" spans="9:19" ht="18.75" customHeight="1" x14ac:dyDescent="0.4">
      <c r="I324" s="95"/>
      <c r="J324" s="105"/>
      <c r="K324" s="105"/>
      <c r="L324" s="105"/>
      <c r="M324" s="100"/>
      <c r="N324" s="103"/>
      <c r="O324" s="148"/>
      <c r="P324" s="148"/>
      <c r="Q324" s="148"/>
      <c r="R324" s="148"/>
      <c r="S324" s="148"/>
    </row>
    <row r="325" spans="9:19" ht="14.25" x14ac:dyDescent="0.4">
      <c r="J325" s="18"/>
      <c r="K325" s="18"/>
      <c r="L325" s="18"/>
      <c r="M325" s="18"/>
    </row>
    <row r="326" spans="9:19" ht="14.25" x14ac:dyDescent="0.4">
      <c r="J326" s="18"/>
      <c r="K326" s="18"/>
      <c r="L326" s="18"/>
      <c r="M326" s="18"/>
    </row>
    <row r="327" spans="9:19" ht="14.25" x14ac:dyDescent="0.4">
      <c r="J327" s="18"/>
      <c r="K327" s="18"/>
      <c r="L327" s="18"/>
      <c r="M327" s="18"/>
    </row>
    <row r="413" spans="1:12" x14ac:dyDescent="0.35">
      <c r="A413"/>
      <c r="B413"/>
      <c r="C413"/>
      <c r="D413"/>
      <c r="E413"/>
      <c r="F413"/>
      <c r="G413"/>
      <c r="H413"/>
      <c r="I413"/>
      <c r="J413"/>
      <c r="K413"/>
      <c r="L413"/>
    </row>
    <row r="414" spans="1:12" x14ac:dyDescent="0.35">
      <c r="A414"/>
      <c r="B414"/>
      <c r="C414"/>
      <c r="D414"/>
      <c r="E414"/>
      <c r="F414"/>
      <c r="G414"/>
      <c r="H414"/>
      <c r="I414"/>
      <c r="J414"/>
      <c r="K414"/>
      <c r="L414"/>
    </row>
    <row r="415" spans="1:12" x14ac:dyDescent="0.35">
      <c r="A415"/>
      <c r="B415"/>
      <c r="C415"/>
      <c r="D415"/>
      <c r="E415"/>
      <c r="F415"/>
      <c r="G415"/>
      <c r="H415"/>
      <c r="I415"/>
      <c r="J415"/>
      <c r="K415"/>
      <c r="L415"/>
    </row>
  </sheetData>
  <sheetProtection password="C93F" sheet="1" objects="1" scenarios="1"/>
  <mergeCells count="3">
    <mergeCell ref="AE3:AI4"/>
    <mergeCell ref="AE5:AI5"/>
    <mergeCell ref="F2:I2"/>
  </mergeCells>
  <phoneticPr fontId="0" type="noConversion"/>
  <conditionalFormatting sqref="AD33:AE33 AG33:AH33 AJ33:AM33 AD10:AE23 AG10:AH23 AJ10:AM23">
    <cfRule type="expression" dxfId="77" priority="3" stopIfTrue="1">
      <formula>$AD10=0</formula>
    </cfRule>
  </conditionalFormatting>
  <conditionalFormatting sqref="AI33 AF33 AF10:AF23 AI10:AI23">
    <cfRule type="expression" dxfId="76" priority="4" stopIfTrue="1">
      <formula>$AD10=0</formula>
    </cfRule>
  </conditionalFormatting>
  <pageMargins left="0.75" right="0.75" top="1" bottom="1" header="0.5" footer="0.5"/>
  <pageSetup paperSize="5" scale="30" fitToHeight="5" orientation="landscape" horizontalDpi="1200" verticalDpi="12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B1D3C-2061-422E-B35A-23C1B127376E}">
  <sheetPr codeName="Sheet7">
    <pageSetUpPr fitToPage="1"/>
  </sheetPr>
  <dimension ref="A1:AQ339"/>
  <sheetViews>
    <sheetView showGridLines="0" zoomScale="70" zoomScaleNormal="70" workbookViewId="0"/>
  </sheetViews>
  <sheetFormatPr defaultColWidth="9.19921875" defaultRowHeight="13.15" x14ac:dyDescent="0.35"/>
  <cols>
    <col min="1" max="1" width="14" style="2" customWidth="1"/>
    <col min="2" max="2" width="10.46484375" style="2" customWidth="1"/>
    <col min="3" max="3" width="8.46484375" style="2" bestFit="1" customWidth="1"/>
    <col min="4" max="4" width="14.53125" style="2" customWidth="1"/>
    <col min="5" max="5" width="18.46484375" style="2" bestFit="1" customWidth="1"/>
    <col min="6" max="7" width="30.46484375" style="2" bestFit="1" customWidth="1"/>
    <col min="8" max="8" width="59.46484375" style="2" bestFit="1" customWidth="1"/>
    <col min="9" max="9" width="21.53125" style="2" bestFit="1" customWidth="1"/>
    <col min="10" max="10" width="14.46484375" style="2" bestFit="1" customWidth="1"/>
    <col min="11" max="11" width="28.796875" style="2" bestFit="1" customWidth="1"/>
    <col min="12" max="13" width="16.53125" style="2" customWidth="1"/>
    <col min="14" max="22" width="16.53125" style="2" hidden="1" customWidth="1"/>
    <col min="23" max="24" width="16.53125" style="2" customWidth="1"/>
    <col min="25" max="25" width="13.796875" style="2" bestFit="1" customWidth="1"/>
    <col min="26" max="26" width="12.46484375" style="2" bestFit="1" customWidth="1"/>
    <col min="27" max="30" width="16.53125" style="2" customWidth="1"/>
    <col min="31" max="31" width="22" style="2" bestFit="1" customWidth="1"/>
    <col min="32" max="32" width="18.46484375" style="2" bestFit="1" customWidth="1"/>
    <col min="33" max="33" width="15.796875" style="2" bestFit="1" customWidth="1"/>
    <col min="34" max="35" width="16.53125" style="2" customWidth="1"/>
    <col min="36" max="36" width="16.796875" style="2" customWidth="1"/>
    <col min="37" max="37" width="18" style="2" bestFit="1" customWidth="1"/>
    <col min="38" max="39" width="13.46484375" style="2" customWidth="1"/>
    <col min="40" max="16384" width="9.19921875" style="2"/>
  </cols>
  <sheetData>
    <row r="1" spans="1:39" ht="17.25" customHeight="1" x14ac:dyDescent="0.6">
      <c r="A1" s="6"/>
      <c r="H1" s="51"/>
      <c r="I1" s="52"/>
    </row>
    <row r="2" spans="1:39" ht="29.25" customHeight="1" x14ac:dyDescent="0.75">
      <c r="D2" s="772" t="str">
        <f>HOME!G4</f>
        <v>KONINGSDAM</v>
      </c>
      <c r="E2" s="772"/>
      <c r="F2" s="772"/>
      <c r="G2" s="129"/>
    </row>
    <row r="3" spans="1:39" ht="26.25" customHeight="1" x14ac:dyDescent="0.5">
      <c r="D3" s="776" t="s">
        <v>1873</v>
      </c>
      <c r="E3" s="777"/>
      <c r="F3" s="777"/>
      <c r="G3" s="130"/>
      <c r="AF3" s="773" t="str">
        <f>HOME!G4</f>
        <v>KONINGSDAM</v>
      </c>
      <c r="AG3" s="774"/>
      <c r="AH3" s="774"/>
      <c r="AI3" s="774"/>
      <c r="AJ3" s="774"/>
    </row>
    <row r="4" spans="1:39" ht="19.5" customHeight="1" x14ac:dyDescent="0.45">
      <c r="E4" s="53"/>
      <c r="J4" s="18"/>
      <c r="AD4" s="2" t="s">
        <v>840</v>
      </c>
      <c r="AE4" s="56" t="s">
        <v>840</v>
      </c>
      <c r="AF4" s="775" t="s">
        <v>728</v>
      </c>
      <c r="AG4" s="775"/>
      <c r="AH4" s="775"/>
      <c r="AI4" s="775"/>
      <c r="AJ4" s="775"/>
    </row>
    <row r="5" spans="1:39" ht="19.5" customHeight="1" x14ac:dyDescent="0.45">
      <c r="A5" s="245" t="s">
        <v>837</v>
      </c>
      <c r="B5" s="249">
        <v>45626</v>
      </c>
      <c r="C5" s="244"/>
      <c r="E5" s="54" t="s">
        <v>1904</v>
      </c>
      <c r="Z5" s="242"/>
    </row>
    <row r="6" spans="1:39" ht="19.5" customHeight="1" x14ac:dyDescent="0.45">
      <c r="A6" s="246" t="s">
        <v>838</v>
      </c>
      <c r="B6" s="250">
        <v>45954</v>
      </c>
      <c r="C6" s="244"/>
      <c r="Z6" s="242"/>
    </row>
    <row r="7" spans="1:39" ht="30.75" customHeight="1" x14ac:dyDescent="0.35">
      <c r="F7" s="55"/>
      <c r="G7" s="55"/>
    </row>
    <row r="8" spans="1:39" ht="13.5" customHeight="1" thickBot="1" x14ac:dyDescent="0.4">
      <c r="F8" s="55"/>
      <c r="G8" s="55"/>
    </row>
    <row r="9" spans="1:39" s="360" customFormat="1" ht="39.75" customHeight="1" thickTop="1" x14ac:dyDescent="0.35">
      <c r="A9" s="357" t="s">
        <v>941</v>
      </c>
      <c r="B9" s="358" t="s">
        <v>1607</v>
      </c>
      <c r="C9" s="358" t="s">
        <v>1608</v>
      </c>
      <c r="D9" s="358" t="s">
        <v>816</v>
      </c>
      <c r="E9" s="358" t="s">
        <v>1617</v>
      </c>
      <c r="F9" s="358" t="s">
        <v>927</v>
      </c>
      <c r="G9" s="358" t="s">
        <v>733</v>
      </c>
      <c r="H9" s="358" t="s">
        <v>732</v>
      </c>
      <c r="I9" s="358" t="s">
        <v>928</v>
      </c>
      <c r="J9" s="358" t="s">
        <v>929</v>
      </c>
      <c r="K9" s="358" t="s">
        <v>938</v>
      </c>
      <c r="L9" s="358" t="s">
        <v>603</v>
      </c>
      <c r="M9" s="358" t="s">
        <v>1059</v>
      </c>
      <c r="N9" s="358" t="s">
        <v>1060</v>
      </c>
      <c r="O9" s="358" t="s">
        <v>714</v>
      </c>
      <c r="P9" s="358" t="s">
        <v>942</v>
      </c>
      <c r="Q9" s="358" t="s">
        <v>943</v>
      </c>
      <c r="R9" s="358" t="s">
        <v>944</v>
      </c>
      <c r="S9" s="358" t="s">
        <v>1068</v>
      </c>
      <c r="T9" s="358" t="s">
        <v>1067</v>
      </c>
      <c r="U9" s="358" t="s">
        <v>739</v>
      </c>
      <c r="V9" s="358" t="s">
        <v>740</v>
      </c>
      <c r="W9" s="358" t="s">
        <v>945</v>
      </c>
      <c r="X9" s="358" t="s">
        <v>1066</v>
      </c>
      <c r="Y9" s="358" t="s">
        <v>1065</v>
      </c>
      <c r="Z9" s="358" t="s">
        <v>1063</v>
      </c>
      <c r="AA9" s="359" t="s">
        <v>1064</v>
      </c>
      <c r="AB9" s="359" t="s">
        <v>946</v>
      </c>
      <c r="AC9" s="2"/>
      <c r="AD9" s="354" t="s">
        <v>613</v>
      </c>
      <c r="AE9" s="356" t="s">
        <v>1069</v>
      </c>
      <c r="AF9" s="356" t="s">
        <v>714</v>
      </c>
      <c r="AG9" s="356" t="s">
        <v>723</v>
      </c>
      <c r="AH9" s="356" t="s">
        <v>947</v>
      </c>
      <c r="AI9" s="356" t="s">
        <v>725</v>
      </c>
      <c r="AJ9" s="356" t="s">
        <v>1061</v>
      </c>
      <c r="AK9" s="356" t="s">
        <v>1062</v>
      </c>
      <c r="AL9" s="356" t="s">
        <v>726</v>
      </c>
      <c r="AM9" s="355" t="s">
        <v>612</v>
      </c>
    </row>
    <row r="10" spans="1:39" s="18" customFormat="1" ht="20.25" customHeight="1" x14ac:dyDescent="0.4">
      <c r="A10" s="291">
        <v>45626</v>
      </c>
      <c r="B10" s="19">
        <v>1</v>
      </c>
      <c r="C10" s="19">
        <v>1</v>
      </c>
      <c r="D10" s="19">
        <v>1391</v>
      </c>
      <c r="E10" s="19" t="s">
        <v>1764</v>
      </c>
      <c r="F10" s="19" t="s">
        <v>1567</v>
      </c>
      <c r="G10" s="19" t="s">
        <v>788</v>
      </c>
      <c r="H10" s="19" t="s">
        <v>1572</v>
      </c>
      <c r="I10" s="19" t="s">
        <v>1589</v>
      </c>
      <c r="J10" s="19" t="s">
        <v>792</v>
      </c>
      <c r="K10" s="19" t="s">
        <v>1482</v>
      </c>
      <c r="L10" s="299">
        <v>44682</v>
      </c>
      <c r="M10" s="21">
        <v>2447158.9000000004</v>
      </c>
      <c r="N10" s="21">
        <v>7438.1729483282688</v>
      </c>
      <c r="O10" s="21">
        <v>487016</v>
      </c>
      <c r="P10" s="21">
        <v>1480.29179331307</v>
      </c>
      <c r="Q10" s="21">
        <v>108690</v>
      </c>
      <c r="R10" s="21">
        <v>330.36474164133739</v>
      </c>
      <c r="S10" s="21">
        <v>378326</v>
      </c>
      <c r="T10" s="21">
        <v>1149.9270516717324</v>
      </c>
      <c r="U10" s="21">
        <v>86380.25</v>
      </c>
      <c r="V10" s="21">
        <v>3860.95</v>
      </c>
      <c r="W10" s="21">
        <v>284317.19999999995</v>
      </c>
      <c r="X10" s="22">
        <v>110154.59999999998</v>
      </c>
      <c r="Y10" s="22">
        <v>334.81641337386009</v>
      </c>
      <c r="Z10" s="606">
        <v>0.9597</v>
      </c>
      <c r="AA10" s="431">
        <v>0.95498673992931149</v>
      </c>
      <c r="AB10" s="142">
        <v>4.7132600706885075E-3</v>
      </c>
      <c r="AD10" s="220">
        <v>42995</v>
      </c>
      <c r="AE10" s="221" t="s">
        <v>1510</v>
      </c>
      <c r="AF10" s="221">
        <v>1634147</v>
      </c>
      <c r="AG10" s="222">
        <v>552.07668918918921</v>
      </c>
      <c r="AH10" s="221">
        <v>553844</v>
      </c>
      <c r="AI10" s="222">
        <v>187.10945945945946</v>
      </c>
      <c r="AJ10" s="223">
        <v>0.33891932610713726</v>
      </c>
      <c r="AK10" s="217">
        <v>0.31</v>
      </c>
      <c r="AL10" s="223">
        <v>2.8919326107137266E-2</v>
      </c>
      <c r="AM10" s="224" t="s">
        <v>1515</v>
      </c>
    </row>
    <row r="11" spans="1:39" s="18" customFormat="1" ht="20.25" customHeight="1" x14ac:dyDescent="0.4">
      <c r="A11" s="291">
        <v>45626</v>
      </c>
      <c r="B11" s="19">
        <v>1</v>
      </c>
      <c r="C11" s="19">
        <v>2</v>
      </c>
      <c r="D11" s="19">
        <v>1392</v>
      </c>
      <c r="E11" s="19" t="s">
        <v>1765</v>
      </c>
      <c r="F11" s="19" t="s">
        <v>1567</v>
      </c>
      <c r="G11" s="19" t="s">
        <v>788</v>
      </c>
      <c r="H11" s="19" t="s">
        <v>1572</v>
      </c>
      <c r="I11" s="19" t="s">
        <v>1589</v>
      </c>
      <c r="J11" s="19" t="s">
        <v>792</v>
      </c>
      <c r="K11" s="19" t="s">
        <v>1482</v>
      </c>
      <c r="L11" s="299">
        <v>44683</v>
      </c>
      <c r="M11" s="21">
        <v>2622184.15</v>
      </c>
      <c r="N11" s="21">
        <v>7970.1645896656528</v>
      </c>
      <c r="O11" s="21">
        <v>542564</v>
      </c>
      <c r="P11" s="21">
        <v>1649.130699088146</v>
      </c>
      <c r="Q11" s="21">
        <v>119282</v>
      </c>
      <c r="R11" s="21">
        <v>362.55927051671733</v>
      </c>
      <c r="S11" s="21">
        <v>423282</v>
      </c>
      <c r="T11" s="21">
        <v>1286.5714285714287</v>
      </c>
      <c r="U11" s="21">
        <v>60947.5</v>
      </c>
      <c r="V11" s="21">
        <v>2282.3000000000002</v>
      </c>
      <c r="W11" s="21">
        <v>317928.30000000005</v>
      </c>
      <c r="X11" s="22">
        <v>159102.89999999997</v>
      </c>
      <c r="Y11" s="22">
        <v>483.59544072948319</v>
      </c>
      <c r="Z11" s="606">
        <v>0.9597</v>
      </c>
      <c r="AA11" s="431">
        <v>0.93932428429940751</v>
      </c>
      <c r="AB11" s="142">
        <v>2.0375715700592489E-2</v>
      </c>
      <c r="AD11" s="220">
        <v>45413</v>
      </c>
      <c r="AE11" s="221" t="s">
        <v>1752</v>
      </c>
      <c r="AF11" s="221">
        <v>2390331</v>
      </c>
      <c r="AG11" s="222">
        <v>4410.2047970479707</v>
      </c>
      <c r="AH11" s="221">
        <v>611020</v>
      </c>
      <c r="AI11" s="222">
        <v>1127.3431734317344</v>
      </c>
      <c r="AJ11" s="223">
        <v>0.25562150179201121</v>
      </c>
      <c r="AK11" s="217">
        <v>0.28000000000000003</v>
      </c>
      <c r="AL11" s="223">
        <v>-2.4378498207988819E-2</v>
      </c>
      <c r="AM11" s="224" t="s">
        <v>1515</v>
      </c>
    </row>
    <row r="12" spans="1:39" s="18" customFormat="1" ht="20.25" customHeight="1" x14ac:dyDescent="0.4">
      <c r="A12" s="291">
        <v>45626</v>
      </c>
      <c r="B12" s="19">
        <v>1</v>
      </c>
      <c r="C12" s="19">
        <v>3</v>
      </c>
      <c r="D12" s="19">
        <v>1393</v>
      </c>
      <c r="E12" s="19" t="s">
        <v>1766</v>
      </c>
      <c r="F12" s="19" t="s">
        <v>1567</v>
      </c>
      <c r="G12" s="19" t="s">
        <v>788</v>
      </c>
      <c r="H12" s="19" t="s">
        <v>1572</v>
      </c>
      <c r="I12" s="19" t="s">
        <v>1589</v>
      </c>
      <c r="J12" s="19" t="s">
        <v>792</v>
      </c>
      <c r="K12" s="19" t="s">
        <v>1482</v>
      </c>
      <c r="L12" s="299">
        <v>44684</v>
      </c>
      <c r="M12" s="21">
        <v>2234896.1999999993</v>
      </c>
      <c r="N12" s="21">
        <v>6792.9975683890552</v>
      </c>
      <c r="O12" s="21">
        <v>494798</v>
      </c>
      <c r="P12" s="21">
        <v>1503.9452887537993</v>
      </c>
      <c r="Q12" s="21">
        <v>92856</v>
      </c>
      <c r="R12" s="21">
        <v>282.23708206686928</v>
      </c>
      <c r="S12" s="21">
        <v>401942</v>
      </c>
      <c r="T12" s="21">
        <v>1221.70820668693</v>
      </c>
      <c r="U12" s="21">
        <v>69024.5</v>
      </c>
      <c r="V12" s="21">
        <v>1338.25</v>
      </c>
      <c r="W12" s="21">
        <v>308530.45</v>
      </c>
      <c r="X12" s="22">
        <v>113601.80000000002</v>
      </c>
      <c r="Y12" s="22">
        <v>345.29422492401221</v>
      </c>
      <c r="Z12" s="606">
        <v>0.9597</v>
      </c>
      <c r="AA12" s="431">
        <v>0.94916909340129541</v>
      </c>
      <c r="AB12" s="142">
        <v>1.0530906598704592E-2</v>
      </c>
      <c r="AD12" s="220">
        <v>42464</v>
      </c>
      <c r="AE12" s="221" t="s">
        <v>342</v>
      </c>
      <c r="AF12" s="221">
        <v>1193252</v>
      </c>
      <c r="AG12" s="222">
        <v>341.80807791463764</v>
      </c>
      <c r="AH12" s="221">
        <v>235083.5</v>
      </c>
      <c r="AI12" s="222">
        <v>67.339873961615581</v>
      </c>
      <c r="AJ12" s="223">
        <v>0.19701077391866931</v>
      </c>
      <c r="AK12" s="217">
        <v>0.31</v>
      </c>
      <c r="AL12" s="223">
        <v>-0.11298922608133069</v>
      </c>
      <c r="AM12" s="224" t="s">
        <v>1515</v>
      </c>
    </row>
    <row r="13" spans="1:39" s="18" customFormat="1" ht="20.25" customHeight="1" x14ac:dyDescent="0.4">
      <c r="A13" s="291">
        <v>45626</v>
      </c>
      <c r="B13" s="19">
        <v>1</v>
      </c>
      <c r="C13" s="19">
        <v>4</v>
      </c>
      <c r="D13" s="19">
        <v>1394</v>
      </c>
      <c r="E13" s="19" t="s">
        <v>1767</v>
      </c>
      <c r="F13" s="19" t="s">
        <v>1567</v>
      </c>
      <c r="G13" s="19" t="s">
        <v>788</v>
      </c>
      <c r="H13" s="19" t="s">
        <v>1572</v>
      </c>
      <c r="I13" s="19" t="s">
        <v>1589</v>
      </c>
      <c r="J13" s="19" t="s">
        <v>792</v>
      </c>
      <c r="K13" s="19" t="s">
        <v>1482</v>
      </c>
      <c r="L13" s="299">
        <v>44685</v>
      </c>
      <c r="M13" s="21">
        <v>2486919.5000000005</v>
      </c>
      <c r="N13" s="21">
        <v>7559.0258358662632</v>
      </c>
      <c r="O13" s="21">
        <v>585284</v>
      </c>
      <c r="P13" s="21">
        <v>1778.9787234042553</v>
      </c>
      <c r="Q13" s="21">
        <v>93533</v>
      </c>
      <c r="R13" s="21">
        <v>284.29483282674772</v>
      </c>
      <c r="S13" s="21">
        <v>491751</v>
      </c>
      <c r="T13" s="21">
        <v>1494.6838905775076</v>
      </c>
      <c r="U13" s="21">
        <v>62597</v>
      </c>
      <c r="V13" s="21">
        <v>7984.85</v>
      </c>
      <c r="W13" s="21">
        <v>371220.95</v>
      </c>
      <c r="X13" s="22">
        <v>141178.19999999998</v>
      </c>
      <c r="Y13" s="22">
        <v>429.11306990881451</v>
      </c>
      <c r="Z13" s="606">
        <v>0.9597</v>
      </c>
      <c r="AA13" s="431">
        <v>0.94323169688443864</v>
      </c>
      <c r="AB13" s="142">
        <v>1.6468303115561356E-2</v>
      </c>
      <c r="AD13" s="220">
        <v>42464</v>
      </c>
      <c r="AE13" s="221" t="s">
        <v>827</v>
      </c>
      <c r="AF13" s="221">
        <v>2311722</v>
      </c>
      <c r="AG13" s="222">
        <v>662.19478659409913</v>
      </c>
      <c r="AH13" s="221">
        <v>628070</v>
      </c>
      <c r="AI13" s="222">
        <v>179.9112002291607</v>
      </c>
      <c r="AJ13" s="223">
        <v>0.27168924291069602</v>
      </c>
      <c r="AK13" s="217">
        <v>0.24</v>
      </c>
      <c r="AL13" s="223">
        <v>3.1689242910696025E-2</v>
      </c>
      <c r="AM13" s="224" t="s">
        <v>1515</v>
      </c>
    </row>
    <row r="14" spans="1:39" s="18" customFormat="1" ht="20.25" customHeight="1" x14ac:dyDescent="0.4">
      <c r="A14" s="291">
        <v>45626</v>
      </c>
      <c r="B14" s="19">
        <v>1</v>
      </c>
      <c r="C14" s="19">
        <v>5</v>
      </c>
      <c r="D14" s="19">
        <v>1385</v>
      </c>
      <c r="E14" s="19" t="s">
        <v>1768</v>
      </c>
      <c r="F14" s="19" t="s">
        <v>1459</v>
      </c>
      <c r="G14" s="19" t="s">
        <v>788</v>
      </c>
      <c r="H14" s="19" t="s">
        <v>875</v>
      </c>
      <c r="I14" s="19" t="s">
        <v>1589</v>
      </c>
      <c r="J14" s="19" t="s">
        <v>792</v>
      </c>
      <c r="K14" s="19" t="s">
        <v>1482</v>
      </c>
      <c r="L14" s="299">
        <v>42278</v>
      </c>
      <c r="M14" s="21">
        <v>1934710</v>
      </c>
      <c r="N14" s="21">
        <v>5880.577507598784</v>
      </c>
      <c r="O14" s="21">
        <v>559104</v>
      </c>
      <c r="P14" s="21">
        <v>1699.4042553191489</v>
      </c>
      <c r="Q14" s="21">
        <v>85214</v>
      </c>
      <c r="R14" s="21">
        <v>259.00911854103344</v>
      </c>
      <c r="S14" s="21">
        <v>473890</v>
      </c>
      <c r="T14" s="21">
        <v>1440.3951367781156</v>
      </c>
      <c r="U14" s="21">
        <v>225832.25</v>
      </c>
      <c r="V14" s="21">
        <v>2836.5</v>
      </c>
      <c r="W14" s="21">
        <v>232026.5</v>
      </c>
      <c r="X14" s="22">
        <v>98408.75</v>
      </c>
      <c r="Y14" s="22">
        <v>299.11474164133739</v>
      </c>
      <c r="Z14" s="606">
        <v>0.91420000000000001</v>
      </c>
      <c r="AA14" s="431">
        <v>0.94913514170082336</v>
      </c>
      <c r="AB14" s="142">
        <v>-3.4935141700823347E-2</v>
      </c>
      <c r="AD14" s="220">
        <v>42464</v>
      </c>
      <c r="AE14" s="221" t="s">
        <v>1496</v>
      </c>
      <c r="AF14" s="221">
        <v>777625</v>
      </c>
      <c r="AG14" s="222">
        <v>222.75136064164997</v>
      </c>
      <c r="AH14" s="221">
        <v>-36316.5</v>
      </c>
      <c r="AI14" s="222">
        <v>-10.402893153824118</v>
      </c>
      <c r="AJ14" s="223">
        <v>-4.6701816428226975E-2</v>
      </c>
      <c r="AK14" s="217">
        <v>0.20499999999999999</v>
      </c>
      <c r="AL14" s="223">
        <v>-0.25170181642822698</v>
      </c>
      <c r="AM14" s="224" t="s">
        <v>1515</v>
      </c>
    </row>
    <row r="15" spans="1:39" s="18" customFormat="1" ht="20.25" customHeight="1" x14ac:dyDescent="0.4">
      <c r="A15" s="291">
        <v>45626</v>
      </c>
      <c r="B15" s="19">
        <v>1</v>
      </c>
      <c r="C15" s="19">
        <v>6</v>
      </c>
      <c r="D15" s="19">
        <v>1386</v>
      </c>
      <c r="E15" s="19" t="s">
        <v>1769</v>
      </c>
      <c r="F15" s="19" t="s">
        <v>1459</v>
      </c>
      <c r="G15" s="19" t="s">
        <v>788</v>
      </c>
      <c r="H15" s="19" t="s">
        <v>875</v>
      </c>
      <c r="I15" s="19" t="s">
        <v>1589</v>
      </c>
      <c r="J15" s="19" t="s">
        <v>792</v>
      </c>
      <c r="K15" s="19" t="s">
        <v>1482</v>
      </c>
      <c r="L15" s="299">
        <v>42279</v>
      </c>
      <c r="M15" s="21">
        <v>1504175.25</v>
      </c>
      <c r="N15" s="21">
        <v>4571.961246200608</v>
      </c>
      <c r="O15" s="21">
        <v>416112</v>
      </c>
      <c r="P15" s="21">
        <v>1264.7781155015198</v>
      </c>
      <c r="Q15" s="21">
        <v>85370</v>
      </c>
      <c r="R15" s="21">
        <v>259.48328267477206</v>
      </c>
      <c r="S15" s="21">
        <v>330742</v>
      </c>
      <c r="T15" s="21">
        <v>1005.2948328267477</v>
      </c>
      <c r="U15" s="21">
        <v>95939.75</v>
      </c>
      <c r="V15" s="21">
        <v>3320.5</v>
      </c>
      <c r="W15" s="21">
        <v>203883.25</v>
      </c>
      <c r="X15" s="22">
        <v>112968.5</v>
      </c>
      <c r="Y15" s="22">
        <v>343.36930091185411</v>
      </c>
      <c r="Z15" s="606">
        <v>0.91420000000000001</v>
      </c>
      <c r="AA15" s="431">
        <v>0.92489671665585504</v>
      </c>
      <c r="AB15" s="142">
        <v>-1.0696716655855032E-2</v>
      </c>
      <c r="AD15" s="220">
        <v>42464</v>
      </c>
      <c r="AE15" s="221" t="s">
        <v>828</v>
      </c>
      <c r="AF15" s="221">
        <v>3278835</v>
      </c>
      <c r="AG15" s="222">
        <v>939.22515038670872</v>
      </c>
      <c r="AH15" s="221">
        <v>726636</v>
      </c>
      <c r="AI15" s="222">
        <v>208.14551704382697</v>
      </c>
      <c r="AJ15" s="223">
        <v>0.22161407939100319</v>
      </c>
      <c r="AK15" s="217">
        <v>0.20499999999999999</v>
      </c>
      <c r="AL15" s="223">
        <v>1.6614079391003206E-2</v>
      </c>
      <c r="AM15" s="224" t="s">
        <v>1515</v>
      </c>
    </row>
    <row r="16" spans="1:39" s="18" customFormat="1" ht="20.25" customHeight="1" x14ac:dyDescent="0.4">
      <c r="A16" s="291">
        <v>45626</v>
      </c>
      <c r="B16" s="19">
        <v>1</v>
      </c>
      <c r="C16" s="19">
        <v>7</v>
      </c>
      <c r="D16" s="19">
        <v>1387</v>
      </c>
      <c r="E16" s="19" t="s">
        <v>1770</v>
      </c>
      <c r="F16" s="19" t="s">
        <v>1459</v>
      </c>
      <c r="G16" s="19" t="s">
        <v>788</v>
      </c>
      <c r="H16" s="19" t="s">
        <v>875</v>
      </c>
      <c r="I16" s="19" t="s">
        <v>1589</v>
      </c>
      <c r="J16" s="19" t="s">
        <v>792</v>
      </c>
      <c r="K16" s="19" t="s">
        <v>1482</v>
      </c>
      <c r="L16" s="299">
        <v>42280</v>
      </c>
      <c r="M16" s="21">
        <v>1697373.5</v>
      </c>
      <c r="N16" s="21">
        <v>5159.1899696048631</v>
      </c>
      <c r="O16" s="21">
        <v>475428</v>
      </c>
      <c r="P16" s="21">
        <v>1445.0699088145896</v>
      </c>
      <c r="Q16" s="21">
        <v>93934</v>
      </c>
      <c r="R16" s="21">
        <v>285.51367781155017</v>
      </c>
      <c r="S16" s="21">
        <v>381494</v>
      </c>
      <c r="T16" s="21">
        <v>1159.5562310030396</v>
      </c>
      <c r="U16" s="21">
        <v>133106</v>
      </c>
      <c r="V16" s="21">
        <v>4004</v>
      </c>
      <c r="W16" s="21">
        <v>217057</v>
      </c>
      <c r="X16" s="22">
        <v>121261</v>
      </c>
      <c r="Y16" s="22">
        <v>368.57446808510639</v>
      </c>
      <c r="Z16" s="606">
        <v>0.91420000000000001</v>
      </c>
      <c r="AA16" s="431">
        <v>0.92855962462003794</v>
      </c>
      <c r="AB16" s="142">
        <v>-1.4359624620037925E-2</v>
      </c>
      <c r="AD16" s="220">
        <v>42464</v>
      </c>
      <c r="AE16" s="221" t="s">
        <v>826</v>
      </c>
      <c r="AF16" s="221">
        <v>3154216</v>
      </c>
      <c r="AG16" s="222">
        <v>903.52792896018332</v>
      </c>
      <c r="AH16" s="221">
        <v>488088.5</v>
      </c>
      <c r="AI16" s="222">
        <v>139.81337725580062</v>
      </c>
      <c r="AJ16" s="223">
        <v>0.1547416220068632</v>
      </c>
      <c r="AK16" s="217">
        <v>0.20499999999999999</v>
      </c>
      <c r="AL16" s="223">
        <v>-5.0258377993136788E-2</v>
      </c>
      <c r="AM16" s="224" t="s">
        <v>1515</v>
      </c>
    </row>
    <row r="17" spans="1:39" s="18" customFormat="1" ht="20.25" customHeight="1" x14ac:dyDescent="0.4">
      <c r="A17" s="291">
        <v>45626</v>
      </c>
      <c r="B17" s="19">
        <v>1</v>
      </c>
      <c r="C17" s="19">
        <v>8</v>
      </c>
      <c r="D17" s="19">
        <v>1388</v>
      </c>
      <c r="E17" s="19" t="s">
        <v>1771</v>
      </c>
      <c r="F17" s="19" t="s">
        <v>1459</v>
      </c>
      <c r="G17" s="19" t="s">
        <v>788</v>
      </c>
      <c r="H17" s="19" t="s">
        <v>875</v>
      </c>
      <c r="I17" s="19" t="s">
        <v>1589</v>
      </c>
      <c r="J17" s="19" t="s">
        <v>792</v>
      </c>
      <c r="K17" s="19" t="s">
        <v>1482</v>
      </c>
      <c r="L17" s="299">
        <v>42281</v>
      </c>
      <c r="M17" s="21">
        <v>2208194.75</v>
      </c>
      <c r="N17" s="21">
        <v>6711.8381458966569</v>
      </c>
      <c r="O17" s="21">
        <v>589139</v>
      </c>
      <c r="P17" s="21">
        <v>1790.6960486322189</v>
      </c>
      <c r="Q17" s="21">
        <v>112586</v>
      </c>
      <c r="R17" s="21">
        <v>342.20668693009117</v>
      </c>
      <c r="S17" s="21">
        <v>476553</v>
      </c>
      <c r="T17" s="21">
        <v>1448.4893617021276</v>
      </c>
      <c r="U17" s="21">
        <v>126727.25</v>
      </c>
      <c r="V17" s="21">
        <v>3019</v>
      </c>
      <c r="W17" s="21">
        <v>271738.25</v>
      </c>
      <c r="X17" s="22">
        <v>187654.5</v>
      </c>
      <c r="Y17" s="22">
        <v>570.37841945288756</v>
      </c>
      <c r="Z17" s="606">
        <v>0.91420000000000001</v>
      </c>
      <c r="AA17" s="431">
        <v>0.91501904440267323</v>
      </c>
      <c r="AB17" s="142">
        <v>-8.190444026732191E-4</v>
      </c>
      <c r="AD17" s="220">
        <v>42464</v>
      </c>
      <c r="AE17" s="221" t="s">
        <v>638</v>
      </c>
      <c r="AF17" s="221">
        <v>1832841</v>
      </c>
      <c r="AG17" s="222">
        <v>525.01890575766254</v>
      </c>
      <c r="AH17" s="221">
        <v>194721.5</v>
      </c>
      <c r="AI17" s="222">
        <v>55.778143798338583</v>
      </c>
      <c r="AJ17" s="223">
        <v>0.10624025761099845</v>
      </c>
      <c r="AK17" s="217">
        <v>0.20499999999999999</v>
      </c>
      <c r="AL17" s="223">
        <v>-9.8759742389001537E-2</v>
      </c>
      <c r="AM17" s="224" t="s">
        <v>1515</v>
      </c>
    </row>
    <row r="18" spans="1:39" s="18" customFormat="1" ht="20.25" customHeight="1" x14ac:dyDescent="0.4">
      <c r="A18" s="291">
        <v>45626</v>
      </c>
      <c r="B18" s="19">
        <v>2</v>
      </c>
      <c r="C18" s="19">
        <v>1</v>
      </c>
      <c r="D18" s="19">
        <v>1370</v>
      </c>
      <c r="E18" s="19" t="s">
        <v>1772</v>
      </c>
      <c r="F18" s="19" t="s">
        <v>1458</v>
      </c>
      <c r="G18" s="19" t="s">
        <v>1945</v>
      </c>
      <c r="H18" s="19" t="s">
        <v>1921</v>
      </c>
      <c r="I18" s="19" t="s">
        <v>1745</v>
      </c>
      <c r="J18" s="19" t="s">
        <v>791</v>
      </c>
      <c r="K18" s="19" t="s">
        <v>1743</v>
      </c>
      <c r="L18" s="299">
        <v>45292</v>
      </c>
      <c r="M18" s="21">
        <v>957336.75</v>
      </c>
      <c r="N18" s="21">
        <v>2909.8381458966564</v>
      </c>
      <c r="O18" s="21">
        <v>705227</v>
      </c>
      <c r="P18" s="21">
        <v>2143.5471124620062</v>
      </c>
      <c r="Q18" s="21">
        <v>142141</v>
      </c>
      <c r="R18" s="21">
        <v>432.03951367781156</v>
      </c>
      <c r="S18" s="21">
        <v>563086</v>
      </c>
      <c r="T18" s="21">
        <v>1711.5075987841944</v>
      </c>
      <c r="U18" s="21">
        <v>87183.799999999988</v>
      </c>
      <c r="V18" s="21">
        <v>19223.509999999998</v>
      </c>
      <c r="W18" s="21">
        <v>533498.69999999995</v>
      </c>
      <c r="X18" s="22">
        <v>65320.989999999983</v>
      </c>
      <c r="Y18" s="22">
        <v>198.54404255319145</v>
      </c>
      <c r="Z18" s="606">
        <v>0.88339999999999996</v>
      </c>
      <c r="AA18" s="431">
        <v>0.93176801162182488</v>
      </c>
      <c r="AB18" s="142">
        <v>-4.8368011621824913E-2</v>
      </c>
      <c r="AD18" s="220">
        <v>42464</v>
      </c>
      <c r="AE18" s="221" t="s">
        <v>1487</v>
      </c>
      <c r="AF18" s="221">
        <v>2450386</v>
      </c>
      <c r="AG18" s="222">
        <v>701.91521054139218</v>
      </c>
      <c r="AH18" s="221">
        <v>291339</v>
      </c>
      <c r="AI18" s="222">
        <v>83.454311085648811</v>
      </c>
      <c r="AJ18" s="223">
        <v>0.11889514549952539</v>
      </c>
      <c r="AK18" s="217">
        <v>0.19</v>
      </c>
      <c r="AL18" s="223">
        <v>-7.1104854500474615E-2</v>
      </c>
      <c r="AM18" s="224" t="s">
        <v>1515</v>
      </c>
    </row>
    <row r="19" spans="1:39" s="18" customFormat="1" ht="20.25" customHeight="1" x14ac:dyDescent="0.4">
      <c r="A19" s="291">
        <v>45626</v>
      </c>
      <c r="B19" s="19">
        <v>2</v>
      </c>
      <c r="C19" s="19">
        <v>2</v>
      </c>
      <c r="D19" s="19">
        <v>1371</v>
      </c>
      <c r="E19" s="19" t="s">
        <v>1773</v>
      </c>
      <c r="F19" s="19" t="s">
        <v>1458</v>
      </c>
      <c r="G19" s="19" t="s">
        <v>1945</v>
      </c>
      <c r="H19" s="19" t="s">
        <v>1921</v>
      </c>
      <c r="I19" s="19" t="s">
        <v>1745</v>
      </c>
      <c r="J19" s="19" t="s">
        <v>791</v>
      </c>
      <c r="K19" s="19" t="s">
        <v>1743</v>
      </c>
      <c r="L19" s="299">
        <v>45292</v>
      </c>
      <c r="M19" s="21">
        <v>739515.25</v>
      </c>
      <c r="N19" s="21">
        <v>2247.766717325228</v>
      </c>
      <c r="O19" s="21">
        <v>523914</v>
      </c>
      <c r="P19" s="21">
        <v>1592.4437689969604</v>
      </c>
      <c r="Q19" s="21">
        <v>107083</v>
      </c>
      <c r="R19" s="21">
        <v>325.48024316109422</v>
      </c>
      <c r="S19" s="21">
        <v>416831</v>
      </c>
      <c r="T19" s="21">
        <v>1266.9635258358662</v>
      </c>
      <c r="U19" s="21">
        <v>35194.949999999997</v>
      </c>
      <c r="V19" s="21">
        <v>14653.52</v>
      </c>
      <c r="W19" s="21">
        <v>408144.74000000005</v>
      </c>
      <c r="X19" s="22">
        <v>65920.789999999979</v>
      </c>
      <c r="Y19" s="22">
        <v>200.3671428571428</v>
      </c>
      <c r="Z19" s="606">
        <v>0.88339999999999996</v>
      </c>
      <c r="AA19" s="431">
        <v>0.91085945827351089</v>
      </c>
      <c r="AB19" s="142">
        <v>-2.7459458273510928E-2</v>
      </c>
      <c r="AD19" s="220">
        <v>42464</v>
      </c>
      <c r="AE19" s="221" t="s">
        <v>1507</v>
      </c>
      <c r="AF19" s="221">
        <v>1362181</v>
      </c>
      <c r="AG19" s="222">
        <v>390.19793755370955</v>
      </c>
      <c r="AH19" s="221">
        <v>254636</v>
      </c>
      <c r="AI19" s="222">
        <v>72.940704669149241</v>
      </c>
      <c r="AJ19" s="223">
        <v>0.18693257357135359</v>
      </c>
      <c r="AK19" s="217">
        <v>0.28000000000000003</v>
      </c>
      <c r="AL19" s="223">
        <v>-9.3067426428646433E-2</v>
      </c>
      <c r="AM19" s="224" t="s">
        <v>1515</v>
      </c>
    </row>
    <row r="20" spans="1:39" s="18" customFormat="1" ht="20.25" customHeight="1" x14ac:dyDescent="0.4">
      <c r="A20" s="291">
        <v>45626</v>
      </c>
      <c r="B20" s="19">
        <v>2</v>
      </c>
      <c r="C20" s="19">
        <v>3</v>
      </c>
      <c r="D20" s="19">
        <v>1372</v>
      </c>
      <c r="E20" s="19" t="s">
        <v>1774</v>
      </c>
      <c r="F20" s="19" t="s">
        <v>1458</v>
      </c>
      <c r="G20" s="19" t="s">
        <v>1945</v>
      </c>
      <c r="H20" s="19" t="s">
        <v>1921</v>
      </c>
      <c r="I20" s="19" t="s">
        <v>1745</v>
      </c>
      <c r="J20" s="19" t="s">
        <v>791</v>
      </c>
      <c r="K20" s="19" t="s">
        <v>1743</v>
      </c>
      <c r="L20" s="299">
        <v>45292</v>
      </c>
      <c r="M20" s="21">
        <v>863187.25</v>
      </c>
      <c r="N20" s="21">
        <v>2623.6694528875378</v>
      </c>
      <c r="O20" s="21">
        <v>567241</v>
      </c>
      <c r="P20" s="21">
        <v>1724.1367781155016</v>
      </c>
      <c r="Q20" s="21">
        <v>93584</v>
      </c>
      <c r="R20" s="21">
        <v>284.44984802431611</v>
      </c>
      <c r="S20" s="21">
        <v>473657</v>
      </c>
      <c r="T20" s="21">
        <v>1439.6869300911853</v>
      </c>
      <c r="U20" s="21">
        <v>50096.6</v>
      </c>
      <c r="V20" s="21">
        <v>9649.93</v>
      </c>
      <c r="W20" s="21">
        <v>401553.70000000007</v>
      </c>
      <c r="X20" s="22">
        <v>105940.77000000005</v>
      </c>
      <c r="Y20" s="22">
        <v>322.00841945288767</v>
      </c>
      <c r="Z20" s="606">
        <v>0.88339999999999996</v>
      </c>
      <c r="AA20" s="431">
        <v>0.87726791608657329</v>
      </c>
      <c r="AB20" s="142">
        <v>6.132083913426678E-3</v>
      </c>
      <c r="AD20" s="220">
        <v>42464</v>
      </c>
      <c r="AE20" s="221" t="s">
        <v>1486</v>
      </c>
      <c r="AF20" s="221" t="s">
        <v>1515</v>
      </c>
      <c r="AG20" s="222" t="s">
        <v>1515</v>
      </c>
      <c r="AH20" s="221" t="s">
        <v>1515</v>
      </c>
      <c r="AI20" s="222" t="s">
        <v>1515</v>
      </c>
      <c r="AJ20" s="223" t="s">
        <v>1515</v>
      </c>
      <c r="AK20" s="217">
        <v>0.13500000000000001</v>
      </c>
      <c r="AL20" s="223" t="s">
        <v>1515</v>
      </c>
      <c r="AM20" s="224" t="s">
        <v>1515</v>
      </c>
    </row>
    <row r="21" spans="1:39" s="18" customFormat="1" ht="20.25" customHeight="1" x14ac:dyDescent="0.4">
      <c r="A21" s="291">
        <v>45626</v>
      </c>
      <c r="B21" s="19">
        <v>3</v>
      </c>
      <c r="C21" s="19">
        <v>1</v>
      </c>
      <c r="D21" s="19">
        <v>1425</v>
      </c>
      <c r="E21" s="19" t="s">
        <v>1775</v>
      </c>
      <c r="F21" s="19" t="s">
        <v>1458</v>
      </c>
      <c r="G21" s="19" t="s">
        <v>1945</v>
      </c>
      <c r="H21" s="19" t="s">
        <v>1922</v>
      </c>
      <c r="I21" s="19" t="s">
        <v>1902</v>
      </c>
      <c r="J21" s="19" t="s">
        <v>791</v>
      </c>
      <c r="K21" s="19" t="s">
        <v>1938</v>
      </c>
      <c r="L21" s="299">
        <v>45536</v>
      </c>
      <c r="M21" s="21">
        <v>1704887.75</v>
      </c>
      <c r="N21" s="21">
        <v>5182.0296352583582</v>
      </c>
      <c r="O21" s="21">
        <v>695888</v>
      </c>
      <c r="P21" s="21">
        <v>2115.161094224924</v>
      </c>
      <c r="Q21" s="21">
        <v>114583</v>
      </c>
      <c r="R21" s="21">
        <v>348.27659574468083</v>
      </c>
      <c r="S21" s="21">
        <v>581305</v>
      </c>
      <c r="T21" s="21">
        <v>1766.8844984802431</v>
      </c>
      <c r="U21" s="21">
        <v>35763.910000000003</v>
      </c>
      <c r="V21" s="21">
        <v>0</v>
      </c>
      <c r="W21" s="21">
        <v>509335.02999999991</v>
      </c>
      <c r="X21" s="22">
        <v>150789.06000000003</v>
      </c>
      <c r="Y21" s="22">
        <v>458.3254103343466</v>
      </c>
      <c r="Z21" s="606">
        <v>0.88500000000000001</v>
      </c>
      <c r="AA21" s="431">
        <v>0.9115548457662388</v>
      </c>
      <c r="AB21" s="142">
        <v>-2.6554845766238788E-2</v>
      </c>
      <c r="AD21" s="220">
        <v>0</v>
      </c>
      <c r="AE21" s="221">
        <v>0</v>
      </c>
      <c r="AF21" s="221" t="s">
        <v>1515</v>
      </c>
      <c r="AG21" s="222" t="s">
        <v>1515</v>
      </c>
      <c r="AH21" s="221" t="s">
        <v>1515</v>
      </c>
      <c r="AI21" s="222" t="s">
        <v>1515</v>
      </c>
      <c r="AJ21" s="223" t="s">
        <v>1515</v>
      </c>
      <c r="AK21" s="217">
        <v>0</v>
      </c>
      <c r="AL21" s="223" t="s">
        <v>1515</v>
      </c>
      <c r="AM21" s="224" t="s">
        <v>1515</v>
      </c>
    </row>
    <row r="22" spans="1:39" s="18" customFormat="1" ht="20.25" customHeight="1" x14ac:dyDescent="0.4">
      <c r="A22" s="291">
        <v>45626</v>
      </c>
      <c r="B22" s="19">
        <v>3</v>
      </c>
      <c r="C22" s="19">
        <v>2</v>
      </c>
      <c r="D22" s="19">
        <v>1426</v>
      </c>
      <c r="E22" s="19" t="s">
        <v>1776</v>
      </c>
      <c r="F22" s="19" t="s">
        <v>1458</v>
      </c>
      <c r="G22" s="19" t="s">
        <v>1945</v>
      </c>
      <c r="H22" s="19" t="s">
        <v>1923</v>
      </c>
      <c r="I22" s="19" t="s">
        <v>1902</v>
      </c>
      <c r="J22" s="19" t="s">
        <v>791</v>
      </c>
      <c r="K22" s="19" t="s">
        <v>1938</v>
      </c>
      <c r="L22" s="299">
        <v>45537</v>
      </c>
      <c r="M22" s="21">
        <v>1399093.5</v>
      </c>
      <c r="N22" s="21">
        <v>4252.5638297872338</v>
      </c>
      <c r="O22" s="21">
        <v>559455</v>
      </c>
      <c r="P22" s="21">
        <v>1700.4711246200609</v>
      </c>
      <c r="Q22" s="21">
        <v>87006</v>
      </c>
      <c r="R22" s="21">
        <v>264.45592705167172</v>
      </c>
      <c r="S22" s="21">
        <v>472449</v>
      </c>
      <c r="T22" s="21">
        <v>1436.0151975683891</v>
      </c>
      <c r="U22" s="21">
        <v>31907.83</v>
      </c>
      <c r="V22" s="21">
        <v>0</v>
      </c>
      <c r="W22" s="21">
        <v>378104.72000000009</v>
      </c>
      <c r="X22" s="22">
        <v>149442.44999999998</v>
      </c>
      <c r="Y22" s="22">
        <v>454.23237082066862</v>
      </c>
      <c r="Z22" s="606">
        <v>0.88500000000000001</v>
      </c>
      <c r="AA22" s="431">
        <v>0.89318623094167759</v>
      </c>
      <c r="AB22" s="142">
        <v>-8.1862309416775858E-3</v>
      </c>
      <c r="AD22" s="220"/>
      <c r="AE22" s="221">
        <v>0</v>
      </c>
      <c r="AF22" s="221" t="s">
        <v>1515</v>
      </c>
      <c r="AG22" s="222" t="s">
        <v>1515</v>
      </c>
      <c r="AH22" s="221" t="s">
        <v>1515</v>
      </c>
      <c r="AI22" s="222" t="s">
        <v>1515</v>
      </c>
      <c r="AJ22" s="223" t="s">
        <v>1515</v>
      </c>
      <c r="AK22" s="217">
        <v>0</v>
      </c>
      <c r="AL22" s="223" t="s">
        <v>1515</v>
      </c>
      <c r="AM22" s="224" t="s">
        <v>1515</v>
      </c>
    </row>
    <row r="23" spans="1:39" s="18" customFormat="1" ht="20.25" customHeight="1" x14ac:dyDescent="0.4">
      <c r="A23" s="291">
        <v>45626</v>
      </c>
      <c r="B23" s="19">
        <v>3</v>
      </c>
      <c r="C23" s="19">
        <v>3</v>
      </c>
      <c r="D23" s="19">
        <v>1427</v>
      </c>
      <c r="E23" s="19" t="s">
        <v>1777</v>
      </c>
      <c r="F23" s="19" t="s">
        <v>1458</v>
      </c>
      <c r="G23" s="19" t="s">
        <v>1945</v>
      </c>
      <c r="H23" s="19" t="s">
        <v>1922</v>
      </c>
      <c r="I23" s="19" t="s">
        <v>1902</v>
      </c>
      <c r="J23" s="19" t="s">
        <v>791</v>
      </c>
      <c r="K23" s="19" t="s">
        <v>1938</v>
      </c>
      <c r="L23" s="299">
        <v>45538</v>
      </c>
      <c r="M23" s="21">
        <v>1729751</v>
      </c>
      <c r="N23" s="21">
        <v>5257.6018237082071</v>
      </c>
      <c r="O23" s="21">
        <v>675402</v>
      </c>
      <c r="P23" s="21">
        <v>2052.8936170212764</v>
      </c>
      <c r="Q23" s="21">
        <v>106655</v>
      </c>
      <c r="R23" s="21">
        <v>324.17933130699089</v>
      </c>
      <c r="S23" s="21">
        <v>568747</v>
      </c>
      <c r="T23" s="21">
        <v>1728.7142857142858</v>
      </c>
      <c r="U23" s="21">
        <v>23025.13</v>
      </c>
      <c r="V23" s="21">
        <v>0</v>
      </c>
      <c r="W23" s="21">
        <v>475007.33</v>
      </c>
      <c r="X23" s="22">
        <v>177369.54000000004</v>
      </c>
      <c r="Y23" s="22">
        <v>539.11714285714299</v>
      </c>
      <c r="Z23" s="606">
        <v>0.88500000000000001</v>
      </c>
      <c r="AA23" s="431">
        <v>0.89745949561526484</v>
      </c>
      <c r="AB23" s="142">
        <v>-1.2459495615264826E-2</v>
      </c>
      <c r="AD23" s="220"/>
      <c r="AE23" s="221">
        <v>0</v>
      </c>
      <c r="AF23" s="502" t="s">
        <v>1515</v>
      </c>
      <c r="AG23" s="503" t="s">
        <v>1515</v>
      </c>
      <c r="AH23" s="502" t="s">
        <v>1515</v>
      </c>
      <c r="AI23" s="503" t="s">
        <v>1515</v>
      </c>
      <c r="AJ23" s="504" t="s">
        <v>1515</v>
      </c>
      <c r="AK23" s="505">
        <v>0</v>
      </c>
      <c r="AL23" s="504" t="s">
        <v>1515</v>
      </c>
      <c r="AM23" s="224" t="s">
        <v>1515</v>
      </c>
    </row>
    <row r="24" spans="1:39" s="18" customFormat="1" ht="20.25" customHeight="1" x14ac:dyDescent="0.4">
      <c r="A24" s="291">
        <v>45626</v>
      </c>
      <c r="B24" s="19">
        <v>3</v>
      </c>
      <c r="C24" s="19">
        <v>4</v>
      </c>
      <c r="D24" s="19">
        <v>1428</v>
      </c>
      <c r="E24" s="19" t="s">
        <v>1778</v>
      </c>
      <c r="F24" s="19" t="s">
        <v>1458</v>
      </c>
      <c r="G24" s="19" t="s">
        <v>1945</v>
      </c>
      <c r="H24" s="19" t="s">
        <v>1924</v>
      </c>
      <c r="I24" s="19" t="s">
        <v>1902</v>
      </c>
      <c r="J24" s="19" t="s">
        <v>791</v>
      </c>
      <c r="K24" s="19" t="s">
        <v>1938</v>
      </c>
      <c r="L24" s="299">
        <v>45539</v>
      </c>
      <c r="M24" s="21">
        <v>1705646</v>
      </c>
      <c r="N24" s="21">
        <v>5184.3343465045591</v>
      </c>
      <c r="O24" s="21">
        <v>959998</v>
      </c>
      <c r="P24" s="21">
        <v>2917.9270516717324</v>
      </c>
      <c r="Q24" s="21">
        <v>137020</v>
      </c>
      <c r="R24" s="21">
        <v>416.47416413373861</v>
      </c>
      <c r="S24" s="21">
        <v>822978</v>
      </c>
      <c r="T24" s="21">
        <v>2501.4528875379938</v>
      </c>
      <c r="U24" s="21">
        <v>174264.58999999997</v>
      </c>
      <c r="V24" s="21">
        <v>0</v>
      </c>
      <c r="W24" s="21">
        <v>624028.40000000014</v>
      </c>
      <c r="X24" s="22">
        <v>161705.01</v>
      </c>
      <c r="Y24" s="22">
        <v>491.5045896656535</v>
      </c>
      <c r="Z24" s="606">
        <v>0.88500000000000001</v>
      </c>
      <c r="AA24" s="431">
        <v>0.90519427243402206</v>
      </c>
      <c r="AB24" s="142">
        <v>-2.0194272434022054E-2</v>
      </c>
      <c r="AF24" s="561" t="s">
        <v>841</v>
      </c>
      <c r="AG24" s="561" t="s">
        <v>752</v>
      </c>
      <c r="AH24" s="561" t="s">
        <v>841</v>
      </c>
      <c r="AI24" s="561" t="s">
        <v>752</v>
      </c>
      <c r="AJ24" s="562" t="s">
        <v>722</v>
      </c>
      <c r="AK24" s="563" t="s">
        <v>704</v>
      </c>
      <c r="AL24" s="562" t="s">
        <v>752</v>
      </c>
      <c r="AM24" s="18" t="s">
        <v>752</v>
      </c>
    </row>
    <row r="25" spans="1:39" s="18" customFormat="1" ht="20.25" customHeight="1" thickBot="1" x14ac:dyDescent="0.45">
      <c r="A25" s="291">
        <v>45626</v>
      </c>
      <c r="B25" s="19">
        <v>3</v>
      </c>
      <c r="C25" s="19">
        <v>5</v>
      </c>
      <c r="D25" s="19">
        <v>1429</v>
      </c>
      <c r="E25" s="20" t="s">
        <v>1779</v>
      </c>
      <c r="F25" s="19" t="s">
        <v>1458</v>
      </c>
      <c r="G25" s="19" t="s">
        <v>1945</v>
      </c>
      <c r="H25" s="19" t="s">
        <v>1924</v>
      </c>
      <c r="I25" s="19" t="s">
        <v>1902</v>
      </c>
      <c r="J25" s="19" t="s">
        <v>791</v>
      </c>
      <c r="K25" s="19" t="s">
        <v>1938</v>
      </c>
      <c r="L25" s="299">
        <v>45540</v>
      </c>
      <c r="M25" s="21">
        <v>2056786</v>
      </c>
      <c r="N25" s="21">
        <v>6251.6291793313067</v>
      </c>
      <c r="O25" s="21">
        <v>1019582</v>
      </c>
      <c r="P25" s="21">
        <v>3099.033434650456</v>
      </c>
      <c r="Q25" s="21">
        <v>131959</v>
      </c>
      <c r="R25" s="21">
        <v>401.09118541033433</v>
      </c>
      <c r="S25" s="21">
        <v>887623</v>
      </c>
      <c r="T25" s="21">
        <v>2697.9422492401218</v>
      </c>
      <c r="U25" s="21">
        <v>239718.01000000004</v>
      </c>
      <c r="V25" s="21">
        <v>0</v>
      </c>
      <c r="W25" s="21">
        <v>629082.85</v>
      </c>
      <c r="X25" s="22">
        <v>150781.13999999998</v>
      </c>
      <c r="Y25" s="22">
        <v>458.30133738601819</v>
      </c>
      <c r="Z25" s="606">
        <v>0.88500000000000001</v>
      </c>
      <c r="AA25" s="431">
        <v>0.92669089540671712</v>
      </c>
      <c r="AB25" s="142">
        <v>-4.169089540671711E-2</v>
      </c>
      <c r="AD25" s="237"/>
      <c r="AE25" s="23"/>
      <c r="AF25" s="564" t="s">
        <v>735</v>
      </c>
      <c r="AG25" s="564" t="s">
        <v>723</v>
      </c>
      <c r="AH25" s="564" t="s">
        <v>724</v>
      </c>
      <c r="AI25" s="565" t="s">
        <v>725</v>
      </c>
      <c r="AJ25" s="566" t="s">
        <v>706</v>
      </c>
      <c r="AK25" s="567" t="s">
        <v>706</v>
      </c>
      <c r="AL25" s="566" t="s">
        <v>726</v>
      </c>
      <c r="AM25" s="18" t="s">
        <v>726</v>
      </c>
    </row>
    <row r="26" spans="1:39" s="18" customFormat="1" ht="20.25" customHeight="1" thickTop="1" thickBot="1" x14ac:dyDescent="0.45">
      <c r="A26" s="291">
        <v>45626</v>
      </c>
      <c r="B26" s="19">
        <v>3</v>
      </c>
      <c r="C26" s="19">
        <v>6</v>
      </c>
      <c r="D26" s="19">
        <v>1430</v>
      </c>
      <c r="E26" s="19" t="s">
        <v>1780</v>
      </c>
      <c r="F26" s="19" t="s">
        <v>1458</v>
      </c>
      <c r="G26" s="19" t="s">
        <v>1945</v>
      </c>
      <c r="H26" s="19" t="s">
        <v>1924</v>
      </c>
      <c r="I26" s="19" t="s">
        <v>1902</v>
      </c>
      <c r="J26" s="19" t="s">
        <v>791</v>
      </c>
      <c r="K26" s="19" t="s">
        <v>1938</v>
      </c>
      <c r="L26" s="299">
        <v>45541</v>
      </c>
      <c r="M26" s="21">
        <v>1899550</v>
      </c>
      <c r="N26" s="21">
        <v>5773.7082066869298</v>
      </c>
      <c r="O26" s="21">
        <v>1004387</v>
      </c>
      <c r="P26" s="21">
        <v>3052.8480243161093</v>
      </c>
      <c r="Q26" s="21">
        <v>137841</v>
      </c>
      <c r="R26" s="21">
        <v>418.96960486322189</v>
      </c>
      <c r="S26" s="21">
        <v>866546</v>
      </c>
      <c r="T26" s="21">
        <v>2633.8784194528876</v>
      </c>
      <c r="U26" s="21">
        <v>205135.33</v>
      </c>
      <c r="V26" s="21">
        <v>0</v>
      </c>
      <c r="W26" s="21">
        <v>600407.28</v>
      </c>
      <c r="X26" s="22">
        <v>198844.39</v>
      </c>
      <c r="Y26" s="22">
        <v>604.3902431610943</v>
      </c>
      <c r="Z26" s="606">
        <v>0.88500000000000001</v>
      </c>
      <c r="AA26" s="431">
        <v>0.89532026532599818</v>
      </c>
      <c r="AB26" s="142">
        <v>-1.0320265325998168E-2</v>
      </c>
      <c r="AD26" s="237"/>
      <c r="AE26" s="23"/>
      <c r="AF26" s="568">
        <v>20385536</v>
      </c>
      <c r="AG26" s="568">
        <v>964.89208445872032</v>
      </c>
      <c r="AH26" s="568">
        <v>3947122</v>
      </c>
      <c r="AI26" s="568">
        <v>211.14328677809098</v>
      </c>
      <c r="AJ26" s="516">
        <v>0.18049627063800305</v>
      </c>
      <c r="AK26" s="516">
        <v>0.18321428571428575</v>
      </c>
      <c r="AL26" s="569">
        <v>-6.250372936199694E-2</v>
      </c>
      <c r="AM26" s="18" t="e">
        <v>#DIV/0!</v>
      </c>
    </row>
    <row r="27" spans="1:39" s="18" customFormat="1" ht="20.25" customHeight="1" thickTop="1" x14ac:dyDescent="0.4">
      <c r="A27" s="291">
        <v>45626</v>
      </c>
      <c r="B27" s="19">
        <v>4</v>
      </c>
      <c r="C27" s="19">
        <v>1</v>
      </c>
      <c r="D27" s="19">
        <v>1336</v>
      </c>
      <c r="E27" s="19" t="s">
        <v>1781</v>
      </c>
      <c r="F27" s="19" t="s">
        <v>1458</v>
      </c>
      <c r="G27" s="19" t="s">
        <v>616</v>
      </c>
      <c r="H27" s="19" t="s">
        <v>1735</v>
      </c>
      <c r="I27" s="19" t="s">
        <v>1530</v>
      </c>
      <c r="J27" s="19" t="s">
        <v>791</v>
      </c>
      <c r="K27" s="19" t="s">
        <v>1539</v>
      </c>
      <c r="L27" s="299">
        <v>42278</v>
      </c>
      <c r="M27" s="21">
        <v>4714883.9700000007</v>
      </c>
      <c r="N27" s="21">
        <v>14330.954316109424</v>
      </c>
      <c r="O27" s="21">
        <v>2502595</v>
      </c>
      <c r="P27" s="21">
        <v>7606.6717325227964</v>
      </c>
      <c r="Q27" s="21">
        <v>381143</v>
      </c>
      <c r="R27" s="21">
        <v>1158.4893617021276</v>
      </c>
      <c r="S27" s="21">
        <v>2121452</v>
      </c>
      <c r="T27" s="21">
        <v>6448.1823708206684</v>
      </c>
      <c r="U27" s="21">
        <v>511558.16000000009</v>
      </c>
      <c r="V27" s="21">
        <v>38354.35</v>
      </c>
      <c r="W27" s="21">
        <v>1521301.9399999995</v>
      </c>
      <c r="X27" s="22">
        <v>431380.55000000016</v>
      </c>
      <c r="Y27" s="22">
        <v>1311.1870820668698</v>
      </c>
      <c r="Z27" s="606">
        <v>0.87939999999999996</v>
      </c>
      <c r="AA27" s="431">
        <v>0.90850664560468497</v>
      </c>
      <c r="AB27" s="142">
        <v>-2.9106645604685011E-2</v>
      </c>
      <c r="AD27" s="237"/>
      <c r="AE27" s="23"/>
      <c r="AF27" s="40"/>
      <c r="AG27" s="40"/>
      <c r="AH27" s="40"/>
      <c r="AI27" s="40"/>
      <c r="AJ27" s="94"/>
      <c r="AK27" s="498"/>
      <c r="AL27" s="94"/>
    </row>
    <row r="28" spans="1:39" s="18" customFormat="1" ht="20.25" customHeight="1" x14ac:dyDescent="0.4">
      <c r="A28" s="291">
        <v>45626</v>
      </c>
      <c r="B28" s="19">
        <v>4</v>
      </c>
      <c r="C28" s="19">
        <v>2</v>
      </c>
      <c r="D28" s="19">
        <v>1337</v>
      </c>
      <c r="E28" s="19" t="s">
        <v>1782</v>
      </c>
      <c r="F28" s="19" t="s">
        <v>1458</v>
      </c>
      <c r="G28" s="19" t="s">
        <v>616</v>
      </c>
      <c r="H28" s="19" t="s">
        <v>1730</v>
      </c>
      <c r="I28" s="19" t="s">
        <v>1530</v>
      </c>
      <c r="J28" s="19" t="s">
        <v>791</v>
      </c>
      <c r="K28" s="19" t="s">
        <v>1539</v>
      </c>
      <c r="L28" s="299">
        <v>42278</v>
      </c>
      <c r="M28" s="21">
        <v>4997545.6099999994</v>
      </c>
      <c r="N28" s="21">
        <v>15190.108237082066</v>
      </c>
      <c r="O28" s="21">
        <v>2575494</v>
      </c>
      <c r="P28" s="21">
        <v>7828.2492401215804</v>
      </c>
      <c r="Q28" s="21">
        <v>372255</v>
      </c>
      <c r="R28" s="21">
        <v>1131.4741641337387</v>
      </c>
      <c r="S28" s="21">
        <v>2203239</v>
      </c>
      <c r="T28" s="21">
        <v>6696.7750759878418</v>
      </c>
      <c r="U28" s="21">
        <v>493157.92</v>
      </c>
      <c r="V28" s="21">
        <v>32269.95</v>
      </c>
      <c r="W28" s="21">
        <v>1495963.9000000001</v>
      </c>
      <c r="X28" s="22">
        <v>554102.23</v>
      </c>
      <c r="Y28" s="22">
        <v>1684.2013069908814</v>
      </c>
      <c r="Z28" s="606">
        <v>0.87939999999999996</v>
      </c>
      <c r="AA28" s="431">
        <v>0.88912512796456489</v>
      </c>
      <c r="AB28" s="142">
        <v>-9.725127964564928E-3</v>
      </c>
      <c r="AD28" s="237"/>
      <c r="AE28" s="23"/>
      <c r="AF28" s="23"/>
      <c r="AG28" s="23"/>
      <c r="AH28" s="23"/>
      <c r="AI28" s="23"/>
      <c r="AJ28" s="23"/>
      <c r="AK28" s="41"/>
      <c r="AL28" s="23"/>
    </row>
    <row r="29" spans="1:39" s="18" customFormat="1" ht="20.25" customHeight="1" x14ac:dyDescent="0.5">
      <c r="A29" s="291">
        <v>45626</v>
      </c>
      <c r="B29" s="19">
        <v>4</v>
      </c>
      <c r="C29" s="19">
        <v>3</v>
      </c>
      <c r="D29" s="19">
        <v>1514</v>
      </c>
      <c r="E29" s="19" t="s">
        <v>1783</v>
      </c>
      <c r="F29" s="19" t="s">
        <v>1458</v>
      </c>
      <c r="G29" s="19" t="s">
        <v>616</v>
      </c>
      <c r="H29" s="19" t="s">
        <v>1925</v>
      </c>
      <c r="I29" s="19" t="s">
        <v>1479</v>
      </c>
      <c r="J29" s="19" t="s">
        <v>791</v>
      </c>
      <c r="K29" s="19" t="s">
        <v>1539</v>
      </c>
      <c r="L29" s="299">
        <v>43435</v>
      </c>
      <c r="M29" s="21">
        <v>1479844.1800000002</v>
      </c>
      <c r="N29" s="21">
        <v>4498.0066261398179</v>
      </c>
      <c r="O29" s="21">
        <v>946254</v>
      </c>
      <c r="P29" s="21">
        <v>2876.1519756838907</v>
      </c>
      <c r="Q29" s="21">
        <v>133693</v>
      </c>
      <c r="R29" s="21">
        <v>406.36170212765956</v>
      </c>
      <c r="S29" s="21">
        <v>812561</v>
      </c>
      <c r="T29" s="21">
        <v>2469.7902735562311</v>
      </c>
      <c r="U29" s="21">
        <v>137865.09</v>
      </c>
      <c r="V29" s="21">
        <v>10699.12</v>
      </c>
      <c r="W29" s="21">
        <v>663788.30999999994</v>
      </c>
      <c r="X29" s="22">
        <v>133901.48000000004</v>
      </c>
      <c r="Y29" s="22">
        <v>406.99537993920984</v>
      </c>
      <c r="Z29" s="606">
        <v>0.8518</v>
      </c>
      <c r="AA29" s="431">
        <v>0.90951650058183831</v>
      </c>
      <c r="AB29" s="142">
        <v>-5.7716500581838304E-2</v>
      </c>
      <c r="AD29" s="237"/>
      <c r="AE29" s="23"/>
      <c r="AF29" s="23"/>
      <c r="AG29" s="23"/>
      <c r="AH29" s="538" t="s">
        <v>727</v>
      </c>
      <c r="AI29" s="538"/>
      <c r="AJ29" s="23"/>
      <c r="AK29" s="41"/>
      <c r="AL29" s="23"/>
    </row>
    <row r="30" spans="1:39" s="18" customFormat="1" ht="20.25" customHeight="1" x14ac:dyDescent="0.4">
      <c r="A30" s="291">
        <v>45626</v>
      </c>
      <c r="B30" s="19">
        <v>4</v>
      </c>
      <c r="C30" s="19">
        <v>4</v>
      </c>
      <c r="D30" s="19">
        <v>1313</v>
      </c>
      <c r="E30" s="19" t="s">
        <v>1784</v>
      </c>
      <c r="F30" s="19" t="s">
        <v>1458</v>
      </c>
      <c r="G30" s="19" t="s">
        <v>616</v>
      </c>
      <c r="H30" s="19" t="s">
        <v>1663</v>
      </c>
      <c r="I30" s="19" t="s">
        <v>1664</v>
      </c>
      <c r="J30" s="19" t="s">
        <v>791</v>
      </c>
      <c r="K30" s="19" t="s">
        <v>1539</v>
      </c>
      <c r="L30" s="299">
        <v>43436</v>
      </c>
      <c r="M30" s="21">
        <v>3008167.8</v>
      </c>
      <c r="N30" s="21">
        <v>9143.3671732522798</v>
      </c>
      <c r="O30" s="21">
        <v>1499902</v>
      </c>
      <c r="P30" s="21">
        <v>4558.9726443768996</v>
      </c>
      <c r="Q30" s="21">
        <v>190688</v>
      </c>
      <c r="R30" s="21">
        <v>579.59878419452889</v>
      </c>
      <c r="S30" s="21">
        <v>1309214</v>
      </c>
      <c r="T30" s="21">
        <v>3979.3738601823707</v>
      </c>
      <c r="U30" s="21">
        <v>142725.94</v>
      </c>
      <c r="V30" s="21">
        <v>35921.07</v>
      </c>
      <c r="W30" s="21">
        <v>1110477.1199999999</v>
      </c>
      <c r="X30" s="22">
        <v>210777.87000000017</v>
      </c>
      <c r="Y30" s="22">
        <v>640.66221884498532</v>
      </c>
      <c r="Z30" s="606">
        <v>0.88800000000000001</v>
      </c>
      <c r="AA30" s="431">
        <v>0.92993147855648206</v>
      </c>
      <c r="AB30" s="142">
        <v>-4.1931478556482049E-2</v>
      </c>
      <c r="AD30" s="238"/>
      <c r="AE30" s="2"/>
      <c r="AF30" s="23"/>
      <c r="AG30" s="235"/>
      <c r="AH30" s="248"/>
      <c r="AI30" s="235"/>
      <c r="AJ30" s="235"/>
      <c r="AK30" s="240"/>
      <c r="AL30" s="2"/>
    </row>
    <row r="31" spans="1:39" s="18" customFormat="1" ht="20.25" customHeight="1" x14ac:dyDescent="0.4">
      <c r="A31" s="291">
        <v>45626</v>
      </c>
      <c r="B31" s="19">
        <v>5</v>
      </c>
      <c r="C31" s="19">
        <v>1</v>
      </c>
      <c r="D31" s="19">
        <v>1441</v>
      </c>
      <c r="E31" s="19" t="s">
        <v>1785</v>
      </c>
      <c r="F31" s="19" t="s">
        <v>1458</v>
      </c>
      <c r="G31" s="19" t="s">
        <v>616</v>
      </c>
      <c r="H31" s="19" t="s">
        <v>1899</v>
      </c>
      <c r="I31" s="19" t="s">
        <v>1900</v>
      </c>
      <c r="J31" s="19" t="s">
        <v>791</v>
      </c>
      <c r="K31" s="19" t="s">
        <v>1939</v>
      </c>
      <c r="L31" s="299">
        <v>43437</v>
      </c>
      <c r="M31" s="21">
        <v>3433327.9999999995</v>
      </c>
      <c r="N31" s="21">
        <v>10435.647416413372</v>
      </c>
      <c r="O31" s="21">
        <v>1697776</v>
      </c>
      <c r="P31" s="21">
        <v>5160.4133738601822</v>
      </c>
      <c r="Q31" s="21">
        <v>297656</v>
      </c>
      <c r="R31" s="21">
        <v>904.72948328267478</v>
      </c>
      <c r="S31" s="21">
        <v>1400120</v>
      </c>
      <c r="T31" s="21">
        <v>4255.6838905775076</v>
      </c>
      <c r="U31" s="21">
        <v>176039.6</v>
      </c>
      <c r="V31" s="21">
        <v>33734.65</v>
      </c>
      <c r="W31" s="21">
        <v>1109189.4499999997</v>
      </c>
      <c r="X31" s="22">
        <v>378812.3</v>
      </c>
      <c r="Y31" s="22">
        <v>1151.4051671732523</v>
      </c>
      <c r="Z31" s="606">
        <v>0.88180000000000003</v>
      </c>
      <c r="AA31" s="431">
        <v>0.88966614899595964</v>
      </c>
      <c r="AB31" s="142">
        <v>-7.8661489959596098E-3</v>
      </c>
      <c r="AD31" s="238"/>
      <c r="AE31" s="2"/>
      <c r="AF31" s="235"/>
      <c r="AG31" s="235"/>
      <c r="AH31" s="235"/>
      <c r="AI31" s="235"/>
      <c r="AJ31" s="235"/>
      <c r="AK31" s="240"/>
      <c r="AL31" s="2"/>
    </row>
    <row r="32" spans="1:39" s="18" customFormat="1" ht="20.25" customHeight="1" x14ac:dyDescent="0.4">
      <c r="A32" s="291">
        <v>45626</v>
      </c>
      <c r="B32" s="19">
        <v>5</v>
      </c>
      <c r="C32" s="19">
        <v>2</v>
      </c>
      <c r="D32" s="19">
        <v>1442</v>
      </c>
      <c r="E32" s="19" t="s">
        <v>1786</v>
      </c>
      <c r="F32" s="19" t="s">
        <v>1458</v>
      </c>
      <c r="G32" s="19" t="s">
        <v>616</v>
      </c>
      <c r="H32" s="19" t="s">
        <v>1899</v>
      </c>
      <c r="I32" s="19" t="s">
        <v>1900</v>
      </c>
      <c r="J32" s="19" t="s">
        <v>791</v>
      </c>
      <c r="K32" s="19" t="s">
        <v>1939</v>
      </c>
      <c r="L32" s="299">
        <v>44986</v>
      </c>
      <c r="M32" s="21">
        <v>2664411.7999999998</v>
      </c>
      <c r="N32" s="21">
        <v>8098.5161094224923</v>
      </c>
      <c r="O32" s="21">
        <v>1347227</v>
      </c>
      <c r="P32" s="21">
        <v>4094.9148936170213</v>
      </c>
      <c r="Q32" s="21">
        <v>224629</v>
      </c>
      <c r="R32" s="21">
        <v>682.76291793313067</v>
      </c>
      <c r="S32" s="21">
        <v>1122598</v>
      </c>
      <c r="T32" s="21">
        <v>3412.1519756838907</v>
      </c>
      <c r="U32" s="21">
        <v>146786.19999999998</v>
      </c>
      <c r="V32" s="21">
        <v>24160.7</v>
      </c>
      <c r="W32" s="21">
        <v>890397.2699999999</v>
      </c>
      <c r="X32" s="22">
        <v>285882.82999999996</v>
      </c>
      <c r="Y32" s="22">
        <v>868.94477203647409</v>
      </c>
      <c r="Z32" s="606">
        <v>0.88180000000000003</v>
      </c>
      <c r="AA32" s="431">
        <v>0.89270321126786778</v>
      </c>
      <c r="AB32" s="142">
        <v>-1.0903211267867752E-2</v>
      </c>
      <c r="AD32" s="493" t="s">
        <v>613</v>
      </c>
      <c r="AE32" s="494" t="s">
        <v>1069</v>
      </c>
      <c r="AF32" s="492" t="s">
        <v>714</v>
      </c>
      <c r="AG32" s="492" t="s">
        <v>723</v>
      </c>
      <c r="AH32" s="492" t="s">
        <v>947</v>
      </c>
      <c r="AI32" s="492" t="s">
        <v>725</v>
      </c>
      <c r="AJ32" s="492" t="s">
        <v>1061</v>
      </c>
      <c r="AK32" s="495" t="s">
        <v>1062</v>
      </c>
      <c r="AL32" s="494" t="s">
        <v>726</v>
      </c>
      <c r="AM32" s="494" t="s">
        <v>726</v>
      </c>
    </row>
    <row r="33" spans="1:43" s="18" customFormat="1" ht="20.25" customHeight="1" x14ac:dyDescent="0.4">
      <c r="A33" s="291">
        <v>45626</v>
      </c>
      <c r="B33" s="19">
        <v>5</v>
      </c>
      <c r="C33" s="19">
        <v>3</v>
      </c>
      <c r="D33" s="19">
        <v>1443</v>
      </c>
      <c r="E33" s="19" t="s">
        <v>1787</v>
      </c>
      <c r="F33" s="19" t="s">
        <v>1458</v>
      </c>
      <c r="G33" s="19" t="s">
        <v>616</v>
      </c>
      <c r="H33" s="19" t="s">
        <v>1899</v>
      </c>
      <c r="I33" s="19" t="s">
        <v>1900</v>
      </c>
      <c r="J33" s="19" t="s">
        <v>791</v>
      </c>
      <c r="K33" s="19" t="s">
        <v>1939</v>
      </c>
      <c r="L33" s="299">
        <v>44986</v>
      </c>
      <c r="M33" s="21">
        <v>2909224.4000000004</v>
      </c>
      <c r="N33" s="21">
        <v>8842.6273556231008</v>
      </c>
      <c r="O33" s="21">
        <v>1518280</v>
      </c>
      <c r="P33" s="21">
        <v>4614.83282674772</v>
      </c>
      <c r="Q33" s="21">
        <v>256166</v>
      </c>
      <c r="R33" s="21">
        <v>778.62006079027356</v>
      </c>
      <c r="S33" s="21">
        <v>1262114</v>
      </c>
      <c r="T33" s="21">
        <v>3836.2127659574467</v>
      </c>
      <c r="U33" s="21">
        <v>155419.54</v>
      </c>
      <c r="V33" s="21">
        <v>24943.15</v>
      </c>
      <c r="W33" s="21">
        <v>1030331.7699999999</v>
      </c>
      <c r="X33" s="22">
        <v>307585.54000000015</v>
      </c>
      <c r="Y33" s="22">
        <v>934.91045592705211</v>
      </c>
      <c r="Z33" s="606">
        <v>0.88180000000000003</v>
      </c>
      <c r="AA33" s="431">
        <v>0.89427232220381492</v>
      </c>
      <c r="AB33" s="142">
        <v>-1.247232220381489E-2</v>
      </c>
      <c r="AD33" s="488">
        <v>0</v>
      </c>
      <c r="AE33" s="489">
        <v>0</v>
      </c>
      <c r="AF33" s="490" t="s">
        <v>1515</v>
      </c>
      <c r="AG33" s="490" t="s">
        <v>1515</v>
      </c>
      <c r="AH33" s="490" t="s">
        <v>1515</v>
      </c>
      <c r="AI33" s="490" t="s">
        <v>1515</v>
      </c>
      <c r="AJ33" s="496" t="s">
        <v>1515</v>
      </c>
      <c r="AK33" s="496">
        <v>0</v>
      </c>
      <c r="AL33" s="497" t="s">
        <v>1515</v>
      </c>
      <c r="AM33" s="491" t="s">
        <v>1515</v>
      </c>
    </row>
    <row r="34" spans="1:43" s="18" customFormat="1" ht="20.25" customHeight="1" thickBot="1" x14ac:dyDescent="0.45">
      <c r="A34" s="291">
        <v>45626</v>
      </c>
      <c r="B34" s="19">
        <v>5</v>
      </c>
      <c r="C34" s="19">
        <v>4</v>
      </c>
      <c r="D34" s="19">
        <v>1311</v>
      </c>
      <c r="E34" s="19" t="s">
        <v>1788</v>
      </c>
      <c r="F34" s="19" t="s">
        <v>1458</v>
      </c>
      <c r="G34" s="19" t="s">
        <v>616</v>
      </c>
      <c r="H34" s="19" t="s">
        <v>1666</v>
      </c>
      <c r="I34" s="19" t="s">
        <v>1669</v>
      </c>
      <c r="J34" s="19" t="s">
        <v>791</v>
      </c>
      <c r="K34" s="19" t="s">
        <v>1939</v>
      </c>
      <c r="L34" s="299">
        <v>44986</v>
      </c>
      <c r="M34" s="21">
        <v>3029918.8799999994</v>
      </c>
      <c r="N34" s="21">
        <v>9209.4798784194518</v>
      </c>
      <c r="O34" s="21">
        <v>1514423</v>
      </c>
      <c r="P34" s="21">
        <v>4603.1094224924009</v>
      </c>
      <c r="Q34" s="21">
        <v>294748</v>
      </c>
      <c r="R34" s="21">
        <v>895.89057750759878</v>
      </c>
      <c r="S34" s="21">
        <v>1219675</v>
      </c>
      <c r="T34" s="21">
        <v>3707.2188449848022</v>
      </c>
      <c r="U34" s="21">
        <v>88027.12000000001</v>
      </c>
      <c r="V34" s="21">
        <v>32084.73</v>
      </c>
      <c r="W34" s="21">
        <v>1018961.27</v>
      </c>
      <c r="X34" s="22">
        <v>375349.88</v>
      </c>
      <c r="Y34" s="22">
        <v>1140.881094224924</v>
      </c>
      <c r="Z34" s="606">
        <v>0.86809999999999998</v>
      </c>
      <c r="AA34" s="431">
        <v>0.87611883523429512</v>
      </c>
      <c r="AB34" s="142">
        <v>-8.0188352342951408E-3</v>
      </c>
      <c r="AD34" s="225"/>
      <c r="AE34" s="226"/>
      <c r="AF34" s="502" t="s">
        <v>841</v>
      </c>
      <c r="AG34" s="503" t="s">
        <v>752</v>
      </c>
      <c r="AH34" s="502" t="s">
        <v>841</v>
      </c>
      <c r="AI34" s="503" t="s">
        <v>752</v>
      </c>
      <c r="AJ34" s="504" t="s">
        <v>722</v>
      </c>
      <c r="AK34" s="505" t="s">
        <v>704</v>
      </c>
      <c r="AL34" s="506" t="s">
        <v>752</v>
      </c>
      <c r="AM34" s="229" t="s">
        <v>752</v>
      </c>
    </row>
    <row r="35" spans="1:43" s="18" customFormat="1" ht="20.25" customHeight="1" thickTop="1" x14ac:dyDescent="0.4">
      <c r="A35" s="291">
        <v>45626</v>
      </c>
      <c r="B35" s="19">
        <v>5</v>
      </c>
      <c r="C35" s="19">
        <v>5</v>
      </c>
      <c r="D35" s="19">
        <v>1310</v>
      </c>
      <c r="E35" s="19" t="s">
        <v>1789</v>
      </c>
      <c r="F35" s="19" t="s">
        <v>1458</v>
      </c>
      <c r="G35" s="19" t="s">
        <v>616</v>
      </c>
      <c r="H35" s="19" t="s">
        <v>1665</v>
      </c>
      <c r="I35" s="19" t="s">
        <v>1668</v>
      </c>
      <c r="J35" s="19" t="s">
        <v>791</v>
      </c>
      <c r="K35" s="19" t="s">
        <v>1939</v>
      </c>
      <c r="L35" s="299">
        <v>44986</v>
      </c>
      <c r="M35" s="21">
        <v>2949649.2399999998</v>
      </c>
      <c r="N35" s="21">
        <v>8965.4992097264421</v>
      </c>
      <c r="O35" s="21">
        <v>1476148</v>
      </c>
      <c r="P35" s="21">
        <v>4486.7720364741645</v>
      </c>
      <c r="Q35" s="21">
        <v>278160</v>
      </c>
      <c r="R35" s="21">
        <v>845.47112462006078</v>
      </c>
      <c r="S35" s="21">
        <v>1197988</v>
      </c>
      <c r="T35" s="21">
        <v>3641.3009118541036</v>
      </c>
      <c r="U35" s="21">
        <v>112786.92999999998</v>
      </c>
      <c r="V35" s="21">
        <v>33585.480000000003</v>
      </c>
      <c r="W35" s="21">
        <v>1029739.2499999999</v>
      </c>
      <c r="X35" s="22">
        <v>300036.33999999997</v>
      </c>
      <c r="Y35" s="22">
        <v>911.96455927051659</v>
      </c>
      <c r="Z35" s="606">
        <v>0.86809999999999998</v>
      </c>
      <c r="AA35" s="431">
        <v>0.89828067150113078</v>
      </c>
      <c r="AB35" s="142">
        <v>-3.0180671501130796E-2</v>
      </c>
      <c r="AF35" s="499" t="s">
        <v>735</v>
      </c>
      <c r="AG35" s="499" t="s">
        <v>723</v>
      </c>
      <c r="AH35" s="499" t="s">
        <v>724</v>
      </c>
      <c r="AI35" s="499" t="s">
        <v>725</v>
      </c>
      <c r="AJ35" s="500" t="s">
        <v>706</v>
      </c>
      <c r="AK35" s="500" t="s">
        <v>706</v>
      </c>
      <c r="AL35" s="500" t="s">
        <v>726</v>
      </c>
      <c r="AM35" s="18" t="s">
        <v>726</v>
      </c>
    </row>
    <row r="36" spans="1:43" s="18" customFormat="1" ht="20.25" customHeight="1" x14ac:dyDescent="0.4">
      <c r="A36" s="291">
        <v>45626</v>
      </c>
      <c r="B36" s="19">
        <v>5</v>
      </c>
      <c r="C36" s="19">
        <v>6</v>
      </c>
      <c r="D36" s="19">
        <v>1312</v>
      </c>
      <c r="E36" s="19" t="s">
        <v>1790</v>
      </c>
      <c r="F36" s="19" t="s">
        <v>1458</v>
      </c>
      <c r="G36" s="19" t="s">
        <v>616</v>
      </c>
      <c r="H36" s="19" t="s">
        <v>1666</v>
      </c>
      <c r="I36" s="19" t="s">
        <v>1669</v>
      </c>
      <c r="J36" s="19" t="s">
        <v>791</v>
      </c>
      <c r="K36" s="19" t="s">
        <v>1939</v>
      </c>
      <c r="L36" s="299">
        <v>44986</v>
      </c>
      <c r="M36" s="21">
        <v>2734665.3999999994</v>
      </c>
      <c r="N36" s="21">
        <v>8312.0528875379914</v>
      </c>
      <c r="O36" s="21">
        <v>1285730</v>
      </c>
      <c r="P36" s="21">
        <v>3907.9939209726444</v>
      </c>
      <c r="Q36" s="21">
        <v>252440</v>
      </c>
      <c r="R36" s="21">
        <v>767.29483282674767</v>
      </c>
      <c r="S36" s="21">
        <v>1033290</v>
      </c>
      <c r="T36" s="21">
        <v>3140.6990881458964</v>
      </c>
      <c r="U36" s="21">
        <v>96781.210000000021</v>
      </c>
      <c r="V36" s="21">
        <v>30640.47</v>
      </c>
      <c r="W36" s="21">
        <v>830741.41000000027</v>
      </c>
      <c r="X36" s="22">
        <v>327566.90999999997</v>
      </c>
      <c r="Y36" s="22">
        <v>995.64410334346496</v>
      </c>
      <c r="Z36" s="606">
        <v>0.86809999999999998</v>
      </c>
      <c r="AA36" s="431">
        <v>0.88021682286981062</v>
      </c>
      <c r="AB36" s="142">
        <v>-1.2116822869810639E-2</v>
      </c>
      <c r="AC36" s="23"/>
      <c r="AF36" s="499">
        <v>0</v>
      </c>
      <c r="AG36" s="499" t="e">
        <v>#DIV/0!</v>
      </c>
      <c r="AH36" s="499">
        <v>0</v>
      </c>
      <c r="AI36" s="499" t="e">
        <v>#DIV/0!</v>
      </c>
      <c r="AJ36" s="501" t="e">
        <v>#DIV/0!</v>
      </c>
      <c r="AK36" s="501">
        <v>0</v>
      </c>
      <c r="AL36" s="501" t="e">
        <v>#DIV/0!</v>
      </c>
      <c r="AM36" s="18" t="e">
        <v>#DIV/0!</v>
      </c>
      <c r="AN36" s="23"/>
    </row>
    <row r="37" spans="1:43" s="18" customFormat="1" ht="20.25" customHeight="1" x14ac:dyDescent="0.4">
      <c r="A37" s="291">
        <v>45626</v>
      </c>
      <c r="B37" s="19">
        <v>6</v>
      </c>
      <c r="C37" s="19">
        <v>1</v>
      </c>
      <c r="D37" s="19">
        <v>1510</v>
      </c>
      <c r="E37" s="19" t="s">
        <v>1758</v>
      </c>
      <c r="F37" s="19">
        <v>0.05</v>
      </c>
      <c r="G37" s="19" t="s">
        <v>1523</v>
      </c>
      <c r="H37" s="19" t="s">
        <v>1755</v>
      </c>
      <c r="I37" s="19" t="s">
        <v>1757</v>
      </c>
      <c r="J37" s="19" t="s">
        <v>791</v>
      </c>
      <c r="K37" s="19" t="s">
        <v>1598</v>
      </c>
      <c r="L37" s="299">
        <v>44636</v>
      </c>
      <c r="M37" s="21">
        <v>1976689.25</v>
      </c>
      <c r="N37" s="21">
        <v>6008.1740121580551</v>
      </c>
      <c r="O37" s="21">
        <v>969199</v>
      </c>
      <c r="P37" s="21">
        <v>2945.8936170212764</v>
      </c>
      <c r="Q37" s="21">
        <v>158426</v>
      </c>
      <c r="R37" s="21">
        <v>481.53799392097267</v>
      </c>
      <c r="S37" s="21">
        <v>810773</v>
      </c>
      <c r="T37" s="21">
        <v>2464.355623100304</v>
      </c>
      <c r="U37" s="21">
        <v>65088.969999999994</v>
      </c>
      <c r="V37" s="21">
        <v>0</v>
      </c>
      <c r="W37" s="21">
        <v>664883.73</v>
      </c>
      <c r="X37" s="22">
        <v>239226.30000000002</v>
      </c>
      <c r="Y37" s="22">
        <v>727.13161094224927</v>
      </c>
      <c r="Z37" s="606">
        <v>0.85499999999999998</v>
      </c>
      <c r="AA37" s="431">
        <v>0.87897627307883619</v>
      </c>
      <c r="AB37" s="142">
        <v>-2.3976273078836208E-2</v>
      </c>
      <c r="AC37" s="23"/>
      <c r="AF37" s="40"/>
      <c r="AG37" s="40"/>
      <c r="AH37" s="40"/>
      <c r="AI37" s="40"/>
      <c r="AJ37" s="94"/>
      <c r="AK37" s="94"/>
      <c r="AL37" s="94"/>
      <c r="AN37" s="23"/>
    </row>
    <row r="38" spans="1:43" s="18" customFormat="1" ht="20.25" customHeight="1" x14ac:dyDescent="0.4">
      <c r="A38" s="291">
        <v>45626</v>
      </c>
      <c r="B38" s="19">
        <v>6</v>
      </c>
      <c r="C38" s="19">
        <v>2</v>
      </c>
      <c r="D38" s="19">
        <v>1511</v>
      </c>
      <c r="E38" s="19" t="s">
        <v>1759</v>
      </c>
      <c r="F38" s="19">
        <v>0.05</v>
      </c>
      <c r="G38" s="19" t="s">
        <v>1523</v>
      </c>
      <c r="H38" s="19" t="s">
        <v>1756</v>
      </c>
      <c r="I38" s="19" t="s">
        <v>1757</v>
      </c>
      <c r="J38" s="19" t="s">
        <v>791</v>
      </c>
      <c r="K38" s="19" t="s">
        <v>1598</v>
      </c>
      <c r="L38" s="299">
        <v>44637</v>
      </c>
      <c r="M38" s="21">
        <v>1883660.75</v>
      </c>
      <c r="N38" s="21">
        <v>5725.4126139817627</v>
      </c>
      <c r="O38" s="21">
        <v>846778</v>
      </c>
      <c r="P38" s="21">
        <v>2573.7933130699089</v>
      </c>
      <c r="Q38" s="21">
        <v>139721</v>
      </c>
      <c r="R38" s="21">
        <v>424.68389057750761</v>
      </c>
      <c r="S38" s="21">
        <v>707057</v>
      </c>
      <c r="T38" s="21">
        <v>2149.1094224924013</v>
      </c>
      <c r="U38" s="21">
        <v>128306.46</v>
      </c>
      <c r="V38" s="21">
        <v>0</v>
      </c>
      <c r="W38" s="21">
        <v>581430.09000000008</v>
      </c>
      <c r="X38" s="22">
        <v>137041.44999999995</v>
      </c>
      <c r="Y38" s="22">
        <v>416.53936170212751</v>
      </c>
      <c r="Z38" s="606">
        <v>0.86</v>
      </c>
      <c r="AA38" s="431">
        <v>0.92724727634739967</v>
      </c>
      <c r="AB38" s="142">
        <v>-6.7247276347399687E-2</v>
      </c>
      <c r="AC38" s="23"/>
      <c r="AD38" s="23"/>
      <c r="AE38" s="23"/>
      <c r="AF38" s="23"/>
      <c r="AG38" s="23"/>
      <c r="AH38" s="23"/>
      <c r="AI38" s="23"/>
      <c r="AJ38" s="23"/>
      <c r="AK38" s="23"/>
      <c r="AL38" s="23"/>
      <c r="AM38" s="23"/>
      <c r="AN38" s="23"/>
    </row>
    <row r="39" spans="1:43" s="18" customFormat="1" ht="20.25" customHeight="1" x14ac:dyDescent="0.4">
      <c r="A39" s="291">
        <v>45626</v>
      </c>
      <c r="B39" s="19">
        <v>6</v>
      </c>
      <c r="C39" s="19">
        <v>3</v>
      </c>
      <c r="D39" s="19">
        <v>1512</v>
      </c>
      <c r="E39" s="19" t="s">
        <v>1760</v>
      </c>
      <c r="F39" s="19">
        <v>0.05</v>
      </c>
      <c r="G39" s="19" t="s">
        <v>1523</v>
      </c>
      <c r="H39" s="19" t="s">
        <v>1755</v>
      </c>
      <c r="I39" s="19" t="s">
        <v>1757</v>
      </c>
      <c r="J39" s="19" t="s">
        <v>791</v>
      </c>
      <c r="K39" s="19" t="s">
        <v>1598</v>
      </c>
      <c r="L39" s="299">
        <v>44638</v>
      </c>
      <c r="M39" s="21">
        <v>1490362</v>
      </c>
      <c r="N39" s="21">
        <v>4529.9756838905778</v>
      </c>
      <c r="O39" s="21">
        <v>762855</v>
      </c>
      <c r="P39" s="21">
        <v>2318.7082066869302</v>
      </c>
      <c r="Q39" s="21">
        <v>107516</v>
      </c>
      <c r="R39" s="21">
        <v>326.79635258358661</v>
      </c>
      <c r="S39" s="21">
        <v>655339</v>
      </c>
      <c r="T39" s="21">
        <v>1991.9118541033436</v>
      </c>
      <c r="U39" s="21">
        <v>43315.399999999994</v>
      </c>
      <c r="V39" s="21">
        <v>0</v>
      </c>
      <c r="W39" s="21">
        <v>549165.67000000004</v>
      </c>
      <c r="X39" s="22">
        <v>170373.93</v>
      </c>
      <c r="Y39" s="22">
        <v>517.85389057750763</v>
      </c>
      <c r="Z39" s="606">
        <v>0.86</v>
      </c>
      <c r="AA39" s="431">
        <v>0.88568285423273008</v>
      </c>
      <c r="AB39" s="142">
        <v>-2.568285423273009E-2</v>
      </c>
      <c r="AC39" s="23"/>
      <c r="AD39" s="23"/>
      <c r="AE39" s="23"/>
      <c r="AF39" s="23"/>
      <c r="AG39" s="23"/>
      <c r="AH39" s="23"/>
      <c r="AI39" s="23"/>
      <c r="AJ39" s="23"/>
      <c r="AK39" s="23"/>
      <c r="AL39" s="23"/>
      <c r="AM39" s="23"/>
      <c r="AN39" s="23"/>
      <c r="AO39" s="23"/>
      <c r="AP39" s="23"/>
      <c r="AQ39" s="23"/>
    </row>
    <row r="40" spans="1:43" s="18" customFormat="1" ht="20.25" customHeight="1" x14ac:dyDescent="0.4">
      <c r="A40" s="291">
        <v>45626</v>
      </c>
      <c r="B40" s="19">
        <v>6</v>
      </c>
      <c r="C40" s="19">
        <v>4</v>
      </c>
      <c r="D40" s="19">
        <v>1233</v>
      </c>
      <c r="E40" s="19" t="s">
        <v>1791</v>
      </c>
      <c r="F40" s="19" t="s">
        <v>1458</v>
      </c>
      <c r="G40" s="19" t="s">
        <v>1523</v>
      </c>
      <c r="H40" s="19" t="s">
        <v>1570</v>
      </c>
      <c r="I40" s="19" t="s">
        <v>1586</v>
      </c>
      <c r="J40" s="19" t="s">
        <v>791</v>
      </c>
      <c r="K40" s="19" t="s">
        <v>1598</v>
      </c>
      <c r="L40" s="299">
        <v>44639</v>
      </c>
      <c r="M40" s="21">
        <v>3378987.2200000007</v>
      </c>
      <c r="N40" s="21">
        <v>10270.477872340427</v>
      </c>
      <c r="O40" s="21">
        <v>1569847</v>
      </c>
      <c r="P40" s="21">
        <v>4771.5714285714284</v>
      </c>
      <c r="Q40" s="21">
        <v>288650</v>
      </c>
      <c r="R40" s="21">
        <v>877.355623100304</v>
      </c>
      <c r="S40" s="21">
        <v>1281197</v>
      </c>
      <c r="T40" s="21">
        <v>3894.2158054711244</v>
      </c>
      <c r="U40" s="21">
        <v>152187.14999999997</v>
      </c>
      <c r="V40" s="21">
        <v>10207.34</v>
      </c>
      <c r="W40" s="21">
        <v>1079699.4300000002</v>
      </c>
      <c r="X40" s="22">
        <v>327753.07999999996</v>
      </c>
      <c r="Y40" s="22">
        <v>996.20996960486309</v>
      </c>
      <c r="Z40" s="606">
        <v>0.88729999999999998</v>
      </c>
      <c r="AA40" s="431">
        <v>0.90300256891767705</v>
      </c>
      <c r="AB40" s="142">
        <v>-1.5702568917677073E-2</v>
      </c>
      <c r="AC40" s="23"/>
      <c r="AD40" s="23"/>
      <c r="AE40" s="23"/>
      <c r="AF40" s="23"/>
      <c r="AG40" s="23"/>
      <c r="AH40" s="23"/>
      <c r="AI40" s="23"/>
      <c r="AJ40" s="23"/>
      <c r="AK40" s="23"/>
      <c r="AL40" s="23"/>
      <c r="AM40" s="23"/>
      <c r="AN40" s="23"/>
      <c r="AO40" s="23"/>
      <c r="AP40" s="23"/>
      <c r="AQ40" s="23"/>
    </row>
    <row r="41" spans="1:43" s="18" customFormat="1" ht="20.25" customHeight="1" x14ac:dyDescent="0.4">
      <c r="A41" s="291">
        <v>45626</v>
      </c>
      <c r="B41" s="19">
        <v>6</v>
      </c>
      <c r="C41" s="19">
        <v>5</v>
      </c>
      <c r="D41" s="19">
        <v>1234</v>
      </c>
      <c r="E41" s="19" t="s">
        <v>1792</v>
      </c>
      <c r="F41" s="19" t="s">
        <v>1458</v>
      </c>
      <c r="G41" s="19" t="s">
        <v>1523</v>
      </c>
      <c r="H41" s="19" t="s">
        <v>1570</v>
      </c>
      <c r="I41" s="19" t="s">
        <v>1586</v>
      </c>
      <c r="J41" s="19" t="s">
        <v>791</v>
      </c>
      <c r="K41" s="19" t="s">
        <v>1598</v>
      </c>
      <c r="L41" s="299">
        <v>44640</v>
      </c>
      <c r="M41" s="21">
        <v>2698503.3200000003</v>
      </c>
      <c r="N41" s="21">
        <v>8202.1377507598791</v>
      </c>
      <c r="O41" s="21">
        <v>1314366</v>
      </c>
      <c r="P41" s="21">
        <v>3995.033434650456</v>
      </c>
      <c r="Q41" s="21">
        <v>232232</v>
      </c>
      <c r="R41" s="21">
        <v>705.87234042553189</v>
      </c>
      <c r="S41" s="21">
        <v>1082134</v>
      </c>
      <c r="T41" s="21">
        <v>3289.161094224924</v>
      </c>
      <c r="U41" s="21">
        <v>88128.79</v>
      </c>
      <c r="V41" s="21">
        <v>12451.05</v>
      </c>
      <c r="W41" s="21">
        <v>906692.76</v>
      </c>
      <c r="X41" s="22">
        <v>307093.40000000008</v>
      </c>
      <c r="Y41" s="22">
        <v>933.41458966565369</v>
      </c>
      <c r="Z41" s="606">
        <v>0.88729999999999998</v>
      </c>
      <c r="AA41" s="431">
        <v>0.88619862064872323</v>
      </c>
      <c r="AB41" s="142">
        <v>1.1013793512767434E-3</v>
      </c>
      <c r="AC41" s="23"/>
      <c r="AD41" s="23"/>
      <c r="AE41" s="23"/>
      <c r="AF41" s="23"/>
      <c r="AG41" s="23"/>
      <c r="AH41" s="23"/>
      <c r="AI41" s="23"/>
      <c r="AJ41" s="23"/>
      <c r="AK41" s="23"/>
      <c r="AL41" s="23"/>
      <c r="AM41" s="23"/>
      <c r="AN41" s="23"/>
      <c r="AO41" s="23"/>
      <c r="AP41" s="23"/>
      <c r="AQ41" s="23"/>
    </row>
    <row r="42" spans="1:43" s="23" customFormat="1" ht="20.25" customHeight="1" x14ac:dyDescent="0.4">
      <c r="A42" s="291">
        <v>45626</v>
      </c>
      <c r="B42" s="19">
        <v>6</v>
      </c>
      <c r="C42" s="19">
        <v>6</v>
      </c>
      <c r="D42" s="19">
        <v>1235</v>
      </c>
      <c r="E42" s="19" t="s">
        <v>1793</v>
      </c>
      <c r="F42" s="19" t="s">
        <v>1458</v>
      </c>
      <c r="G42" s="19" t="s">
        <v>1523</v>
      </c>
      <c r="H42" s="19" t="s">
        <v>1570</v>
      </c>
      <c r="I42" s="19" t="s">
        <v>1586</v>
      </c>
      <c r="J42" s="19" t="s">
        <v>791</v>
      </c>
      <c r="K42" s="19" t="s">
        <v>1598</v>
      </c>
      <c r="L42" s="299">
        <v>42370</v>
      </c>
      <c r="M42" s="21">
        <v>3452738.7199999997</v>
      </c>
      <c r="N42" s="21">
        <v>10494.646565349543</v>
      </c>
      <c r="O42" s="21">
        <v>1652742</v>
      </c>
      <c r="P42" s="21">
        <v>5023.5319148936169</v>
      </c>
      <c r="Q42" s="21">
        <v>338620</v>
      </c>
      <c r="R42" s="21">
        <v>1029.2401215805471</v>
      </c>
      <c r="S42" s="21">
        <v>1314122</v>
      </c>
      <c r="T42" s="21">
        <v>3994.2917933130698</v>
      </c>
      <c r="U42" s="21">
        <v>181448.09</v>
      </c>
      <c r="V42" s="21">
        <v>17130.759999999998</v>
      </c>
      <c r="W42" s="21">
        <v>1160956.4000000001</v>
      </c>
      <c r="X42" s="22">
        <v>293206.74999999971</v>
      </c>
      <c r="Y42" s="22">
        <v>891.20592705167087</v>
      </c>
      <c r="Z42" s="606">
        <v>0.88729999999999998</v>
      </c>
      <c r="AA42" s="431">
        <v>0.91507994847637952</v>
      </c>
      <c r="AB42" s="142">
        <v>-2.7779948476379546E-2</v>
      </c>
    </row>
    <row r="43" spans="1:43" s="23" customFormat="1" ht="20.25" customHeight="1" x14ac:dyDescent="0.4">
      <c r="A43" s="291">
        <v>45626</v>
      </c>
      <c r="B43" s="19">
        <v>7</v>
      </c>
      <c r="C43" s="19">
        <v>1</v>
      </c>
      <c r="D43" s="19">
        <v>1039</v>
      </c>
      <c r="E43" s="19" t="s">
        <v>1794</v>
      </c>
      <c r="F43" s="19" t="s">
        <v>1458</v>
      </c>
      <c r="G43" s="19" t="s">
        <v>1531</v>
      </c>
      <c r="H43" s="19" t="s">
        <v>1534</v>
      </c>
      <c r="I43" s="19" t="s">
        <v>1588</v>
      </c>
      <c r="J43" s="19" t="s">
        <v>791</v>
      </c>
      <c r="K43" s="19" t="s">
        <v>1532</v>
      </c>
      <c r="L43" s="299">
        <v>43138</v>
      </c>
      <c r="M43" s="21">
        <v>1090893.2</v>
      </c>
      <c r="N43" s="21">
        <v>3315.7848024316108</v>
      </c>
      <c r="O43" s="21">
        <v>629867</v>
      </c>
      <c r="P43" s="21">
        <v>1914.4893617021276</v>
      </c>
      <c r="Q43" s="21">
        <v>133419</v>
      </c>
      <c r="R43" s="21">
        <v>405.52887537993922</v>
      </c>
      <c r="S43" s="21">
        <v>496448</v>
      </c>
      <c r="T43" s="21">
        <v>1508.9604863221884</v>
      </c>
      <c r="U43" s="21">
        <v>346.15000000000003</v>
      </c>
      <c r="V43" s="21">
        <v>16516.240000000002</v>
      </c>
      <c r="W43" s="21">
        <v>437399.72000000003</v>
      </c>
      <c r="X43" s="22">
        <v>175604.88999999998</v>
      </c>
      <c r="Y43" s="22">
        <v>533.75346504559263</v>
      </c>
      <c r="Z43" s="606">
        <v>0.87490000000000001</v>
      </c>
      <c r="AA43" s="431">
        <v>0.83902650598610384</v>
      </c>
      <c r="AB43" s="142">
        <v>3.5873494013896168E-2</v>
      </c>
    </row>
    <row r="44" spans="1:43" s="23" customFormat="1" ht="20.25" customHeight="1" x14ac:dyDescent="0.4">
      <c r="A44" s="291">
        <v>45626</v>
      </c>
      <c r="B44" s="19">
        <v>7</v>
      </c>
      <c r="C44" s="19">
        <v>2</v>
      </c>
      <c r="D44" s="19">
        <v>1171</v>
      </c>
      <c r="E44" s="19" t="s">
        <v>1795</v>
      </c>
      <c r="F44" s="19" t="s">
        <v>1458</v>
      </c>
      <c r="G44" s="19" t="s">
        <v>1531</v>
      </c>
      <c r="H44" s="19" t="s">
        <v>1535</v>
      </c>
      <c r="I44" s="19" t="s">
        <v>1476</v>
      </c>
      <c r="J44" s="19" t="s">
        <v>791</v>
      </c>
      <c r="K44" s="19" t="s">
        <v>1532</v>
      </c>
      <c r="L44" s="299">
        <v>43138</v>
      </c>
      <c r="M44" s="21">
        <v>901163.2</v>
      </c>
      <c r="N44" s="21">
        <v>2739.0978723404255</v>
      </c>
      <c r="O44" s="21">
        <v>568171</v>
      </c>
      <c r="P44" s="21">
        <v>1726.9635258358662</v>
      </c>
      <c r="Q44" s="21">
        <v>107439</v>
      </c>
      <c r="R44" s="21">
        <v>326.56231003039511</v>
      </c>
      <c r="S44" s="21">
        <v>460732</v>
      </c>
      <c r="T44" s="21">
        <v>1400.4012158054711</v>
      </c>
      <c r="U44" s="21">
        <v>1945.3099999999995</v>
      </c>
      <c r="V44" s="21">
        <v>20788.09</v>
      </c>
      <c r="W44" s="21">
        <v>426317.04</v>
      </c>
      <c r="X44" s="22">
        <v>119120.56</v>
      </c>
      <c r="Y44" s="22">
        <v>362.06857142857143</v>
      </c>
      <c r="Z44" s="606">
        <v>0.85899999999999999</v>
      </c>
      <c r="AA44" s="431">
        <v>0.86781466442482336</v>
      </c>
      <c r="AB44" s="142">
        <v>-8.8146644248233708E-3</v>
      </c>
    </row>
    <row r="45" spans="1:43" s="23" customFormat="1" ht="20.25" customHeight="1" x14ac:dyDescent="0.4">
      <c r="A45" s="291">
        <v>45626</v>
      </c>
      <c r="B45" s="19">
        <v>7</v>
      </c>
      <c r="C45" s="19">
        <v>3</v>
      </c>
      <c r="D45" s="19">
        <v>1041</v>
      </c>
      <c r="E45" s="19" t="s">
        <v>1796</v>
      </c>
      <c r="F45" s="19" t="s">
        <v>1458</v>
      </c>
      <c r="G45" s="19" t="s">
        <v>1531</v>
      </c>
      <c r="H45" s="19" t="s">
        <v>1536</v>
      </c>
      <c r="I45" s="19" t="s">
        <v>1477</v>
      </c>
      <c r="J45" s="19" t="s">
        <v>791</v>
      </c>
      <c r="K45" s="19" t="s">
        <v>1532</v>
      </c>
      <c r="L45" s="299">
        <v>43770</v>
      </c>
      <c r="M45" s="21">
        <v>793066.5</v>
      </c>
      <c r="N45" s="21">
        <v>2410.5364741641338</v>
      </c>
      <c r="O45" s="21">
        <v>495871</v>
      </c>
      <c r="P45" s="21">
        <v>1507.2066869300911</v>
      </c>
      <c r="Q45" s="21">
        <v>81624</v>
      </c>
      <c r="R45" s="21">
        <v>248.09726443768997</v>
      </c>
      <c r="S45" s="21">
        <v>414247</v>
      </c>
      <c r="T45" s="21">
        <v>1259.1094224924011</v>
      </c>
      <c r="U45" s="21">
        <v>102.9</v>
      </c>
      <c r="V45" s="21">
        <v>12042.35</v>
      </c>
      <c r="W45" s="21">
        <v>377315.60000000003</v>
      </c>
      <c r="X45" s="22">
        <v>106410.15000000001</v>
      </c>
      <c r="Y45" s="22">
        <v>323.43510638297874</v>
      </c>
      <c r="Z45" s="606">
        <v>0.87970000000000004</v>
      </c>
      <c r="AA45" s="431">
        <v>0.86582442960331818</v>
      </c>
      <c r="AB45" s="142">
        <v>1.3875570396681858E-2</v>
      </c>
    </row>
    <row r="46" spans="1:43" s="23" customFormat="1" ht="20.25" customHeight="1" x14ac:dyDescent="0.4">
      <c r="A46" s="291">
        <v>45626</v>
      </c>
      <c r="B46" s="19">
        <v>7</v>
      </c>
      <c r="C46" s="19">
        <v>4</v>
      </c>
      <c r="D46" s="19">
        <v>1305</v>
      </c>
      <c r="E46" s="19" t="s">
        <v>1797</v>
      </c>
      <c r="F46" s="19" t="s">
        <v>1458</v>
      </c>
      <c r="G46" s="19" t="s">
        <v>1531</v>
      </c>
      <c r="H46" s="19" t="s">
        <v>1926</v>
      </c>
      <c r="I46" s="19" t="s">
        <v>1667</v>
      </c>
      <c r="J46" s="19" t="s">
        <v>791</v>
      </c>
      <c r="K46" s="19" t="s">
        <v>1532</v>
      </c>
      <c r="L46" s="299">
        <v>43867</v>
      </c>
      <c r="M46" s="21">
        <v>823136</v>
      </c>
      <c r="N46" s="21">
        <v>2501.933130699088</v>
      </c>
      <c r="O46" s="21">
        <v>615429</v>
      </c>
      <c r="P46" s="21">
        <v>1870.6048632218844</v>
      </c>
      <c r="Q46" s="21">
        <v>108242</v>
      </c>
      <c r="R46" s="21">
        <v>329.00303951367783</v>
      </c>
      <c r="S46" s="21">
        <v>507187</v>
      </c>
      <c r="T46" s="21">
        <v>1541.6018237082067</v>
      </c>
      <c r="U46" s="21">
        <v>30699.65</v>
      </c>
      <c r="V46" s="21">
        <v>13495.97</v>
      </c>
      <c r="W46" s="21">
        <v>487104.54</v>
      </c>
      <c r="X46" s="22">
        <v>84128.84</v>
      </c>
      <c r="Y46" s="22">
        <v>255.71075987841945</v>
      </c>
      <c r="Z46" s="606">
        <v>0.85140000000000005</v>
      </c>
      <c r="AA46" s="431">
        <v>0.89779472650934966</v>
      </c>
      <c r="AB46" s="142">
        <v>-4.6394726509349615E-2</v>
      </c>
    </row>
    <row r="47" spans="1:43" s="23" customFormat="1" ht="20.25" customHeight="1" x14ac:dyDescent="0.4">
      <c r="A47" s="291">
        <v>45626</v>
      </c>
      <c r="B47" s="19">
        <v>8</v>
      </c>
      <c r="C47" s="19">
        <v>1</v>
      </c>
      <c r="D47" s="19">
        <v>1436</v>
      </c>
      <c r="E47" s="19" t="s">
        <v>1798</v>
      </c>
      <c r="F47" s="19" t="s">
        <v>1458</v>
      </c>
      <c r="G47" s="19" t="s">
        <v>1747</v>
      </c>
      <c r="H47" s="19" t="s">
        <v>1748</v>
      </c>
      <c r="I47" s="19" t="s">
        <v>1749</v>
      </c>
      <c r="J47" s="19" t="s">
        <v>791</v>
      </c>
      <c r="K47" s="19" t="s">
        <v>1750</v>
      </c>
      <c r="L47" s="299">
        <v>45219</v>
      </c>
      <c r="M47" s="21">
        <v>2258276.46</v>
      </c>
      <c r="N47" s="21">
        <v>6864.0621884498478</v>
      </c>
      <c r="O47" s="21">
        <v>1076511</v>
      </c>
      <c r="P47" s="21">
        <v>3272.0699088145898</v>
      </c>
      <c r="Q47" s="21">
        <v>197217</v>
      </c>
      <c r="R47" s="21">
        <v>599.44376899696044</v>
      </c>
      <c r="S47" s="21">
        <v>879294</v>
      </c>
      <c r="T47" s="21">
        <v>2672.6261398176293</v>
      </c>
      <c r="U47" s="21">
        <v>55534.2</v>
      </c>
      <c r="V47" s="21">
        <v>27827.35</v>
      </c>
      <c r="W47" s="21">
        <v>680655.77999999991</v>
      </c>
      <c r="X47" s="22">
        <v>312493.67</v>
      </c>
      <c r="Y47" s="22">
        <v>949.82878419452879</v>
      </c>
      <c r="Z47" s="606">
        <v>0.86</v>
      </c>
      <c r="AA47" s="431">
        <v>0.86162293433284964</v>
      </c>
      <c r="AB47" s="142">
        <v>-1.622934332849657E-3</v>
      </c>
    </row>
    <row r="48" spans="1:43" s="23" customFormat="1" ht="20.25" customHeight="1" x14ac:dyDescent="0.4">
      <c r="A48" s="291">
        <v>45626</v>
      </c>
      <c r="B48" s="19">
        <v>8</v>
      </c>
      <c r="C48" s="19">
        <v>2</v>
      </c>
      <c r="D48" s="19">
        <v>1437</v>
      </c>
      <c r="E48" s="19" t="s">
        <v>1799</v>
      </c>
      <c r="F48" s="19" t="s">
        <v>1458</v>
      </c>
      <c r="G48" s="19" t="s">
        <v>1747</v>
      </c>
      <c r="H48" s="19" t="s">
        <v>1748</v>
      </c>
      <c r="I48" s="19" t="s">
        <v>1749</v>
      </c>
      <c r="J48" s="19" t="s">
        <v>791</v>
      </c>
      <c r="K48" s="19" t="s">
        <v>1750</v>
      </c>
      <c r="L48" s="299">
        <v>45219</v>
      </c>
      <c r="M48" s="21">
        <v>1837315.92</v>
      </c>
      <c r="N48" s="21">
        <v>5584.5468693009116</v>
      </c>
      <c r="O48" s="21">
        <v>846649</v>
      </c>
      <c r="P48" s="21">
        <v>2573.4012158054711</v>
      </c>
      <c r="Q48" s="21">
        <v>151601</v>
      </c>
      <c r="R48" s="21">
        <v>460.79331306990883</v>
      </c>
      <c r="S48" s="21">
        <v>695048</v>
      </c>
      <c r="T48" s="21">
        <v>2112.6079027355622</v>
      </c>
      <c r="U48" s="21">
        <v>76261.960000000006</v>
      </c>
      <c r="V48" s="21">
        <v>22129.02</v>
      </c>
      <c r="W48" s="21">
        <v>518206.62999999995</v>
      </c>
      <c r="X48" s="22">
        <v>230051.39</v>
      </c>
      <c r="Y48" s="22">
        <v>699.2443465045593</v>
      </c>
      <c r="Z48" s="606">
        <v>0.86</v>
      </c>
      <c r="AA48" s="431">
        <v>0.87478942108116053</v>
      </c>
      <c r="AB48" s="142">
        <v>-1.4789421081160548E-2</v>
      </c>
    </row>
    <row r="49" spans="1:38" s="23" customFormat="1" ht="20.25" customHeight="1" x14ac:dyDescent="0.4">
      <c r="A49" s="291">
        <v>45626</v>
      </c>
      <c r="B49" s="19">
        <v>8</v>
      </c>
      <c r="C49" s="19">
        <v>3</v>
      </c>
      <c r="D49" s="19">
        <v>1438</v>
      </c>
      <c r="E49" s="19" t="s">
        <v>1800</v>
      </c>
      <c r="F49" s="19" t="s">
        <v>1458</v>
      </c>
      <c r="G49" s="19" t="s">
        <v>1747</v>
      </c>
      <c r="H49" s="19" t="s">
        <v>1748</v>
      </c>
      <c r="I49" s="19" t="s">
        <v>1749</v>
      </c>
      <c r="J49" s="19" t="s">
        <v>791</v>
      </c>
      <c r="K49" s="19" t="s">
        <v>1750</v>
      </c>
      <c r="L49" s="299">
        <v>45219</v>
      </c>
      <c r="M49" s="21">
        <v>2093786.6400000001</v>
      </c>
      <c r="N49" s="21">
        <v>6364.0931306990888</v>
      </c>
      <c r="O49" s="21">
        <v>908139</v>
      </c>
      <c r="P49" s="21">
        <v>2760.3009118541036</v>
      </c>
      <c r="Q49" s="21">
        <v>178436</v>
      </c>
      <c r="R49" s="21">
        <v>542.35866261398178</v>
      </c>
      <c r="S49" s="21">
        <v>729703</v>
      </c>
      <c r="T49" s="21">
        <v>2217.9422492401218</v>
      </c>
      <c r="U49" s="21">
        <v>65952.25</v>
      </c>
      <c r="V49" s="21">
        <v>17234.259999999998</v>
      </c>
      <c r="W49" s="21">
        <v>546652.64</v>
      </c>
      <c r="X49" s="22">
        <v>278299.85000000003</v>
      </c>
      <c r="Y49" s="22">
        <v>845.89620060790287</v>
      </c>
      <c r="Z49" s="606">
        <v>0.86</v>
      </c>
      <c r="AA49" s="431">
        <v>0.86708299466463301</v>
      </c>
      <c r="AB49" s="142">
        <v>-7.0829946646330244E-3</v>
      </c>
    </row>
    <row r="50" spans="1:38" s="23" customFormat="1" ht="20.25" customHeight="1" x14ac:dyDescent="0.4">
      <c r="A50" s="291">
        <v>45626</v>
      </c>
      <c r="B50" s="19">
        <v>8</v>
      </c>
      <c r="C50" s="19">
        <v>4</v>
      </c>
      <c r="D50" s="19">
        <v>1494</v>
      </c>
      <c r="E50" s="19" t="s">
        <v>1801</v>
      </c>
      <c r="F50" s="19" t="s">
        <v>1458</v>
      </c>
      <c r="G50" s="19" t="s">
        <v>1747</v>
      </c>
      <c r="H50" s="19" t="s">
        <v>1915</v>
      </c>
      <c r="I50" s="19" t="s">
        <v>1916</v>
      </c>
      <c r="J50" s="19" t="s">
        <v>791</v>
      </c>
      <c r="K50" s="19" t="s">
        <v>1750</v>
      </c>
      <c r="L50" s="299">
        <v>45219</v>
      </c>
      <c r="M50" s="21">
        <v>1190041.8700000001</v>
      </c>
      <c r="N50" s="21">
        <v>3617.1485410334349</v>
      </c>
      <c r="O50" s="21">
        <v>787788</v>
      </c>
      <c r="P50" s="21">
        <v>2394.4924012158053</v>
      </c>
      <c r="Q50" s="21">
        <v>145978</v>
      </c>
      <c r="R50" s="21">
        <v>443.70212765957444</v>
      </c>
      <c r="S50" s="21">
        <v>641810</v>
      </c>
      <c r="T50" s="21">
        <v>1950.7902735562311</v>
      </c>
      <c r="U50" s="21">
        <v>93861.41</v>
      </c>
      <c r="V50" s="21">
        <v>30197.15</v>
      </c>
      <c r="W50" s="21">
        <v>531008.77999999991</v>
      </c>
      <c r="X50" s="22">
        <v>132720.65999999995</v>
      </c>
      <c r="Y50" s="22">
        <v>403.40626139817613</v>
      </c>
      <c r="Z50" s="606">
        <v>0.87350000000000005</v>
      </c>
      <c r="AA50" s="431">
        <v>0.88847395764318793</v>
      </c>
      <c r="AB50" s="142">
        <v>-1.4973957643187874E-2</v>
      </c>
    </row>
    <row r="51" spans="1:38" s="23" customFormat="1" ht="20.25" customHeight="1" x14ac:dyDescent="0.4">
      <c r="A51" s="291">
        <v>45626</v>
      </c>
      <c r="B51" s="19">
        <v>8</v>
      </c>
      <c r="C51" s="19">
        <v>5</v>
      </c>
      <c r="D51" s="19">
        <v>1495</v>
      </c>
      <c r="E51" s="19" t="s">
        <v>1802</v>
      </c>
      <c r="F51" s="19" t="s">
        <v>1458</v>
      </c>
      <c r="G51" s="19" t="s">
        <v>1747</v>
      </c>
      <c r="H51" s="19" t="s">
        <v>1915</v>
      </c>
      <c r="I51" s="19" t="s">
        <v>1916</v>
      </c>
      <c r="J51" s="19" t="s">
        <v>791</v>
      </c>
      <c r="K51" s="19" t="s">
        <v>1750</v>
      </c>
      <c r="L51" s="299">
        <v>45219</v>
      </c>
      <c r="M51" s="21">
        <v>987653.75999999989</v>
      </c>
      <c r="N51" s="21">
        <v>3001.9871124620058</v>
      </c>
      <c r="O51" s="21">
        <v>637027</v>
      </c>
      <c r="P51" s="21">
        <v>1936.2522796352584</v>
      </c>
      <c r="Q51" s="21">
        <v>108741</v>
      </c>
      <c r="R51" s="21">
        <v>330.51975683890578</v>
      </c>
      <c r="S51" s="21">
        <v>528286</v>
      </c>
      <c r="T51" s="21">
        <v>1605.7325227963527</v>
      </c>
      <c r="U51" s="21">
        <v>76304.850000000006</v>
      </c>
      <c r="V51" s="21">
        <v>22915.95</v>
      </c>
      <c r="W51" s="21">
        <v>436952.25000000006</v>
      </c>
      <c r="X51" s="22">
        <v>100853.94999999998</v>
      </c>
      <c r="Y51" s="22">
        <v>306.54696048632212</v>
      </c>
      <c r="Z51" s="606">
        <v>0.87350000000000005</v>
      </c>
      <c r="AA51" s="431">
        <v>0.89788531762386048</v>
      </c>
      <c r="AB51" s="142">
        <v>-2.4385317623860425E-2</v>
      </c>
    </row>
    <row r="52" spans="1:38" s="23" customFormat="1" ht="20.25" customHeight="1" x14ac:dyDescent="0.4">
      <c r="A52" s="291">
        <v>45626</v>
      </c>
      <c r="B52" s="19">
        <v>8</v>
      </c>
      <c r="C52" s="19">
        <v>6</v>
      </c>
      <c r="D52" s="19">
        <v>1496</v>
      </c>
      <c r="E52" s="19" t="s">
        <v>1803</v>
      </c>
      <c r="F52" s="19" t="s">
        <v>1458</v>
      </c>
      <c r="G52" s="19" t="s">
        <v>1747</v>
      </c>
      <c r="H52" s="19" t="s">
        <v>1915</v>
      </c>
      <c r="I52" s="19" t="s">
        <v>1916</v>
      </c>
      <c r="J52" s="19" t="s">
        <v>791</v>
      </c>
      <c r="K52" s="19" t="s">
        <v>1750</v>
      </c>
      <c r="L52" s="299">
        <v>45219</v>
      </c>
      <c r="M52" s="21">
        <v>1036619.0600000002</v>
      </c>
      <c r="N52" s="21">
        <v>3150.8178115501523</v>
      </c>
      <c r="O52" s="21">
        <v>723679</v>
      </c>
      <c r="P52" s="21">
        <v>2199.6322188449849</v>
      </c>
      <c r="Q52" s="21">
        <v>114730</v>
      </c>
      <c r="R52" s="21">
        <v>348.72340425531917</v>
      </c>
      <c r="S52" s="21">
        <v>608949</v>
      </c>
      <c r="T52" s="21">
        <v>1850.9088145896656</v>
      </c>
      <c r="U52" s="21">
        <v>67558.95</v>
      </c>
      <c r="V52" s="21">
        <v>22773.5</v>
      </c>
      <c r="W52" s="21">
        <v>526475.38000000012</v>
      </c>
      <c r="X52" s="22">
        <v>106871.16999999998</v>
      </c>
      <c r="Y52" s="22">
        <v>324.83638297872335</v>
      </c>
      <c r="Z52" s="606">
        <v>0.87350000000000005</v>
      </c>
      <c r="AA52" s="431">
        <v>0.8969041047730687</v>
      </c>
      <c r="AB52" s="142">
        <v>-2.3404104773068646E-2</v>
      </c>
    </row>
    <row r="53" spans="1:38" s="23" customFormat="1" ht="20.25" customHeight="1" x14ac:dyDescent="0.4">
      <c r="A53" s="291">
        <v>45626</v>
      </c>
      <c r="B53" s="19">
        <v>9</v>
      </c>
      <c r="C53" s="19">
        <v>1</v>
      </c>
      <c r="D53" s="19">
        <v>1322</v>
      </c>
      <c r="E53" s="19" t="s">
        <v>1804</v>
      </c>
      <c r="F53" s="19" t="s">
        <v>1458</v>
      </c>
      <c r="G53" s="19" t="s">
        <v>616</v>
      </c>
      <c r="H53" s="19" t="s">
        <v>1729</v>
      </c>
      <c r="I53" s="19" t="s">
        <v>1590</v>
      </c>
      <c r="J53" s="19" t="s">
        <v>791</v>
      </c>
      <c r="K53" s="19" t="s">
        <v>1599</v>
      </c>
      <c r="L53" s="299">
        <v>44640</v>
      </c>
      <c r="M53" s="21">
        <v>2036461.4399999997</v>
      </c>
      <c r="N53" s="21">
        <v>6189.852401215805</v>
      </c>
      <c r="O53" s="21">
        <v>1213979</v>
      </c>
      <c r="P53" s="21">
        <v>3689.905775075988</v>
      </c>
      <c r="Q53" s="21">
        <v>190409</v>
      </c>
      <c r="R53" s="21">
        <v>578.75075987841944</v>
      </c>
      <c r="S53" s="21">
        <v>1023570</v>
      </c>
      <c r="T53" s="21">
        <v>3111.1550151975684</v>
      </c>
      <c r="U53" s="21">
        <v>77628.899999999994</v>
      </c>
      <c r="V53" s="21">
        <v>23217.71</v>
      </c>
      <c r="W53" s="21">
        <v>836977.95</v>
      </c>
      <c r="X53" s="22">
        <v>276154.43999999994</v>
      </c>
      <c r="Y53" s="22">
        <v>839.3751975683889</v>
      </c>
      <c r="Z53" s="606">
        <v>0.85089999999999999</v>
      </c>
      <c r="AA53" s="431">
        <v>0.86439495755932405</v>
      </c>
      <c r="AB53" s="142">
        <v>-1.3494957559324061E-2</v>
      </c>
    </row>
    <row r="54" spans="1:38" s="23" customFormat="1" ht="20.25" customHeight="1" x14ac:dyDescent="0.4">
      <c r="A54" s="291">
        <v>45626</v>
      </c>
      <c r="B54" s="19">
        <v>9</v>
      </c>
      <c r="C54" s="19">
        <v>2</v>
      </c>
      <c r="D54" s="19">
        <v>1323</v>
      </c>
      <c r="E54" s="19" t="s">
        <v>1805</v>
      </c>
      <c r="F54" s="19" t="s">
        <v>1458</v>
      </c>
      <c r="G54" s="19" t="s">
        <v>616</v>
      </c>
      <c r="H54" s="19" t="s">
        <v>1729</v>
      </c>
      <c r="I54" s="19" t="s">
        <v>1590</v>
      </c>
      <c r="J54" s="19" t="s">
        <v>791</v>
      </c>
      <c r="K54" s="19" t="s">
        <v>1599</v>
      </c>
      <c r="L54" s="299">
        <v>44641</v>
      </c>
      <c r="M54" s="21">
        <v>1630248.3199999998</v>
      </c>
      <c r="N54" s="21">
        <v>4955.1620668693004</v>
      </c>
      <c r="O54" s="21">
        <v>961202</v>
      </c>
      <c r="P54" s="21">
        <v>2921.5866261398178</v>
      </c>
      <c r="Q54" s="21">
        <v>167384</v>
      </c>
      <c r="R54" s="21">
        <v>508.7659574468085</v>
      </c>
      <c r="S54" s="21">
        <v>793818</v>
      </c>
      <c r="T54" s="21">
        <v>2412.8206686930093</v>
      </c>
      <c r="U54" s="21">
        <v>55712.3</v>
      </c>
      <c r="V54" s="21">
        <v>20732.740000000002</v>
      </c>
      <c r="W54" s="21">
        <v>668358.08000000007</v>
      </c>
      <c r="X54" s="22">
        <v>216398.87999999989</v>
      </c>
      <c r="Y54" s="22">
        <v>657.74735562310002</v>
      </c>
      <c r="Z54" s="606">
        <v>0.85089999999999999</v>
      </c>
      <c r="AA54" s="431">
        <v>0.86726017297781977</v>
      </c>
      <c r="AB54" s="142">
        <v>-1.6360172977819776E-2</v>
      </c>
    </row>
    <row r="55" spans="1:38" s="23" customFormat="1" ht="20.25" customHeight="1" x14ac:dyDescent="0.4">
      <c r="A55" s="291">
        <v>45626</v>
      </c>
      <c r="B55" s="19">
        <v>9</v>
      </c>
      <c r="C55" s="19">
        <v>3</v>
      </c>
      <c r="D55" s="19">
        <v>1324</v>
      </c>
      <c r="E55" s="19" t="s">
        <v>1807</v>
      </c>
      <c r="F55" s="19" t="s">
        <v>1458</v>
      </c>
      <c r="G55" s="19" t="s">
        <v>616</v>
      </c>
      <c r="H55" s="19" t="s">
        <v>1729</v>
      </c>
      <c r="I55" s="19" t="s">
        <v>1590</v>
      </c>
      <c r="J55" s="19" t="s">
        <v>791</v>
      </c>
      <c r="K55" s="19" t="s">
        <v>1599</v>
      </c>
      <c r="L55" s="299">
        <v>44645</v>
      </c>
      <c r="M55" s="21">
        <v>1910315.3599999999</v>
      </c>
      <c r="N55" s="21">
        <v>5806.4296656534952</v>
      </c>
      <c r="O55" s="21">
        <v>1132779</v>
      </c>
      <c r="P55" s="21">
        <v>3443.0972644376898</v>
      </c>
      <c r="Q55" s="21">
        <v>203200</v>
      </c>
      <c r="R55" s="21">
        <v>617.629179331307</v>
      </c>
      <c r="S55" s="21">
        <v>929579</v>
      </c>
      <c r="T55" s="21">
        <v>2825.4680851063831</v>
      </c>
      <c r="U55" s="21">
        <v>77684.210000000006</v>
      </c>
      <c r="V55" s="21">
        <v>24425.27</v>
      </c>
      <c r="W55" s="21">
        <v>768304.8400000002</v>
      </c>
      <c r="X55" s="22">
        <v>262364.68</v>
      </c>
      <c r="Y55" s="22">
        <v>797.4610334346504</v>
      </c>
      <c r="Z55" s="606">
        <v>0.85089999999999999</v>
      </c>
      <c r="AA55" s="431">
        <v>0.86265896956406196</v>
      </c>
      <c r="AB55" s="142">
        <v>-1.1758969564061972E-2</v>
      </c>
    </row>
    <row r="56" spans="1:38" s="23" customFormat="1" ht="20.25" customHeight="1" x14ac:dyDescent="0.4">
      <c r="A56" s="291">
        <v>45626</v>
      </c>
      <c r="B56" s="19">
        <v>9</v>
      </c>
      <c r="C56" s="19">
        <v>4</v>
      </c>
      <c r="D56" s="19">
        <v>1188</v>
      </c>
      <c r="E56" s="19" t="s">
        <v>1806</v>
      </c>
      <c r="F56" s="19" t="s">
        <v>1460</v>
      </c>
      <c r="G56" s="19" t="s">
        <v>788</v>
      </c>
      <c r="H56" s="19" t="s">
        <v>1569</v>
      </c>
      <c r="I56" s="19" t="s">
        <v>1472</v>
      </c>
      <c r="J56" s="19" t="s">
        <v>791</v>
      </c>
      <c r="K56" s="19" t="s">
        <v>1597</v>
      </c>
      <c r="L56" s="299">
        <v>43435</v>
      </c>
      <c r="M56" s="21">
        <v>2608357</v>
      </c>
      <c r="N56" s="21">
        <v>7928.1367781155013</v>
      </c>
      <c r="O56" s="21">
        <v>999697</v>
      </c>
      <c r="P56" s="21">
        <v>3038.5927051671733</v>
      </c>
      <c r="Q56" s="21">
        <v>248777</v>
      </c>
      <c r="R56" s="21">
        <v>756.161094224924</v>
      </c>
      <c r="S56" s="21">
        <v>750920</v>
      </c>
      <c r="T56" s="21">
        <v>2282.4316109422493</v>
      </c>
      <c r="U56" s="21">
        <v>64028</v>
      </c>
      <c r="V56" s="21">
        <v>27207</v>
      </c>
      <c r="W56" s="21">
        <v>615391</v>
      </c>
      <c r="X56" s="22">
        <v>275963</v>
      </c>
      <c r="Y56" s="22">
        <v>838.79331306990878</v>
      </c>
      <c r="Z56" s="606">
        <v>0.88</v>
      </c>
      <c r="AA56" s="431">
        <v>0.89420044878826022</v>
      </c>
      <c r="AB56" s="142">
        <v>-1.4200448788260212E-2</v>
      </c>
    </row>
    <row r="57" spans="1:38" s="23" customFormat="1" ht="20.25" customHeight="1" x14ac:dyDescent="0.4">
      <c r="A57" s="291">
        <v>45626</v>
      </c>
      <c r="B57" s="19">
        <v>9</v>
      </c>
      <c r="C57" s="19">
        <v>5</v>
      </c>
      <c r="D57" s="19">
        <v>1325</v>
      </c>
      <c r="E57" s="19" t="s">
        <v>1808</v>
      </c>
      <c r="F57" s="19" t="s">
        <v>1458</v>
      </c>
      <c r="G57" s="19" t="s">
        <v>616</v>
      </c>
      <c r="H57" s="19" t="s">
        <v>1927</v>
      </c>
      <c r="I57" s="19" t="s">
        <v>1590</v>
      </c>
      <c r="J57" s="19" t="s">
        <v>791</v>
      </c>
      <c r="K57" s="19" t="s">
        <v>1599</v>
      </c>
      <c r="L57" s="299">
        <v>44643</v>
      </c>
      <c r="M57" s="21">
        <v>1972025.04</v>
      </c>
      <c r="N57" s="21">
        <v>5993.9970820668696</v>
      </c>
      <c r="O57" s="21">
        <v>1202191</v>
      </c>
      <c r="P57" s="21">
        <v>3654.0759878419453</v>
      </c>
      <c r="Q57" s="21">
        <v>228458</v>
      </c>
      <c r="R57" s="21">
        <v>694.40121580547111</v>
      </c>
      <c r="S57" s="21">
        <v>973733</v>
      </c>
      <c r="T57" s="21">
        <v>2959.6747720364742</v>
      </c>
      <c r="U57" s="21">
        <v>49678.880000000005</v>
      </c>
      <c r="V57" s="21">
        <v>20064.47</v>
      </c>
      <c r="W57" s="21">
        <v>859828.54000000015</v>
      </c>
      <c r="X57" s="22">
        <v>272619.10999999993</v>
      </c>
      <c r="Y57" s="22">
        <v>828.62951367781136</v>
      </c>
      <c r="Z57" s="606">
        <v>0.85089999999999999</v>
      </c>
      <c r="AA57" s="431">
        <v>0.86175677059354183</v>
      </c>
      <c r="AB57" s="142">
        <v>-1.0856770593541842E-2</v>
      </c>
    </row>
    <row r="58" spans="1:38" s="23" customFormat="1" ht="20.25" customHeight="1" x14ac:dyDescent="0.4">
      <c r="A58" s="291">
        <v>45626</v>
      </c>
      <c r="B58" s="19">
        <v>9</v>
      </c>
      <c r="C58" s="19">
        <v>6</v>
      </c>
      <c r="D58" s="19">
        <v>1326</v>
      </c>
      <c r="E58" s="19" t="s">
        <v>1809</v>
      </c>
      <c r="F58" s="19" t="s">
        <v>1458</v>
      </c>
      <c r="G58" s="19" t="s">
        <v>616</v>
      </c>
      <c r="H58" s="19" t="s">
        <v>1927</v>
      </c>
      <c r="I58" s="19" t="s">
        <v>1590</v>
      </c>
      <c r="J58" s="19" t="s">
        <v>791</v>
      </c>
      <c r="K58" s="19" t="s">
        <v>1599</v>
      </c>
      <c r="L58" s="299">
        <v>44644</v>
      </c>
      <c r="M58" s="21">
        <v>1724202.56</v>
      </c>
      <c r="N58" s="21">
        <v>5240.7372644376901</v>
      </c>
      <c r="O58" s="21">
        <v>1026532</v>
      </c>
      <c r="P58" s="21">
        <v>3120.1580547112462</v>
      </c>
      <c r="Q58" s="21">
        <v>173586</v>
      </c>
      <c r="R58" s="21">
        <v>527.61702127659578</v>
      </c>
      <c r="S58" s="21">
        <v>852946</v>
      </c>
      <c r="T58" s="21">
        <v>2592.5410334346507</v>
      </c>
      <c r="U58" s="21">
        <v>74966.959999999992</v>
      </c>
      <c r="V58" s="21">
        <v>12951.28</v>
      </c>
      <c r="W58" s="21">
        <v>725254.03000000014</v>
      </c>
      <c r="X58" s="22">
        <v>213359.72999999989</v>
      </c>
      <c r="Y58" s="22">
        <v>648.509817629179</v>
      </c>
      <c r="Z58" s="606">
        <v>0.85089999999999999</v>
      </c>
      <c r="AA58" s="431">
        <v>0.87625599511927421</v>
      </c>
      <c r="AB58" s="142">
        <v>-2.5355995119274222E-2</v>
      </c>
      <c r="AD58" s="18"/>
      <c r="AE58" s="18"/>
      <c r="AF58" s="18"/>
      <c r="AG58" s="18"/>
      <c r="AH58" s="18"/>
      <c r="AI58" s="18"/>
      <c r="AJ58" s="18"/>
      <c r="AK58" s="18"/>
      <c r="AL58" s="18"/>
    </row>
    <row r="59" spans="1:38" s="23" customFormat="1" ht="20.25" customHeight="1" x14ac:dyDescent="0.4">
      <c r="A59" s="291">
        <v>45626</v>
      </c>
      <c r="B59" s="19">
        <v>9</v>
      </c>
      <c r="C59" s="19">
        <v>7</v>
      </c>
      <c r="D59" s="19">
        <v>1327</v>
      </c>
      <c r="E59" s="19" t="s">
        <v>1810</v>
      </c>
      <c r="F59" s="19" t="s">
        <v>1458</v>
      </c>
      <c r="G59" s="19" t="s">
        <v>616</v>
      </c>
      <c r="H59" s="19" t="s">
        <v>1927</v>
      </c>
      <c r="I59" s="19" t="s">
        <v>1590</v>
      </c>
      <c r="J59" s="19" t="s">
        <v>791</v>
      </c>
      <c r="K59" s="19" t="s">
        <v>1599</v>
      </c>
      <c r="L59" s="299">
        <v>44642</v>
      </c>
      <c r="M59" s="21">
        <v>2073667.7600000002</v>
      </c>
      <c r="N59" s="21">
        <v>6302.9415197568396</v>
      </c>
      <c r="O59" s="21">
        <v>1282959</v>
      </c>
      <c r="P59" s="21">
        <v>3899.5714285714284</v>
      </c>
      <c r="Q59" s="21">
        <v>217438</v>
      </c>
      <c r="R59" s="21">
        <v>660.90577507598789</v>
      </c>
      <c r="S59" s="21">
        <v>1065521</v>
      </c>
      <c r="T59" s="21">
        <v>3238.6656534954409</v>
      </c>
      <c r="U59" s="21">
        <v>55051.16</v>
      </c>
      <c r="V59" s="21">
        <v>25249.26</v>
      </c>
      <c r="W59" s="21">
        <v>883786.63</v>
      </c>
      <c r="X59" s="22">
        <v>318871.95000000013</v>
      </c>
      <c r="Y59" s="22">
        <v>969.21565349544107</v>
      </c>
      <c r="Z59" s="606">
        <v>0.85089999999999999</v>
      </c>
      <c r="AA59" s="431">
        <v>0.84622804281819952</v>
      </c>
      <c r="AB59" s="142">
        <v>4.6719571818004679E-3</v>
      </c>
      <c r="AD59" s="18"/>
      <c r="AE59" s="18"/>
      <c r="AF59" s="18"/>
      <c r="AG59" s="18"/>
      <c r="AH59" s="18"/>
      <c r="AI59" s="18"/>
      <c r="AJ59" s="18"/>
      <c r="AK59" s="18"/>
      <c r="AL59" s="18"/>
    </row>
    <row r="60" spans="1:38" s="23" customFormat="1" ht="20.25" customHeight="1" x14ac:dyDescent="0.4">
      <c r="A60" s="291">
        <v>45626</v>
      </c>
      <c r="B60" s="19">
        <v>10</v>
      </c>
      <c r="C60" s="19">
        <v>1</v>
      </c>
      <c r="D60" s="19">
        <v>1042</v>
      </c>
      <c r="E60" s="19" t="s">
        <v>1811</v>
      </c>
      <c r="F60" s="19" t="s">
        <v>1458</v>
      </c>
      <c r="G60" s="19" t="s">
        <v>788</v>
      </c>
      <c r="H60" s="19" t="s">
        <v>1549</v>
      </c>
      <c r="I60" s="19" t="s">
        <v>1885</v>
      </c>
      <c r="J60" s="19" t="s">
        <v>791</v>
      </c>
      <c r="K60" s="19" t="s">
        <v>1553</v>
      </c>
      <c r="L60" s="299">
        <v>43770</v>
      </c>
      <c r="M60" s="21">
        <v>1429936.8</v>
      </c>
      <c r="N60" s="21">
        <v>4346.3124620060789</v>
      </c>
      <c r="O60" s="21">
        <v>687237</v>
      </c>
      <c r="P60" s="21">
        <v>2088.8662613981764</v>
      </c>
      <c r="Q60" s="21">
        <v>104174</v>
      </c>
      <c r="R60" s="21">
        <v>316.63829787234044</v>
      </c>
      <c r="S60" s="21">
        <v>583063</v>
      </c>
      <c r="T60" s="21">
        <v>1772.2279635258358</v>
      </c>
      <c r="U60" s="21">
        <v>14726.41</v>
      </c>
      <c r="V60" s="21">
        <v>11910.61</v>
      </c>
      <c r="W60" s="21">
        <v>475206.39999999991</v>
      </c>
      <c r="X60" s="22">
        <v>185393.58</v>
      </c>
      <c r="Y60" s="22">
        <v>563.50632218844976</v>
      </c>
      <c r="Z60" s="606">
        <v>0.87509999999999999</v>
      </c>
      <c r="AA60" s="431">
        <v>0.87034840980384587</v>
      </c>
      <c r="AB60" s="142">
        <v>4.7515901961541207E-3</v>
      </c>
      <c r="AD60" s="18"/>
      <c r="AE60" s="18"/>
      <c r="AF60" s="18"/>
      <c r="AG60" s="18"/>
      <c r="AH60" s="18"/>
      <c r="AI60" s="18"/>
      <c r="AJ60" s="18"/>
      <c r="AK60" s="18"/>
      <c r="AL60" s="18"/>
    </row>
    <row r="61" spans="1:38" s="23" customFormat="1" ht="20.25" customHeight="1" x14ac:dyDescent="0.4">
      <c r="A61" s="291">
        <v>45626</v>
      </c>
      <c r="B61" s="19">
        <v>10</v>
      </c>
      <c r="C61" s="19">
        <v>2</v>
      </c>
      <c r="D61" s="19">
        <v>1043</v>
      </c>
      <c r="E61" s="19" t="s">
        <v>1812</v>
      </c>
      <c r="F61" s="19" t="s">
        <v>1458</v>
      </c>
      <c r="G61" s="19" t="s">
        <v>788</v>
      </c>
      <c r="H61" s="19" t="s">
        <v>1549</v>
      </c>
      <c r="I61" s="19" t="s">
        <v>1885</v>
      </c>
      <c r="J61" s="19" t="s">
        <v>791</v>
      </c>
      <c r="K61" s="19" t="s">
        <v>1553</v>
      </c>
      <c r="L61" s="299">
        <v>43770</v>
      </c>
      <c r="M61" s="21">
        <v>1158617.4000000001</v>
      </c>
      <c r="N61" s="21">
        <v>3521.6334346504564</v>
      </c>
      <c r="O61" s="21">
        <v>524511</v>
      </c>
      <c r="P61" s="21">
        <v>1594.258358662614</v>
      </c>
      <c r="Q61" s="21">
        <v>82455</v>
      </c>
      <c r="R61" s="21">
        <v>250.62310030395136</v>
      </c>
      <c r="S61" s="21">
        <v>442056</v>
      </c>
      <c r="T61" s="21">
        <v>1343.6352583586627</v>
      </c>
      <c r="U61" s="21">
        <v>16845.04</v>
      </c>
      <c r="V61" s="21">
        <v>8010.34</v>
      </c>
      <c r="W61" s="21">
        <v>345023.77000000014</v>
      </c>
      <c r="X61" s="22">
        <v>154631.85000000003</v>
      </c>
      <c r="Y61" s="22">
        <v>470.00562310030404</v>
      </c>
      <c r="Z61" s="606">
        <v>0.85229999999999995</v>
      </c>
      <c r="AA61" s="431">
        <v>0.8665376076692789</v>
      </c>
      <c r="AB61" s="142">
        <v>-1.4237607669278951E-2</v>
      </c>
      <c r="AD61" s="18"/>
      <c r="AE61" s="18"/>
      <c r="AF61" s="18"/>
      <c r="AG61" s="18"/>
      <c r="AH61" s="18"/>
      <c r="AI61" s="18"/>
      <c r="AJ61" s="18"/>
      <c r="AK61" s="18"/>
      <c r="AL61" s="18"/>
    </row>
    <row r="62" spans="1:38" s="23" customFormat="1" ht="20.25" customHeight="1" x14ac:dyDescent="0.4">
      <c r="A62" s="291">
        <v>45626</v>
      </c>
      <c r="B62" s="19">
        <v>10</v>
      </c>
      <c r="C62" s="19">
        <v>3</v>
      </c>
      <c r="D62" s="19">
        <v>1044</v>
      </c>
      <c r="E62" s="19" t="s">
        <v>1813</v>
      </c>
      <c r="F62" s="19" t="s">
        <v>1458</v>
      </c>
      <c r="G62" s="19" t="s">
        <v>788</v>
      </c>
      <c r="H62" s="19" t="s">
        <v>1549</v>
      </c>
      <c r="I62" s="19" t="s">
        <v>1885</v>
      </c>
      <c r="J62" s="19" t="s">
        <v>791</v>
      </c>
      <c r="K62" s="19" t="s">
        <v>1553</v>
      </c>
      <c r="L62" s="299">
        <v>43770</v>
      </c>
      <c r="M62" s="21">
        <v>1274052.6000000003</v>
      </c>
      <c r="N62" s="21">
        <v>3872.5003039513686</v>
      </c>
      <c r="O62" s="21">
        <v>605194</v>
      </c>
      <c r="P62" s="21">
        <v>1839.4954407294833</v>
      </c>
      <c r="Q62" s="21">
        <v>99534</v>
      </c>
      <c r="R62" s="21">
        <v>302.53495440729483</v>
      </c>
      <c r="S62" s="21">
        <v>505660</v>
      </c>
      <c r="T62" s="21">
        <v>1536.9604863221884</v>
      </c>
      <c r="U62" s="21">
        <v>12079.43</v>
      </c>
      <c r="V62" s="21">
        <v>8739.99</v>
      </c>
      <c r="W62" s="21">
        <v>406533.38999999996</v>
      </c>
      <c r="X62" s="22">
        <v>177841.19</v>
      </c>
      <c r="Y62" s="22">
        <v>540.55072948328268</v>
      </c>
      <c r="Z62" s="606">
        <v>0.87960000000000005</v>
      </c>
      <c r="AA62" s="431">
        <v>0.8604129923678191</v>
      </c>
      <c r="AB62" s="142">
        <v>1.9187007632180952E-2</v>
      </c>
      <c r="AD62" s="18"/>
      <c r="AE62" s="18"/>
      <c r="AF62" s="18"/>
      <c r="AG62" s="18"/>
      <c r="AH62" s="18"/>
      <c r="AI62" s="18"/>
      <c r="AJ62" s="18"/>
      <c r="AK62" s="18"/>
      <c r="AL62" s="18"/>
    </row>
    <row r="63" spans="1:38" s="23" customFormat="1" ht="20.25" customHeight="1" x14ac:dyDescent="0.4">
      <c r="A63" s="291">
        <v>45626</v>
      </c>
      <c r="B63" s="19">
        <v>10</v>
      </c>
      <c r="C63" s="19">
        <v>4</v>
      </c>
      <c r="D63" s="19">
        <v>1045</v>
      </c>
      <c r="E63" s="19" t="s">
        <v>1814</v>
      </c>
      <c r="F63" s="19" t="s">
        <v>1458</v>
      </c>
      <c r="G63" s="19" t="s">
        <v>788</v>
      </c>
      <c r="H63" s="19" t="s">
        <v>1550</v>
      </c>
      <c r="I63" s="19" t="s">
        <v>1478</v>
      </c>
      <c r="J63" s="19" t="s">
        <v>791</v>
      </c>
      <c r="K63" s="19" t="s">
        <v>1553</v>
      </c>
      <c r="L63" s="299">
        <v>43770</v>
      </c>
      <c r="M63" s="21">
        <v>1098670.2000000002</v>
      </c>
      <c r="N63" s="21">
        <v>3339.4231003039517</v>
      </c>
      <c r="O63" s="21">
        <v>532993</v>
      </c>
      <c r="P63" s="21">
        <v>1620.0395136778116</v>
      </c>
      <c r="Q63" s="21">
        <v>100037</v>
      </c>
      <c r="R63" s="21">
        <v>304.06382978723406</v>
      </c>
      <c r="S63" s="21">
        <v>432956</v>
      </c>
      <c r="T63" s="21">
        <v>1315.9756838905776</v>
      </c>
      <c r="U63" s="21">
        <v>9918.85</v>
      </c>
      <c r="V63" s="21">
        <v>11964.35</v>
      </c>
      <c r="W63" s="21">
        <v>365285.05000000005</v>
      </c>
      <c r="X63" s="22">
        <v>145824.75000000003</v>
      </c>
      <c r="Y63" s="22">
        <v>443.23632218844995</v>
      </c>
      <c r="Z63" s="606">
        <v>0.87480000000000002</v>
      </c>
      <c r="AA63" s="431">
        <v>0.86727158887171052</v>
      </c>
      <c r="AB63" s="142">
        <v>7.5284111282895028E-3</v>
      </c>
      <c r="AD63" s="18"/>
      <c r="AE63" s="18"/>
      <c r="AF63" s="18"/>
      <c r="AG63" s="18"/>
      <c r="AH63" s="18"/>
      <c r="AI63" s="18"/>
      <c r="AJ63" s="18"/>
      <c r="AK63" s="18"/>
      <c r="AL63" s="18"/>
    </row>
    <row r="64" spans="1:38" s="23" customFormat="1" ht="20.25" customHeight="1" x14ac:dyDescent="0.4">
      <c r="A64" s="291">
        <v>45626</v>
      </c>
      <c r="B64" s="19">
        <v>10</v>
      </c>
      <c r="C64" s="19">
        <v>5</v>
      </c>
      <c r="D64" s="19">
        <v>1046</v>
      </c>
      <c r="E64" s="19" t="s">
        <v>1815</v>
      </c>
      <c r="F64" s="19" t="s">
        <v>1458</v>
      </c>
      <c r="G64" s="19" t="s">
        <v>788</v>
      </c>
      <c r="H64" s="19" t="s">
        <v>1551</v>
      </c>
      <c r="I64" s="19" t="s">
        <v>1474</v>
      </c>
      <c r="J64" s="19" t="s">
        <v>791</v>
      </c>
      <c r="K64" s="19" t="s">
        <v>1553</v>
      </c>
      <c r="L64" s="299">
        <v>43770</v>
      </c>
      <c r="M64" s="21">
        <v>758336.46</v>
      </c>
      <c r="N64" s="21">
        <v>2304.9740425531913</v>
      </c>
      <c r="O64" s="21">
        <v>463109</v>
      </c>
      <c r="P64" s="21">
        <v>1407.6261398176291</v>
      </c>
      <c r="Q64" s="21">
        <v>78403</v>
      </c>
      <c r="R64" s="21">
        <v>238.30699088145897</v>
      </c>
      <c r="S64" s="21">
        <v>384706</v>
      </c>
      <c r="T64" s="21">
        <v>1169.3191489361702</v>
      </c>
      <c r="U64" s="21">
        <v>690.06</v>
      </c>
      <c r="V64" s="21">
        <v>8871.81</v>
      </c>
      <c r="W64" s="21">
        <v>349991.42000000004</v>
      </c>
      <c r="X64" s="22">
        <v>103555.71000000002</v>
      </c>
      <c r="Y64" s="22">
        <v>314.7589969604864</v>
      </c>
      <c r="Z64" s="606">
        <v>0.85540000000000005</v>
      </c>
      <c r="AA64" s="431">
        <v>0.86344358281283218</v>
      </c>
      <c r="AB64" s="142">
        <v>-8.0435828128321285E-3</v>
      </c>
      <c r="AD64" s="18"/>
      <c r="AE64" s="18"/>
      <c r="AF64" s="18"/>
      <c r="AG64" s="18"/>
      <c r="AH64" s="18"/>
      <c r="AI64" s="18"/>
      <c r="AJ64" s="18"/>
      <c r="AK64" s="18"/>
      <c r="AL64" s="18"/>
    </row>
    <row r="65" spans="1:43" s="23" customFormat="1" ht="20.25" customHeight="1" x14ac:dyDescent="0.4">
      <c r="A65" s="291">
        <v>45626</v>
      </c>
      <c r="B65" s="19">
        <v>10</v>
      </c>
      <c r="C65" s="19">
        <v>6</v>
      </c>
      <c r="D65" s="19">
        <v>1047</v>
      </c>
      <c r="E65" s="19" t="s">
        <v>1816</v>
      </c>
      <c r="F65" s="19" t="s">
        <v>1458</v>
      </c>
      <c r="G65" s="19" t="s">
        <v>788</v>
      </c>
      <c r="H65" s="19" t="s">
        <v>1552</v>
      </c>
      <c r="I65" s="19" t="s">
        <v>1479</v>
      </c>
      <c r="J65" s="19" t="s">
        <v>791</v>
      </c>
      <c r="K65" s="19" t="s">
        <v>1553</v>
      </c>
      <c r="L65" s="299">
        <v>43435</v>
      </c>
      <c r="M65" s="21">
        <v>1153389.55</v>
      </c>
      <c r="N65" s="21">
        <v>3505.7433130699092</v>
      </c>
      <c r="O65" s="21">
        <v>594481</v>
      </c>
      <c r="P65" s="21">
        <v>1806.9331306990882</v>
      </c>
      <c r="Q65" s="21">
        <v>116318</v>
      </c>
      <c r="R65" s="21">
        <v>353.55015197568389</v>
      </c>
      <c r="S65" s="21">
        <v>478163</v>
      </c>
      <c r="T65" s="21">
        <v>1453.3829787234042</v>
      </c>
      <c r="U65" s="21">
        <v>4108.25</v>
      </c>
      <c r="V65" s="21">
        <v>10162.200000000001</v>
      </c>
      <c r="W65" s="21">
        <v>412872.5</v>
      </c>
      <c r="X65" s="22">
        <v>167338.04999999999</v>
      </c>
      <c r="Y65" s="22">
        <v>508.62629179331304</v>
      </c>
      <c r="Z65" s="606">
        <v>0.85119999999999996</v>
      </c>
      <c r="AA65" s="431">
        <v>0.85491627698551631</v>
      </c>
      <c r="AB65" s="142">
        <v>-3.7162769855163535E-3</v>
      </c>
      <c r="AD65" s="18"/>
      <c r="AE65" s="18"/>
      <c r="AF65" s="18"/>
      <c r="AG65" s="18"/>
      <c r="AH65" s="18"/>
      <c r="AI65" s="18"/>
      <c r="AJ65" s="18"/>
      <c r="AK65" s="18"/>
      <c r="AL65" s="18"/>
    </row>
    <row r="66" spans="1:43" s="23" customFormat="1" ht="20.25" customHeight="1" x14ac:dyDescent="0.4">
      <c r="A66" s="291">
        <v>45626</v>
      </c>
      <c r="B66" s="19">
        <v>10</v>
      </c>
      <c r="C66" s="19">
        <v>7</v>
      </c>
      <c r="D66" s="19">
        <v>1131</v>
      </c>
      <c r="E66" s="19" t="s">
        <v>1817</v>
      </c>
      <c r="F66" s="19" t="s">
        <v>1460</v>
      </c>
      <c r="G66" s="19" t="s">
        <v>788</v>
      </c>
      <c r="H66" s="19" t="s">
        <v>1571</v>
      </c>
      <c r="I66" s="19" t="s">
        <v>1474</v>
      </c>
      <c r="J66" s="19" t="s">
        <v>791</v>
      </c>
      <c r="K66" s="19" t="s">
        <v>1597</v>
      </c>
      <c r="L66" s="299">
        <v>43435</v>
      </c>
      <c r="M66" s="21">
        <v>3717211</v>
      </c>
      <c r="N66" s="21">
        <v>11298.51367781155</v>
      </c>
      <c r="O66" s="21">
        <v>1368394</v>
      </c>
      <c r="P66" s="21">
        <v>4159.2522796352587</v>
      </c>
      <c r="Q66" s="21">
        <v>293556</v>
      </c>
      <c r="R66" s="21">
        <v>892.26747720364745</v>
      </c>
      <c r="S66" s="21">
        <v>1074838</v>
      </c>
      <c r="T66" s="21">
        <v>3266.9848024316111</v>
      </c>
      <c r="U66" s="21">
        <v>81867</v>
      </c>
      <c r="V66" s="21">
        <v>26424</v>
      </c>
      <c r="W66" s="21">
        <v>833364</v>
      </c>
      <c r="X66" s="22">
        <v>409631</v>
      </c>
      <c r="Y66" s="22">
        <v>1245.0790273556231</v>
      </c>
      <c r="Z66" s="606">
        <v>0.8518</v>
      </c>
      <c r="AA66" s="431">
        <v>0.88980152054860484</v>
      </c>
      <c r="AB66" s="142">
        <v>-3.8001520548604839E-2</v>
      </c>
      <c r="AD66" s="18"/>
      <c r="AE66" s="18"/>
      <c r="AF66" s="18"/>
      <c r="AG66" s="18"/>
      <c r="AH66" s="18"/>
      <c r="AI66" s="18"/>
      <c r="AJ66" s="18"/>
      <c r="AK66" s="18"/>
      <c r="AL66" s="18"/>
    </row>
    <row r="67" spans="1:43" s="23" customFormat="1" ht="20.25" customHeight="1" x14ac:dyDescent="0.4">
      <c r="A67" s="291">
        <v>45698</v>
      </c>
      <c r="B67" s="19">
        <v>11</v>
      </c>
      <c r="C67" s="19">
        <v>1</v>
      </c>
      <c r="D67" s="19">
        <v>1445</v>
      </c>
      <c r="E67" s="19" t="s">
        <v>1884</v>
      </c>
      <c r="F67" s="19" t="s">
        <v>1458</v>
      </c>
      <c r="G67" s="19" t="s">
        <v>788</v>
      </c>
      <c r="H67" s="19" t="s">
        <v>1880</v>
      </c>
      <c r="I67" s="19" t="s">
        <v>1886</v>
      </c>
      <c r="J67" s="19" t="s">
        <v>791</v>
      </c>
      <c r="K67" s="19" t="s">
        <v>1553</v>
      </c>
      <c r="L67" s="299">
        <v>43497</v>
      </c>
      <c r="M67" s="21">
        <v>260527.2</v>
      </c>
      <c r="N67" s="21">
        <v>1013.7245136186771</v>
      </c>
      <c r="O67" s="21">
        <v>128920</v>
      </c>
      <c r="P67" s="21">
        <v>501.6342412451362</v>
      </c>
      <c r="Q67" s="21">
        <v>21941</v>
      </c>
      <c r="R67" s="21">
        <v>85.373540856031127</v>
      </c>
      <c r="S67" s="21">
        <v>106979</v>
      </c>
      <c r="T67" s="21">
        <v>416.26070038910507</v>
      </c>
      <c r="U67" s="21">
        <v>3524.62</v>
      </c>
      <c r="V67" s="21">
        <v>0</v>
      </c>
      <c r="W67" s="21">
        <v>96925.37</v>
      </c>
      <c r="X67" s="22">
        <v>28470.009999999987</v>
      </c>
      <c r="Y67" s="22">
        <v>110.77824902723731</v>
      </c>
      <c r="Z67" s="606">
        <v>0.85019999999999996</v>
      </c>
      <c r="AA67" s="431">
        <v>0.8907215446218284</v>
      </c>
      <c r="AB67" s="142">
        <v>-4.0521544621828443E-2</v>
      </c>
      <c r="AD67" s="18"/>
      <c r="AE67" s="18"/>
      <c r="AF67" s="18"/>
      <c r="AG67" s="18"/>
      <c r="AH67" s="18"/>
      <c r="AI67" s="18"/>
      <c r="AJ67" s="18"/>
      <c r="AK67" s="18"/>
      <c r="AL67" s="18"/>
    </row>
    <row r="68" spans="1:43" s="23" customFormat="1" ht="20.25" customHeight="1" x14ac:dyDescent="0.4">
      <c r="A68" s="291">
        <v>45698</v>
      </c>
      <c r="B68" s="19">
        <v>11</v>
      </c>
      <c r="C68" s="19">
        <v>2</v>
      </c>
      <c r="D68" s="19">
        <v>1446</v>
      </c>
      <c r="E68" s="19" t="s">
        <v>1887</v>
      </c>
      <c r="F68" s="19" t="s">
        <v>1458</v>
      </c>
      <c r="G68" s="19" t="s">
        <v>788</v>
      </c>
      <c r="H68" s="19" t="s">
        <v>1881</v>
      </c>
      <c r="I68" s="19" t="s">
        <v>1885</v>
      </c>
      <c r="J68" s="19" t="s">
        <v>791</v>
      </c>
      <c r="K68" s="19" t="s">
        <v>1553</v>
      </c>
      <c r="L68" s="299">
        <v>43498</v>
      </c>
      <c r="M68" s="21">
        <v>216698.80000000005</v>
      </c>
      <c r="N68" s="21">
        <v>843.18599221789907</v>
      </c>
      <c r="O68" s="21">
        <v>108866</v>
      </c>
      <c r="P68" s="21">
        <v>423.60311284046691</v>
      </c>
      <c r="Q68" s="21">
        <v>5823</v>
      </c>
      <c r="R68" s="21">
        <v>22.657587548638134</v>
      </c>
      <c r="S68" s="21">
        <v>103043</v>
      </c>
      <c r="T68" s="21">
        <v>400.9455252918288</v>
      </c>
      <c r="U68" s="21">
        <v>2462.1999999999998</v>
      </c>
      <c r="V68" s="21">
        <v>0</v>
      </c>
      <c r="W68" s="21">
        <v>76178.05</v>
      </c>
      <c r="X68" s="22">
        <v>30225.749999999996</v>
      </c>
      <c r="Y68" s="22">
        <v>117.60992217898831</v>
      </c>
      <c r="Z68" s="606">
        <v>0.85150000000000003</v>
      </c>
      <c r="AA68" s="431">
        <v>0.86051722483004067</v>
      </c>
      <c r="AB68" s="142">
        <v>-9.0172248300406377E-3</v>
      </c>
      <c r="AC68" s="18"/>
      <c r="AD68" s="18"/>
      <c r="AE68" s="18"/>
      <c r="AF68" s="18"/>
      <c r="AG68" s="18"/>
      <c r="AH68" s="18"/>
      <c r="AI68" s="18"/>
      <c r="AJ68" s="18"/>
      <c r="AK68" s="18"/>
      <c r="AL68" s="18"/>
      <c r="AN68" s="18"/>
    </row>
    <row r="69" spans="1:43" s="23" customFormat="1" ht="20.25" customHeight="1" x14ac:dyDescent="0.4">
      <c r="A69" s="291">
        <v>45698</v>
      </c>
      <c r="B69" s="19">
        <v>11</v>
      </c>
      <c r="C69" s="19">
        <v>3</v>
      </c>
      <c r="D69" s="19">
        <v>1447</v>
      </c>
      <c r="E69" s="19" t="s">
        <v>1889</v>
      </c>
      <c r="F69" s="19">
        <v>0.01</v>
      </c>
      <c r="G69" s="19" t="s">
        <v>788</v>
      </c>
      <c r="H69" s="19" t="s">
        <v>1888</v>
      </c>
      <c r="I69" s="19" t="s">
        <v>1513</v>
      </c>
      <c r="J69" s="19" t="s">
        <v>791</v>
      </c>
      <c r="K69" s="19" t="s">
        <v>1553</v>
      </c>
      <c r="L69" s="299">
        <v>43499</v>
      </c>
      <c r="M69" s="21">
        <v>408406.53999999992</v>
      </c>
      <c r="N69" s="21">
        <v>1589.1305058365756</v>
      </c>
      <c r="O69" s="21">
        <v>222802</v>
      </c>
      <c r="P69" s="21">
        <v>866.93385214007787</v>
      </c>
      <c r="Q69" s="21">
        <v>37254</v>
      </c>
      <c r="R69" s="21">
        <v>144.95719844357976</v>
      </c>
      <c r="S69" s="21">
        <v>185548</v>
      </c>
      <c r="T69" s="21">
        <v>721.97665369649803</v>
      </c>
      <c r="U69" s="21">
        <v>0</v>
      </c>
      <c r="V69" s="21">
        <v>0</v>
      </c>
      <c r="W69" s="21">
        <v>160915.77000000002</v>
      </c>
      <c r="X69" s="22">
        <v>61886.229999999989</v>
      </c>
      <c r="Y69" s="22">
        <v>240.80245136186767</v>
      </c>
      <c r="Z69" s="606">
        <v>0.85009999999999997</v>
      </c>
      <c r="AA69" s="431">
        <v>0.84846905242996351</v>
      </c>
      <c r="AB69" s="142">
        <v>1.6309475700364562E-3</v>
      </c>
      <c r="AC69" s="18"/>
      <c r="AD69" s="18"/>
      <c r="AE69" s="18"/>
      <c r="AF69" s="18"/>
      <c r="AG69" s="18"/>
      <c r="AH69" s="18"/>
      <c r="AI69" s="18"/>
      <c r="AJ69" s="18"/>
      <c r="AK69" s="18"/>
      <c r="AL69" s="18"/>
      <c r="AN69" s="18"/>
    </row>
    <row r="70" spans="1:43" s="23" customFormat="1" ht="20.25" customHeight="1" x14ac:dyDescent="0.4">
      <c r="A70" s="291">
        <v>45698</v>
      </c>
      <c r="B70" s="19">
        <v>11</v>
      </c>
      <c r="C70" s="19">
        <v>4</v>
      </c>
      <c r="D70" s="19">
        <v>1448</v>
      </c>
      <c r="E70" s="19" t="s">
        <v>1890</v>
      </c>
      <c r="F70" s="19" t="s">
        <v>1458</v>
      </c>
      <c r="G70" s="19" t="s">
        <v>788</v>
      </c>
      <c r="H70" s="19" t="s">
        <v>1550</v>
      </c>
      <c r="I70" s="19" t="s">
        <v>1891</v>
      </c>
      <c r="J70" s="19" t="s">
        <v>791</v>
      </c>
      <c r="K70" s="19" t="s">
        <v>1553</v>
      </c>
      <c r="L70" s="299">
        <v>43500</v>
      </c>
      <c r="M70" s="21">
        <v>219402.52000000002</v>
      </c>
      <c r="N70" s="21">
        <v>853.70630350194563</v>
      </c>
      <c r="O70" s="21">
        <v>119305</v>
      </c>
      <c r="P70" s="21">
        <v>464.22178988326846</v>
      </c>
      <c r="Q70" s="21">
        <v>16702</v>
      </c>
      <c r="R70" s="21">
        <v>64.988326848249031</v>
      </c>
      <c r="S70" s="21">
        <v>102603</v>
      </c>
      <c r="T70" s="21">
        <v>399.23346303501944</v>
      </c>
      <c r="U70" s="21">
        <v>2050.3000000000002</v>
      </c>
      <c r="V70" s="21">
        <v>0</v>
      </c>
      <c r="W70" s="21">
        <v>83156.98000000001</v>
      </c>
      <c r="X70" s="22">
        <v>34097.72</v>
      </c>
      <c r="Y70" s="22">
        <v>132.675953307393</v>
      </c>
      <c r="Z70" s="606">
        <v>0.85199999999999998</v>
      </c>
      <c r="AA70" s="431">
        <v>0.84458829369872324</v>
      </c>
      <c r="AB70" s="142">
        <v>7.4117063012767437E-3</v>
      </c>
      <c r="AC70" s="18"/>
      <c r="AD70" s="18"/>
      <c r="AE70" s="18"/>
      <c r="AF70" s="18"/>
      <c r="AG70" s="18"/>
      <c r="AH70" s="18"/>
      <c r="AI70" s="18"/>
      <c r="AJ70" s="18"/>
      <c r="AK70" s="18"/>
      <c r="AL70" s="18"/>
      <c r="AM70" s="18"/>
      <c r="AN70" s="18"/>
    </row>
    <row r="71" spans="1:43" s="23" customFormat="1" ht="20.25" customHeight="1" x14ac:dyDescent="0.4">
      <c r="A71" s="291">
        <v>45698</v>
      </c>
      <c r="B71" s="19">
        <v>11</v>
      </c>
      <c r="C71" s="19">
        <v>5</v>
      </c>
      <c r="D71" s="19">
        <v>1449</v>
      </c>
      <c r="E71" s="19" t="s">
        <v>1892</v>
      </c>
      <c r="F71" s="19" t="s">
        <v>1458</v>
      </c>
      <c r="G71" s="19" t="s">
        <v>788</v>
      </c>
      <c r="H71" s="19" t="s">
        <v>1551</v>
      </c>
      <c r="I71" s="19" t="s">
        <v>1893</v>
      </c>
      <c r="J71" s="19" t="s">
        <v>791</v>
      </c>
      <c r="K71" s="19" t="s">
        <v>1553</v>
      </c>
      <c r="L71" s="299">
        <v>43501</v>
      </c>
      <c r="M71" s="21">
        <v>311763.41000000003</v>
      </c>
      <c r="N71" s="21">
        <v>1213.0871984435798</v>
      </c>
      <c r="O71" s="21">
        <v>145073</v>
      </c>
      <c r="P71" s="21">
        <v>564.48638132295719</v>
      </c>
      <c r="Q71" s="21">
        <v>22524</v>
      </c>
      <c r="R71" s="21">
        <v>87.642023346303503</v>
      </c>
      <c r="S71" s="21">
        <v>122549</v>
      </c>
      <c r="T71" s="21">
        <v>476.84435797665367</v>
      </c>
      <c r="U71" s="21">
        <v>250.14</v>
      </c>
      <c r="V71" s="21">
        <v>0</v>
      </c>
      <c r="W71" s="21">
        <v>106507.62</v>
      </c>
      <c r="X71" s="22">
        <v>38315.240000000005</v>
      </c>
      <c r="Y71" s="22">
        <v>149.08653696498055</v>
      </c>
      <c r="Z71" s="606">
        <v>0.85099999999999998</v>
      </c>
      <c r="AA71" s="431">
        <v>0.87710154953719555</v>
      </c>
      <c r="AB71" s="142">
        <v>-2.6101549537195567E-2</v>
      </c>
      <c r="AC71" s="18"/>
      <c r="AD71" s="18"/>
      <c r="AE71" s="18"/>
      <c r="AF71" s="18"/>
      <c r="AG71" s="18"/>
      <c r="AH71" s="18"/>
      <c r="AI71" s="18"/>
      <c r="AJ71" s="18"/>
      <c r="AK71" s="18"/>
      <c r="AL71" s="18"/>
      <c r="AM71" s="18"/>
      <c r="AN71" s="18"/>
      <c r="AO71" s="18"/>
      <c r="AP71" s="18"/>
      <c r="AQ71" s="18"/>
    </row>
    <row r="72" spans="1:43" s="23" customFormat="1" ht="20.25" customHeight="1" x14ac:dyDescent="0.4">
      <c r="A72" s="291">
        <v>45698</v>
      </c>
      <c r="B72" s="19">
        <v>11</v>
      </c>
      <c r="C72" s="19">
        <v>6</v>
      </c>
      <c r="D72" s="19">
        <v>1450</v>
      </c>
      <c r="E72" s="19" t="s">
        <v>1894</v>
      </c>
      <c r="F72" s="19" t="s">
        <v>1458</v>
      </c>
      <c r="G72" s="19" t="s">
        <v>788</v>
      </c>
      <c r="H72" s="19" t="s">
        <v>1882</v>
      </c>
      <c r="I72" s="19" t="s">
        <v>1895</v>
      </c>
      <c r="J72" s="19" t="s">
        <v>791</v>
      </c>
      <c r="K72" s="19" t="s">
        <v>1553</v>
      </c>
      <c r="L72" s="299">
        <v>43502</v>
      </c>
      <c r="M72" s="21">
        <v>657414.04</v>
      </c>
      <c r="N72" s="21">
        <v>2558.0312840466927</v>
      </c>
      <c r="O72" s="21">
        <v>319586</v>
      </c>
      <c r="P72" s="21">
        <v>1243.5252918287938</v>
      </c>
      <c r="Q72" s="21">
        <v>27872</v>
      </c>
      <c r="R72" s="21">
        <v>108.45136186770428</v>
      </c>
      <c r="S72" s="21">
        <v>291714</v>
      </c>
      <c r="T72" s="21">
        <v>1135.0739299610896</v>
      </c>
      <c r="U72" s="21">
        <v>35316.32</v>
      </c>
      <c r="V72" s="21">
        <v>0</v>
      </c>
      <c r="W72" s="21">
        <v>201746.24</v>
      </c>
      <c r="X72" s="22">
        <v>82523.44</v>
      </c>
      <c r="Y72" s="22">
        <v>321.10287937743192</v>
      </c>
      <c r="Z72" s="606">
        <v>0.87760000000000005</v>
      </c>
      <c r="AA72" s="431">
        <v>0.8744726534894206</v>
      </c>
      <c r="AB72" s="142">
        <v>3.1273465105794429E-3</v>
      </c>
      <c r="AC72" s="18"/>
      <c r="AD72" s="18"/>
      <c r="AE72" s="18"/>
      <c r="AF72" s="18"/>
      <c r="AG72" s="18"/>
      <c r="AH72" s="18"/>
      <c r="AI72" s="18"/>
      <c r="AJ72" s="18"/>
      <c r="AK72" s="18"/>
      <c r="AL72" s="18"/>
      <c r="AM72" s="18"/>
      <c r="AN72" s="18"/>
      <c r="AO72" s="18"/>
      <c r="AP72" s="18"/>
      <c r="AQ72" s="18"/>
    </row>
    <row r="73" spans="1:43" s="23" customFormat="1" ht="20.25" customHeight="1" x14ac:dyDescent="0.4">
      <c r="A73" s="291">
        <v>45698</v>
      </c>
      <c r="B73" s="19">
        <v>11</v>
      </c>
      <c r="C73" s="19">
        <v>7</v>
      </c>
      <c r="D73" s="19">
        <v>1451</v>
      </c>
      <c r="E73" s="19" t="s">
        <v>1896</v>
      </c>
      <c r="F73" s="19" t="s">
        <v>1458</v>
      </c>
      <c r="G73" s="19" t="s">
        <v>788</v>
      </c>
      <c r="H73" s="19" t="s">
        <v>1883</v>
      </c>
      <c r="I73" s="19" t="s">
        <v>1885</v>
      </c>
      <c r="J73" s="19" t="s">
        <v>791</v>
      </c>
      <c r="K73" s="19" t="s">
        <v>1553</v>
      </c>
      <c r="L73" s="299">
        <v>43503</v>
      </c>
      <c r="M73" s="21">
        <v>239653.7</v>
      </c>
      <c r="N73" s="21">
        <v>932.50466926070044</v>
      </c>
      <c r="O73" s="21">
        <v>115135</v>
      </c>
      <c r="P73" s="21">
        <v>447.99610894941634</v>
      </c>
      <c r="Q73" s="21">
        <v>16183</v>
      </c>
      <c r="R73" s="21">
        <v>62.968871595330739</v>
      </c>
      <c r="S73" s="21">
        <v>98952</v>
      </c>
      <c r="T73" s="21">
        <v>385.02723735408563</v>
      </c>
      <c r="U73" s="21">
        <v>0</v>
      </c>
      <c r="V73" s="21">
        <v>0</v>
      </c>
      <c r="W73" s="21">
        <v>87535.6</v>
      </c>
      <c r="X73" s="22">
        <v>27599.399999999994</v>
      </c>
      <c r="Y73" s="22">
        <v>107.3906614785992</v>
      </c>
      <c r="Z73" s="606">
        <v>0.85150000000000003</v>
      </c>
      <c r="AA73" s="431">
        <v>0.88483632841888116</v>
      </c>
      <c r="AB73" s="142">
        <v>-3.3336328418881123E-2</v>
      </c>
      <c r="AC73" s="18"/>
      <c r="AD73" s="18"/>
      <c r="AE73" s="18"/>
      <c r="AF73" s="18"/>
      <c r="AG73" s="18"/>
      <c r="AH73" s="18"/>
      <c r="AI73" s="18"/>
      <c r="AJ73" s="18"/>
      <c r="AK73" s="18"/>
      <c r="AL73" s="18"/>
      <c r="AM73" s="18"/>
      <c r="AN73" s="18"/>
      <c r="AO73" s="18"/>
      <c r="AP73" s="18"/>
      <c r="AQ73" s="18"/>
    </row>
    <row r="74" spans="1:43" s="18" customFormat="1" ht="20.25" customHeight="1" x14ac:dyDescent="0.4">
      <c r="A74" s="291">
        <v>45698</v>
      </c>
      <c r="B74" s="19">
        <v>11</v>
      </c>
      <c r="C74" s="19">
        <v>8</v>
      </c>
      <c r="D74" s="19">
        <v>1452</v>
      </c>
      <c r="E74" s="19" t="s">
        <v>1897</v>
      </c>
      <c r="F74" s="19" t="s">
        <v>1458</v>
      </c>
      <c r="G74" s="19" t="s">
        <v>788</v>
      </c>
      <c r="H74" s="19" t="s">
        <v>1880</v>
      </c>
      <c r="I74" s="19" t="s">
        <v>1886</v>
      </c>
      <c r="J74" s="19" t="s">
        <v>791</v>
      </c>
      <c r="K74" s="19" t="s">
        <v>1553</v>
      </c>
      <c r="L74" s="299">
        <v>43504</v>
      </c>
      <c r="M74" s="21">
        <v>348844.72</v>
      </c>
      <c r="N74" s="21">
        <v>1357.3724513618677</v>
      </c>
      <c r="O74" s="21">
        <v>173330</v>
      </c>
      <c r="P74" s="21">
        <v>674.43579766536971</v>
      </c>
      <c r="Q74" s="21">
        <v>27067</v>
      </c>
      <c r="R74" s="21">
        <v>105.31906614785993</v>
      </c>
      <c r="S74" s="21">
        <v>146263</v>
      </c>
      <c r="T74" s="21">
        <v>569.11673151750972</v>
      </c>
      <c r="U74" s="21">
        <v>0</v>
      </c>
      <c r="V74" s="21">
        <v>0</v>
      </c>
      <c r="W74" s="21">
        <v>134726.57</v>
      </c>
      <c r="X74" s="22">
        <v>38603.43</v>
      </c>
      <c r="Y74" s="22">
        <v>150.20789883268483</v>
      </c>
      <c r="Z74" s="606">
        <v>0.85019999999999996</v>
      </c>
      <c r="AA74" s="431">
        <v>0.88933921660044046</v>
      </c>
      <c r="AB74" s="142">
        <v>-3.9139216600440507E-2</v>
      </c>
    </row>
    <row r="75" spans="1:43" s="18" customFormat="1" ht="20.25" customHeight="1" x14ac:dyDescent="0.4">
      <c r="A75" s="291">
        <v>45626</v>
      </c>
      <c r="B75" s="19">
        <v>12</v>
      </c>
      <c r="C75" s="19">
        <v>1</v>
      </c>
      <c r="D75" s="19">
        <v>1414</v>
      </c>
      <c r="E75" s="19" t="s">
        <v>1865</v>
      </c>
      <c r="F75" s="19" t="s">
        <v>1458</v>
      </c>
      <c r="G75" s="19" t="s">
        <v>1739</v>
      </c>
      <c r="H75" s="19" t="s">
        <v>1761</v>
      </c>
      <c r="I75" s="19" t="s">
        <v>1751</v>
      </c>
      <c r="J75" s="19" t="s">
        <v>791</v>
      </c>
      <c r="K75" s="19" t="s">
        <v>1740</v>
      </c>
      <c r="L75" s="299">
        <v>45231</v>
      </c>
      <c r="M75" s="21">
        <v>1129815.04</v>
      </c>
      <c r="N75" s="21">
        <v>3434.0882674772038</v>
      </c>
      <c r="O75" s="21">
        <v>720562</v>
      </c>
      <c r="P75" s="21">
        <v>2190.1580547112462</v>
      </c>
      <c r="Q75" s="21">
        <v>131817</v>
      </c>
      <c r="R75" s="21">
        <v>400.65957446808511</v>
      </c>
      <c r="S75" s="21">
        <v>588745</v>
      </c>
      <c r="T75" s="21">
        <v>1789.4984802431611</v>
      </c>
      <c r="U75" s="21">
        <v>73818.080000000002</v>
      </c>
      <c r="V75" s="21">
        <v>0</v>
      </c>
      <c r="W75" s="21">
        <v>527134.16999999993</v>
      </c>
      <c r="X75" s="22">
        <v>119609.75000000003</v>
      </c>
      <c r="Y75" s="22">
        <v>363.55547112462017</v>
      </c>
      <c r="Z75" s="606">
        <v>0.87229999999999996</v>
      </c>
      <c r="AA75" s="431">
        <v>0.89413333531123818</v>
      </c>
      <c r="AB75" s="142">
        <v>-2.1833335311238211E-2</v>
      </c>
    </row>
    <row r="76" spans="1:43" s="18" customFormat="1" ht="20.25" customHeight="1" x14ac:dyDescent="0.4">
      <c r="A76" s="291">
        <v>45626</v>
      </c>
      <c r="B76" s="19">
        <v>12</v>
      </c>
      <c r="C76" s="19">
        <v>2</v>
      </c>
      <c r="D76" s="19">
        <v>1415</v>
      </c>
      <c r="E76" s="19" t="s">
        <v>1866</v>
      </c>
      <c r="F76" s="19" t="s">
        <v>1458</v>
      </c>
      <c r="G76" s="19" t="s">
        <v>1739</v>
      </c>
      <c r="H76" s="19" t="s">
        <v>1761</v>
      </c>
      <c r="I76" s="19" t="s">
        <v>1751</v>
      </c>
      <c r="J76" s="19" t="s">
        <v>791</v>
      </c>
      <c r="K76" s="19" t="s">
        <v>1740</v>
      </c>
      <c r="L76" s="299">
        <v>45231</v>
      </c>
      <c r="M76" s="21">
        <v>887169.11999999988</v>
      </c>
      <c r="N76" s="21">
        <v>2696.5626747720362</v>
      </c>
      <c r="O76" s="21">
        <v>551690</v>
      </c>
      <c r="P76" s="21">
        <v>1676.869300911854</v>
      </c>
      <c r="Q76" s="21">
        <v>98916</v>
      </c>
      <c r="R76" s="21">
        <v>300.65653495440728</v>
      </c>
      <c r="S76" s="21">
        <v>452774</v>
      </c>
      <c r="T76" s="21">
        <v>1376.2127659574469</v>
      </c>
      <c r="U76" s="21">
        <v>66457.350000000006</v>
      </c>
      <c r="V76" s="21">
        <v>0</v>
      </c>
      <c r="W76" s="21">
        <v>416316.27999999997</v>
      </c>
      <c r="X76" s="22">
        <v>68916.369999999981</v>
      </c>
      <c r="Y76" s="22">
        <v>209.47224924012153</v>
      </c>
      <c r="Z76" s="606">
        <v>0.87229999999999996</v>
      </c>
      <c r="AA76" s="431">
        <v>0.92231879080732659</v>
      </c>
      <c r="AB76" s="142">
        <v>-5.001879080732663E-2</v>
      </c>
    </row>
    <row r="77" spans="1:43" s="18" customFormat="1" ht="20.25" customHeight="1" x14ac:dyDescent="0.4">
      <c r="A77" s="291">
        <v>45626</v>
      </c>
      <c r="B77" s="19">
        <v>12</v>
      </c>
      <c r="C77" s="19">
        <v>3</v>
      </c>
      <c r="D77" s="19">
        <v>1350</v>
      </c>
      <c r="E77" s="19" t="s">
        <v>1867</v>
      </c>
      <c r="F77" s="19" t="s">
        <v>1458</v>
      </c>
      <c r="G77" s="19" t="s">
        <v>1739</v>
      </c>
      <c r="H77" s="19" t="s">
        <v>1928</v>
      </c>
      <c r="I77" s="19" t="s">
        <v>1741</v>
      </c>
      <c r="J77" s="19" t="s">
        <v>791</v>
      </c>
      <c r="K77" s="19" t="s">
        <v>1740</v>
      </c>
      <c r="L77" s="299">
        <v>44682</v>
      </c>
      <c r="M77" s="21">
        <v>1799643.03</v>
      </c>
      <c r="N77" s="21">
        <v>5470.0396048632219</v>
      </c>
      <c r="O77" s="21">
        <v>974182</v>
      </c>
      <c r="P77" s="21">
        <v>2961.0395136778116</v>
      </c>
      <c r="Q77" s="21">
        <v>154933</v>
      </c>
      <c r="R77" s="21">
        <v>470.92097264437689</v>
      </c>
      <c r="S77" s="21">
        <v>819249</v>
      </c>
      <c r="T77" s="21">
        <v>2490.1185410334347</v>
      </c>
      <c r="U77" s="21">
        <v>68388.449999999983</v>
      </c>
      <c r="V77" s="21">
        <v>17945.22</v>
      </c>
      <c r="W77" s="21">
        <v>683724.67</v>
      </c>
      <c r="X77" s="22">
        <v>204123.65999999995</v>
      </c>
      <c r="Y77" s="22">
        <v>620.4366565349543</v>
      </c>
      <c r="Z77" s="606">
        <v>0.87329999999999997</v>
      </c>
      <c r="AA77" s="431">
        <v>0.88657547269249282</v>
      </c>
      <c r="AB77" s="142">
        <v>-1.3275472692492851E-2</v>
      </c>
    </row>
    <row r="78" spans="1:43" s="18" customFormat="1" ht="20.25" customHeight="1" x14ac:dyDescent="0.4">
      <c r="A78" s="291">
        <v>45626</v>
      </c>
      <c r="B78" s="19">
        <v>12</v>
      </c>
      <c r="C78" s="19">
        <v>4</v>
      </c>
      <c r="D78" s="19">
        <v>1351</v>
      </c>
      <c r="E78" s="19" t="s">
        <v>1868</v>
      </c>
      <c r="F78" s="19" t="s">
        <v>1458</v>
      </c>
      <c r="G78" s="19" t="s">
        <v>1739</v>
      </c>
      <c r="H78" s="19" t="s">
        <v>1928</v>
      </c>
      <c r="I78" s="19" t="s">
        <v>1741</v>
      </c>
      <c r="J78" s="19" t="s">
        <v>791</v>
      </c>
      <c r="K78" s="19" t="s">
        <v>1740</v>
      </c>
      <c r="L78" s="299">
        <v>44682</v>
      </c>
      <c r="M78" s="21">
        <v>2286316.4500000002</v>
      </c>
      <c r="N78" s="21">
        <v>6949.2901215805477</v>
      </c>
      <c r="O78" s="21">
        <v>1169361</v>
      </c>
      <c r="P78" s="21">
        <v>3554.288753799392</v>
      </c>
      <c r="Q78" s="21">
        <v>202347</v>
      </c>
      <c r="R78" s="21">
        <v>615.03647416413378</v>
      </c>
      <c r="S78" s="21">
        <v>967014</v>
      </c>
      <c r="T78" s="21">
        <v>2939.2522796352582</v>
      </c>
      <c r="U78" s="21">
        <v>79171.94</v>
      </c>
      <c r="V78" s="21">
        <v>25776.83</v>
      </c>
      <c r="W78" s="21">
        <v>835805.55000000016</v>
      </c>
      <c r="X78" s="22">
        <v>228606.67999999993</v>
      </c>
      <c r="Y78" s="22">
        <v>694.85313069908796</v>
      </c>
      <c r="Z78" s="606">
        <v>0.87329999999999997</v>
      </c>
      <c r="AA78" s="431">
        <v>0.90001091931084176</v>
      </c>
      <c r="AB78" s="142">
        <v>-2.6710919310841796E-2</v>
      </c>
    </row>
    <row r="79" spans="1:43" s="18" customFormat="1" ht="20.25" customHeight="1" x14ac:dyDescent="0.4">
      <c r="A79" s="291">
        <v>45626</v>
      </c>
      <c r="B79" s="19">
        <v>13</v>
      </c>
      <c r="C79" s="19">
        <v>1</v>
      </c>
      <c r="D79" s="19">
        <v>1295</v>
      </c>
      <c r="E79" s="19" t="s">
        <v>1818</v>
      </c>
      <c r="F79" s="19" t="s">
        <v>1458</v>
      </c>
      <c r="G79" s="19" t="s">
        <v>1523</v>
      </c>
      <c r="H79" s="19" t="s">
        <v>1662</v>
      </c>
      <c r="I79" s="19" t="s">
        <v>1530</v>
      </c>
      <c r="J79" s="19" t="s">
        <v>791</v>
      </c>
      <c r="K79" s="19" t="s">
        <v>1940</v>
      </c>
      <c r="L79" s="299">
        <v>43435</v>
      </c>
      <c r="M79" s="21">
        <v>2333874.5</v>
      </c>
      <c r="N79" s="21">
        <v>7093.8434650455929</v>
      </c>
      <c r="O79" s="21">
        <v>1190584</v>
      </c>
      <c r="P79" s="21">
        <v>3618.7963525835867</v>
      </c>
      <c r="Q79" s="21">
        <v>178202</v>
      </c>
      <c r="R79" s="21">
        <v>541.64741641337389</v>
      </c>
      <c r="S79" s="21">
        <v>1012382</v>
      </c>
      <c r="T79" s="21">
        <v>3077.1489361702129</v>
      </c>
      <c r="U79" s="21">
        <v>101517.32</v>
      </c>
      <c r="V79" s="21">
        <v>12468.6</v>
      </c>
      <c r="W79" s="21">
        <v>872829.85999999987</v>
      </c>
      <c r="X79" s="22">
        <v>203768.21999999997</v>
      </c>
      <c r="Y79" s="22">
        <v>619.35629179331295</v>
      </c>
      <c r="Z79" s="606">
        <v>0.88270000000000004</v>
      </c>
      <c r="AA79" s="431">
        <v>0.91269101230593175</v>
      </c>
      <c r="AB79" s="142">
        <v>-2.9991012305931708E-2</v>
      </c>
    </row>
    <row r="80" spans="1:43" s="18" customFormat="1" ht="20.25" customHeight="1" x14ac:dyDescent="0.4">
      <c r="A80" s="291">
        <v>45626</v>
      </c>
      <c r="B80" s="19">
        <v>13</v>
      </c>
      <c r="C80" s="19">
        <v>2</v>
      </c>
      <c r="D80" s="19">
        <v>1294</v>
      </c>
      <c r="E80" s="19" t="s">
        <v>1819</v>
      </c>
      <c r="F80" s="19" t="s">
        <v>1458</v>
      </c>
      <c r="G80" s="19" t="s">
        <v>1523</v>
      </c>
      <c r="H80" s="19" t="s">
        <v>1661</v>
      </c>
      <c r="I80" s="19" t="s">
        <v>1530</v>
      </c>
      <c r="J80" s="19" t="s">
        <v>791</v>
      </c>
      <c r="K80" s="19" t="s">
        <v>1940</v>
      </c>
      <c r="L80" s="299">
        <v>43435</v>
      </c>
      <c r="M80" s="21">
        <v>2133252.5</v>
      </c>
      <c r="N80" s="21">
        <v>6484.0501519756835</v>
      </c>
      <c r="O80" s="21">
        <v>1066980</v>
      </c>
      <c r="P80" s="21">
        <v>3243.100303951368</v>
      </c>
      <c r="Q80" s="21">
        <v>145540</v>
      </c>
      <c r="R80" s="21">
        <v>442.370820668693</v>
      </c>
      <c r="S80" s="21">
        <v>921440</v>
      </c>
      <c r="T80" s="21">
        <v>2800.7294832826747</v>
      </c>
      <c r="U80" s="21">
        <v>138138.49000000002</v>
      </c>
      <c r="V80" s="21">
        <v>14895.84</v>
      </c>
      <c r="W80" s="21">
        <v>760708.13000000012</v>
      </c>
      <c r="X80" s="22">
        <v>153237.53999999986</v>
      </c>
      <c r="Y80" s="22">
        <v>465.76759878419409</v>
      </c>
      <c r="Z80" s="606">
        <v>0.88280000000000003</v>
      </c>
      <c r="AA80" s="431">
        <v>0.9281671813346053</v>
      </c>
      <c r="AB80" s="142">
        <v>-4.5367181334605267E-2</v>
      </c>
    </row>
    <row r="81" spans="1:28" s="18" customFormat="1" ht="20.25" customHeight="1" x14ac:dyDescent="0.4">
      <c r="A81" s="291">
        <v>45626</v>
      </c>
      <c r="B81" s="19">
        <v>13</v>
      </c>
      <c r="C81" s="19">
        <v>3</v>
      </c>
      <c r="D81" s="19">
        <v>1296</v>
      </c>
      <c r="E81" s="19" t="s">
        <v>1820</v>
      </c>
      <c r="F81" s="19" t="s">
        <v>1458</v>
      </c>
      <c r="G81" s="19" t="s">
        <v>1523</v>
      </c>
      <c r="H81" s="19" t="s">
        <v>1662</v>
      </c>
      <c r="I81" s="19" t="s">
        <v>1530</v>
      </c>
      <c r="J81" s="19" t="s">
        <v>791</v>
      </c>
      <c r="K81" s="19" t="s">
        <v>1940</v>
      </c>
      <c r="L81" s="299">
        <v>43435</v>
      </c>
      <c r="M81" s="21">
        <v>2640860</v>
      </c>
      <c r="N81" s="21">
        <v>8026.9300911854107</v>
      </c>
      <c r="O81" s="21">
        <v>1260771</v>
      </c>
      <c r="P81" s="21">
        <v>3832.1306990881458</v>
      </c>
      <c r="Q81" s="21">
        <v>191216</v>
      </c>
      <c r="R81" s="21">
        <v>581.20364741641333</v>
      </c>
      <c r="S81" s="21">
        <v>1069555</v>
      </c>
      <c r="T81" s="21">
        <v>3250.9270516717324</v>
      </c>
      <c r="U81" s="21">
        <v>137058.26999999999</v>
      </c>
      <c r="V81" s="21">
        <v>16299.61</v>
      </c>
      <c r="W81" s="21">
        <v>877172.42999999993</v>
      </c>
      <c r="X81" s="22">
        <v>230240.68999999997</v>
      </c>
      <c r="Y81" s="22">
        <v>699.8197264437689</v>
      </c>
      <c r="Z81" s="606">
        <v>0.88270000000000004</v>
      </c>
      <c r="AA81" s="431">
        <v>0.91281601826677672</v>
      </c>
      <c r="AB81" s="142">
        <v>-3.0116018266776678E-2</v>
      </c>
    </row>
    <row r="82" spans="1:28" s="18" customFormat="1" ht="20.25" customHeight="1" x14ac:dyDescent="0.4">
      <c r="A82" s="291">
        <v>45626</v>
      </c>
      <c r="B82" s="19">
        <v>13</v>
      </c>
      <c r="C82" s="19">
        <v>4</v>
      </c>
      <c r="D82" s="19">
        <v>1286</v>
      </c>
      <c r="E82" s="19" t="s">
        <v>1821</v>
      </c>
      <c r="F82" s="19" t="s">
        <v>1458</v>
      </c>
      <c r="G82" s="19" t="s">
        <v>1523</v>
      </c>
      <c r="H82" s="19" t="s">
        <v>1537</v>
      </c>
      <c r="I82" s="19" t="s">
        <v>1901</v>
      </c>
      <c r="J82" s="19" t="s">
        <v>791</v>
      </c>
      <c r="K82" s="19" t="s">
        <v>1940</v>
      </c>
      <c r="L82" s="299">
        <v>43435</v>
      </c>
      <c r="M82" s="21">
        <v>1520625.44</v>
      </c>
      <c r="N82" s="21">
        <v>4621.9618237082068</v>
      </c>
      <c r="O82" s="21">
        <v>731660</v>
      </c>
      <c r="P82" s="21">
        <v>2223.8905775075987</v>
      </c>
      <c r="Q82" s="21">
        <v>167477</v>
      </c>
      <c r="R82" s="21">
        <v>509.048632218845</v>
      </c>
      <c r="S82" s="21">
        <v>564183</v>
      </c>
      <c r="T82" s="21">
        <v>1714.8419452887538</v>
      </c>
      <c r="U82" s="21">
        <v>27414.519999999997</v>
      </c>
      <c r="V82" s="21">
        <v>14089.1</v>
      </c>
      <c r="W82" s="21">
        <v>486712.63000000006</v>
      </c>
      <c r="X82" s="22">
        <v>203443.75</v>
      </c>
      <c r="Y82" s="22">
        <v>618.37006079027356</v>
      </c>
      <c r="Z82" s="606">
        <v>0.84230000000000005</v>
      </c>
      <c r="AA82" s="431">
        <v>0.86621047849889976</v>
      </c>
      <c r="AB82" s="142">
        <v>-2.3910478498899712E-2</v>
      </c>
    </row>
    <row r="83" spans="1:28" s="18" customFormat="1" ht="20.25" customHeight="1" x14ac:dyDescent="0.4">
      <c r="A83" s="291">
        <v>45626</v>
      </c>
      <c r="B83" s="19">
        <v>13</v>
      </c>
      <c r="C83" s="19">
        <v>5</v>
      </c>
      <c r="D83" s="19">
        <v>1279</v>
      </c>
      <c r="E83" s="19" t="s">
        <v>1822</v>
      </c>
      <c r="F83" s="19" t="s">
        <v>1458</v>
      </c>
      <c r="G83" s="19" t="s">
        <v>1523</v>
      </c>
      <c r="H83" s="19" t="s">
        <v>1538</v>
      </c>
      <c r="I83" s="19" t="s">
        <v>1901</v>
      </c>
      <c r="J83" s="19" t="s">
        <v>791</v>
      </c>
      <c r="K83" s="19" t="s">
        <v>1940</v>
      </c>
      <c r="L83" s="299">
        <v>43435</v>
      </c>
      <c r="M83" s="21">
        <v>1163434.01</v>
      </c>
      <c r="N83" s="21">
        <v>3536.2735866261401</v>
      </c>
      <c r="O83" s="21">
        <v>672238</v>
      </c>
      <c r="P83" s="21">
        <v>2043.2765957446809</v>
      </c>
      <c r="Q83" s="21">
        <v>121432</v>
      </c>
      <c r="R83" s="21">
        <v>369.09422492401217</v>
      </c>
      <c r="S83" s="21">
        <v>550806</v>
      </c>
      <c r="T83" s="21">
        <v>1674.1823708206687</v>
      </c>
      <c r="U83" s="21">
        <v>14840.119999999999</v>
      </c>
      <c r="V83" s="21">
        <v>9055.0499999999993</v>
      </c>
      <c r="W83" s="21">
        <v>463754.93999999994</v>
      </c>
      <c r="X83" s="22">
        <v>184587.89</v>
      </c>
      <c r="Y83" s="22">
        <v>561.05741641337386</v>
      </c>
      <c r="Z83" s="606">
        <v>0.85470000000000002</v>
      </c>
      <c r="AA83" s="431">
        <v>0.84134219181026004</v>
      </c>
      <c r="AB83" s="142">
        <v>1.3357808189739973E-2</v>
      </c>
    </row>
    <row r="84" spans="1:28" s="18" customFormat="1" ht="20.25" customHeight="1" x14ac:dyDescent="0.4">
      <c r="A84" s="291">
        <v>45626</v>
      </c>
      <c r="B84" s="19">
        <v>13</v>
      </c>
      <c r="C84" s="19">
        <v>6</v>
      </c>
      <c r="D84" s="19">
        <v>1287</v>
      </c>
      <c r="E84" s="19" t="s">
        <v>1823</v>
      </c>
      <c r="F84" s="19" t="s">
        <v>1458</v>
      </c>
      <c r="G84" s="19" t="s">
        <v>1523</v>
      </c>
      <c r="H84" s="19" t="s">
        <v>1537</v>
      </c>
      <c r="I84" s="19" t="s">
        <v>1901</v>
      </c>
      <c r="J84" s="19" t="s">
        <v>791</v>
      </c>
      <c r="K84" s="19" t="s">
        <v>1940</v>
      </c>
      <c r="L84" s="299">
        <v>44635</v>
      </c>
      <c r="M84" s="21">
        <v>1826798.52</v>
      </c>
      <c r="N84" s="21">
        <v>5552.579088145897</v>
      </c>
      <c r="O84" s="21">
        <v>923740</v>
      </c>
      <c r="P84" s="21">
        <v>2807.7203647416413</v>
      </c>
      <c r="Q84" s="21">
        <v>179914</v>
      </c>
      <c r="R84" s="21">
        <v>546.85106382978722</v>
      </c>
      <c r="S84" s="21">
        <v>743826</v>
      </c>
      <c r="T84" s="21">
        <v>2260.8693009118542</v>
      </c>
      <c r="U84" s="21">
        <v>38837.019999999997</v>
      </c>
      <c r="V84" s="21">
        <v>18352.97</v>
      </c>
      <c r="W84" s="21">
        <v>613278.03</v>
      </c>
      <c r="X84" s="22">
        <v>253271.9800000001</v>
      </c>
      <c r="Y84" s="22">
        <v>769.82364741641368</v>
      </c>
      <c r="Z84" s="606">
        <v>0.86939999999999995</v>
      </c>
      <c r="AA84" s="431">
        <v>0.86135746376672129</v>
      </c>
      <c r="AB84" s="142">
        <v>8.0425362332786632E-3</v>
      </c>
    </row>
    <row r="85" spans="1:28" s="18" customFormat="1" ht="20.25" customHeight="1" x14ac:dyDescent="0.4">
      <c r="A85" s="291">
        <v>45626</v>
      </c>
      <c r="B85" s="19">
        <v>14</v>
      </c>
      <c r="C85" s="19">
        <v>1</v>
      </c>
      <c r="D85" s="19">
        <v>1342</v>
      </c>
      <c r="E85" s="19" t="s">
        <v>1824</v>
      </c>
      <c r="F85" s="19" t="s">
        <v>1458</v>
      </c>
      <c r="G85" s="19" t="s">
        <v>1467</v>
      </c>
      <c r="H85" s="19" t="s">
        <v>1736</v>
      </c>
      <c r="I85" s="19" t="s">
        <v>1473</v>
      </c>
      <c r="J85" s="19" t="s">
        <v>791</v>
      </c>
      <c r="K85" s="19" t="s">
        <v>1941</v>
      </c>
      <c r="L85" s="299">
        <v>42339</v>
      </c>
      <c r="M85" s="21">
        <v>986450.5</v>
      </c>
      <c r="N85" s="21">
        <v>2998.3297872340427</v>
      </c>
      <c r="O85" s="21">
        <v>521478</v>
      </c>
      <c r="P85" s="21">
        <v>1585.0395136778116</v>
      </c>
      <c r="Q85" s="21">
        <v>99078</v>
      </c>
      <c r="R85" s="21">
        <v>301.14893617021278</v>
      </c>
      <c r="S85" s="21">
        <v>422400</v>
      </c>
      <c r="T85" s="21">
        <v>1283.8905775075989</v>
      </c>
      <c r="U85" s="21">
        <v>36268.67</v>
      </c>
      <c r="V85" s="21">
        <v>8222.52</v>
      </c>
      <c r="W85" s="21">
        <v>301426.30000000005</v>
      </c>
      <c r="X85" s="22">
        <v>175560.50999999995</v>
      </c>
      <c r="Y85" s="22">
        <v>533.61857142857127</v>
      </c>
      <c r="Z85" s="606">
        <v>0.85150000000000003</v>
      </c>
      <c r="AA85" s="431">
        <v>0.8220280591879674</v>
      </c>
      <c r="AB85" s="142">
        <v>2.9471940812032638E-2</v>
      </c>
    </row>
    <row r="86" spans="1:28" s="18" customFormat="1" ht="20.25" customHeight="1" x14ac:dyDescent="0.4">
      <c r="A86" s="291">
        <v>45626</v>
      </c>
      <c r="B86" s="19">
        <v>14</v>
      </c>
      <c r="C86" s="19">
        <v>2</v>
      </c>
      <c r="D86" s="19">
        <v>1343</v>
      </c>
      <c r="E86" s="19" t="s">
        <v>1825</v>
      </c>
      <c r="F86" s="19" t="s">
        <v>1458</v>
      </c>
      <c r="G86" s="19" t="s">
        <v>1467</v>
      </c>
      <c r="H86" s="19" t="s">
        <v>1736</v>
      </c>
      <c r="I86" s="19" t="s">
        <v>1473</v>
      </c>
      <c r="J86" s="19" t="s">
        <v>791</v>
      </c>
      <c r="K86" s="19" t="s">
        <v>1941</v>
      </c>
      <c r="L86" s="299">
        <v>42339</v>
      </c>
      <c r="M86" s="21">
        <v>888667.91</v>
      </c>
      <c r="N86" s="21">
        <v>2701.118267477204</v>
      </c>
      <c r="O86" s="21">
        <v>435678</v>
      </c>
      <c r="P86" s="21">
        <v>1324.2492401215804</v>
      </c>
      <c r="Q86" s="21">
        <v>81463</v>
      </c>
      <c r="R86" s="21">
        <v>247.60790273556231</v>
      </c>
      <c r="S86" s="21">
        <v>354215</v>
      </c>
      <c r="T86" s="21">
        <v>1076.6413373860182</v>
      </c>
      <c r="U86" s="21">
        <v>16880.989999999998</v>
      </c>
      <c r="V86" s="21">
        <v>3875.64</v>
      </c>
      <c r="W86" s="21">
        <v>239998.53999999998</v>
      </c>
      <c r="X86" s="22">
        <v>174922.83000000002</v>
      </c>
      <c r="Y86" s="22">
        <v>531.68033434650465</v>
      </c>
      <c r="Z86" s="606">
        <v>0.85150000000000003</v>
      </c>
      <c r="AA86" s="431">
        <v>0.80316288229649258</v>
      </c>
      <c r="AB86" s="142">
        <v>4.833711770350746E-2</v>
      </c>
    </row>
    <row r="87" spans="1:28" s="18" customFormat="1" ht="20.25" customHeight="1" x14ac:dyDescent="0.4">
      <c r="A87" s="291">
        <v>45626</v>
      </c>
      <c r="B87" s="19">
        <v>14</v>
      </c>
      <c r="C87" s="19">
        <v>3</v>
      </c>
      <c r="D87" s="19">
        <v>1344</v>
      </c>
      <c r="E87" s="20" t="s">
        <v>1826</v>
      </c>
      <c r="F87" s="19" t="s">
        <v>1458</v>
      </c>
      <c r="G87" s="19" t="s">
        <v>1467</v>
      </c>
      <c r="H87" s="19" t="s">
        <v>1736</v>
      </c>
      <c r="I87" s="19" t="s">
        <v>1473</v>
      </c>
      <c r="J87" s="19" t="s">
        <v>791</v>
      </c>
      <c r="K87" s="19" t="s">
        <v>1941</v>
      </c>
      <c r="L87" s="299">
        <v>42339</v>
      </c>
      <c r="M87" s="21">
        <v>974734.75</v>
      </c>
      <c r="N87" s="21">
        <v>2962.7196048632218</v>
      </c>
      <c r="O87" s="21">
        <v>483848</v>
      </c>
      <c r="P87" s="21">
        <v>1470.6626139817629</v>
      </c>
      <c r="Q87" s="21">
        <v>96932</v>
      </c>
      <c r="R87" s="21">
        <v>294.62613981762917</v>
      </c>
      <c r="S87" s="21">
        <v>386916</v>
      </c>
      <c r="T87" s="21">
        <v>1176.0364741641338</v>
      </c>
      <c r="U87" s="21">
        <v>33721.920000000006</v>
      </c>
      <c r="V87" s="21">
        <v>5738.31</v>
      </c>
      <c r="W87" s="21">
        <v>318351.03000000003</v>
      </c>
      <c r="X87" s="22">
        <v>126036.74</v>
      </c>
      <c r="Y87" s="22">
        <v>383.09039513677811</v>
      </c>
      <c r="Z87" s="606">
        <v>0.85150000000000003</v>
      </c>
      <c r="AA87" s="431">
        <v>0.87069637150004142</v>
      </c>
      <c r="AB87" s="142">
        <v>-1.9196371500041387E-2</v>
      </c>
    </row>
    <row r="88" spans="1:28" s="18" customFormat="1" ht="20.25" customHeight="1" x14ac:dyDescent="0.4">
      <c r="A88" s="291">
        <v>45626</v>
      </c>
      <c r="B88" s="19">
        <v>14</v>
      </c>
      <c r="C88" s="19">
        <v>4</v>
      </c>
      <c r="D88" s="19">
        <v>1361</v>
      </c>
      <c r="E88" s="19" t="s">
        <v>1827</v>
      </c>
      <c r="F88" s="19" t="s">
        <v>1458</v>
      </c>
      <c r="G88" s="19" t="s">
        <v>1467</v>
      </c>
      <c r="H88" s="19" t="s">
        <v>1737</v>
      </c>
      <c r="I88" s="19" t="s">
        <v>1738</v>
      </c>
      <c r="J88" s="19" t="s">
        <v>791</v>
      </c>
      <c r="K88" s="19" t="s">
        <v>1941</v>
      </c>
      <c r="L88" s="299">
        <v>42339</v>
      </c>
      <c r="M88" s="21">
        <v>775542.29999999993</v>
      </c>
      <c r="N88" s="21">
        <v>2357.2714285714283</v>
      </c>
      <c r="O88" s="21">
        <v>350338</v>
      </c>
      <c r="P88" s="21">
        <v>1064.8571428571429</v>
      </c>
      <c r="Q88" s="21">
        <v>65049</v>
      </c>
      <c r="R88" s="21">
        <v>197.71732522796353</v>
      </c>
      <c r="S88" s="21">
        <v>285289</v>
      </c>
      <c r="T88" s="21">
        <v>867.13981762917933</v>
      </c>
      <c r="U88" s="21">
        <v>8305.69</v>
      </c>
      <c r="V88" s="21">
        <v>6519.48</v>
      </c>
      <c r="W88" s="21">
        <v>256194.52</v>
      </c>
      <c r="X88" s="22">
        <v>79318.310000000027</v>
      </c>
      <c r="Y88" s="22">
        <v>241.08908814589674</v>
      </c>
      <c r="Z88" s="606">
        <v>0.88049999999999995</v>
      </c>
      <c r="AA88" s="431">
        <v>0.89772535940334908</v>
      </c>
      <c r="AB88" s="142">
        <v>-1.7225359403349128E-2</v>
      </c>
    </row>
    <row r="89" spans="1:28" s="18" customFormat="1" ht="20.25" customHeight="1" x14ac:dyDescent="0.4">
      <c r="A89" s="291">
        <v>45626</v>
      </c>
      <c r="B89" s="19">
        <v>14</v>
      </c>
      <c r="C89" s="19">
        <v>5</v>
      </c>
      <c r="D89" s="19">
        <v>1362</v>
      </c>
      <c r="E89" s="19" t="s">
        <v>1828</v>
      </c>
      <c r="F89" s="19" t="s">
        <v>1458</v>
      </c>
      <c r="G89" s="19" t="s">
        <v>1467</v>
      </c>
      <c r="H89" s="19" t="s">
        <v>1737</v>
      </c>
      <c r="I89" s="19" t="s">
        <v>1738</v>
      </c>
      <c r="J89" s="19" t="s">
        <v>791</v>
      </c>
      <c r="K89" s="19" t="s">
        <v>1941</v>
      </c>
      <c r="L89" s="299">
        <v>42339</v>
      </c>
      <c r="M89" s="21">
        <v>533539.44999999995</v>
      </c>
      <c r="N89" s="21">
        <v>1621.7004559270515</v>
      </c>
      <c r="O89" s="21">
        <v>234247</v>
      </c>
      <c r="P89" s="21">
        <v>711.99696048632222</v>
      </c>
      <c r="Q89" s="21">
        <v>45120</v>
      </c>
      <c r="R89" s="21">
        <v>137.14285714285714</v>
      </c>
      <c r="S89" s="21">
        <v>189127</v>
      </c>
      <c r="T89" s="21">
        <v>574.854103343465</v>
      </c>
      <c r="U89" s="21">
        <v>10240.85</v>
      </c>
      <c r="V89" s="21">
        <v>5016.96</v>
      </c>
      <c r="W89" s="21">
        <v>170567.53</v>
      </c>
      <c r="X89" s="22">
        <v>48421.659999999989</v>
      </c>
      <c r="Y89" s="22">
        <v>147.17829787234038</v>
      </c>
      <c r="Z89" s="606">
        <v>0.88049999999999995</v>
      </c>
      <c r="AA89" s="431">
        <v>0.90924446167945039</v>
      </c>
      <c r="AB89" s="142">
        <v>-2.8744461679450439E-2</v>
      </c>
    </row>
    <row r="90" spans="1:28" s="18" customFormat="1" ht="20.25" customHeight="1" x14ac:dyDescent="0.4">
      <c r="A90" s="291">
        <v>45626</v>
      </c>
      <c r="B90" s="19">
        <v>14</v>
      </c>
      <c r="C90" s="19">
        <v>6</v>
      </c>
      <c r="D90" s="19">
        <v>1363</v>
      </c>
      <c r="E90" s="19" t="s">
        <v>1829</v>
      </c>
      <c r="F90" s="19" t="s">
        <v>1458</v>
      </c>
      <c r="G90" s="19" t="s">
        <v>1467</v>
      </c>
      <c r="H90" s="19" t="s">
        <v>1737</v>
      </c>
      <c r="I90" s="19" t="s">
        <v>1738</v>
      </c>
      <c r="J90" s="19" t="s">
        <v>791</v>
      </c>
      <c r="K90" s="19" t="s">
        <v>1941</v>
      </c>
      <c r="L90" s="299">
        <v>42278</v>
      </c>
      <c r="M90" s="21">
        <v>647377.75000000012</v>
      </c>
      <c r="N90" s="21">
        <v>1967.7135258358667</v>
      </c>
      <c r="O90" s="21">
        <v>322066</v>
      </c>
      <c r="P90" s="21">
        <v>978.92401215805467</v>
      </c>
      <c r="Q90" s="21">
        <v>60039</v>
      </c>
      <c r="R90" s="21">
        <v>182.48936170212767</v>
      </c>
      <c r="S90" s="21">
        <v>262027</v>
      </c>
      <c r="T90" s="21">
        <v>796.434650455927</v>
      </c>
      <c r="U90" s="21">
        <v>14247.279999999999</v>
      </c>
      <c r="V90" s="21">
        <v>6777.6</v>
      </c>
      <c r="W90" s="21">
        <v>230696.2</v>
      </c>
      <c r="X90" s="22">
        <v>70344.92</v>
      </c>
      <c r="Y90" s="22">
        <v>213.81434650455927</v>
      </c>
      <c r="Z90" s="606">
        <v>0.88049999999999995</v>
      </c>
      <c r="AA90" s="431">
        <v>0.89133868131859639</v>
      </c>
      <c r="AB90" s="142">
        <v>-1.0838681318596444E-2</v>
      </c>
    </row>
    <row r="91" spans="1:28" s="18" customFormat="1" ht="20.25" customHeight="1" x14ac:dyDescent="0.4">
      <c r="A91" s="291">
        <v>45626</v>
      </c>
      <c r="B91" s="19">
        <v>15</v>
      </c>
      <c r="C91" s="19">
        <v>1</v>
      </c>
      <c r="D91" s="19">
        <v>1283</v>
      </c>
      <c r="E91" s="19" t="s">
        <v>1830</v>
      </c>
      <c r="F91" s="19" t="s">
        <v>1458</v>
      </c>
      <c r="G91" s="19" t="s">
        <v>1523</v>
      </c>
      <c r="H91" s="19" t="s">
        <v>1526</v>
      </c>
      <c r="I91" s="19" t="s">
        <v>1530</v>
      </c>
      <c r="J91" s="19" t="s">
        <v>791</v>
      </c>
      <c r="K91" s="19" t="s">
        <v>1525</v>
      </c>
      <c r="L91" s="299">
        <v>43101</v>
      </c>
      <c r="M91" s="21">
        <v>1333954.6500000001</v>
      </c>
      <c r="N91" s="21">
        <v>4054.5734042553195</v>
      </c>
      <c r="O91" s="21">
        <v>806549</v>
      </c>
      <c r="P91" s="21">
        <v>2451.516717325228</v>
      </c>
      <c r="Q91" s="21">
        <v>136434</v>
      </c>
      <c r="R91" s="21">
        <v>414.69300911854106</v>
      </c>
      <c r="S91" s="21">
        <v>670115</v>
      </c>
      <c r="T91" s="21">
        <v>2036.8237082066869</v>
      </c>
      <c r="U91" s="21">
        <v>69138.239999999991</v>
      </c>
      <c r="V91" s="21">
        <v>14884.94</v>
      </c>
      <c r="W91" s="21">
        <v>592225.93000000005</v>
      </c>
      <c r="X91" s="22">
        <v>130299.88999999998</v>
      </c>
      <c r="Y91" s="22">
        <v>396.04829787234036</v>
      </c>
      <c r="Z91" s="606">
        <v>0.85260000000000002</v>
      </c>
      <c r="AA91" s="431">
        <v>0.90232059987946378</v>
      </c>
      <c r="AB91" s="142">
        <v>-4.9720599879463756E-2</v>
      </c>
    </row>
    <row r="92" spans="1:28" s="18" customFormat="1" ht="20.25" customHeight="1" x14ac:dyDescent="0.4">
      <c r="A92" s="291">
        <v>45626</v>
      </c>
      <c r="B92" s="19">
        <v>15</v>
      </c>
      <c r="C92" s="19">
        <v>2</v>
      </c>
      <c r="D92" s="19">
        <v>1282</v>
      </c>
      <c r="E92" s="19" t="s">
        <v>1831</v>
      </c>
      <c r="F92" s="19" t="s">
        <v>1458</v>
      </c>
      <c r="G92" s="19" t="s">
        <v>1523</v>
      </c>
      <c r="H92" s="19" t="s">
        <v>1526</v>
      </c>
      <c r="I92" s="19" t="s">
        <v>1530</v>
      </c>
      <c r="J92" s="19" t="s">
        <v>791</v>
      </c>
      <c r="K92" s="19" t="s">
        <v>1525</v>
      </c>
      <c r="L92" s="299">
        <v>43101</v>
      </c>
      <c r="M92" s="21">
        <v>1008637.7500000001</v>
      </c>
      <c r="N92" s="21">
        <v>3065.7682370820671</v>
      </c>
      <c r="O92" s="21">
        <v>608317</v>
      </c>
      <c r="P92" s="21">
        <v>1848.9878419452887</v>
      </c>
      <c r="Q92" s="21">
        <v>106429</v>
      </c>
      <c r="R92" s="21">
        <v>323.49240121580544</v>
      </c>
      <c r="S92" s="21">
        <v>501888</v>
      </c>
      <c r="T92" s="21">
        <v>1525.4954407294833</v>
      </c>
      <c r="U92" s="21">
        <v>60356.56</v>
      </c>
      <c r="V92" s="21">
        <v>9453.7000000000007</v>
      </c>
      <c r="W92" s="21">
        <v>452732.83</v>
      </c>
      <c r="X92" s="22">
        <v>85773.910000000062</v>
      </c>
      <c r="Y92" s="22">
        <v>260.71097264437708</v>
      </c>
      <c r="Z92" s="606">
        <v>0.87519999999999998</v>
      </c>
      <c r="AA92" s="431">
        <v>0.91496063874270017</v>
      </c>
      <c r="AB92" s="142">
        <v>-3.9760638742700194E-2</v>
      </c>
    </row>
    <row r="93" spans="1:28" s="18" customFormat="1" ht="20.25" customHeight="1" x14ac:dyDescent="0.4">
      <c r="A93" s="291">
        <v>45626</v>
      </c>
      <c r="B93" s="19">
        <v>15</v>
      </c>
      <c r="C93" s="19">
        <v>3</v>
      </c>
      <c r="D93" s="484">
        <v>1284</v>
      </c>
      <c r="E93" s="19" t="s">
        <v>1832</v>
      </c>
      <c r="F93" s="484" t="s">
        <v>1458</v>
      </c>
      <c r="G93" s="484" t="s">
        <v>1523</v>
      </c>
      <c r="H93" s="484" t="s">
        <v>1527</v>
      </c>
      <c r="I93" s="19" t="s">
        <v>1530</v>
      </c>
      <c r="J93" s="19" t="s">
        <v>791</v>
      </c>
      <c r="K93" s="19" t="s">
        <v>1525</v>
      </c>
      <c r="L93" s="299">
        <v>43101</v>
      </c>
      <c r="M93" s="485">
        <v>1429374.0699999998</v>
      </c>
      <c r="N93" s="485">
        <v>4344.6020364741635</v>
      </c>
      <c r="O93" s="485">
        <v>812448</v>
      </c>
      <c r="P93" s="485">
        <v>2469.4468085106382</v>
      </c>
      <c r="Q93" s="485">
        <v>107740</v>
      </c>
      <c r="R93" s="485">
        <v>327.47720364741639</v>
      </c>
      <c r="S93" s="485">
        <v>704708</v>
      </c>
      <c r="T93" s="485">
        <v>2141.9696048632218</v>
      </c>
      <c r="U93" s="485">
        <v>139885.01</v>
      </c>
      <c r="V93" s="485">
        <v>10863.16</v>
      </c>
      <c r="W93" s="485">
        <v>490464.25</v>
      </c>
      <c r="X93" s="478">
        <v>171235.57999999996</v>
      </c>
      <c r="Y93" s="22">
        <v>520.47288753799376</v>
      </c>
      <c r="Z93" s="607">
        <v>0.85370000000000001</v>
      </c>
      <c r="AA93" s="431">
        <v>0.88020240216054846</v>
      </c>
      <c r="AB93" s="142">
        <v>-2.6502402160548444E-2</v>
      </c>
    </row>
    <row r="94" spans="1:28" s="18" customFormat="1" ht="20.25" customHeight="1" x14ac:dyDescent="0.4">
      <c r="A94" s="291">
        <v>45626</v>
      </c>
      <c r="B94" s="19">
        <v>15</v>
      </c>
      <c r="C94" s="19">
        <v>4</v>
      </c>
      <c r="D94" s="430">
        <v>1285</v>
      </c>
      <c r="E94" s="19" t="s">
        <v>1833</v>
      </c>
      <c r="F94" s="430" t="s">
        <v>1458</v>
      </c>
      <c r="G94" s="430" t="s">
        <v>1523</v>
      </c>
      <c r="H94" s="430" t="s">
        <v>1527</v>
      </c>
      <c r="I94" s="19" t="s">
        <v>1530</v>
      </c>
      <c r="J94" s="19" t="s">
        <v>791</v>
      </c>
      <c r="K94" s="19" t="s">
        <v>1525</v>
      </c>
      <c r="L94" s="299">
        <v>43102</v>
      </c>
      <c r="M94" s="486">
        <v>1511454.4799999997</v>
      </c>
      <c r="N94" s="486">
        <v>4594.086565349543</v>
      </c>
      <c r="O94" s="486">
        <v>931895</v>
      </c>
      <c r="P94" s="486">
        <v>2832.5075987841947</v>
      </c>
      <c r="Q94" s="486">
        <v>146159</v>
      </c>
      <c r="R94" s="486">
        <v>444.25227963525833</v>
      </c>
      <c r="S94" s="486">
        <v>785736</v>
      </c>
      <c r="T94" s="486">
        <v>2388.255319148936</v>
      </c>
      <c r="U94" s="486">
        <v>107027.98</v>
      </c>
      <c r="V94" s="486">
        <v>16059.1</v>
      </c>
      <c r="W94" s="486">
        <v>637661.57999999984</v>
      </c>
      <c r="X94" s="222">
        <v>171146.34000000003</v>
      </c>
      <c r="Y94" s="22">
        <v>520.20164133738615</v>
      </c>
      <c r="Z94" s="608">
        <v>0.85119999999999996</v>
      </c>
      <c r="AA94" s="431">
        <v>0.88676712248720846</v>
      </c>
      <c r="AB94" s="142">
        <v>-3.5567122487208502E-2</v>
      </c>
    </row>
    <row r="95" spans="1:28" s="18" customFormat="1" ht="20.25" customHeight="1" x14ac:dyDescent="0.4">
      <c r="A95" s="291">
        <v>45626</v>
      </c>
      <c r="B95" s="19">
        <v>16</v>
      </c>
      <c r="C95" s="19">
        <v>1</v>
      </c>
      <c r="D95" s="430">
        <v>1406</v>
      </c>
      <c r="E95" s="19" t="s">
        <v>1834</v>
      </c>
      <c r="F95" s="430" t="s">
        <v>1458</v>
      </c>
      <c r="G95" s="430" t="s">
        <v>616</v>
      </c>
      <c r="H95" s="430" t="s">
        <v>1929</v>
      </c>
      <c r="I95" s="19" t="s">
        <v>1530</v>
      </c>
      <c r="J95" s="19" t="s">
        <v>791</v>
      </c>
      <c r="K95" s="19" t="s">
        <v>1942</v>
      </c>
      <c r="L95" s="299">
        <v>44470</v>
      </c>
      <c r="M95" s="486">
        <v>1509513.56</v>
      </c>
      <c r="N95" s="486">
        <v>4588.1871124620066</v>
      </c>
      <c r="O95" s="486">
        <v>783345</v>
      </c>
      <c r="P95" s="486">
        <v>2380.9878419452889</v>
      </c>
      <c r="Q95" s="486">
        <v>103552</v>
      </c>
      <c r="R95" s="486">
        <v>314.74772036474167</v>
      </c>
      <c r="S95" s="486">
        <v>679793</v>
      </c>
      <c r="T95" s="486">
        <v>2066.2401215805471</v>
      </c>
      <c r="U95" s="486">
        <v>70471.399999999994</v>
      </c>
      <c r="V95" s="486">
        <v>0</v>
      </c>
      <c r="W95" s="486">
        <v>557617.36</v>
      </c>
      <c r="X95" s="222">
        <v>155256.24000000005</v>
      </c>
      <c r="Y95" s="22">
        <v>471.90346504559284</v>
      </c>
      <c r="Z95" s="608">
        <v>0.87139999999999995</v>
      </c>
      <c r="AA95" s="431">
        <v>0.89714816473725478</v>
      </c>
      <c r="AB95" s="142">
        <v>-2.5748164737254831E-2</v>
      </c>
    </row>
    <row r="96" spans="1:28" s="18" customFormat="1" ht="20.25" customHeight="1" x14ac:dyDescent="0.4">
      <c r="A96" s="291">
        <v>45626</v>
      </c>
      <c r="B96" s="19">
        <v>16</v>
      </c>
      <c r="C96" s="19">
        <v>2</v>
      </c>
      <c r="D96" s="342">
        <v>1408</v>
      </c>
      <c r="E96" s="19" t="s">
        <v>1835</v>
      </c>
      <c r="F96" s="342" t="s">
        <v>1458</v>
      </c>
      <c r="G96" s="342" t="s">
        <v>616</v>
      </c>
      <c r="H96" s="342" t="s">
        <v>1930</v>
      </c>
      <c r="I96" s="19" t="s">
        <v>1530</v>
      </c>
      <c r="J96" s="19" t="s">
        <v>791</v>
      </c>
      <c r="K96" s="19" t="s">
        <v>1942</v>
      </c>
      <c r="L96" s="299">
        <v>44774</v>
      </c>
      <c r="M96" s="345">
        <v>1323249.1399999999</v>
      </c>
      <c r="N96" s="345">
        <v>4022.0338601823705</v>
      </c>
      <c r="O96" s="345">
        <v>674651</v>
      </c>
      <c r="P96" s="345">
        <v>2050.61094224924</v>
      </c>
      <c r="Q96" s="345">
        <v>80849</v>
      </c>
      <c r="R96" s="345">
        <v>245.74164133738603</v>
      </c>
      <c r="S96" s="345">
        <v>593802</v>
      </c>
      <c r="T96" s="345">
        <v>1804.869300911854</v>
      </c>
      <c r="U96" s="345">
        <v>44754.57</v>
      </c>
      <c r="V96" s="345">
        <v>0</v>
      </c>
      <c r="W96" s="345">
        <v>483559.42000000004</v>
      </c>
      <c r="X96" s="332">
        <v>146337.01</v>
      </c>
      <c r="Y96" s="22">
        <v>444.79334346504561</v>
      </c>
      <c r="Z96" s="609">
        <v>0.87139999999999995</v>
      </c>
      <c r="AA96" s="431">
        <v>0.88941084065242615</v>
      </c>
      <c r="AB96" s="142">
        <v>-1.8010840652426197E-2</v>
      </c>
    </row>
    <row r="97" spans="1:28" s="18" customFormat="1" ht="20.25" customHeight="1" x14ac:dyDescent="0.4">
      <c r="A97" s="291">
        <v>45626</v>
      </c>
      <c r="B97" s="19">
        <v>16</v>
      </c>
      <c r="C97" s="19">
        <v>3</v>
      </c>
      <c r="D97" s="19">
        <v>1409</v>
      </c>
      <c r="E97" s="19" t="s">
        <v>1836</v>
      </c>
      <c r="F97" s="19" t="s">
        <v>1458</v>
      </c>
      <c r="G97" s="19" t="s">
        <v>616</v>
      </c>
      <c r="H97" s="19" t="s">
        <v>1931</v>
      </c>
      <c r="I97" s="19" t="s">
        <v>1530</v>
      </c>
      <c r="J97" s="19" t="s">
        <v>791</v>
      </c>
      <c r="K97" s="19" t="s">
        <v>1942</v>
      </c>
      <c r="L97" s="299">
        <v>44743</v>
      </c>
      <c r="M97" s="21">
        <v>1454569.17</v>
      </c>
      <c r="N97" s="21">
        <v>4421.1828875379933</v>
      </c>
      <c r="O97" s="21">
        <v>697652</v>
      </c>
      <c r="P97" s="21">
        <v>2120.5227963525836</v>
      </c>
      <c r="Q97" s="21">
        <v>120757</v>
      </c>
      <c r="R97" s="21">
        <v>367.04255319148939</v>
      </c>
      <c r="S97" s="21">
        <v>576895</v>
      </c>
      <c r="T97" s="21">
        <v>1753.4802431610942</v>
      </c>
      <c r="U97" s="21">
        <v>64989.86</v>
      </c>
      <c r="V97" s="21">
        <v>0</v>
      </c>
      <c r="W97" s="21">
        <v>467355.8</v>
      </c>
      <c r="X97" s="22">
        <v>165306.34000000003</v>
      </c>
      <c r="Y97" s="22">
        <v>502.45088145896665</v>
      </c>
      <c r="Z97" s="606">
        <v>0.87139999999999995</v>
      </c>
      <c r="AA97" s="431">
        <v>0.88635374418117219</v>
      </c>
      <c r="AB97" s="142">
        <v>-1.4953744181172235E-2</v>
      </c>
    </row>
    <row r="98" spans="1:28" s="18" customFormat="1" ht="20.25" customHeight="1" x14ac:dyDescent="0.4">
      <c r="A98" s="291">
        <v>45626</v>
      </c>
      <c r="B98" s="19">
        <v>16</v>
      </c>
      <c r="C98" s="19">
        <v>4</v>
      </c>
      <c r="D98" s="19">
        <v>1413</v>
      </c>
      <c r="E98" s="19" t="s">
        <v>1837</v>
      </c>
      <c r="F98" s="19" t="s">
        <v>1458</v>
      </c>
      <c r="G98" s="19" t="s">
        <v>616</v>
      </c>
      <c r="H98" s="19" t="s">
        <v>1932</v>
      </c>
      <c r="I98" s="19" t="s">
        <v>1530</v>
      </c>
      <c r="J98" s="19" t="s">
        <v>791</v>
      </c>
      <c r="K98" s="19" t="s">
        <v>1942</v>
      </c>
      <c r="L98" s="299">
        <v>44044</v>
      </c>
      <c r="M98" s="21">
        <v>1657672.9200000004</v>
      </c>
      <c r="N98" s="21">
        <v>5038.5195136778129</v>
      </c>
      <c r="O98" s="21">
        <v>797561</v>
      </c>
      <c r="P98" s="21">
        <v>2424.1975683890578</v>
      </c>
      <c r="Q98" s="21">
        <v>116469</v>
      </c>
      <c r="R98" s="21">
        <v>354.00911854103344</v>
      </c>
      <c r="S98" s="21">
        <v>681092</v>
      </c>
      <c r="T98" s="21">
        <v>2070.1884498480244</v>
      </c>
      <c r="U98" s="21">
        <v>133471.26999999999</v>
      </c>
      <c r="V98" s="21">
        <v>0</v>
      </c>
      <c r="W98" s="21">
        <v>538428.83000000007</v>
      </c>
      <c r="X98" s="22">
        <v>125660.90000000001</v>
      </c>
      <c r="Y98" s="22">
        <v>381.94802431610947</v>
      </c>
      <c r="Z98" s="606">
        <v>0.87139999999999995</v>
      </c>
      <c r="AA98" s="431">
        <v>0.92419439415104887</v>
      </c>
      <c r="AB98" s="142">
        <v>-5.2794394151048918E-2</v>
      </c>
    </row>
    <row r="99" spans="1:28" s="18" customFormat="1" ht="20.25" customHeight="1" x14ac:dyDescent="0.4">
      <c r="A99" s="291">
        <v>45626</v>
      </c>
      <c r="B99" s="19">
        <v>17</v>
      </c>
      <c r="C99" s="19">
        <v>1</v>
      </c>
      <c r="D99" s="19">
        <v>1097</v>
      </c>
      <c r="E99" s="19" t="s">
        <v>1838</v>
      </c>
      <c r="F99" s="19" t="s">
        <v>1459</v>
      </c>
      <c r="G99" s="19" t="s">
        <v>788</v>
      </c>
      <c r="H99" s="19" t="s">
        <v>1457</v>
      </c>
      <c r="I99" s="19" t="s">
        <v>1732</v>
      </c>
      <c r="J99" s="19" t="s">
        <v>931</v>
      </c>
      <c r="K99" s="19" t="s">
        <v>1483</v>
      </c>
      <c r="L99" s="299">
        <v>42278</v>
      </c>
      <c r="M99" s="21">
        <v>1423141.5</v>
      </c>
      <c r="N99" s="21">
        <v>4325.6580547112462</v>
      </c>
      <c r="O99" s="21">
        <v>840933</v>
      </c>
      <c r="P99" s="21">
        <v>2556.0273556231004</v>
      </c>
      <c r="Q99" s="21">
        <v>136625</v>
      </c>
      <c r="R99" s="21">
        <v>415.27355623100306</v>
      </c>
      <c r="S99" s="21">
        <v>704308</v>
      </c>
      <c r="T99" s="21">
        <v>2140.7537993920973</v>
      </c>
      <c r="U99" s="21">
        <v>27356</v>
      </c>
      <c r="V99" s="21">
        <v>12049.5</v>
      </c>
      <c r="W99" s="21">
        <v>665667.75</v>
      </c>
      <c r="X99" s="22">
        <v>135859.75</v>
      </c>
      <c r="Y99" s="22">
        <v>412.94756838905778</v>
      </c>
      <c r="Z99" s="606">
        <v>0.85009999999999997</v>
      </c>
      <c r="AA99" s="431">
        <v>0.90453531851892455</v>
      </c>
      <c r="AB99" s="142">
        <v>-5.443531851892458E-2</v>
      </c>
    </row>
    <row r="100" spans="1:28" s="18" customFormat="1" ht="20.25" customHeight="1" x14ac:dyDescent="0.4">
      <c r="A100" s="291">
        <v>45626</v>
      </c>
      <c r="B100" s="19">
        <v>17</v>
      </c>
      <c r="C100" s="19">
        <v>2</v>
      </c>
      <c r="D100" s="19">
        <v>1184</v>
      </c>
      <c r="E100" s="19" t="s">
        <v>1839</v>
      </c>
      <c r="F100" s="19" t="s">
        <v>1460</v>
      </c>
      <c r="G100" s="19" t="s">
        <v>788</v>
      </c>
      <c r="H100" s="19" t="s">
        <v>1506</v>
      </c>
      <c r="I100" s="19" t="s">
        <v>1481</v>
      </c>
      <c r="J100" s="19" t="s">
        <v>931</v>
      </c>
      <c r="K100" s="19" t="s">
        <v>1483</v>
      </c>
      <c r="L100" s="299">
        <v>42278</v>
      </c>
      <c r="M100" s="21">
        <v>789561</v>
      </c>
      <c r="N100" s="21">
        <v>2399.8814589665653</v>
      </c>
      <c r="O100" s="21">
        <v>514443</v>
      </c>
      <c r="P100" s="21">
        <v>1563.6565349544073</v>
      </c>
      <c r="Q100" s="21">
        <v>93879</v>
      </c>
      <c r="R100" s="21">
        <v>285.3465045592705</v>
      </c>
      <c r="S100" s="21">
        <v>420564</v>
      </c>
      <c r="T100" s="21">
        <v>1278.3100303951369</v>
      </c>
      <c r="U100" s="21">
        <v>80369</v>
      </c>
      <c r="V100" s="21">
        <v>6573</v>
      </c>
      <c r="W100" s="21">
        <v>332335</v>
      </c>
      <c r="X100" s="22">
        <v>95166</v>
      </c>
      <c r="Y100" s="22">
        <v>289.258358662614</v>
      </c>
      <c r="Z100" s="606">
        <v>0.85009999999999997</v>
      </c>
      <c r="AA100" s="431">
        <v>0.87946973064779033</v>
      </c>
      <c r="AB100" s="142">
        <v>-2.936973064779036E-2</v>
      </c>
    </row>
    <row r="101" spans="1:28" s="18" customFormat="1" ht="20.25" customHeight="1" x14ac:dyDescent="0.4">
      <c r="A101" s="291">
        <v>45626</v>
      </c>
      <c r="B101" s="19">
        <v>17</v>
      </c>
      <c r="C101" s="19">
        <v>3</v>
      </c>
      <c r="D101" s="19">
        <v>1099</v>
      </c>
      <c r="E101" s="19" t="s">
        <v>1840</v>
      </c>
      <c r="F101" s="19" t="s">
        <v>1460</v>
      </c>
      <c r="G101" s="19" t="s">
        <v>788</v>
      </c>
      <c r="H101" s="19" t="s">
        <v>1468</v>
      </c>
      <c r="I101" s="19" t="s">
        <v>1476</v>
      </c>
      <c r="J101" s="19" t="s">
        <v>931</v>
      </c>
      <c r="K101" s="19" t="s">
        <v>1483</v>
      </c>
      <c r="L101" s="299">
        <v>42278</v>
      </c>
      <c r="M101" s="21">
        <v>931202</v>
      </c>
      <c r="N101" s="21">
        <v>2830.4012158054711</v>
      </c>
      <c r="O101" s="21">
        <v>427696</v>
      </c>
      <c r="P101" s="21">
        <v>1299.9878419452887</v>
      </c>
      <c r="Q101" s="21">
        <v>72116</v>
      </c>
      <c r="R101" s="21">
        <v>219.19756838905775</v>
      </c>
      <c r="S101" s="21">
        <v>355580</v>
      </c>
      <c r="T101" s="21">
        <v>1080.7902735562311</v>
      </c>
      <c r="U101" s="21">
        <v>26280</v>
      </c>
      <c r="V101" s="21">
        <v>8976</v>
      </c>
      <c r="W101" s="21">
        <v>275599</v>
      </c>
      <c r="X101" s="22">
        <v>116841</v>
      </c>
      <c r="Y101" s="22">
        <v>355.13981762917933</v>
      </c>
      <c r="Z101" s="606">
        <v>0.85140000000000005</v>
      </c>
      <c r="AA101" s="431">
        <v>0.8745266870131293</v>
      </c>
      <c r="AB101" s="142">
        <v>-2.3126687013129255E-2</v>
      </c>
    </row>
    <row r="102" spans="1:28" s="18" customFormat="1" ht="20.25" customHeight="1" x14ac:dyDescent="0.4">
      <c r="A102" s="291">
        <v>45626</v>
      </c>
      <c r="B102" s="19">
        <v>17</v>
      </c>
      <c r="C102" s="19">
        <v>4</v>
      </c>
      <c r="D102" s="19">
        <v>1185</v>
      </c>
      <c r="E102" s="19" t="s">
        <v>1841</v>
      </c>
      <c r="F102" s="19" t="s">
        <v>1460</v>
      </c>
      <c r="G102" s="19" t="s">
        <v>788</v>
      </c>
      <c r="H102" s="19" t="s">
        <v>921</v>
      </c>
      <c r="I102" s="19" t="s">
        <v>1476</v>
      </c>
      <c r="J102" s="19" t="s">
        <v>931</v>
      </c>
      <c r="K102" s="19" t="s">
        <v>1483</v>
      </c>
      <c r="L102" s="299">
        <v>42278</v>
      </c>
      <c r="M102" s="21">
        <v>2360485</v>
      </c>
      <c r="N102" s="21">
        <v>7174.7264437689973</v>
      </c>
      <c r="O102" s="21">
        <v>654457</v>
      </c>
      <c r="P102" s="21">
        <v>1989.2310030395138</v>
      </c>
      <c r="Q102" s="21">
        <v>120611</v>
      </c>
      <c r="R102" s="21">
        <v>366.59878419452889</v>
      </c>
      <c r="S102" s="21">
        <v>533846</v>
      </c>
      <c r="T102" s="21">
        <v>1622.6322188449849</v>
      </c>
      <c r="U102" s="21">
        <v>58880</v>
      </c>
      <c r="V102" s="21">
        <v>6992</v>
      </c>
      <c r="W102" s="21">
        <v>408757</v>
      </c>
      <c r="X102" s="22">
        <v>179828</v>
      </c>
      <c r="Y102" s="22">
        <v>546.58966565349544</v>
      </c>
      <c r="Z102" s="606">
        <v>0.85680000000000001</v>
      </c>
      <c r="AA102" s="431">
        <v>0.92381735109521979</v>
      </c>
      <c r="AB102" s="142">
        <v>-6.7017351095219779E-2</v>
      </c>
    </row>
    <row r="103" spans="1:28" s="18" customFormat="1" ht="20.25" customHeight="1" x14ac:dyDescent="0.4">
      <c r="A103" s="291">
        <v>45626</v>
      </c>
      <c r="B103" s="19">
        <v>17</v>
      </c>
      <c r="C103" s="19">
        <v>5</v>
      </c>
      <c r="D103" s="19">
        <v>1189</v>
      </c>
      <c r="E103" s="19" t="s">
        <v>1842</v>
      </c>
      <c r="F103" s="19" t="s">
        <v>1460</v>
      </c>
      <c r="G103" s="19" t="s">
        <v>788</v>
      </c>
      <c r="H103" s="19" t="s">
        <v>1505</v>
      </c>
      <c r="I103" s="19" t="s">
        <v>1476</v>
      </c>
      <c r="J103" s="19" t="s">
        <v>931</v>
      </c>
      <c r="K103" s="19" t="s">
        <v>1483</v>
      </c>
      <c r="L103" s="299">
        <v>43101</v>
      </c>
      <c r="M103" s="21">
        <v>1641282</v>
      </c>
      <c r="N103" s="21">
        <v>4988.6990881458969</v>
      </c>
      <c r="O103" s="21">
        <v>809508</v>
      </c>
      <c r="P103" s="21">
        <v>2460.5106382978724</v>
      </c>
      <c r="Q103" s="21">
        <v>140265</v>
      </c>
      <c r="R103" s="21">
        <v>426.33738601823705</v>
      </c>
      <c r="S103" s="21">
        <v>669243</v>
      </c>
      <c r="T103" s="21">
        <v>2034.1732522796353</v>
      </c>
      <c r="U103" s="21">
        <v>27238</v>
      </c>
      <c r="V103" s="21">
        <v>13020</v>
      </c>
      <c r="W103" s="21">
        <v>563045</v>
      </c>
      <c r="X103" s="22">
        <v>206205</v>
      </c>
      <c r="Y103" s="22">
        <v>626.76291793313067</v>
      </c>
      <c r="Z103" s="606">
        <v>0.85140000000000005</v>
      </c>
      <c r="AA103" s="431">
        <v>0.87436345490902845</v>
      </c>
      <c r="AB103" s="142">
        <v>-2.2963454909028402E-2</v>
      </c>
    </row>
    <row r="104" spans="1:28" s="18" customFormat="1" ht="20.25" customHeight="1" x14ac:dyDescent="0.4">
      <c r="A104" s="291">
        <v>45626</v>
      </c>
      <c r="B104" s="19">
        <v>17</v>
      </c>
      <c r="C104" s="19">
        <v>6</v>
      </c>
      <c r="D104" s="19">
        <v>1187</v>
      </c>
      <c r="E104" s="19" t="s">
        <v>1843</v>
      </c>
      <c r="F104" s="19" t="s">
        <v>1460</v>
      </c>
      <c r="G104" s="19" t="s">
        <v>788</v>
      </c>
      <c r="H104" s="19" t="s">
        <v>923</v>
      </c>
      <c r="I104" s="19" t="s">
        <v>1587</v>
      </c>
      <c r="J104" s="19" t="s">
        <v>931</v>
      </c>
      <c r="K104" s="19" t="s">
        <v>1483</v>
      </c>
      <c r="L104" s="299">
        <v>43101</v>
      </c>
      <c r="M104" s="21">
        <v>1169173</v>
      </c>
      <c r="N104" s="21">
        <v>3553.7173252279636</v>
      </c>
      <c r="O104" s="21">
        <v>541238</v>
      </c>
      <c r="P104" s="21">
        <v>1645.1003039513678</v>
      </c>
      <c r="Q104" s="21">
        <v>129879</v>
      </c>
      <c r="R104" s="21">
        <v>394.76899696048633</v>
      </c>
      <c r="S104" s="21">
        <v>411359</v>
      </c>
      <c r="T104" s="21">
        <v>1250.3313069908816</v>
      </c>
      <c r="U104" s="21">
        <v>61534</v>
      </c>
      <c r="V104" s="21">
        <v>9794</v>
      </c>
      <c r="W104" s="21">
        <v>321974</v>
      </c>
      <c r="X104" s="22">
        <v>147936</v>
      </c>
      <c r="Y104" s="22">
        <v>449.6534954407295</v>
      </c>
      <c r="Z104" s="606">
        <v>0.85840000000000005</v>
      </c>
      <c r="AA104" s="431">
        <v>0.87346953786993031</v>
      </c>
      <c r="AB104" s="142">
        <v>-1.5069537869930261E-2</v>
      </c>
    </row>
    <row r="105" spans="1:28" s="18" customFormat="1" ht="20.25" customHeight="1" x14ac:dyDescent="0.4">
      <c r="A105" s="291">
        <v>45626</v>
      </c>
      <c r="B105" s="19">
        <v>18</v>
      </c>
      <c r="C105" s="19">
        <v>1</v>
      </c>
      <c r="D105" s="19">
        <v>1416</v>
      </c>
      <c r="E105" s="19" t="s">
        <v>1844</v>
      </c>
      <c r="F105" s="19" t="s">
        <v>1458</v>
      </c>
      <c r="G105" s="19" t="s">
        <v>1945</v>
      </c>
      <c r="H105" s="19" t="s">
        <v>1869</v>
      </c>
      <c r="I105" s="19" t="s">
        <v>1870</v>
      </c>
      <c r="J105" s="19" t="s">
        <v>791</v>
      </c>
      <c r="K105" s="19" t="s">
        <v>1743</v>
      </c>
      <c r="L105" s="299">
        <v>45538</v>
      </c>
      <c r="M105" s="21">
        <v>879287</v>
      </c>
      <c r="N105" s="21">
        <v>2672.6048632218844</v>
      </c>
      <c r="O105" s="21">
        <v>503724</v>
      </c>
      <c r="P105" s="21">
        <v>1531.0759878419453</v>
      </c>
      <c r="Q105" s="21">
        <v>84042</v>
      </c>
      <c r="R105" s="21">
        <v>255.44680851063831</v>
      </c>
      <c r="S105" s="21">
        <v>419682</v>
      </c>
      <c r="T105" s="21">
        <v>1275.6291793313069</v>
      </c>
      <c r="U105" s="21">
        <v>107824.80999999998</v>
      </c>
      <c r="V105" s="21">
        <v>0</v>
      </c>
      <c r="W105" s="21">
        <v>337925.56999999995</v>
      </c>
      <c r="X105" s="22">
        <v>57973.620000000024</v>
      </c>
      <c r="Y105" s="22">
        <v>176.21161094224931</v>
      </c>
      <c r="Z105" s="606">
        <v>0.88759999999999994</v>
      </c>
      <c r="AA105" s="431">
        <v>0.93406746602645097</v>
      </c>
      <c r="AB105" s="142">
        <v>-4.6467466026451021E-2</v>
      </c>
    </row>
    <row r="106" spans="1:28" s="18" customFormat="1" ht="20.25" customHeight="1" x14ac:dyDescent="0.4">
      <c r="A106" s="291">
        <v>45626</v>
      </c>
      <c r="B106" s="19">
        <v>18</v>
      </c>
      <c r="C106" s="19">
        <v>2</v>
      </c>
      <c r="D106" s="19">
        <v>1422</v>
      </c>
      <c r="E106" s="19" t="s">
        <v>1845</v>
      </c>
      <c r="F106" s="19" t="s">
        <v>1458</v>
      </c>
      <c r="G106" s="19" t="s">
        <v>1945</v>
      </c>
      <c r="H106" s="19" t="s">
        <v>1869</v>
      </c>
      <c r="I106" s="19" t="s">
        <v>1870</v>
      </c>
      <c r="J106" s="19" t="s">
        <v>791</v>
      </c>
      <c r="K106" s="19" t="s">
        <v>1743</v>
      </c>
      <c r="L106" s="299">
        <v>45538</v>
      </c>
      <c r="M106" s="21">
        <v>703127</v>
      </c>
      <c r="N106" s="21">
        <v>2137.1641337386018</v>
      </c>
      <c r="O106" s="21">
        <v>392855</v>
      </c>
      <c r="P106" s="21">
        <v>1194.0881458966564</v>
      </c>
      <c r="Q106" s="21">
        <v>62802</v>
      </c>
      <c r="R106" s="21">
        <v>190.88753799392097</v>
      </c>
      <c r="S106" s="21">
        <v>330053</v>
      </c>
      <c r="T106" s="21">
        <v>1003.2006079027356</v>
      </c>
      <c r="U106" s="21">
        <v>94426.890000000014</v>
      </c>
      <c r="V106" s="21">
        <v>0</v>
      </c>
      <c r="W106" s="21">
        <v>247210.66</v>
      </c>
      <c r="X106" s="22">
        <v>51217.450000000012</v>
      </c>
      <c r="Y106" s="22">
        <v>155.67613981762921</v>
      </c>
      <c r="Z106" s="606">
        <v>0.88759999999999994</v>
      </c>
      <c r="AA106" s="431">
        <v>0.92715761164057142</v>
      </c>
      <c r="AB106" s="142">
        <v>-3.9557611640571477E-2</v>
      </c>
    </row>
    <row r="107" spans="1:28" s="18" customFormat="1" ht="20.25" customHeight="1" x14ac:dyDescent="0.4">
      <c r="A107" s="291">
        <v>45626</v>
      </c>
      <c r="B107" s="19">
        <v>18</v>
      </c>
      <c r="C107" s="19">
        <v>3</v>
      </c>
      <c r="D107" s="19">
        <v>1423</v>
      </c>
      <c r="E107" s="19" t="s">
        <v>1846</v>
      </c>
      <c r="F107" s="19" t="s">
        <v>1458</v>
      </c>
      <c r="G107" s="19" t="s">
        <v>1945</v>
      </c>
      <c r="H107" s="19" t="s">
        <v>1869</v>
      </c>
      <c r="I107" s="19" t="s">
        <v>1870</v>
      </c>
      <c r="J107" s="19" t="s">
        <v>791</v>
      </c>
      <c r="K107" s="19" t="s">
        <v>1743</v>
      </c>
      <c r="L107" s="299">
        <v>45538</v>
      </c>
      <c r="M107" s="21">
        <v>970464</v>
      </c>
      <c r="N107" s="21">
        <v>2949.738601823708</v>
      </c>
      <c r="O107" s="21">
        <v>540185</v>
      </c>
      <c r="P107" s="21">
        <v>1641.8996960486322</v>
      </c>
      <c r="Q107" s="21">
        <v>92831</v>
      </c>
      <c r="R107" s="21">
        <v>282.161094224924</v>
      </c>
      <c r="S107" s="21">
        <v>447354</v>
      </c>
      <c r="T107" s="21">
        <v>1359.7386018237082</v>
      </c>
      <c r="U107" s="21">
        <v>91102.619999999981</v>
      </c>
      <c r="V107" s="21">
        <v>0</v>
      </c>
      <c r="W107" s="21">
        <v>357736.30999999994</v>
      </c>
      <c r="X107" s="22">
        <v>91346.069999999992</v>
      </c>
      <c r="Y107" s="22">
        <v>277.64762917933126</v>
      </c>
      <c r="Z107" s="606">
        <v>0.88759999999999994</v>
      </c>
      <c r="AA107" s="431">
        <v>0.90587381912157494</v>
      </c>
      <c r="AB107" s="142">
        <v>-1.8273819121574997E-2</v>
      </c>
    </row>
    <row r="108" spans="1:28" s="18" customFormat="1" ht="20.25" customHeight="1" x14ac:dyDescent="0.4">
      <c r="A108" s="291">
        <v>45626</v>
      </c>
      <c r="B108" s="19">
        <v>18</v>
      </c>
      <c r="C108" s="19">
        <v>4</v>
      </c>
      <c r="D108" s="19">
        <v>1419</v>
      </c>
      <c r="E108" s="19" t="s">
        <v>1847</v>
      </c>
      <c r="F108" s="19" t="s">
        <v>1458</v>
      </c>
      <c r="G108" s="19" t="s">
        <v>1945</v>
      </c>
      <c r="H108" s="19" t="s">
        <v>1933</v>
      </c>
      <c r="I108" s="19" t="s">
        <v>1871</v>
      </c>
      <c r="J108" s="19" t="s">
        <v>791</v>
      </c>
      <c r="K108" s="19" t="s">
        <v>1743</v>
      </c>
      <c r="L108" s="299">
        <v>45538</v>
      </c>
      <c r="M108" s="21">
        <v>871209.2</v>
      </c>
      <c r="N108" s="21">
        <v>2648.0522796352584</v>
      </c>
      <c r="O108" s="21">
        <v>438924</v>
      </c>
      <c r="P108" s="21">
        <v>1334.1155015197569</v>
      </c>
      <c r="Q108" s="21">
        <v>76642</v>
      </c>
      <c r="R108" s="21">
        <v>232.95440729483283</v>
      </c>
      <c r="S108" s="21">
        <v>362282</v>
      </c>
      <c r="T108" s="21">
        <v>1101.161094224924</v>
      </c>
      <c r="U108" s="21">
        <v>16415.23</v>
      </c>
      <c r="V108" s="21">
        <v>0</v>
      </c>
      <c r="W108" s="21">
        <v>302111.56999999995</v>
      </c>
      <c r="X108" s="22">
        <v>120397.19999999998</v>
      </c>
      <c r="Y108" s="22">
        <v>365.94893617021273</v>
      </c>
      <c r="Z108" s="606">
        <v>0.86499999999999999</v>
      </c>
      <c r="AA108" s="431">
        <v>0.86180448966792367</v>
      </c>
      <c r="AB108" s="142">
        <v>3.1955103320763234E-3</v>
      </c>
    </row>
    <row r="109" spans="1:28" s="18" customFormat="1" ht="20.25" customHeight="1" x14ac:dyDescent="0.4">
      <c r="A109" s="291">
        <v>45626</v>
      </c>
      <c r="B109" s="19">
        <v>18</v>
      </c>
      <c r="C109" s="19">
        <v>5</v>
      </c>
      <c r="D109" s="19">
        <v>1420</v>
      </c>
      <c r="E109" s="19" t="s">
        <v>1848</v>
      </c>
      <c r="F109" s="19" t="s">
        <v>1458</v>
      </c>
      <c r="G109" s="19" t="s">
        <v>1945</v>
      </c>
      <c r="H109" s="19" t="s">
        <v>1934</v>
      </c>
      <c r="I109" s="19" t="s">
        <v>1871</v>
      </c>
      <c r="J109" s="19" t="s">
        <v>791</v>
      </c>
      <c r="K109" s="19" t="s">
        <v>1743</v>
      </c>
      <c r="L109" s="299">
        <v>45538</v>
      </c>
      <c r="M109" s="21">
        <v>606940.80000000005</v>
      </c>
      <c r="N109" s="21">
        <v>1844.8048632218847</v>
      </c>
      <c r="O109" s="21">
        <v>322552</v>
      </c>
      <c r="P109" s="21">
        <v>980.40121580547111</v>
      </c>
      <c r="Q109" s="21">
        <v>52716</v>
      </c>
      <c r="R109" s="21">
        <v>160.23100303951367</v>
      </c>
      <c r="S109" s="21">
        <v>269836</v>
      </c>
      <c r="T109" s="21">
        <v>820.17021276595744</v>
      </c>
      <c r="U109" s="21">
        <v>16779.87</v>
      </c>
      <c r="V109" s="21">
        <v>0</v>
      </c>
      <c r="W109" s="21">
        <v>254459.34</v>
      </c>
      <c r="X109" s="22">
        <v>51312.789999999994</v>
      </c>
      <c r="Y109" s="22">
        <v>155.96592705167171</v>
      </c>
      <c r="Z109" s="606">
        <v>0.86499999999999999</v>
      </c>
      <c r="AA109" s="431">
        <v>0.91545668045384321</v>
      </c>
      <c r="AB109" s="142">
        <v>-5.0456680453843217E-2</v>
      </c>
    </row>
    <row r="110" spans="1:28" s="18" customFormat="1" ht="20.25" customHeight="1" x14ac:dyDescent="0.4">
      <c r="A110" s="291">
        <v>45626</v>
      </c>
      <c r="B110" s="19">
        <v>18</v>
      </c>
      <c r="C110" s="19">
        <v>6</v>
      </c>
      <c r="D110" s="19">
        <v>1421</v>
      </c>
      <c r="E110" s="19" t="s">
        <v>1849</v>
      </c>
      <c r="F110" s="19" t="s">
        <v>1458</v>
      </c>
      <c r="G110" s="19" t="s">
        <v>1945</v>
      </c>
      <c r="H110" s="19" t="s">
        <v>1933</v>
      </c>
      <c r="I110" s="19" t="s">
        <v>1871</v>
      </c>
      <c r="J110" s="19" t="s">
        <v>791</v>
      </c>
      <c r="K110" s="19" t="s">
        <v>1743</v>
      </c>
      <c r="L110" s="299">
        <v>45538</v>
      </c>
      <c r="M110" s="21">
        <v>799256</v>
      </c>
      <c r="N110" s="21">
        <v>2429.3495440729484</v>
      </c>
      <c r="O110" s="21">
        <v>417936</v>
      </c>
      <c r="P110" s="21">
        <v>1270.322188449848</v>
      </c>
      <c r="Q110" s="21">
        <v>75368</v>
      </c>
      <c r="R110" s="21">
        <v>229.08206686930092</v>
      </c>
      <c r="S110" s="21">
        <v>342568</v>
      </c>
      <c r="T110" s="21">
        <v>1041.2401215805471</v>
      </c>
      <c r="U110" s="21">
        <v>8790.1500000000015</v>
      </c>
      <c r="V110" s="21">
        <v>0</v>
      </c>
      <c r="W110" s="21">
        <v>317771.90999999997</v>
      </c>
      <c r="X110" s="22">
        <v>91373.939999999988</v>
      </c>
      <c r="Y110" s="22">
        <v>277.7323404255319</v>
      </c>
      <c r="Z110" s="606">
        <v>0.86499999999999999</v>
      </c>
      <c r="AA110" s="431">
        <v>0.88567625391614213</v>
      </c>
      <c r="AB110" s="142">
        <v>-2.067625391614214E-2</v>
      </c>
    </row>
    <row r="111" spans="1:28" s="18" customFormat="1" ht="20.25" customHeight="1" x14ac:dyDescent="0.4">
      <c r="A111" s="291">
        <v>45626</v>
      </c>
      <c r="B111" s="19">
        <v>19</v>
      </c>
      <c r="C111" s="19">
        <v>1</v>
      </c>
      <c r="D111" s="19">
        <v>1103</v>
      </c>
      <c r="E111" s="19" t="s">
        <v>1850</v>
      </c>
      <c r="F111" s="19" t="s">
        <v>1458</v>
      </c>
      <c r="G111" s="19" t="s">
        <v>1523</v>
      </c>
      <c r="H111" s="19" t="s">
        <v>1524</v>
      </c>
      <c r="I111" s="19" t="s">
        <v>1587</v>
      </c>
      <c r="J111" s="19" t="s">
        <v>791</v>
      </c>
      <c r="K111" s="19" t="s">
        <v>1600</v>
      </c>
      <c r="L111" s="299">
        <v>43101</v>
      </c>
      <c r="M111" s="21">
        <v>1671468.1900000002</v>
      </c>
      <c r="N111" s="21">
        <v>5080.4504255319152</v>
      </c>
      <c r="O111" s="21">
        <v>753542</v>
      </c>
      <c r="P111" s="21">
        <v>2290.4012158054711</v>
      </c>
      <c r="Q111" s="21">
        <v>158185</v>
      </c>
      <c r="R111" s="21">
        <v>480.80547112462006</v>
      </c>
      <c r="S111" s="21">
        <v>595357</v>
      </c>
      <c r="T111" s="21">
        <v>1809.5957446808511</v>
      </c>
      <c r="U111" s="21">
        <v>31699.239999999994</v>
      </c>
      <c r="V111" s="21">
        <v>19976.07</v>
      </c>
      <c r="W111" s="21">
        <v>501474.33000000007</v>
      </c>
      <c r="X111" s="22">
        <v>200392.36</v>
      </c>
      <c r="Y111" s="22">
        <v>609.09531914893614</v>
      </c>
      <c r="Z111" s="606">
        <v>0.85070000000000001</v>
      </c>
      <c r="AA111" s="431">
        <v>0.88010997684616421</v>
      </c>
      <c r="AB111" s="142">
        <v>-2.9409976846164199E-2</v>
      </c>
    </row>
    <row r="112" spans="1:28" s="18" customFormat="1" ht="20.25" customHeight="1" x14ac:dyDescent="0.4">
      <c r="A112" s="291">
        <v>45626</v>
      </c>
      <c r="B112" s="19">
        <v>19</v>
      </c>
      <c r="C112" s="19">
        <v>2</v>
      </c>
      <c r="D112" s="19">
        <v>1104</v>
      </c>
      <c r="E112" s="20" t="s">
        <v>1851</v>
      </c>
      <c r="F112" s="19" t="s">
        <v>1458</v>
      </c>
      <c r="G112" s="19" t="s">
        <v>1523</v>
      </c>
      <c r="H112" s="19" t="s">
        <v>1524</v>
      </c>
      <c r="I112" s="19" t="s">
        <v>1480</v>
      </c>
      <c r="J112" s="19" t="s">
        <v>791</v>
      </c>
      <c r="K112" s="19" t="s">
        <v>1600</v>
      </c>
      <c r="L112" s="299">
        <v>43101</v>
      </c>
      <c r="M112" s="21">
        <v>1283853.2500000005</v>
      </c>
      <c r="N112" s="21">
        <v>3902.2895136778129</v>
      </c>
      <c r="O112" s="21">
        <v>609523</v>
      </c>
      <c r="P112" s="21">
        <v>1852.6534954407296</v>
      </c>
      <c r="Q112" s="21">
        <v>107846</v>
      </c>
      <c r="R112" s="21">
        <v>327.79939209726444</v>
      </c>
      <c r="S112" s="21">
        <v>501677</v>
      </c>
      <c r="T112" s="21">
        <v>1524.8541033434651</v>
      </c>
      <c r="U112" s="21">
        <v>26271.899999999998</v>
      </c>
      <c r="V112" s="21">
        <v>7196.87</v>
      </c>
      <c r="W112" s="21">
        <v>410597.69999999995</v>
      </c>
      <c r="X112" s="22">
        <v>165456.53000000006</v>
      </c>
      <c r="Y112" s="22">
        <v>502.90738601823728</v>
      </c>
      <c r="Z112" s="606">
        <v>0.85389999999999999</v>
      </c>
      <c r="AA112" s="431">
        <v>0.87112504486007258</v>
      </c>
      <c r="AB112" s="659">
        <v>-1.7225044860072591E-2</v>
      </c>
    </row>
    <row r="113" spans="1:28" s="18" customFormat="1" ht="20.25" customHeight="1" x14ac:dyDescent="0.4">
      <c r="A113" s="291">
        <v>45626</v>
      </c>
      <c r="B113" s="19">
        <v>19</v>
      </c>
      <c r="C113" s="19">
        <v>3</v>
      </c>
      <c r="D113" s="19">
        <v>1105</v>
      </c>
      <c r="E113" s="19" t="s">
        <v>1852</v>
      </c>
      <c r="F113" s="19" t="s">
        <v>1458</v>
      </c>
      <c r="G113" s="19" t="s">
        <v>1523</v>
      </c>
      <c r="H113" s="19" t="s">
        <v>1464</v>
      </c>
      <c r="I113" s="19" t="s">
        <v>1480</v>
      </c>
      <c r="J113" s="19" t="s">
        <v>791</v>
      </c>
      <c r="K113" s="19" t="s">
        <v>1600</v>
      </c>
      <c r="L113" s="299">
        <v>43101</v>
      </c>
      <c r="M113" s="21">
        <v>887172.68000000017</v>
      </c>
      <c r="N113" s="21">
        <v>2696.5734954407299</v>
      </c>
      <c r="O113" s="21">
        <v>487425</v>
      </c>
      <c r="P113" s="21">
        <v>1481.5349544072949</v>
      </c>
      <c r="Q113" s="21">
        <v>90086</v>
      </c>
      <c r="R113" s="21">
        <v>273.81762917933133</v>
      </c>
      <c r="S113" s="21">
        <v>397339</v>
      </c>
      <c r="T113" s="21">
        <v>1207.7173252279636</v>
      </c>
      <c r="U113" s="21">
        <v>9473.39</v>
      </c>
      <c r="V113" s="21">
        <v>5028.82</v>
      </c>
      <c r="W113" s="21">
        <v>356322.27999999997</v>
      </c>
      <c r="X113" s="22">
        <v>116600.51000000004</v>
      </c>
      <c r="Y113" s="22">
        <v>354.40884498480256</v>
      </c>
      <c r="Z113" s="606">
        <v>0.85389999999999999</v>
      </c>
      <c r="AA113" s="431">
        <v>0.86857067104455921</v>
      </c>
      <c r="AB113" s="142">
        <v>-1.4670671044559214E-2</v>
      </c>
    </row>
    <row r="114" spans="1:28" s="18" customFormat="1" ht="20.25" customHeight="1" x14ac:dyDescent="0.4">
      <c r="A114" s="291">
        <v>45626</v>
      </c>
      <c r="B114" s="19">
        <v>19</v>
      </c>
      <c r="C114" s="19">
        <v>4</v>
      </c>
      <c r="D114" s="19">
        <v>1106</v>
      </c>
      <c r="E114" s="19" t="s">
        <v>1853</v>
      </c>
      <c r="F114" s="19" t="s">
        <v>1458</v>
      </c>
      <c r="G114" s="19" t="s">
        <v>1523</v>
      </c>
      <c r="H114" s="19" t="s">
        <v>1464</v>
      </c>
      <c r="I114" s="19" t="s">
        <v>1592</v>
      </c>
      <c r="J114" s="19" t="s">
        <v>791</v>
      </c>
      <c r="K114" s="19" t="s">
        <v>1600</v>
      </c>
      <c r="L114" s="299">
        <v>43101</v>
      </c>
      <c r="M114" s="21">
        <v>1099657.8600000001</v>
      </c>
      <c r="N114" s="21">
        <v>3342.4251063829788</v>
      </c>
      <c r="O114" s="21">
        <v>582464</v>
      </c>
      <c r="P114" s="21">
        <v>1770.4072948328267</v>
      </c>
      <c r="Q114" s="21">
        <v>109736</v>
      </c>
      <c r="R114" s="21">
        <v>333.54407294832828</v>
      </c>
      <c r="S114" s="21">
        <v>472728</v>
      </c>
      <c r="T114" s="21">
        <v>1436.8632218844984</v>
      </c>
      <c r="U114" s="21">
        <v>310.91000000000003</v>
      </c>
      <c r="V114" s="21">
        <v>10685.27</v>
      </c>
      <c r="W114" s="21">
        <v>420095.04</v>
      </c>
      <c r="X114" s="22">
        <v>151372.78000000003</v>
      </c>
      <c r="Y114" s="22">
        <v>460.09963525835877</v>
      </c>
      <c r="Z114" s="606">
        <v>0.85370000000000001</v>
      </c>
      <c r="AA114" s="431">
        <v>0.86234556628368031</v>
      </c>
      <c r="AB114" s="142">
        <v>-8.6455662836802949E-3</v>
      </c>
    </row>
    <row r="115" spans="1:28" s="18" customFormat="1" ht="20.25" customHeight="1" x14ac:dyDescent="0.4">
      <c r="A115" s="291">
        <v>45626</v>
      </c>
      <c r="B115" s="19">
        <v>20</v>
      </c>
      <c r="C115" s="19">
        <v>1</v>
      </c>
      <c r="D115" s="19">
        <v>1218</v>
      </c>
      <c r="E115" s="19" t="s">
        <v>1854</v>
      </c>
      <c r="F115" s="19" t="s">
        <v>1458</v>
      </c>
      <c r="G115" s="19" t="s">
        <v>616</v>
      </c>
      <c r="H115" s="19" t="s">
        <v>1573</v>
      </c>
      <c r="I115" s="19" t="s">
        <v>1590</v>
      </c>
      <c r="J115" s="19" t="s">
        <v>791</v>
      </c>
      <c r="K115" s="19" t="s">
        <v>1599</v>
      </c>
      <c r="L115" s="299">
        <v>44646</v>
      </c>
      <c r="M115" s="21">
        <v>2689362.7199999997</v>
      </c>
      <c r="N115" s="21">
        <v>8174.3547720364732</v>
      </c>
      <c r="O115" s="21">
        <v>1457612</v>
      </c>
      <c r="P115" s="21">
        <v>4430.4316109422489</v>
      </c>
      <c r="Q115" s="21">
        <v>275834</v>
      </c>
      <c r="R115" s="21">
        <v>838.40121580547111</v>
      </c>
      <c r="S115" s="21">
        <v>1181778</v>
      </c>
      <c r="T115" s="21">
        <v>3592.0303951367782</v>
      </c>
      <c r="U115" s="21">
        <v>125099.67000000003</v>
      </c>
      <c r="V115" s="21">
        <v>24828.44</v>
      </c>
      <c r="W115" s="21">
        <v>900734.51</v>
      </c>
      <c r="X115" s="22">
        <v>406949.37999999995</v>
      </c>
      <c r="Y115" s="22">
        <v>1236.92820668693</v>
      </c>
      <c r="Z115" s="606">
        <v>0.86170000000000002</v>
      </c>
      <c r="AA115" s="431">
        <v>0.84868185426471598</v>
      </c>
      <c r="AB115" s="142">
        <v>1.3018145735284037E-2</v>
      </c>
    </row>
    <row r="116" spans="1:28" s="18" customFormat="1" ht="20.25" customHeight="1" x14ac:dyDescent="0.4">
      <c r="A116" s="291">
        <v>45626</v>
      </c>
      <c r="B116" s="19">
        <v>20</v>
      </c>
      <c r="C116" s="19">
        <v>2</v>
      </c>
      <c r="D116" s="19">
        <v>1219</v>
      </c>
      <c r="E116" s="19" t="s">
        <v>1855</v>
      </c>
      <c r="F116" s="19" t="s">
        <v>1458</v>
      </c>
      <c r="G116" s="19" t="s">
        <v>616</v>
      </c>
      <c r="H116" s="19" t="s">
        <v>1574</v>
      </c>
      <c r="I116" s="19" t="s">
        <v>1590</v>
      </c>
      <c r="J116" s="19" t="s">
        <v>791</v>
      </c>
      <c r="K116" s="19" t="s">
        <v>1599</v>
      </c>
      <c r="L116" s="299">
        <v>44647</v>
      </c>
      <c r="M116" s="21">
        <v>2297969.52</v>
      </c>
      <c r="N116" s="21">
        <v>6984.7097872340428</v>
      </c>
      <c r="O116" s="21">
        <v>1220515</v>
      </c>
      <c r="P116" s="21">
        <v>3709.772036474164</v>
      </c>
      <c r="Q116" s="21">
        <v>218629</v>
      </c>
      <c r="R116" s="21">
        <v>664.52583586626145</v>
      </c>
      <c r="S116" s="21">
        <v>1001886</v>
      </c>
      <c r="T116" s="21">
        <v>3045.2462006079027</v>
      </c>
      <c r="U116" s="21">
        <v>130648.93000000002</v>
      </c>
      <c r="V116" s="21">
        <v>17783.09</v>
      </c>
      <c r="W116" s="21">
        <v>784639.36999999988</v>
      </c>
      <c r="X116" s="22">
        <v>287443.60999999987</v>
      </c>
      <c r="Y116" s="22">
        <v>873.68878419452847</v>
      </c>
      <c r="Z116" s="606">
        <v>0.86170000000000002</v>
      </c>
      <c r="AA116" s="431">
        <v>0.87491408937399662</v>
      </c>
      <c r="AB116" s="142">
        <v>-1.3214089373996596E-2</v>
      </c>
    </row>
    <row r="117" spans="1:28" s="18" customFormat="1" ht="20.25" customHeight="1" x14ac:dyDescent="0.4">
      <c r="A117" s="291">
        <v>45626</v>
      </c>
      <c r="B117" s="19">
        <v>20</v>
      </c>
      <c r="C117" s="19">
        <v>3</v>
      </c>
      <c r="D117" s="19">
        <v>1226</v>
      </c>
      <c r="E117" s="19" t="s">
        <v>1856</v>
      </c>
      <c r="F117" s="19" t="s">
        <v>1458</v>
      </c>
      <c r="G117" s="19" t="s">
        <v>616</v>
      </c>
      <c r="H117" s="19" t="s">
        <v>1575</v>
      </c>
      <c r="I117" s="19" t="s">
        <v>1591</v>
      </c>
      <c r="J117" s="19" t="s">
        <v>931</v>
      </c>
      <c r="K117" s="19" t="s">
        <v>1599</v>
      </c>
      <c r="L117" s="299">
        <v>44648</v>
      </c>
      <c r="M117" s="21">
        <v>3161691.1000000006</v>
      </c>
      <c r="N117" s="21">
        <v>9610.0033434650468</v>
      </c>
      <c r="O117" s="21">
        <v>1210053</v>
      </c>
      <c r="P117" s="21">
        <v>3677.9726443768996</v>
      </c>
      <c r="Q117" s="21">
        <v>188550</v>
      </c>
      <c r="R117" s="21">
        <v>573.10030395136778</v>
      </c>
      <c r="S117" s="21">
        <v>1021503</v>
      </c>
      <c r="T117" s="21">
        <v>3104.872340425532</v>
      </c>
      <c r="U117" s="21">
        <v>212657.90000000002</v>
      </c>
      <c r="V117" s="21">
        <v>13183.51</v>
      </c>
      <c r="W117" s="21">
        <v>643488.97</v>
      </c>
      <c r="X117" s="22">
        <v>340722.61999999994</v>
      </c>
      <c r="Y117" s="22">
        <v>1035.6310638297871</v>
      </c>
      <c r="Z117" s="606">
        <v>0.86539999999999995</v>
      </c>
      <c r="AA117" s="431">
        <v>0.89223405790654242</v>
      </c>
      <c r="AB117" s="142">
        <v>-2.6834057906542474E-2</v>
      </c>
    </row>
    <row r="118" spans="1:28" s="18" customFormat="1" ht="20.25" customHeight="1" x14ac:dyDescent="0.4">
      <c r="A118" s="291">
        <v>45626</v>
      </c>
      <c r="B118" s="19">
        <v>20</v>
      </c>
      <c r="C118" s="19">
        <v>4</v>
      </c>
      <c r="D118" s="19">
        <v>1424</v>
      </c>
      <c r="E118" s="19" t="s">
        <v>1857</v>
      </c>
      <c r="F118" s="19" t="s">
        <v>1458</v>
      </c>
      <c r="G118" s="19" t="s">
        <v>616</v>
      </c>
      <c r="H118" s="19" t="s">
        <v>1575</v>
      </c>
      <c r="I118" s="19" t="s">
        <v>1591</v>
      </c>
      <c r="J118" s="19" t="s">
        <v>931</v>
      </c>
      <c r="K118" s="19" t="s">
        <v>1599</v>
      </c>
      <c r="L118" s="299">
        <v>44649</v>
      </c>
      <c r="M118" s="21">
        <v>3427761.4000000008</v>
      </c>
      <c r="N118" s="21">
        <v>10418.72765957447</v>
      </c>
      <c r="O118" s="21">
        <v>1279195</v>
      </c>
      <c r="P118" s="21">
        <v>3888.1306990881458</v>
      </c>
      <c r="Q118" s="21">
        <v>221398</v>
      </c>
      <c r="R118" s="21">
        <v>672.94224924012155</v>
      </c>
      <c r="S118" s="21">
        <v>1057797</v>
      </c>
      <c r="T118" s="21">
        <v>3215.1884498480244</v>
      </c>
      <c r="U118" s="21">
        <v>232724.4</v>
      </c>
      <c r="V118" s="21">
        <v>22566.54</v>
      </c>
      <c r="W118" s="21">
        <v>696968.59</v>
      </c>
      <c r="X118" s="22">
        <v>326935.46999999997</v>
      </c>
      <c r="Y118" s="22">
        <v>993.72483282674762</v>
      </c>
      <c r="Z118" s="606">
        <v>0.86539999999999995</v>
      </c>
      <c r="AA118" s="431">
        <v>0.90462128723428648</v>
      </c>
      <c r="AB118" s="142">
        <v>-3.9221287234286528E-2</v>
      </c>
    </row>
    <row r="119" spans="1:28" s="18" customFormat="1" ht="20.25" customHeight="1" x14ac:dyDescent="0.4">
      <c r="A119" s="291">
        <v>45626</v>
      </c>
      <c r="B119" s="19">
        <v>21</v>
      </c>
      <c r="C119" s="19">
        <v>1</v>
      </c>
      <c r="D119" s="19">
        <v>1504</v>
      </c>
      <c r="E119" s="19" t="s">
        <v>1909</v>
      </c>
      <c r="F119" s="19" t="s">
        <v>1458</v>
      </c>
      <c r="G119" s="19" t="s">
        <v>1905</v>
      </c>
      <c r="H119" s="19" t="s">
        <v>1907</v>
      </c>
      <c r="I119" s="19" t="s">
        <v>1906</v>
      </c>
      <c r="J119" s="19" t="s">
        <v>791</v>
      </c>
      <c r="K119" s="19" t="s">
        <v>1943</v>
      </c>
      <c r="L119" s="299">
        <v>45741</v>
      </c>
      <c r="M119" s="21">
        <v>712316.25</v>
      </c>
      <c r="N119" s="21">
        <v>2165.0949848024316</v>
      </c>
      <c r="O119" s="21">
        <v>326933</v>
      </c>
      <c r="P119" s="21">
        <v>993.71732522796356</v>
      </c>
      <c r="Q119" s="21">
        <v>57303</v>
      </c>
      <c r="R119" s="21">
        <v>174.17325227963525</v>
      </c>
      <c r="S119" s="21">
        <v>269630</v>
      </c>
      <c r="T119" s="21">
        <v>819.54407294832822</v>
      </c>
      <c r="U119" s="21">
        <v>47695.43</v>
      </c>
      <c r="V119" s="21">
        <v>0</v>
      </c>
      <c r="W119" s="21">
        <v>196240.89</v>
      </c>
      <c r="X119" s="22">
        <v>68191.679999999993</v>
      </c>
      <c r="Y119" s="22">
        <v>207.26954407294832</v>
      </c>
      <c r="Z119" s="606">
        <v>0.85019999999999996</v>
      </c>
      <c r="AA119" s="431">
        <v>0.90426769008849661</v>
      </c>
      <c r="AB119" s="142">
        <v>-5.4067690088496656E-2</v>
      </c>
    </row>
    <row r="120" spans="1:28" s="18" customFormat="1" ht="20.25" customHeight="1" x14ac:dyDescent="0.4">
      <c r="A120" s="291">
        <v>45626</v>
      </c>
      <c r="B120" s="19">
        <v>21</v>
      </c>
      <c r="C120" s="19">
        <v>2</v>
      </c>
      <c r="D120" s="19">
        <v>1505</v>
      </c>
      <c r="E120" s="19" t="s">
        <v>1910</v>
      </c>
      <c r="F120" s="19" t="s">
        <v>1458</v>
      </c>
      <c r="G120" s="19" t="s">
        <v>1905</v>
      </c>
      <c r="H120" s="19" t="s">
        <v>1907</v>
      </c>
      <c r="I120" s="19" t="s">
        <v>1906</v>
      </c>
      <c r="J120" s="19" t="s">
        <v>791</v>
      </c>
      <c r="K120" s="19" t="s">
        <v>1943</v>
      </c>
      <c r="L120" s="299">
        <v>45742</v>
      </c>
      <c r="M120" s="21">
        <v>597228</v>
      </c>
      <c r="N120" s="21">
        <v>1815.2826747720364</v>
      </c>
      <c r="O120" s="21">
        <v>290951</v>
      </c>
      <c r="P120" s="21">
        <v>884.34954407294833</v>
      </c>
      <c r="Q120" s="21">
        <v>48965</v>
      </c>
      <c r="R120" s="21">
        <v>148.82978723404256</v>
      </c>
      <c r="S120" s="21">
        <v>241986</v>
      </c>
      <c r="T120" s="21">
        <v>735.51975683890578</v>
      </c>
      <c r="U120" s="21">
        <v>49207.53</v>
      </c>
      <c r="V120" s="21">
        <v>0</v>
      </c>
      <c r="W120" s="21">
        <v>193148.64</v>
      </c>
      <c r="X120" s="22">
        <v>33789.83</v>
      </c>
      <c r="Y120" s="22">
        <v>102.70465045592705</v>
      </c>
      <c r="Z120" s="606">
        <v>0.85019999999999996</v>
      </c>
      <c r="AA120" s="431">
        <v>0.94342222735705639</v>
      </c>
      <c r="AB120" s="142">
        <v>-9.3222227357056431E-2</v>
      </c>
    </row>
    <row r="121" spans="1:28" s="18" customFormat="1" ht="20.25" customHeight="1" x14ac:dyDescent="0.4">
      <c r="A121" s="291">
        <v>45626</v>
      </c>
      <c r="B121" s="19">
        <v>21</v>
      </c>
      <c r="C121" s="19">
        <v>3</v>
      </c>
      <c r="D121" s="484">
        <v>1506</v>
      </c>
      <c r="E121" s="19" t="s">
        <v>1911</v>
      </c>
      <c r="F121" s="484" t="s">
        <v>1458</v>
      </c>
      <c r="G121" s="484" t="s">
        <v>1905</v>
      </c>
      <c r="H121" s="484" t="s">
        <v>1907</v>
      </c>
      <c r="I121" s="19" t="s">
        <v>1906</v>
      </c>
      <c r="J121" s="19" t="s">
        <v>791</v>
      </c>
      <c r="K121" s="19" t="s">
        <v>1943</v>
      </c>
      <c r="L121" s="299">
        <v>45743</v>
      </c>
      <c r="M121" s="485">
        <v>779121</v>
      </c>
      <c r="N121" s="485">
        <v>2368.1489361702129</v>
      </c>
      <c r="O121" s="485">
        <v>378138</v>
      </c>
      <c r="P121" s="485">
        <v>1149.355623100304</v>
      </c>
      <c r="Q121" s="485">
        <v>64076</v>
      </c>
      <c r="R121" s="485">
        <v>194.75987841945289</v>
      </c>
      <c r="S121" s="485">
        <v>314062</v>
      </c>
      <c r="T121" s="485">
        <v>954.59574468085111</v>
      </c>
      <c r="U121" s="485">
        <v>79370.649999999994</v>
      </c>
      <c r="V121" s="485">
        <v>0</v>
      </c>
      <c r="W121" s="485">
        <v>239378.14</v>
      </c>
      <c r="X121" s="478">
        <v>44584.210000000006</v>
      </c>
      <c r="Y121" s="22">
        <v>135.51431610942251</v>
      </c>
      <c r="Z121" s="607">
        <v>0.85019999999999996</v>
      </c>
      <c r="AA121" s="431">
        <v>0.94277626966799766</v>
      </c>
      <c r="AB121" s="142">
        <v>-9.2576269667997702E-2</v>
      </c>
    </row>
    <row r="122" spans="1:28" s="18" customFormat="1" ht="20.25" customHeight="1" x14ac:dyDescent="0.4">
      <c r="A122" s="291">
        <v>45626</v>
      </c>
      <c r="B122" s="19">
        <v>21</v>
      </c>
      <c r="C122" s="19">
        <v>4</v>
      </c>
      <c r="D122" s="430">
        <v>1507</v>
      </c>
      <c r="E122" s="19" t="s">
        <v>1912</v>
      </c>
      <c r="F122" s="430" t="s">
        <v>1458</v>
      </c>
      <c r="G122" s="430" t="s">
        <v>1905</v>
      </c>
      <c r="H122" s="430" t="s">
        <v>1908</v>
      </c>
      <c r="I122" s="19" t="s">
        <v>1906</v>
      </c>
      <c r="J122" s="19" t="s">
        <v>791</v>
      </c>
      <c r="K122" s="19" t="s">
        <v>1943</v>
      </c>
      <c r="L122" s="299">
        <v>45744</v>
      </c>
      <c r="M122" s="486">
        <v>671099.25</v>
      </c>
      <c r="N122" s="486">
        <v>2039.8153495440729</v>
      </c>
      <c r="O122" s="486">
        <v>320515</v>
      </c>
      <c r="P122" s="486">
        <v>974.209726443769</v>
      </c>
      <c r="Q122" s="486">
        <v>57590</v>
      </c>
      <c r="R122" s="486">
        <v>175.04559270516717</v>
      </c>
      <c r="S122" s="486">
        <v>262925</v>
      </c>
      <c r="T122" s="486">
        <v>799.16413373860178</v>
      </c>
      <c r="U122" s="486">
        <v>60032.040000000008</v>
      </c>
      <c r="V122" s="486">
        <v>0</v>
      </c>
      <c r="W122" s="486">
        <v>197022.53</v>
      </c>
      <c r="X122" s="222">
        <v>48655.43</v>
      </c>
      <c r="Y122" s="22">
        <v>147.88884498480243</v>
      </c>
      <c r="Z122" s="608">
        <v>0.85019999999999996</v>
      </c>
      <c r="AA122" s="431">
        <v>0.92749890571327553</v>
      </c>
      <c r="AB122" s="142">
        <v>-7.7298905713275579E-2</v>
      </c>
    </row>
    <row r="123" spans="1:28" s="18" customFormat="1" ht="20.25" customHeight="1" x14ac:dyDescent="0.4">
      <c r="A123" s="291">
        <v>45626</v>
      </c>
      <c r="B123" s="19">
        <v>21</v>
      </c>
      <c r="C123" s="19">
        <v>5</v>
      </c>
      <c r="D123" s="430">
        <v>1508</v>
      </c>
      <c r="E123" s="19" t="s">
        <v>1913</v>
      </c>
      <c r="F123" s="430" t="s">
        <v>1458</v>
      </c>
      <c r="G123" s="430" t="s">
        <v>1905</v>
      </c>
      <c r="H123" s="430" t="s">
        <v>1908</v>
      </c>
      <c r="I123" s="19" t="s">
        <v>1906</v>
      </c>
      <c r="J123" s="19" t="s">
        <v>791</v>
      </c>
      <c r="K123" s="19" t="s">
        <v>1943</v>
      </c>
      <c r="L123" s="299">
        <v>45745</v>
      </c>
      <c r="M123" s="486">
        <v>571500</v>
      </c>
      <c r="N123" s="486">
        <v>1737.0820668693009</v>
      </c>
      <c r="O123" s="486">
        <v>272516</v>
      </c>
      <c r="P123" s="486">
        <v>828.31610942249245</v>
      </c>
      <c r="Q123" s="486">
        <v>51217</v>
      </c>
      <c r="R123" s="486">
        <v>155.67477203647417</v>
      </c>
      <c r="S123" s="486">
        <v>221299</v>
      </c>
      <c r="T123" s="486">
        <v>672.64133738601822</v>
      </c>
      <c r="U123" s="486">
        <v>38658.74</v>
      </c>
      <c r="V123" s="486">
        <v>0</v>
      </c>
      <c r="W123" s="486">
        <v>169975.91</v>
      </c>
      <c r="X123" s="222">
        <v>49076.35</v>
      </c>
      <c r="Y123" s="22">
        <v>149.16823708206687</v>
      </c>
      <c r="Z123" s="608">
        <v>0.85019999999999996</v>
      </c>
      <c r="AA123" s="431">
        <v>0.91412712160979881</v>
      </c>
      <c r="AB123" s="142">
        <v>-6.3927121609798854E-2</v>
      </c>
    </row>
    <row r="124" spans="1:28" s="18" customFormat="1" ht="20.25" customHeight="1" x14ac:dyDescent="0.4">
      <c r="A124" s="291">
        <v>45626</v>
      </c>
      <c r="B124" s="19">
        <v>21</v>
      </c>
      <c r="C124" s="19">
        <v>6</v>
      </c>
      <c r="D124" s="342">
        <v>1509</v>
      </c>
      <c r="E124" s="19" t="s">
        <v>1914</v>
      </c>
      <c r="F124" s="342" t="s">
        <v>1458</v>
      </c>
      <c r="G124" s="342" t="s">
        <v>1905</v>
      </c>
      <c r="H124" s="342" t="s">
        <v>1908</v>
      </c>
      <c r="I124" s="19" t="s">
        <v>1906</v>
      </c>
      <c r="J124" s="19" t="s">
        <v>791</v>
      </c>
      <c r="K124" s="19" t="s">
        <v>1943</v>
      </c>
      <c r="L124" s="299">
        <v>45746</v>
      </c>
      <c r="M124" s="345">
        <v>722397</v>
      </c>
      <c r="N124" s="345">
        <v>2195.7355623100302</v>
      </c>
      <c r="O124" s="345">
        <v>358751</v>
      </c>
      <c r="P124" s="345">
        <v>1090.4285714285713</v>
      </c>
      <c r="Q124" s="345">
        <v>62214</v>
      </c>
      <c r="R124" s="345">
        <v>189.10030395136778</v>
      </c>
      <c r="S124" s="345">
        <v>296537</v>
      </c>
      <c r="T124" s="345">
        <v>901.32826747720367</v>
      </c>
      <c r="U124" s="345">
        <v>51865.51</v>
      </c>
      <c r="V124" s="345">
        <v>0</v>
      </c>
      <c r="W124" s="345">
        <v>217278.38</v>
      </c>
      <c r="X124" s="332">
        <v>74802.110000000015</v>
      </c>
      <c r="Y124" s="22">
        <v>227.36203647416417</v>
      </c>
      <c r="Z124" s="609">
        <v>0.85019999999999996</v>
      </c>
      <c r="AA124" s="431">
        <v>0.89645290608903416</v>
      </c>
      <c r="AB124" s="142">
        <v>-4.6252906089034207E-2</v>
      </c>
    </row>
    <row r="125" spans="1:28" s="18" customFormat="1" ht="20.25" customHeight="1" x14ac:dyDescent="0.4">
      <c r="A125" s="291">
        <v>45701</v>
      </c>
      <c r="B125" s="19">
        <v>22</v>
      </c>
      <c r="C125" s="19">
        <v>1</v>
      </c>
      <c r="D125" s="342">
        <v>1456</v>
      </c>
      <c r="E125" s="19" t="s">
        <v>1877</v>
      </c>
      <c r="F125" s="342" t="s">
        <v>1458</v>
      </c>
      <c r="G125" s="342" t="s">
        <v>616</v>
      </c>
      <c r="H125" s="342" t="s">
        <v>1935</v>
      </c>
      <c r="I125" s="19" t="s">
        <v>1898</v>
      </c>
      <c r="J125" s="19" t="s">
        <v>791</v>
      </c>
      <c r="K125" s="19" t="s">
        <v>1599</v>
      </c>
      <c r="L125" s="299">
        <v>44958</v>
      </c>
      <c r="M125" s="345">
        <v>642109.44999999995</v>
      </c>
      <c r="N125" s="345">
        <v>2527.9899606299209</v>
      </c>
      <c r="O125" s="345">
        <v>321135</v>
      </c>
      <c r="P125" s="345">
        <v>1264.3110236220473</v>
      </c>
      <c r="Q125" s="345">
        <v>48757</v>
      </c>
      <c r="R125" s="345">
        <v>191.95669291338584</v>
      </c>
      <c r="S125" s="345">
        <v>272378</v>
      </c>
      <c r="T125" s="345">
        <v>1072.3543307086613</v>
      </c>
      <c r="U125" s="345">
        <v>16505.400000000001</v>
      </c>
      <c r="V125" s="345">
        <v>0</v>
      </c>
      <c r="W125" s="345">
        <v>234854.47999999998</v>
      </c>
      <c r="X125" s="332">
        <v>69775.12</v>
      </c>
      <c r="Y125" s="22">
        <v>274.70519685039369</v>
      </c>
      <c r="Z125" s="609">
        <v>0.88380000000000003</v>
      </c>
      <c r="AA125" s="431">
        <v>0.8913345380604506</v>
      </c>
      <c r="AB125" s="142">
        <v>-7.5345380604505685E-3</v>
      </c>
    </row>
    <row r="126" spans="1:28" s="18" customFormat="1" ht="20.25" customHeight="1" x14ac:dyDescent="0.4">
      <c r="A126" s="291">
        <v>45701</v>
      </c>
      <c r="B126" s="19">
        <v>22</v>
      </c>
      <c r="C126" s="19">
        <v>2</v>
      </c>
      <c r="D126" s="342">
        <v>1457</v>
      </c>
      <c r="E126" s="19" t="s">
        <v>1878</v>
      </c>
      <c r="F126" s="342" t="s">
        <v>1458</v>
      </c>
      <c r="G126" s="342" t="s">
        <v>616</v>
      </c>
      <c r="H126" s="342" t="s">
        <v>1936</v>
      </c>
      <c r="I126" s="19" t="s">
        <v>1898</v>
      </c>
      <c r="J126" s="19" t="s">
        <v>791</v>
      </c>
      <c r="K126" s="19" t="s">
        <v>1599</v>
      </c>
      <c r="L126" s="299">
        <v>44959</v>
      </c>
      <c r="M126" s="345">
        <v>487758.35000000009</v>
      </c>
      <c r="N126" s="345">
        <v>1920.3084645669294</v>
      </c>
      <c r="O126" s="345">
        <v>232196</v>
      </c>
      <c r="P126" s="345">
        <v>914.15748031496059</v>
      </c>
      <c r="Q126" s="345">
        <v>30349</v>
      </c>
      <c r="R126" s="345">
        <v>119.48425196850394</v>
      </c>
      <c r="S126" s="345">
        <v>201847</v>
      </c>
      <c r="T126" s="345">
        <v>794.67322834645665</v>
      </c>
      <c r="U126" s="345">
        <v>20258.810000000001</v>
      </c>
      <c r="V126" s="345">
        <v>0</v>
      </c>
      <c r="W126" s="345">
        <v>175321.20999999996</v>
      </c>
      <c r="X126" s="332">
        <v>36615.979999999981</v>
      </c>
      <c r="Y126" s="22">
        <v>144.15740157480309</v>
      </c>
      <c r="Z126" s="609">
        <v>0.88380000000000003</v>
      </c>
      <c r="AA126" s="431">
        <v>0.92493008064341697</v>
      </c>
      <c r="AB126" s="142">
        <v>-4.1130080643416944E-2</v>
      </c>
    </row>
    <row r="127" spans="1:28" s="18" customFormat="1" ht="20.25" customHeight="1" x14ac:dyDescent="0.4">
      <c r="A127" s="291">
        <v>45701</v>
      </c>
      <c r="B127" s="19">
        <v>22</v>
      </c>
      <c r="C127" s="19">
        <v>3</v>
      </c>
      <c r="D127" s="342">
        <v>1458</v>
      </c>
      <c r="E127" s="19" t="s">
        <v>1879</v>
      </c>
      <c r="F127" s="342" t="s">
        <v>1458</v>
      </c>
      <c r="G127" s="342" t="s">
        <v>616</v>
      </c>
      <c r="H127" s="342" t="s">
        <v>1935</v>
      </c>
      <c r="I127" s="19" t="s">
        <v>1898</v>
      </c>
      <c r="J127" s="19" t="s">
        <v>791</v>
      </c>
      <c r="K127" s="19" t="s">
        <v>1599</v>
      </c>
      <c r="L127" s="299">
        <v>44960</v>
      </c>
      <c r="M127" s="345">
        <v>820864.02999999991</v>
      </c>
      <c r="N127" s="345">
        <v>3231.7481496062987</v>
      </c>
      <c r="O127" s="345">
        <v>378063</v>
      </c>
      <c r="P127" s="345">
        <v>1488.4370078740158</v>
      </c>
      <c r="Q127" s="345">
        <v>66013</v>
      </c>
      <c r="R127" s="345">
        <v>259.8937007874016</v>
      </c>
      <c r="S127" s="345">
        <v>312050</v>
      </c>
      <c r="T127" s="345">
        <v>1228.5433070866143</v>
      </c>
      <c r="U127" s="345">
        <v>16625.489999999998</v>
      </c>
      <c r="V127" s="345">
        <v>0</v>
      </c>
      <c r="W127" s="345">
        <v>256872.1</v>
      </c>
      <c r="X127" s="332">
        <v>104565.40999999999</v>
      </c>
      <c r="Y127" s="22">
        <v>411.674842519685</v>
      </c>
      <c r="Z127" s="609">
        <v>0.88380000000000003</v>
      </c>
      <c r="AA127" s="431">
        <v>0.87261543181518131</v>
      </c>
      <c r="AB127" s="142">
        <v>1.1184568184818722E-2</v>
      </c>
    </row>
    <row r="128" spans="1:28" s="18" customFormat="1" ht="20.25" customHeight="1" x14ac:dyDescent="0.4">
      <c r="A128" s="291">
        <v>45626</v>
      </c>
      <c r="B128" s="19">
        <v>1</v>
      </c>
      <c r="C128" s="19">
        <v>1</v>
      </c>
      <c r="D128" s="19">
        <v>1339</v>
      </c>
      <c r="E128" s="19" t="s">
        <v>1858</v>
      </c>
      <c r="F128" s="19" t="s">
        <v>1458</v>
      </c>
      <c r="G128" s="19" t="s">
        <v>616</v>
      </c>
      <c r="H128" s="19" t="s">
        <v>1731</v>
      </c>
      <c r="I128" s="19" t="s">
        <v>1732</v>
      </c>
      <c r="J128" s="19" t="s">
        <v>791</v>
      </c>
      <c r="K128" s="19" t="s">
        <v>1462</v>
      </c>
      <c r="L128" s="299">
        <v>42248</v>
      </c>
      <c r="M128" s="21">
        <v>1954186.9899999998</v>
      </c>
      <c r="N128" s="21">
        <v>5939.7780851063826</v>
      </c>
      <c r="O128" s="21">
        <v>1005282</v>
      </c>
      <c r="P128" s="21">
        <v>3055.5683890577507</v>
      </c>
      <c r="Q128" s="21">
        <v>163361</v>
      </c>
      <c r="R128" s="21">
        <v>496.53799392097267</v>
      </c>
      <c r="S128" s="21">
        <v>841921</v>
      </c>
      <c r="T128" s="21">
        <v>2559.0303951367782</v>
      </c>
      <c r="U128" s="21">
        <v>74347.520000000004</v>
      </c>
      <c r="V128" s="21">
        <v>11791.84</v>
      </c>
      <c r="W128" s="21">
        <v>722804.26999999979</v>
      </c>
      <c r="X128" s="22">
        <v>196338.37</v>
      </c>
      <c r="Y128" s="22">
        <v>596.77316109422486</v>
      </c>
      <c r="Z128" s="606">
        <v>0.87939999999999996</v>
      </c>
      <c r="AA128" s="431">
        <v>0.89952938434003182</v>
      </c>
      <c r="AB128" s="142">
        <v>-2.0129384340031864E-2</v>
      </c>
    </row>
    <row r="129" spans="1:38" s="18" customFormat="1" ht="20.25" customHeight="1" x14ac:dyDescent="0.4">
      <c r="A129" s="291">
        <v>45626</v>
      </c>
      <c r="B129" s="19">
        <v>1</v>
      </c>
      <c r="C129" s="19">
        <v>2</v>
      </c>
      <c r="D129" s="19">
        <v>1341</v>
      </c>
      <c r="E129" s="19" t="s">
        <v>1554</v>
      </c>
      <c r="F129" s="19" t="s">
        <v>1458</v>
      </c>
      <c r="G129" s="19" t="s">
        <v>616</v>
      </c>
      <c r="H129" s="19" t="s">
        <v>1733</v>
      </c>
      <c r="I129" s="19" t="s">
        <v>1732</v>
      </c>
      <c r="J129" s="19" t="s">
        <v>791</v>
      </c>
      <c r="K129" s="19" t="s">
        <v>1462</v>
      </c>
      <c r="L129" s="299">
        <v>42248</v>
      </c>
      <c r="M129" s="21">
        <v>1679495.0900000003</v>
      </c>
      <c r="N129" s="21">
        <v>5104.8482978723414</v>
      </c>
      <c r="O129" s="21">
        <v>812453</v>
      </c>
      <c r="P129" s="21">
        <v>2469.4620060790276</v>
      </c>
      <c r="Q129" s="21">
        <v>128579</v>
      </c>
      <c r="R129" s="21">
        <v>390.81762917933133</v>
      </c>
      <c r="S129" s="21">
        <v>683874</v>
      </c>
      <c r="T129" s="21">
        <v>2078.644376899696</v>
      </c>
      <c r="U129" s="21">
        <v>44644.74</v>
      </c>
      <c r="V129" s="21">
        <v>5106.58</v>
      </c>
      <c r="W129" s="21">
        <v>612635.03</v>
      </c>
      <c r="X129" s="22">
        <v>150066.65000000002</v>
      </c>
      <c r="Y129" s="22">
        <v>456.12963525835875</v>
      </c>
      <c r="Z129" s="606">
        <v>0.87939999999999996</v>
      </c>
      <c r="AA129" s="431">
        <v>0.91064775902381478</v>
      </c>
      <c r="AB129" s="142">
        <v>-3.1247759023814825E-2</v>
      </c>
    </row>
    <row r="130" spans="1:38" s="18" customFormat="1" ht="20.25" customHeight="1" x14ac:dyDescent="0.4">
      <c r="A130" s="291">
        <v>45626</v>
      </c>
      <c r="B130" s="19">
        <v>1</v>
      </c>
      <c r="C130" s="19">
        <v>3</v>
      </c>
      <c r="D130" s="19">
        <v>1340</v>
      </c>
      <c r="E130" s="19" t="s">
        <v>1859</v>
      </c>
      <c r="F130" s="19" t="s">
        <v>1458</v>
      </c>
      <c r="G130" s="19" t="s">
        <v>616</v>
      </c>
      <c r="H130" s="19" t="s">
        <v>1734</v>
      </c>
      <c r="I130" s="19" t="s">
        <v>1732</v>
      </c>
      <c r="J130" s="19" t="s">
        <v>791</v>
      </c>
      <c r="K130" s="19" t="s">
        <v>1462</v>
      </c>
      <c r="L130" s="299">
        <v>42248</v>
      </c>
      <c r="M130" s="21">
        <v>1762140.8100000003</v>
      </c>
      <c r="N130" s="21">
        <v>5356.0510942249248</v>
      </c>
      <c r="O130" s="21">
        <v>879008</v>
      </c>
      <c r="P130" s="21">
        <v>2671.7568389057751</v>
      </c>
      <c r="Q130" s="21">
        <v>147027</v>
      </c>
      <c r="R130" s="21">
        <v>446.89057750759878</v>
      </c>
      <c r="S130" s="21">
        <v>731981</v>
      </c>
      <c r="T130" s="21">
        <v>2224.8662613981764</v>
      </c>
      <c r="U130" s="21">
        <v>31022.2</v>
      </c>
      <c r="V130" s="21">
        <v>10402.6</v>
      </c>
      <c r="W130" s="21">
        <v>628340.87000000011</v>
      </c>
      <c r="X130" s="22">
        <v>209242.33000000002</v>
      </c>
      <c r="Y130" s="22">
        <v>635.99492401215809</v>
      </c>
      <c r="Z130" s="606">
        <v>0.87939999999999996</v>
      </c>
      <c r="AA130" s="431">
        <v>0.88125674814829358</v>
      </c>
      <c r="AB130" s="142">
        <v>-1.8567481482936188E-3</v>
      </c>
    </row>
    <row r="131" spans="1:38" s="18" customFormat="1" ht="20.25" customHeight="1" x14ac:dyDescent="0.4">
      <c r="A131" s="291">
        <v>45626</v>
      </c>
      <c r="B131" s="19">
        <v>2</v>
      </c>
      <c r="C131" s="19">
        <v>1</v>
      </c>
      <c r="D131" s="19">
        <v>1210</v>
      </c>
      <c r="E131" s="19" t="s">
        <v>1555</v>
      </c>
      <c r="F131" s="19" t="s">
        <v>1458</v>
      </c>
      <c r="G131" s="19" t="s">
        <v>616</v>
      </c>
      <c r="H131" s="19" t="s">
        <v>1461</v>
      </c>
      <c r="I131" s="19" t="s">
        <v>1473</v>
      </c>
      <c r="J131" s="19" t="s">
        <v>791</v>
      </c>
      <c r="K131" s="19" t="s">
        <v>1462</v>
      </c>
      <c r="L131" s="299">
        <v>42248</v>
      </c>
      <c r="M131" s="21">
        <v>1546769.5</v>
      </c>
      <c r="N131" s="21">
        <v>4701.4270516717324</v>
      </c>
      <c r="O131" s="21">
        <v>681167</v>
      </c>
      <c r="P131" s="21">
        <v>2070.41641337386</v>
      </c>
      <c r="Q131" s="21">
        <v>91289</v>
      </c>
      <c r="R131" s="21">
        <v>277.47416413373861</v>
      </c>
      <c r="S131" s="21">
        <v>589878</v>
      </c>
      <c r="T131" s="21">
        <v>1792.9422492401216</v>
      </c>
      <c r="U131" s="21">
        <v>34908.800000000003</v>
      </c>
      <c r="V131" s="21">
        <v>9490.2800000000007</v>
      </c>
      <c r="W131" s="21">
        <v>515200.45000000013</v>
      </c>
      <c r="X131" s="22">
        <v>121567.47</v>
      </c>
      <c r="Y131" s="22">
        <v>369.50598784194528</v>
      </c>
      <c r="Z131" s="606">
        <v>0.90939999999999999</v>
      </c>
      <c r="AA131" s="431">
        <v>0.9214055681858222</v>
      </c>
      <c r="AB131" s="142">
        <v>-1.2005568185822213E-2</v>
      </c>
    </row>
    <row r="132" spans="1:38" s="18" customFormat="1" ht="20.25" customHeight="1" x14ac:dyDescent="0.4">
      <c r="A132" s="291">
        <v>45626</v>
      </c>
      <c r="B132" s="19">
        <v>2</v>
      </c>
      <c r="C132" s="19">
        <v>2</v>
      </c>
      <c r="D132" s="19">
        <v>1140</v>
      </c>
      <c r="E132" s="19" t="s">
        <v>1556</v>
      </c>
      <c r="F132" s="19" t="s">
        <v>1458</v>
      </c>
      <c r="G132" s="19" t="s">
        <v>616</v>
      </c>
      <c r="H132" s="19" t="s">
        <v>1576</v>
      </c>
      <c r="I132" s="19" t="s">
        <v>1477</v>
      </c>
      <c r="J132" s="19" t="s">
        <v>791</v>
      </c>
      <c r="K132" s="19" t="s">
        <v>1462</v>
      </c>
      <c r="L132" s="299">
        <v>42248</v>
      </c>
      <c r="M132" s="21">
        <v>445739.5</v>
      </c>
      <c r="N132" s="21">
        <v>1354.8313069908816</v>
      </c>
      <c r="O132" s="21">
        <v>312344</v>
      </c>
      <c r="P132" s="21">
        <v>949.37386018237078</v>
      </c>
      <c r="Q132" s="21">
        <v>62334</v>
      </c>
      <c r="R132" s="21">
        <v>189.46504559270517</v>
      </c>
      <c r="S132" s="21">
        <v>250010</v>
      </c>
      <c r="T132" s="21">
        <v>759.90881458966567</v>
      </c>
      <c r="U132" s="21">
        <v>4637.8499999999995</v>
      </c>
      <c r="V132" s="21">
        <v>10387.82</v>
      </c>
      <c r="W132" s="21">
        <v>247360.32000000004</v>
      </c>
      <c r="X132" s="22">
        <v>49958.009999999973</v>
      </c>
      <c r="Y132" s="22">
        <v>151.84805471124611</v>
      </c>
      <c r="Z132" s="606">
        <v>0.87960000000000005</v>
      </c>
      <c r="AA132" s="431">
        <v>0.88792106151687267</v>
      </c>
      <c r="AB132" s="142">
        <v>-8.3210615168726187E-3</v>
      </c>
    </row>
    <row r="133" spans="1:38" s="18" customFormat="1" ht="20.25" customHeight="1" x14ac:dyDescent="0.4">
      <c r="A133" s="291">
        <v>45626</v>
      </c>
      <c r="B133" s="19">
        <v>2</v>
      </c>
      <c r="C133" s="19">
        <v>3</v>
      </c>
      <c r="D133" s="19">
        <v>1209</v>
      </c>
      <c r="E133" s="19" t="s">
        <v>1860</v>
      </c>
      <c r="F133" s="19" t="s">
        <v>1458</v>
      </c>
      <c r="G133" s="19" t="s">
        <v>616</v>
      </c>
      <c r="H133" s="19" t="s">
        <v>1461</v>
      </c>
      <c r="I133" s="19" t="s">
        <v>1473</v>
      </c>
      <c r="J133" s="19" t="s">
        <v>791</v>
      </c>
      <c r="K133" s="19" t="s">
        <v>1462</v>
      </c>
      <c r="L133" s="299">
        <v>42248</v>
      </c>
      <c r="M133" s="21">
        <v>2013228.25</v>
      </c>
      <c r="N133" s="21">
        <v>6119.2348024316107</v>
      </c>
      <c r="O133" s="21">
        <v>761418</v>
      </c>
      <c r="P133" s="21">
        <v>2314.3404255319151</v>
      </c>
      <c r="Q133" s="21">
        <v>116027</v>
      </c>
      <c r="R133" s="21">
        <v>352.66565349544072</v>
      </c>
      <c r="S133" s="21">
        <v>645391</v>
      </c>
      <c r="T133" s="21">
        <v>1961.6747720364742</v>
      </c>
      <c r="U133" s="21">
        <v>58979.359999999993</v>
      </c>
      <c r="V133" s="21">
        <v>10562.41</v>
      </c>
      <c r="W133" s="21">
        <v>539825.74000000011</v>
      </c>
      <c r="X133" s="22">
        <v>152050.48999999996</v>
      </c>
      <c r="Y133" s="22">
        <v>462.15954407294822</v>
      </c>
      <c r="Z133" s="606">
        <v>0.90939999999999999</v>
      </c>
      <c r="AA133" s="431">
        <v>0.92447429147688542</v>
      </c>
      <c r="AB133" s="142">
        <v>-1.5074291476885437E-2</v>
      </c>
    </row>
    <row r="134" spans="1:38" s="18" customFormat="1" ht="20.25" customHeight="1" x14ac:dyDescent="0.4">
      <c r="A134" s="291">
        <v>45626</v>
      </c>
      <c r="B134" s="19">
        <v>3</v>
      </c>
      <c r="C134" s="19">
        <v>1</v>
      </c>
      <c r="D134" s="19">
        <v>1256</v>
      </c>
      <c r="E134" s="19" t="s">
        <v>1558</v>
      </c>
      <c r="F134" s="19" t="s">
        <v>1459</v>
      </c>
      <c r="G134" s="19" t="s">
        <v>1568</v>
      </c>
      <c r="H134" s="19" t="s">
        <v>1578</v>
      </c>
      <c r="I134" s="19" t="s">
        <v>1593</v>
      </c>
      <c r="J134" s="19" t="s">
        <v>931</v>
      </c>
      <c r="K134" s="19" t="s">
        <v>1601</v>
      </c>
      <c r="L134" s="299">
        <v>44635</v>
      </c>
      <c r="M134" s="21">
        <v>1365032</v>
      </c>
      <c r="N134" s="21">
        <v>4149.033434650456</v>
      </c>
      <c r="O134" s="21">
        <v>554301</v>
      </c>
      <c r="P134" s="21">
        <v>1684.80547112462</v>
      </c>
      <c r="Q134" s="21">
        <v>99288</v>
      </c>
      <c r="R134" s="21">
        <v>301.78723404255317</v>
      </c>
      <c r="S134" s="21">
        <v>455013</v>
      </c>
      <c r="T134" s="21">
        <v>1383.0182370820669</v>
      </c>
      <c r="U134" s="21">
        <v>36559.780000000006</v>
      </c>
      <c r="V134" s="21">
        <v>0</v>
      </c>
      <c r="W134" s="21">
        <v>361918.7</v>
      </c>
      <c r="X134" s="22">
        <v>155822.52000000002</v>
      </c>
      <c r="Y134" s="22">
        <v>473.62468085106389</v>
      </c>
      <c r="Z134" s="606">
        <v>0.86399999999999999</v>
      </c>
      <c r="AA134" s="431">
        <v>0.88584698380697302</v>
      </c>
      <c r="AB134" s="142">
        <v>-2.184698380697303E-2</v>
      </c>
    </row>
    <row r="135" spans="1:38" s="18" customFormat="1" ht="20.25" customHeight="1" x14ac:dyDescent="0.4">
      <c r="A135" s="291">
        <v>45626</v>
      </c>
      <c r="B135" s="19">
        <v>3</v>
      </c>
      <c r="C135" s="19">
        <v>2</v>
      </c>
      <c r="D135" s="19">
        <v>1255</v>
      </c>
      <c r="E135" s="19" t="s">
        <v>1557</v>
      </c>
      <c r="F135" s="19" t="s">
        <v>1460</v>
      </c>
      <c r="G135" s="19" t="s">
        <v>1568</v>
      </c>
      <c r="H135" s="19" t="s">
        <v>1577</v>
      </c>
      <c r="I135" s="19" t="s">
        <v>1514</v>
      </c>
      <c r="J135" s="19" t="s">
        <v>931</v>
      </c>
      <c r="K135" s="19" t="s">
        <v>1601</v>
      </c>
      <c r="L135" s="299">
        <v>44635</v>
      </c>
      <c r="M135" s="21">
        <v>949115</v>
      </c>
      <c r="N135" s="21">
        <v>2884.8480243161093</v>
      </c>
      <c r="O135" s="21">
        <v>356343</v>
      </c>
      <c r="P135" s="21">
        <v>1083.1094224924011</v>
      </c>
      <c r="Q135" s="21">
        <v>59729</v>
      </c>
      <c r="R135" s="21">
        <v>181.54711246200608</v>
      </c>
      <c r="S135" s="21">
        <v>296614</v>
      </c>
      <c r="T135" s="21">
        <v>901.56231003039511</v>
      </c>
      <c r="U135" s="21">
        <v>6070.26</v>
      </c>
      <c r="V135" s="21">
        <v>0</v>
      </c>
      <c r="W135" s="21">
        <v>243208.84</v>
      </c>
      <c r="X135" s="22">
        <v>107063.90000000001</v>
      </c>
      <c r="Y135" s="22">
        <v>325.42218844984808</v>
      </c>
      <c r="Z135" s="606">
        <v>0.90349999999999997</v>
      </c>
      <c r="AA135" s="431">
        <v>0.88719607213035301</v>
      </c>
      <c r="AB135" s="142">
        <v>1.6303927869646961E-2</v>
      </c>
    </row>
    <row r="136" spans="1:38" s="18" customFormat="1" ht="20.25" customHeight="1" x14ac:dyDescent="0.4">
      <c r="A136" s="291">
        <v>45626</v>
      </c>
      <c r="B136" s="19">
        <v>3</v>
      </c>
      <c r="C136" s="19">
        <v>3</v>
      </c>
      <c r="D136" s="19">
        <v>1257</v>
      </c>
      <c r="E136" s="19" t="s">
        <v>1559</v>
      </c>
      <c r="F136" s="19" t="s">
        <v>1459</v>
      </c>
      <c r="G136" s="19" t="s">
        <v>1568</v>
      </c>
      <c r="H136" s="19" t="s">
        <v>1579</v>
      </c>
      <c r="I136" s="19" t="s">
        <v>1593</v>
      </c>
      <c r="J136" s="19" t="s">
        <v>931</v>
      </c>
      <c r="K136" s="19" t="s">
        <v>1601</v>
      </c>
      <c r="L136" s="299">
        <v>44635</v>
      </c>
      <c r="M136" s="21">
        <v>1585480.25</v>
      </c>
      <c r="N136" s="21">
        <v>4819.0889057750755</v>
      </c>
      <c r="O136" s="21">
        <v>605242</v>
      </c>
      <c r="P136" s="21">
        <v>1839.6413373860182</v>
      </c>
      <c r="Q136" s="21">
        <v>117095</v>
      </c>
      <c r="R136" s="21">
        <v>355.91185410334344</v>
      </c>
      <c r="S136" s="21">
        <v>488147</v>
      </c>
      <c r="T136" s="21">
        <v>1483.7294832826747</v>
      </c>
      <c r="U136" s="21">
        <v>42598.420000000006</v>
      </c>
      <c r="V136" s="21">
        <v>8446.6299999999992</v>
      </c>
      <c r="W136" s="21">
        <v>366800.78999999992</v>
      </c>
      <c r="X136" s="22">
        <v>187396.16000000003</v>
      </c>
      <c r="Y136" s="22">
        <v>569.59319148936186</v>
      </c>
      <c r="Z136" s="606">
        <v>0.86399999999999999</v>
      </c>
      <c r="AA136" s="431">
        <v>0.88180479700078251</v>
      </c>
      <c r="AB136" s="142">
        <v>-1.7804797000782524E-2</v>
      </c>
    </row>
    <row r="137" spans="1:38" s="18" customFormat="1" ht="20.25" customHeight="1" x14ac:dyDescent="0.4">
      <c r="A137" s="291">
        <v>45626</v>
      </c>
      <c r="B137" s="19">
        <v>4</v>
      </c>
      <c r="C137" s="19">
        <v>1</v>
      </c>
      <c r="D137" s="19">
        <v>1268</v>
      </c>
      <c r="E137" s="19" t="s">
        <v>1560</v>
      </c>
      <c r="F137" s="19" t="s">
        <v>1458</v>
      </c>
      <c r="G137" s="19" t="s">
        <v>616</v>
      </c>
      <c r="H137" s="19" t="s">
        <v>1580</v>
      </c>
      <c r="I137" s="19" t="s">
        <v>1530</v>
      </c>
      <c r="J137" s="19" t="s">
        <v>791</v>
      </c>
      <c r="K137" s="19" t="s">
        <v>1602</v>
      </c>
      <c r="L137" s="299">
        <v>44635</v>
      </c>
      <c r="M137" s="21">
        <v>1513259.32</v>
      </c>
      <c r="N137" s="21">
        <v>4599.5724012158053</v>
      </c>
      <c r="O137" s="21">
        <v>981516</v>
      </c>
      <c r="P137" s="21">
        <v>2983.3313069908813</v>
      </c>
      <c r="Q137" s="21">
        <v>125832</v>
      </c>
      <c r="R137" s="21">
        <v>382.468085106383</v>
      </c>
      <c r="S137" s="21">
        <v>855684</v>
      </c>
      <c r="T137" s="21">
        <v>2600.8632218844987</v>
      </c>
      <c r="U137" s="21">
        <v>163856.79999999999</v>
      </c>
      <c r="V137" s="21">
        <v>7090.93</v>
      </c>
      <c r="W137" s="21">
        <v>659161.92999999993</v>
      </c>
      <c r="X137" s="22">
        <v>151406.34000000005</v>
      </c>
      <c r="Y137" s="22">
        <v>460.20164133738621</v>
      </c>
      <c r="Z137" s="606">
        <v>0.89</v>
      </c>
      <c r="AA137" s="431">
        <v>0.89994686436162175</v>
      </c>
      <c r="AB137" s="142">
        <v>-9.9468643616217323E-3</v>
      </c>
    </row>
    <row r="138" spans="1:38" s="18" customFormat="1" ht="20.25" customHeight="1" x14ac:dyDescent="0.4">
      <c r="A138" s="291">
        <v>45626</v>
      </c>
      <c r="B138" s="19">
        <v>4</v>
      </c>
      <c r="C138" s="19">
        <v>2</v>
      </c>
      <c r="D138" s="19">
        <v>1269</v>
      </c>
      <c r="E138" s="19" t="s">
        <v>1561</v>
      </c>
      <c r="F138" s="19" t="s">
        <v>1458</v>
      </c>
      <c r="G138" s="19" t="s">
        <v>616</v>
      </c>
      <c r="H138" s="19" t="s">
        <v>1581</v>
      </c>
      <c r="I138" s="19" t="s">
        <v>1530</v>
      </c>
      <c r="J138" s="19" t="s">
        <v>791</v>
      </c>
      <c r="K138" s="19" t="s">
        <v>1602</v>
      </c>
      <c r="L138" s="299">
        <v>44635</v>
      </c>
      <c r="M138" s="21">
        <v>1275195.97</v>
      </c>
      <c r="N138" s="21">
        <v>3875.9755927051669</v>
      </c>
      <c r="O138" s="21">
        <v>816905</v>
      </c>
      <c r="P138" s="21">
        <v>2482.9939209726444</v>
      </c>
      <c r="Q138" s="21">
        <v>100266</v>
      </c>
      <c r="R138" s="21">
        <v>304.75987841945289</v>
      </c>
      <c r="S138" s="21">
        <v>716639</v>
      </c>
      <c r="T138" s="21">
        <v>2178.2340425531916</v>
      </c>
      <c r="U138" s="21">
        <v>196333.41999999998</v>
      </c>
      <c r="V138" s="21">
        <v>7406.14</v>
      </c>
      <c r="W138" s="21">
        <v>548242.12</v>
      </c>
      <c r="X138" s="22">
        <v>64923.319999999927</v>
      </c>
      <c r="Y138" s="22">
        <v>197.33531914893595</v>
      </c>
      <c r="Z138" s="606">
        <v>0.89</v>
      </c>
      <c r="AA138" s="431">
        <v>0.94908757435925728</v>
      </c>
      <c r="AB138" s="142">
        <v>-5.9087574359257267E-2</v>
      </c>
      <c r="AD138" s="24"/>
      <c r="AE138" s="24"/>
      <c r="AF138" s="24"/>
      <c r="AG138" s="24"/>
      <c r="AH138" s="24"/>
      <c r="AI138" s="24"/>
      <c r="AJ138" s="24"/>
      <c r="AK138" s="24"/>
      <c r="AL138" s="24"/>
    </row>
    <row r="139" spans="1:38" s="18" customFormat="1" ht="20.25" customHeight="1" x14ac:dyDescent="0.4">
      <c r="A139" s="291">
        <v>45626</v>
      </c>
      <c r="B139" s="19">
        <v>4</v>
      </c>
      <c r="C139" s="19">
        <v>3</v>
      </c>
      <c r="D139" s="19">
        <v>1270</v>
      </c>
      <c r="E139" s="19" t="s">
        <v>1562</v>
      </c>
      <c r="F139" s="19" t="s">
        <v>1458</v>
      </c>
      <c r="G139" s="19" t="s">
        <v>616</v>
      </c>
      <c r="H139" s="19" t="s">
        <v>1581</v>
      </c>
      <c r="I139" s="19" t="s">
        <v>1530</v>
      </c>
      <c r="J139" s="19" t="s">
        <v>791</v>
      </c>
      <c r="K139" s="19" t="s">
        <v>1602</v>
      </c>
      <c r="L139" s="299">
        <v>44635</v>
      </c>
      <c r="M139" s="21">
        <v>1597515.15</v>
      </c>
      <c r="N139" s="21">
        <v>4855.6691489361701</v>
      </c>
      <c r="O139" s="21">
        <v>1030089</v>
      </c>
      <c r="P139" s="21">
        <v>3130.9696048632218</v>
      </c>
      <c r="Q139" s="21">
        <v>132959</v>
      </c>
      <c r="R139" s="21">
        <v>404.13069908814589</v>
      </c>
      <c r="S139" s="21">
        <v>897130</v>
      </c>
      <c r="T139" s="21">
        <v>2726.838905775076</v>
      </c>
      <c r="U139" s="21">
        <v>154399.17000000001</v>
      </c>
      <c r="V139" s="21">
        <v>9132.7900000000009</v>
      </c>
      <c r="W139" s="21">
        <v>701877.64</v>
      </c>
      <c r="X139" s="22">
        <v>164679.39999999997</v>
      </c>
      <c r="Y139" s="22">
        <v>500.5452887537993</v>
      </c>
      <c r="Z139" s="606">
        <v>0.89</v>
      </c>
      <c r="AA139" s="431">
        <v>0.89691528121032227</v>
      </c>
      <c r="AB139" s="142">
        <v>-6.915281210322255E-3</v>
      </c>
      <c r="AD139" s="2"/>
      <c r="AE139" s="2"/>
      <c r="AF139" s="2"/>
      <c r="AG139" s="2"/>
      <c r="AH139" s="2"/>
      <c r="AI139" s="2"/>
      <c r="AJ139" s="2"/>
      <c r="AK139" s="2"/>
      <c r="AL139" s="2"/>
    </row>
    <row r="140" spans="1:38" s="18" customFormat="1" ht="20.25" customHeight="1" x14ac:dyDescent="0.4">
      <c r="A140" s="291">
        <v>45626</v>
      </c>
      <c r="B140" s="19">
        <v>4</v>
      </c>
      <c r="C140" s="19">
        <v>4</v>
      </c>
      <c r="D140" s="19">
        <v>1247</v>
      </c>
      <c r="E140" s="19" t="s">
        <v>1861</v>
      </c>
      <c r="F140" s="19" t="s">
        <v>1458</v>
      </c>
      <c r="G140" s="19" t="s">
        <v>616</v>
      </c>
      <c r="H140" s="19" t="s">
        <v>1583</v>
      </c>
      <c r="I140" s="19" t="s">
        <v>1594</v>
      </c>
      <c r="J140" s="19" t="s">
        <v>791</v>
      </c>
      <c r="K140" s="19" t="s">
        <v>1602</v>
      </c>
      <c r="L140" s="299">
        <v>44635</v>
      </c>
      <c r="M140" s="21">
        <v>1392812.8399999999</v>
      </c>
      <c r="N140" s="21">
        <v>4233.4736778115494</v>
      </c>
      <c r="O140" s="21">
        <v>948033</v>
      </c>
      <c r="P140" s="21">
        <v>2881.5592705167173</v>
      </c>
      <c r="Q140" s="21">
        <v>118721</v>
      </c>
      <c r="R140" s="21">
        <v>360.85410334346506</v>
      </c>
      <c r="S140" s="21">
        <v>829312</v>
      </c>
      <c r="T140" s="21">
        <v>2520.7051671732524</v>
      </c>
      <c r="U140" s="21">
        <v>142590.41000000003</v>
      </c>
      <c r="V140" s="21">
        <v>9647.43</v>
      </c>
      <c r="W140" s="21">
        <v>668761.57000000007</v>
      </c>
      <c r="X140" s="22">
        <v>127033.59000000003</v>
      </c>
      <c r="Y140" s="22">
        <v>386.12033434650465</v>
      </c>
      <c r="Z140" s="606">
        <v>0.86</v>
      </c>
      <c r="AA140" s="431">
        <v>0.90879349590143055</v>
      </c>
      <c r="AB140" s="142">
        <v>-4.8793495901430561E-2</v>
      </c>
      <c r="AD140" s="2"/>
      <c r="AE140" s="2"/>
      <c r="AF140" s="2"/>
      <c r="AG140" s="2"/>
      <c r="AH140" s="2"/>
      <c r="AI140" s="2"/>
      <c r="AJ140" s="2"/>
      <c r="AK140" s="2"/>
      <c r="AL140" s="2"/>
    </row>
    <row r="141" spans="1:38" s="18" customFormat="1" ht="20.25" customHeight="1" x14ac:dyDescent="0.4">
      <c r="A141" s="291">
        <v>45626</v>
      </c>
      <c r="B141" s="19">
        <v>4</v>
      </c>
      <c r="C141" s="19">
        <v>5</v>
      </c>
      <c r="D141" s="19">
        <v>1246</v>
      </c>
      <c r="E141" s="19" t="s">
        <v>1862</v>
      </c>
      <c r="F141" s="19" t="s">
        <v>1458</v>
      </c>
      <c r="G141" s="19" t="s">
        <v>616</v>
      </c>
      <c r="H141" s="19" t="s">
        <v>1582</v>
      </c>
      <c r="I141" s="19" t="s">
        <v>1594</v>
      </c>
      <c r="J141" s="19" t="s">
        <v>791</v>
      </c>
      <c r="K141" s="19" t="s">
        <v>1602</v>
      </c>
      <c r="L141" s="299">
        <v>44635</v>
      </c>
      <c r="M141" s="21">
        <v>1140600.0199999998</v>
      </c>
      <c r="N141" s="21">
        <v>3466.8693617021272</v>
      </c>
      <c r="O141" s="21">
        <v>730978</v>
      </c>
      <c r="P141" s="21">
        <v>2221.8176291793311</v>
      </c>
      <c r="Q141" s="21">
        <v>92384</v>
      </c>
      <c r="R141" s="21">
        <v>280.80243161094222</v>
      </c>
      <c r="S141" s="21">
        <v>638594</v>
      </c>
      <c r="T141" s="21">
        <v>1941.0151975683891</v>
      </c>
      <c r="U141" s="21">
        <v>108164.09000000001</v>
      </c>
      <c r="V141" s="21">
        <v>10439.56</v>
      </c>
      <c r="W141" s="21">
        <v>504015.03</v>
      </c>
      <c r="X141" s="22">
        <v>108359.32000000002</v>
      </c>
      <c r="Y141" s="22">
        <v>329.35963525835871</v>
      </c>
      <c r="Z141" s="606">
        <v>0.86</v>
      </c>
      <c r="AA141" s="431">
        <v>0.9049979676486416</v>
      </c>
      <c r="AB141" s="142">
        <v>-4.4997967648641612E-2</v>
      </c>
      <c r="AD141" s="2"/>
      <c r="AE141" s="2"/>
      <c r="AF141" s="2"/>
      <c r="AG141" s="2"/>
      <c r="AH141" s="2"/>
      <c r="AI141" s="2"/>
      <c r="AJ141" s="2"/>
      <c r="AK141" s="2"/>
      <c r="AL141" s="2"/>
    </row>
    <row r="142" spans="1:38" s="18" customFormat="1" ht="20.25" customHeight="1" x14ac:dyDescent="0.4">
      <c r="A142" s="291">
        <v>45626</v>
      </c>
      <c r="B142" s="19">
        <v>4</v>
      </c>
      <c r="C142" s="19">
        <v>6</v>
      </c>
      <c r="D142" s="19">
        <v>1248</v>
      </c>
      <c r="E142" s="19" t="s">
        <v>1863</v>
      </c>
      <c r="F142" s="19" t="s">
        <v>1458</v>
      </c>
      <c r="G142" s="19" t="s">
        <v>616</v>
      </c>
      <c r="H142" s="19" t="s">
        <v>1583</v>
      </c>
      <c r="I142" s="19" t="s">
        <v>1594</v>
      </c>
      <c r="J142" s="19" t="s">
        <v>791</v>
      </c>
      <c r="K142" s="19" t="s">
        <v>1602</v>
      </c>
      <c r="L142" s="299">
        <v>44635</v>
      </c>
      <c r="M142" s="21">
        <v>1113219.96</v>
      </c>
      <c r="N142" s="21">
        <v>3383.6472948328264</v>
      </c>
      <c r="O142" s="21">
        <v>779425</v>
      </c>
      <c r="P142" s="21">
        <v>2369.0729483282676</v>
      </c>
      <c r="Q142" s="21">
        <v>89207</v>
      </c>
      <c r="R142" s="21">
        <v>271.14589665653494</v>
      </c>
      <c r="S142" s="21">
        <v>690218</v>
      </c>
      <c r="T142" s="21">
        <v>2097.9270516717324</v>
      </c>
      <c r="U142" s="21">
        <v>102240.74</v>
      </c>
      <c r="V142" s="21">
        <v>6712.8</v>
      </c>
      <c r="W142" s="21">
        <v>529016.52999999991</v>
      </c>
      <c r="X142" s="22">
        <v>141454.93</v>
      </c>
      <c r="Y142" s="22">
        <v>429.95419452887535</v>
      </c>
      <c r="Z142" s="606">
        <v>0.86</v>
      </c>
      <c r="AA142" s="431">
        <v>0.87293173399442103</v>
      </c>
      <c r="AB142" s="142">
        <v>-1.2931733994421046E-2</v>
      </c>
      <c r="AD142" s="2"/>
      <c r="AE142" s="2"/>
      <c r="AF142" s="2"/>
      <c r="AG142" s="2"/>
      <c r="AH142" s="2"/>
      <c r="AI142" s="2"/>
      <c r="AJ142" s="2"/>
      <c r="AK142" s="2"/>
      <c r="AL142" s="2"/>
    </row>
    <row r="143" spans="1:38" s="18" customFormat="1" ht="20.25" customHeight="1" x14ac:dyDescent="0.4">
      <c r="A143" s="291">
        <v>45626</v>
      </c>
      <c r="B143" s="19">
        <v>5</v>
      </c>
      <c r="C143" s="19">
        <v>1</v>
      </c>
      <c r="D143" s="19">
        <v>1389</v>
      </c>
      <c r="E143" s="19" t="s">
        <v>1864</v>
      </c>
      <c r="F143" s="19" t="s">
        <v>1459</v>
      </c>
      <c r="G143" s="19" t="s">
        <v>788</v>
      </c>
      <c r="H143" s="19" t="s">
        <v>1937</v>
      </c>
      <c r="I143" s="19" t="s">
        <v>1616</v>
      </c>
      <c r="J143" s="19" t="s">
        <v>792</v>
      </c>
      <c r="K143" s="19" t="s">
        <v>1944</v>
      </c>
      <c r="L143" s="299">
        <v>44696</v>
      </c>
      <c r="M143" s="21">
        <v>2602826.5499999998</v>
      </c>
      <c r="N143" s="21">
        <v>7911.3268996960478</v>
      </c>
      <c r="O143" s="21">
        <v>688046</v>
      </c>
      <c r="P143" s="21">
        <v>2091.3252279635258</v>
      </c>
      <c r="Q143" s="21">
        <v>134109</v>
      </c>
      <c r="R143" s="21">
        <v>407.62613981762917</v>
      </c>
      <c r="S143" s="21">
        <v>553937</v>
      </c>
      <c r="T143" s="21">
        <v>1683.6990881458967</v>
      </c>
      <c r="U143" s="21">
        <v>179292</v>
      </c>
      <c r="V143" s="21">
        <v>5417.25</v>
      </c>
      <c r="W143" s="21">
        <v>307627.86</v>
      </c>
      <c r="X143" s="22">
        <v>195708.89</v>
      </c>
      <c r="Y143" s="22">
        <v>594.85984802431619</v>
      </c>
      <c r="Z143" s="606">
        <v>0.91420000000000001</v>
      </c>
      <c r="AA143" s="431">
        <v>0.92480909263815514</v>
      </c>
      <c r="AB143" s="142">
        <v>-1.0609092638155126E-2</v>
      </c>
      <c r="AD143" s="2"/>
      <c r="AE143" s="2"/>
      <c r="AF143" s="2"/>
      <c r="AG143" s="2"/>
      <c r="AH143" s="2"/>
      <c r="AI143" s="2"/>
      <c r="AJ143" s="2"/>
      <c r="AK143" s="2"/>
      <c r="AL143" s="2"/>
    </row>
    <row r="144" spans="1:38" s="18" customFormat="1" ht="20.25" customHeight="1" x14ac:dyDescent="0.4">
      <c r="A144" s="291">
        <v>45626</v>
      </c>
      <c r="B144" s="19">
        <v>5</v>
      </c>
      <c r="C144" s="19">
        <v>2</v>
      </c>
      <c r="D144" s="19">
        <v>1390</v>
      </c>
      <c r="E144" s="19" t="s">
        <v>1615</v>
      </c>
      <c r="F144" s="19" t="s">
        <v>1459</v>
      </c>
      <c r="G144" s="19" t="s">
        <v>788</v>
      </c>
      <c r="H144" s="19" t="s">
        <v>1937</v>
      </c>
      <c r="I144" s="19" t="s">
        <v>1616</v>
      </c>
      <c r="J144" s="19" t="s">
        <v>792</v>
      </c>
      <c r="K144" s="19" t="s">
        <v>1944</v>
      </c>
      <c r="L144" s="299">
        <v>44696</v>
      </c>
      <c r="M144" s="21">
        <v>2295961.25</v>
      </c>
      <c r="N144" s="21">
        <v>6978.605623100304</v>
      </c>
      <c r="O144" s="21">
        <v>589446</v>
      </c>
      <c r="P144" s="21">
        <v>1791.6291793313069</v>
      </c>
      <c r="Q144" s="21">
        <v>132232</v>
      </c>
      <c r="R144" s="21">
        <v>401.92097264437689</v>
      </c>
      <c r="S144" s="21">
        <v>457214</v>
      </c>
      <c r="T144" s="21">
        <v>1389.70820668693</v>
      </c>
      <c r="U144" s="21">
        <v>206350</v>
      </c>
      <c r="V144" s="21">
        <v>6464.25</v>
      </c>
      <c r="W144" s="21">
        <v>255485.94</v>
      </c>
      <c r="X144" s="22">
        <v>121145.81</v>
      </c>
      <c r="Y144" s="22">
        <v>368.22434650455926</v>
      </c>
      <c r="Z144" s="606">
        <v>0.91420000000000001</v>
      </c>
      <c r="AA144" s="431">
        <v>0.94723525495040473</v>
      </c>
      <c r="AB144" s="142">
        <v>-3.3035254950404713E-2</v>
      </c>
      <c r="AD144" s="2"/>
      <c r="AE144" s="2"/>
      <c r="AF144" s="2"/>
      <c r="AG144" s="2"/>
      <c r="AH144" s="2"/>
      <c r="AI144" s="2"/>
      <c r="AJ144" s="2"/>
      <c r="AK144" s="2"/>
      <c r="AL144" s="2"/>
    </row>
    <row r="145" spans="1:43" s="18" customFormat="1" ht="20.25" customHeight="1" x14ac:dyDescent="0.4">
      <c r="A145" s="291">
        <v>45626</v>
      </c>
      <c r="B145" s="19">
        <v>6</v>
      </c>
      <c r="C145" s="19">
        <v>1</v>
      </c>
      <c r="D145" s="19">
        <v>1260</v>
      </c>
      <c r="E145" s="19" t="s">
        <v>1563</v>
      </c>
      <c r="F145" s="19" t="s">
        <v>1458</v>
      </c>
      <c r="G145" s="19" t="s">
        <v>1523</v>
      </c>
      <c r="H145" s="19" t="s">
        <v>1584</v>
      </c>
      <c r="I145" s="19" t="s">
        <v>1595</v>
      </c>
      <c r="J145" s="19" t="s">
        <v>791</v>
      </c>
      <c r="K145" s="19" t="s">
        <v>1603</v>
      </c>
      <c r="L145" s="299">
        <v>44635</v>
      </c>
      <c r="M145" s="21">
        <v>963817.19999999984</v>
      </c>
      <c r="N145" s="21">
        <v>2929.5355623100299</v>
      </c>
      <c r="O145" s="21">
        <v>542733</v>
      </c>
      <c r="P145" s="21">
        <v>1649.644376899696</v>
      </c>
      <c r="Q145" s="21">
        <v>92243</v>
      </c>
      <c r="R145" s="21">
        <v>280.37386018237083</v>
      </c>
      <c r="S145" s="21">
        <v>450490</v>
      </c>
      <c r="T145" s="21">
        <v>1369.2705167173253</v>
      </c>
      <c r="U145" s="21">
        <v>48</v>
      </c>
      <c r="V145" s="21">
        <v>10850.04</v>
      </c>
      <c r="W145" s="21">
        <v>406059.96</v>
      </c>
      <c r="X145" s="22">
        <v>125775</v>
      </c>
      <c r="Y145" s="22">
        <v>382.29483282674772</v>
      </c>
      <c r="Z145" s="606">
        <v>0.85499999999999998</v>
      </c>
      <c r="AA145" s="431">
        <v>0.86950326265188049</v>
      </c>
      <c r="AB145" s="142">
        <v>-1.4503262651880511E-2</v>
      </c>
      <c r="AD145" s="2"/>
      <c r="AE145" s="2"/>
      <c r="AF145" s="2"/>
      <c r="AG145" s="2"/>
      <c r="AH145" s="2"/>
      <c r="AI145" s="2"/>
      <c r="AJ145" s="2"/>
      <c r="AK145" s="2"/>
      <c r="AL145" s="2"/>
    </row>
    <row r="146" spans="1:43" s="18" customFormat="1" ht="20.25" customHeight="1" x14ac:dyDescent="0.4">
      <c r="A146" s="291">
        <v>45626</v>
      </c>
      <c r="B146" s="19">
        <v>6</v>
      </c>
      <c r="C146" s="19">
        <v>2</v>
      </c>
      <c r="D146" s="19">
        <v>1259</v>
      </c>
      <c r="E146" s="19" t="s">
        <v>1564</v>
      </c>
      <c r="F146" s="19" t="s">
        <v>1458</v>
      </c>
      <c r="G146" s="19" t="s">
        <v>1523</v>
      </c>
      <c r="H146" s="19" t="s">
        <v>1584</v>
      </c>
      <c r="I146" s="19" t="s">
        <v>1595</v>
      </c>
      <c r="J146" s="19" t="s">
        <v>791</v>
      </c>
      <c r="K146" s="19" t="s">
        <v>1603</v>
      </c>
      <c r="L146" s="299">
        <v>44635</v>
      </c>
      <c r="M146" s="21">
        <v>544754.4</v>
      </c>
      <c r="N146" s="21">
        <v>1655.7884498480244</v>
      </c>
      <c r="O146" s="21">
        <v>318392</v>
      </c>
      <c r="P146" s="21">
        <v>967.75683890577511</v>
      </c>
      <c r="Q146" s="21">
        <v>45258</v>
      </c>
      <c r="R146" s="21">
        <v>137.56231003039514</v>
      </c>
      <c r="S146" s="21">
        <v>273134</v>
      </c>
      <c r="T146" s="21">
        <v>830.19452887537989</v>
      </c>
      <c r="U146" s="21">
        <v>57.680000000000007</v>
      </c>
      <c r="V146" s="21">
        <v>8577.93</v>
      </c>
      <c r="W146" s="21">
        <v>237416.03000000003</v>
      </c>
      <c r="X146" s="22">
        <v>72340.359999999971</v>
      </c>
      <c r="Y146" s="22">
        <v>219.87951367781147</v>
      </c>
      <c r="Z146" s="606">
        <v>0.85499999999999998</v>
      </c>
      <c r="AA146" s="431">
        <v>0.8672055517128453</v>
      </c>
      <c r="AB146" s="142">
        <v>-1.2205551712845319E-2</v>
      </c>
      <c r="AD146" s="2"/>
      <c r="AE146" s="2"/>
      <c r="AF146" s="2"/>
      <c r="AG146" s="2"/>
      <c r="AH146" s="2"/>
      <c r="AI146" s="2"/>
      <c r="AJ146" s="2"/>
      <c r="AK146" s="2"/>
      <c r="AL146" s="2"/>
    </row>
    <row r="147" spans="1:43" s="18" customFormat="1" ht="20.25" customHeight="1" x14ac:dyDescent="0.4">
      <c r="A147" s="291">
        <v>45626</v>
      </c>
      <c r="B147" s="19">
        <v>6</v>
      </c>
      <c r="C147" s="19">
        <v>3</v>
      </c>
      <c r="D147" s="19">
        <v>1258</v>
      </c>
      <c r="E147" s="19" t="s">
        <v>1565</v>
      </c>
      <c r="F147" s="19" t="s">
        <v>1458</v>
      </c>
      <c r="G147" s="19" t="s">
        <v>1523</v>
      </c>
      <c r="H147" s="19" t="s">
        <v>1584</v>
      </c>
      <c r="I147" s="19" t="s">
        <v>1595</v>
      </c>
      <c r="J147" s="19" t="s">
        <v>791</v>
      </c>
      <c r="K147" s="19" t="s">
        <v>1603</v>
      </c>
      <c r="L147" s="299">
        <v>44635</v>
      </c>
      <c r="M147" s="21">
        <v>729487.5</v>
      </c>
      <c r="N147" s="21">
        <v>2217.2872340425533</v>
      </c>
      <c r="O147" s="21">
        <v>413008</v>
      </c>
      <c r="P147" s="21">
        <v>1255.3434650455927</v>
      </c>
      <c r="Q147" s="21">
        <v>71129</v>
      </c>
      <c r="R147" s="21">
        <v>216.19756838905775</v>
      </c>
      <c r="S147" s="21">
        <v>341879</v>
      </c>
      <c r="T147" s="21">
        <v>1039.1458966565349</v>
      </c>
      <c r="U147" s="21">
        <v>0.08</v>
      </c>
      <c r="V147" s="21">
        <v>10746.03</v>
      </c>
      <c r="W147" s="21">
        <v>316925.14000000007</v>
      </c>
      <c r="X147" s="22">
        <v>85336.750000000015</v>
      </c>
      <c r="Y147" s="22">
        <v>259.38221884498483</v>
      </c>
      <c r="Z147" s="606">
        <v>0.85499999999999998</v>
      </c>
      <c r="AA147" s="431">
        <v>0.88301821484261211</v>
      </c>
      <c r="AB147" s="142">
        <v>-2.8018214842612132E-2</v>
      </c>
      <c r="AD147" s="2"/>
      <c r="AE147" s="2"/>
      <c r="AF147" s="2"/>
      <c r="AG147" s="2"/>
      <c r="AH147" s="2"/>
      <c r="AI147" s="2"/>
      <c r="AJ147" s="2"/>
      <c r="AK147" s="2"/>
      <c r="AL147" s="2"/>
    </row>
    <row r="148" spans="1:43" s="18" customFormat="1" ht="20.25" customHeight="1" x14ac:dyDescent="0.4">
      <c r="A148" s="291">
        <v>45959</v>
      </c>
      <c r="B148" s="19">
        <v>7</v>
      </c>
      <c r="C148" s="19">
        <v>1</v>
      </c>
      <c r="D148" s="19">
        <v>1529</v>
      </c>
      <c r="E148" s="661" t="s">
        <v>1951</v>
      </c>
      <c r="F148" s="19" t="s">
        <v>1458</v>
      </c>
      <c r="G148" s="19" t="s">
        <v>1946</v>
      </c>
      <c r="H148" s="19" t="s">
        <v>1947</v>
      </c>
      <c r="I148" s="19" t="s">
        <v>1906</v>
      </c>
      <c r="J148" s="19" t="s">
        <v>791</v>
      </c>
      <c r="K148" s="19" t="s">
        <v>1949</v>
      </c>
      <c r="L148" s="299">
        <v>45757</v>
      </c>
      <c r="M148" s="21">
        <v>0</v>
      </c>
      <c r="N148" s="21" t="s">
        <v>1903</v>
      </c>
      <c r="O148" s="21">
        <v>0</v>
      </c>
      <c r="P148" s="21" t="s">
        <v>1903</v>
      </c>
      <c r="Q148" s="21">
        <v>0</v>
      </c>
      <c r="R148" s="21" t="s">
        <v>1903</v>
      </c>
      <c r="S148" s="21">
        <v>0</v>
      </c>
      <c r="T148" s="21" t="s">
        <v>1903</v>
      </c>
      <c r="U148" s="21">
        <v>0</v>
      </c>
      <c r="V148" s="21">
        <v>0</v>
      </c>
      <c r="W148" s="21">
        <v>0</v>
      </c>
      <c r="X148" s="22">
        <v>0</v>
      </c>
      <c r="Y148" s="22">
        <v>0</v>
      </c>
      <c r="Z148" s="606">
        <v>0.88009999999999999</v>
      </c>
      <c r="AA148" s="431" t="s">
        <v>1903</v>
      </c>
      <c r="AB148" s="142" t="s">
        <v>1903</v>
      </c>
      <c r="AC148" s="24"/>
      <c r="AD148" s="2"/>
      <c r="AE148" s="2"/>
      <c r="AF148" s="2"/>
      <c r="AG148" s="2"/>
      <c r="AH148" s="2"/>
      <c r="AI148" s="2"/>
      <c r="AJ148" s="2"/>
      <c r="AK148" s="2"/>
      <c r="AL148" s="2"/>
      <c r="AN148" s="24"/>
    </row>
    <row r="149" spans="1:43" s="18" customFormat="1" ht="20.25" customHeight="1" x14ac:dyDescent="0.4">
      <c r="A149" s="291">
        <v>45959</v>
      </c>
      <c r="B149" s="19">
        <v>7</v>
      </c>
      <c r="C149" s="19">
        <v>2</v>
      </c>
      <c r="D149" s="19">
        <v>1530</v>
      </c>
      <c r="E149" s="661" t="s">
        <v>1952</v>
      </c>
      <c r="F149" s="19" t="s">
        <v>1458</v>
      </c>
      <c r="G149" s="19" t="s">
        <v>1946</v>
      </c>
      <c r="H149" s="19" t="s">
        <v>1947</v>
      </c>
      <c r="I149" s="19" t="s">
        <v>1906</v>
      </c>
      <c r="J149" s="19" t="s">
        <v>791</v>
      </c>
      <c r="K149" s="19" t="s">
        <v>1949</v>
      </c>
      <c r="L149" s="299">
        <v>45757</v>
      </c>
      <c r="M149" s="21">
        <v>0</v>
      </c>
      <c r="N149" s="21" t="s">
        <v>1903</v>
      </c>
      <c r="O149" s="21">
        <v>0</v>
      </c>
      <c r="P149" s="21" t="s">
        <v>1903</v>
      </c>
      <c r="Q149" s="21">
        <v>0</v>
      </c>
      <c r="R149" s="21" t="s">
        <v>1903</v>
      </c>
      <c r="S149" s="21">
        <v>0</v>
      </c>
      <c r="T149" s="21" t="s">
        <v>1903</v>
      </c>
      <c r="U149" s="21">
        <v>0</v>
      </c>
      <c r="V149" s="21">
        <v>0</v>
      </c>
      <c r="W149" s="21">
        <v>0</v>
      </c>
      <c r="X149" s="22">
        <v>0</v>
      </c>
      <c r="Y149" s="22">
        <v>0</v>
      </c>
      <c r="Z149" s="143">
        <v>0.88009999999999999</v>
      </c>
      <c r="AA149" s="142" t="s">
        <v>1903</v>
      </c>
      <c r="AB149" s="142" t="s">
        <v>1903</v>
      </c>
      <c r="AC149" s="2"/>
      <c r="AD149" s="2"/>
      <c r="AE149" s="2"/>
      <c r="AF149" s="2"/>
      <c r="AG149" s="2"/>
      <c r="AH149" s="2"/>
      <c r="AI149" s="2"/>
      <c r="AJ149" s="2"/>
      <c r="AK149" s="2"/>
      <c r="AL149" s="2"/>
      <c r="AN149" s="2"/>
    </row>
    <row r="150" spans="1:43" s="18" customFormat="1" ht="20.25" customHeight="1" x14ac:dyDescent="0.4">
      <c r="A150" s="291">
        <v>45626</v>
      </c>
      <c r="B150" s="19">
        <v>7</v>
      </c>
      <c r="C150" s="19">
        <v>3</v>
      </c>
      <c r="D150" s="19">
        <v>1271</v>
      </c>
      <c r="E150" s="19" t="s">
        <v>1566</v>
      </c>
      <c r="F150" s="19" t="s">
        <v>1458</v>
      </c>
      <c r="G150" s="19" t="s">
        <v>1568</v>
      </c>
      <c r="H150" s="19" t="s">
        <v>1585</v>
      </c>
      <c r="I150" s="19" t="s">
        <v>1596</v>
      </c>
      <c r="J150" s="19" t="s">
        <v>791</v>
      </c>
      <c r="K150" s="19" t="s">
        <v>1604</v>
      </c>
      <c r="L150" s="299">
        <v>44635</v>
      </c>
      <c r="M150" s="21">
        <v>1077636.75</v>
      </c>
      <c r="N150" s="21">
        <v>3275.4916413373862</v>
      </c>
      <c r="O150" s="21">
        <v>505217</v>
      </c>
      <c r="P150" s="21">
        <v>1535.613981762918</v>
      </c>
      <c r="Q150" s="21">
        <v>97126</v>
      </c>
      <c r="R150" s="21">
        <v>295.21580547112461</v>
      </c>
      <c r="S150" s="21">
        <v>408091</v>
      </c>
      <c r="T150" s="21">
        <v>1240.3981762917933</v>
      </c>
      <c r="U150" s="21">
        <v>9988.0400000000009</v>
      </c>
      <c r="V150" s="21">
        <v>11037.4</v>
      </c>
      <c r="W150" s="21">
        <v>351239.72</v>
      </c>
      <c r="X150" s="22">
        <v>132951.84000000005</v>
      </c>
      <c r="Y150" s="22">
        <v>404.10893617021293</v>
      </c>
      <c r="Z150" s="143">
        <v>0.88780000000000003</v>
      </c>
      <c r="AA150" s="142">
        <v>0.87662647919161996</v>
      </c>
      <c r="AB150" s="142">
        <v>1.1173520808380077E-2</v>
      </c>
      <c r="AC150" s="2"/>
      <c r="AD150" s="2"/>
      <c r="AE150" s="2"/>
      <c r="AF150" s="2"/>
      <c r="AG150" s="2"/>
      <c r="AH150" s="2"/>
      <c r="AI150" s="2"/>
      <c r="AJ150" s="2"/>
      <c r="AK150" s="2"/>
      <c r="AL150" s="2"/>
      <c r="AM150" s="24"/>
      <c r="AN150" s="2"/>
    </row>
    <row r="151" spans="1:43" s="18" customFormat="1" ht="20.25" customHeight="1" x14ac:dyDescent="0.4">
      <c r="A151" s="291">
        <v>45959</v>
      </c>
      <c r="B151" s="19">
        <v>7</v>
      </c>
      <c r="C151" s="19">
        <v>4</v>
      </c>
      <c r="D151" s="19">
        <v>1527</v>
      </c>
      <c r="E151" s="661" t="s">
        <v>1950</v>
      </c>
      <c r="F151" s="19" t="s">
        <v>1458</v>
      </c>
      <c r="G151" s="19" t="s">
        <v>1946</v>
      </c>
      <c r="H151" s="19" t="s">
        <v>1948</v>
      </c>
      <c r="I151" s="19" t="s">
        <v>1954</v>
      </c>
      <c r="J151" s="19" t="s">
        <v>791</v>
      </c>
      <c r="K151" s="19" t="s">
        <v>1949</v>
      </c>
      <c r="L151" s="299">
        <v>45757</v>
      </c>
      <c r="M151" s="21">
        <v>0</v>
      </c>
      <c r="N151" s="21" t="s">
        <v>1903</v>
      </c>
      <c r="O151" s="21">
        <v>0</v>
      </c>
      <c r="P151" s="21" t="s">
        <v>1903</v>
      </c>
      <c r="Q151" s="21">
        <v>0</v>
      </c>
      <c r="R151" s="21" t="s">
        <v>1903</v>
      </c>
      <c r="S151" s="21">
        <v>0</v>
      </c>
      <c r="T151" s="21" t="s">
        <v>1903</v>
      </c>
      <c r="U151" s="21">
        <v>0</v>
      </c>
      <c r="V151" s="21">
        <v>0</v>
      </c>
      <c r="W151" s="21">
        <v>0</v>
      </c>
      <c r="X151" s="22" t="e">
        <v>#REF!</v>
      </c>
      <c r="Y151" s="22" t="e">
        <v>#REF!</v>
      </c>
      <c r="Z151" s="143">
        <v>0.88</v>
      </c>
      <c r="AA151" s="142" t="e">
        <v>#REF!</v>
      </c>
      <c r="AB151" s="142" t="e">
        <v>#REF!</v>
      </c>
      <c r="AC151" s="2"/>
      <c r="AD151" s="2"/>
      <c r="AE151" s="2"/>
      <c r="AF151" s="2"/>
      <c r="AG151" s="2"/>
      <c r="AH151" s="2"/>
      <c r="AI151" s="2"/>
      <c r="AJ151" s="2"/>
      <c r="AK151" s="2"/>
      <c r="AL151" s="2"/>
      <c r="AM151" s="2"/>
      <c r="AN151" s="2"/>
      <c r="AO151" s="24"/>
      <c r="AP151" s="24"/>
      <c r="AQ151" s="24"/>
    </row>
    <row r="152" spans="1:43" s="18" customFormat="1" ht="20.25" customHeight="1" x14ac:dyDescent="0.4">
      <c r="A152" s="291">
        <v>45959</v>
      </c>
      <c r="B152" s="19">
        <v>7</v>
      </c>
      <c r="C152" s="19">
        <v>5</v>
      </c>
      <c r="D152" s="19">
        <v>1528</v>
      </c>
      <c r="E152" s="661" t="s">
        <v>1953</v>
      </c>
      <c r="F152" s="19" t="s">
        <v>1458</v>
      </c>
      <c r="G152" s="19" t="s">
        <v>1946</v>
      </c>
      <c r="H152" s="19" t="s">
        <v>1948</v>
      </c>
      <c r="I152" s="19" t="s">
        <v>1954</v>
      </c>
      <c r="J152" s="19" t="s">
        <v>791</v>
      </c>
      <c r="K152" s="19" t="s">
        <v>1949</v>
      </c>
      <c r="L152" s="299">
        <v>45757</v>
      </c>
      <c r="M152" s="21">
        <v>0</v>
      </c>
      <c r="N152" s="21" t="s">
        <v>1903</v>
      </c>
      <c r="O152" s="21">
        <v>0</v>
      </c>
      <c r="P152" s="21" t="s">
        <v>1903</v>
      </c>
      <c r="Q152" s="21">
        <v>0</v>
      </c>
      <c r="R152" s="21" t="s">
        <v>1903</v>
      </c>
      <c r="S152" s="21">
        <v>0</v>
      </c>
      <c r="T152" s="21" t="s">
        <v>1903</v>
      </c>
      <c r="U152" s="21">
        <v>0</v>
      </c>
      <c r="V152" s="21">
        <v>0</v>
      </c>
      <c r="W152" s="21">
        <v>0</v>
      </c>
      <c r="X152" s="22">
        <v>0</v>
      </c>
      <c r="Y152" s="22">
        <v>0</v>
      </c>
      <c r="Z152" s="143">
        <v>0.88</v>
      </c>
      <c r="AA152" s="142" t="s">
        <v>1903</v>
      </c>
      <c r="AB152" s="142" t="s">
        <v>1903</v>
      </c>
      <c r="AC152" s="2"/>
      <c r="AD152" s="2"/>
      <c r="AE152" s="2"/>
      <c r="AF152" s="2"/>
      <c r="AG152" s="2"/>
      <c r="AH152" s="2"/>
      <c r="AI152" s="2"/>
      <c r="AJ152" s="2"/>
      <c r="AK152" s="2"/>
      <c r="AL152" s="2"/>
      <c r="AM152" s="2"/>
      <c r="AN152" s="2"/>
      <c r="AO152" s="2"/>
      <c r="AP152" s="2"/>
      <c r="AQ152" s="2"/>
    </row>
    <row r="153" spans="1:43" s="18" customFormat="1" ht="20.25" hidden="1" customHeight="1" x14ac:dyDescent="0.4">
      <c r="A153" s="328" t="e">
        <v>#REF!</v>
      </c>
      <c r="B153" s="19" t="e">
        <v>#REF!</v>
      </c>
      <c r="C153" s="19" t="e">
        <v>#REF!</v>
      </c>
      <c r="D153" s="19" t="e">
        <v>#REF!</v>
      </c>
      <c r="E153" s="20" t="e">
        <v>#REF!</v>
      </c>
      <c r="F153" s="19" t="e">
        <v>#REF!</v>
      </c>
      <c r="G153" s="19" t="e">
        <v>#REF!</v>
      </c>
      <c r="H153" s="19" t="e">
        <v>#REF!</v>
      </c>
      <c r="I153" s="19" t="e">
        <v>#REF!</v>
      </c>
      <c r="J153" s="19" t="e">
        <v>#REF!</v>
      </c>
      <c r="K153" s="299" t="e">
        <v>#REF!</v>
      </c>
      <c r="L153" s="21" t="e">
        <v>#REF!</v>
      </c>
      <c r="M153" s="21" t="e">
        <v>#REF!</v>
      </c>
      <c r="N153" s="21" t="e">
        <v>#REF!</v>
      </c>
      <c r="O153" s="21" t="e">
        <v>#REF!</v>
      </c>
      <c r="P153" s="21" t="e">
        <v>#REF!</v>
      </c>
      <c r="Q153" s="21" t="e">
        <v>#REF!</v>
      </c>
      <c r="R153" s="21" t="e">
        <v>#REF!</v>
      </c>
      <c r="S153" s="21" t="e">
        <v>#REF!</v>
      </c>
      <c r="T153" s="21" t="e">
        <v>#REF!</v>
      </c>
      <c r="U153" s="21" t="e">
        <v>#REF!</v>
      </c>
      <c r="V153" s="21" t="e">
        <v>#REF!</v>
      </c>
      <c r="W153" s="21" t="e">
        <v>#REF!</v>
      </c>
      <c r="X153" s="22" t="e">
        <v>#REF!</v>
      </c>
      <c r="Y153" s="126" t="e">
        <v>#REF!</v>
      </c>
      <c r="Z153" s="143" t="e">
        <v>#REF!</v>
      </c>
      <c r="AA153" s="142" t="e">
        <v>#REF!</v>
      </c>
      <c r="AB153" s="2" t="e">
        <v>#REF!</v>
      </c>
      <c r="AC153" s="2"/>
      <c r="AD153" s="2"/>
      <c r="AE153" s="2"/>
      <c r="AF153" s="2"/>
      <c r="AG153" s="2"/>
      <c r="AH153" s="2"/>
      <c r="AI153" s="2"/>
      <c r="AJ153" s="2"/>
      <c r="AK153" s="2"/>
      <c r="AL153" s="2"/>
      <c r="AM153" s="2"/>
      <c r="AN153" s="2"/>
      <c r="AO153" s="2"/>
      <c r="AP153" s="2"/>
      <c r="AQ153" s="2"/>
    </row>
    <row r="154" spans="1:43" s="24" customFormat="1" ht="20.25" hidden="1" customHeight="1" x14ac:dyDescent="0.4">
      <c r="A154" s="328" t="e">
        <v>#REF!</v>
      </c>
      <c r="B154" s="19" t="e">
        <v>#REF!</v>
      </c>
      <c r="C154" s="19" t="e">
        <v>#REF!</v>
      </c>
      <c r="D154" s="19" t="e">
        <v>#REF!</v>
      </c>
      <c r="E154" s="20" t="e">
        <v>#REF!</v>
      </c>
      <c r="F154" s="19" t="e">
        <v>#REF!</v>
      </c>
      <c r="G154" s="19" t="e">
        <v>#REF!</v>
      </c>
      <c r="H154" s="19" t="e">
        <v>#REF!</v>
      </c>
      <c r="I154" s="19" t="e">
        <v>#REF!</v>
      </c>
      <c r="J154" s="19" t="e">
        <v>#REF!</v>
      </c>
      <c r="K154" s="299" t="e">
        <v>#REF!</v>
      </c>
      <c r="L154" s="21" t="e">
        <v>#REF!</v>
      </c>
      <c r="M154" s="21" t="e">
        <v>#REF!</v>
      </c>
      <c r="N154" s="21" t="e">
        <v>#REF!</v>
      </c>
      <c r="O154" s="21" t="e">
        <v>#REF!</v>
      </c>
      <c r="P154" s="21" t="e">
        <v>#REF!</v>
      </c>
      <c r="Q154" s="21" t="e">
        <v>#REF!</v>
      </c>
      <c r="R154" s="21" t="e">
        <v>#REF!</v>
      </c>
      <c r="S154" s="21" t="e">
        <v>#REF!</v>
      </c>
      <c r="T154" s="21" t="e">
        <v>#REF!</v>
      </c>
      <c r="U154" s="21" t="e">
        <v>#REF!</v>
      </c>
      <c r="V154" s="21" t="e">
        <v>#REF!</v>
      </c>
      <c r="W154" s="21" t="e">
        <v>#REF!</v>
      </c>
      <c r="X154" s="22" t="e">
        <v>#REF!</v>
      </c>
      <c r="Y154" s="126" t="e">
        <v>#REF!</v>
      </c>
      <c r="Z154" s="143" t="e">
        <v>#REF!</v>
      </c>
      <c r="AA154" s="142" t="e">
        <v>#REF!</v>
      </c>
      <c r="AB154" s="2" t="e">
        <v>#REF!</v>
      </c>
      <c r="AC154" s="2"/>
      <c r="AD154" s="2"/>
      <c r="AE154" s="2"/>
      <c r="AF154" s="2"/>
      <c r="AG154" s="2"/>
      <c r="AH154" s="2"/>
      <c r="AI154" s="2"/>
      <c r="AJ154" s="2"/>
      <c r="AK154" s="2"/>
      <c r="AL154" s="2"/>
      <c r="AM154" s="2"/>
      <c r="AN154" s="2"/>
      <c r="AO154" s="2"/>
      <c r="AP154" s="2"/>
      <c r="AQ154" s="2"/>
    </row>
    <row r="155" spans="1:43" ht="20.25" hidden="1" customHeight="1" x14ac:dyDescent="0.4">
      <c r="A155" s="328" t="e">
        <v>#REF!</v>
      </c>
      <c r="B155" s="19" t="e">
        <v>#REF!</v>
      </c>
      <c r="C155" s="19" t="e">
        <v>#REF!</v>
      </c>
      <c r="D155" s="19" t="e">
        <v>#REF!</v>
      </c>
      <c r="E155" s="20" t="e">
        <v>#REF!</v>
      </c>
      <c r="F155" s="19" t="e">
        <v>#REF!</v>
      </c>
      <c r="G155" s="19" t="e">
        <v>#REF!</v>
      </c>
      <c r="H155" s="19" t="e">
        <v>#REF!</v>
      </c>
      <c r="I155" s="19" t="e">
        <v>#REF!</v>
      </c>
      <c r="J155" s="19" t="e">
        <v>#REF!</v>
      </c>
      <c r="K155" s="299" t="e">
        <v>#REF!</v>
      </c>
      <c r="L155" s="21" t="e">
        <v>#REF!</v>
      </c>
      <c r="M155" s="21" t="e">
        <v>#REF!</v>
      </c>
      <c r="N155" s="21" t="e">
        <v>#REF!</v>
      </c>
      <c r="O155" s="21" t="e">
        <v>#REF!</v>
      </c>
      <c r="P155" s="21" t="e">
        <v>#REF!</v>
      </c>
      <c r="Q155" s="21" t="e">
        <v>#REF!</v>
      </c>
      <c r="R155" s="21" t="e">
        <v>#REF!</v>
      </c>
      <c r="S155" s="21" t="e">
        <v>#REF!</v>
      </c>
      <c r="T155" s="21" t="e">
        <v>#REF!</v>
      </c>
      <c r="U155" s="21" t="e">
        <v>#REF!</v>
      </c>
      <c r="V155" s="21" t="e">
        <v>#REF!</v>
      </c>
      <c r="W155" s="21" t="e">
        <v>#REF!</v>
      </c>
      <c r="X155" s="22" t="e">
        <v>#REF!</v>
      </c>
      <c r="Y155" s="126" t="e">
        <v>#REF!</v>
      </c>
      <c r="Z155" s="143" t="e">
        <v>#REF!</v>
      </c>
      <c r="AA155" s="142" t="e">
        <v>#REF!</v>
      </c>
      <c r="AB155" s="2" t="e">
        <v>#REF!</v>
      </c>
    </row>
    <row r="156" spans="1:43" ht="20.25" hidden="1" customHeight="1" x14ac:dyDescent="0.4">
      <c r="A156" s="328">
        <v>45626</v>
      </c>
      <c r="B156" s="19">
        <v>0</v>
      </c>
      <c r="C156" s="19">
        <v>0</v>
      </c>
      <c r="D156" s="19">
        <v>0</v>
      </c>
      <c r="E156" s="20">
        <v>0</v>
      </c>
      <c r="F156" s="19">
        <v>0</v>
      </c>
      <c r="G156" s="19">
        <v>0</v>
      </c>
      <c r="H156" s="19">
        <v>0</v>
      </c>
      <c r="I156" s="19">
        <v>0</v>
      </c>
      <c r="J156" s="19">
        <v>0</v>
      </c>
      <c r="K156" s="299">
        <v>0</v>
      </c>
      <c r="L156" s="21">
        <v>0</v>
      </c>
      <c r="M156" s="21" t="s">
        <v>1903</v>
      </c>
      <c r="N156" s="21" t="s">
        <v>1903</v>
      </c>
      <c r="O156" s="21" t="s">
        <v>1903</v>
      </c>
      <c r="P156" s="21" t="s">
        <v>1903</v>
      </c>
      <c r="Q156" s="21" t="s">
        <v>1903</v>
      </c>
      <c r="R156" s="21" t="s">
        <v>1903</v>
      </c>
      <c r="S156" s="21" t="s">
        <v>1903</v>
      </c>
      <c r="T156" s="21" t="s">
        <v>1903</v>
      </c>
      <c r="U156" s="21" t="s">
        <v>1903</v>
      </c>
      <c r="V156" s="21" t="s">
        <v>1903</v>
      </c>
      <c r="W156" s="21" t="s">
        <v>1903</v>
      </c>
      <c r="X156" s="22" t="s">
        <v>1903</v>
      </c>
      <c r="Y156" s="126" t="s">
        <v>1903</v>
      </c>
      <c r="Z156" s="143" t="s">
        <v>1903</v>
      </c>
      <c r="AA156" s="142" t="s">
        <v>1903</v>
      </c>
      <c r="AB156" s="2" t="s">
        <v>1903</v>
      </c>
    </row>
    <row r="157" spans="1:43" ht="20.25" hidden="1" customHeight="1" x14ac:dyDescent="0.4">
      <c r="A157" s="328">
        <v>45626</v>
      </c>
      <c r="B157" s="291"/>
      <c r="C157" s="19">
        <v>0</v>
      </c>
      <c r="D157" s="19">
        <v>0</v>
      </c>
      <c r="E157" s="20">
        <v>0</v>
      </c>
      <c r="F157" s="19">
        <v>0</v>
      </c>
      <c r="G157" s="19">
        <v>0</v>
      </c>
      <c r="H157" s="19">
        <v>0</v>
      </c>
      <c r="I157" s="19">
        <v>0</v>
      </c>
      <c r="J157" s="19">
        <v>0</v>
      </c>
      <c r="K157" s="299">
        <v>0</v>
      </c>
      <c r="L157" s="21">
        <v>0</v>
      </c>
      <c r="M157" s="21" t="s">
        <v>1903</v>
      </c>
      <c r="N157" s="21" t="s">
        <v>1903</v>
      </c>
      <c r="O157" s="21" t="s">
        <v>1903</v>
      </c>
      <c r="P157" s="21" t="s">
        <v>1903</v>
      </c>
      <c r="Q157" s="21" t="s">
        <v>1903</v>
      </c>
      <c r="R157" s="21" t="s">
        <v>1903</v>
      </c>
      <c r="S157" s="21" t="s">
        <v>1903</v>
      </c>
      <c r="T157" s="21" t="s">
        <v>1903</v>
      </c>
      <c r="U157" s="21" t="s">
        <v>1903</v>
      </c>
      <c r="V157" s="21" t="s">
        <v>1903</v>
      </c>
      <c r="W157" s="21" t="s">
        <v>1903</v>
      </c>
      <c r="X157" s="22" t="s">
        <v>1903</v>
      </c>
      <c r="Y157" s="126" t="s">
        <v>1903</v>
      </c>
      <c r="Z157" s="143" t="s">
        <v>1903</v>
      </c>
      <c r="AA157" s="142" t="s">
        <v>1903</v>
      </c>
      <c r="AB157" s="2" t="s">
        <v>1903</v>
      </c>
    </row>
    <row r="158" spans="1:43" ht="20.25" hidden="1" customHeight="1" x14ac:dyDescent="0.4">
      <c r="A158" s="328">
        <v>45626</v>
      </c>
      <c r="B158" s="291"/>
      <c r="C158" s="19">
        <v>0</v>
      </c>
      <c r="D158" s="19">
        <v>0</v>
      </c>
      <c r="E158" s="20">
        <v>0</v>
      </c>
      <c r="F158" s="19">
        <v>0</v>
      </c>
      <c r="G158" s="19">
        <v>0</v>
      </c>
      <c r="H158" s="19">
        <v>0</v>
      </c>
      <c r="I158" s="19">
        <v>0</v>
      </c>
      <c r="J158" s="19">
        <v>0</v>
      </c>
      <c r="K158" s="299">
        <v>0</v>
      </c>
      <c r="L158" s="21">
        <v>0</v>
      </c>
      <c r="M158" s="21" t="s">
        <v>1903</v>
      </c>
      <c r="N158" s="21" t="s">
        <v>1903</v>
      </c>
      <c r="O158" s="21" t="s">
        <v>1903</v>
      </c>
      <c r="P158" s="21" t="s">
        <v>1903</v>
      </c>
      <c r="Q158" s="21" t="s">
        <v>1903</v>
      </c>
      <c r="R158" s="21" t="s">
        <v>1903</v>
      </c>
      <c r="S158" s="21" t="s">
        <v>1903</v>
      </c>
      <c r="T158" s="21" t="s">
        <v>1903</v>
      </c>
      <c r="U158" s="21" t="s">
        <v>1903</v>
      </c>
      <c r="V158" s="21" t="s">
        <v>1903</v>
      </c>
      <c r="W158" s="21" t="s">
        <v>1903</v>
      </c>
      <c r="X158" s="22" t="s">
        <v>1903</v>
      </c>
      <c r="Y158" s="126" t="s">
        <v>1903</v>
      </c>
      <c r="Z158" s="143" t="s">
        <v>1903</v>
      </c>
      <c r="AA158" s="142" t="s">
        <v>1903</v>
      </c>
      <c r="AB158" s="2" t="s">
        <v>1903</v>
      </c>
    </row>
    <row r="159" spans="1:43" ht="20.25" hidden="1" customHeight="1" x14ac:dyDescent="0.4">
      <c r="A159" s="328">
        <v>45626</v>
      </c>
      <c r="B159" s="291"/>
      <c r="C159" s="19">
        <v>0</v>
      </c>
      <c r="D159" s="19">
        <v>0</v>
      </c>
      <c r="E159" s="20">
        <v>0</v>
      </c>
      <c r="F159" s="19">
        <v>0</v>
      </c>
      <c r="G159" s="19">
        <v>0</v>
      </c>
      <c r="H159" s="19">
        <v>0</v>
      </c>
      <c r="I159" s="19">
        <v>0</v>
      </c>
      <c r="J159" s="19">
        <v>0</v>
      </c>
      <c r="K159" s="299">
        <v>0</v>
      </c>
      <c r="L159" s="21">
        <v>0</v>
      </c>
      <c r="M159" s="21" t="s">
        <v>1903</v>
      </c>
      <c r="N159" s="21" t="s">
        <v>1903</v>
      </c>
      <c r="O159" s="21" t="s">
        <v>1903</v>
      </c>
      <c r="P159" s="21" t="s">
        <v>1903</v>
      </c>
      <c r="Q159" s="21" t="s">
        <v>1903</v>
      </c>
      <c r="R159" s="21" t="s">
        <v>1903</v>
      </c>
      <c r="S159" s="21" t="s">
        <v>1903</v>
      </c>
      <c r="T159" s="21" t="s">
        <v>1903</v>
      </c>
      <c r="U159" s="21" t="s">
        <v>1903</v>
      </c>
      <c r="V159" s="21" t="s">
        <v>1903</v>
      </c>
      <c r="W159" s="21" t="s">
        <v>1903</v>
      </c>
      <c r="X159" s="22" t="s">
        <v>1903</v>
      </c>
      <c r="Y159" s="126" t="s">
        <v>1903</v>
      </c>
      <c r="Z159" s="143" t="s">
        <v>1903</v>
      </c>
      <c r="AA159" s="142" t="s">
        <v>1903</v>
      </c>
      <c r="AB159" s="2" t="s">
        <v>1903</v>
      </c>
    </row>
    <row r="160" spans="1:43" ht="20.25" hidden="1" customHeight="1" x14ac:dyDescent="0.4">
      <c r="A160" s="328">
        <v>45626</v>
      </c>
      <c r="B160" s="291"/>
      <c r="C160" s="19">
        <v>0</v>
      </c>
      <c r="D160" s="19">
        <v>0</v>
      </c>
      <c r="E160" s="20">
        <v>0</v>
      </c>
      <c r="F160" s="19">
        <v>0</v>
      </c>
      <c r="G160" s="19">
        <v>0</v>
      </c>
      <c r="H160" s="19">
        <v>0</v>
      </c>
      <c r="I160" s="19">
        <v>0</v>
      </c>
      <c r="J160" s="19">
        <v>0</v>
      </c>
      <c r="K160" s="299">
        <v>0</v>
      </c>
      <c r="L160" s="21">
        <v>0</v>
      </c>
      <c r="M160" s="21" t="s">
        <v>1903</v>
      </c>
      <c r="N160" s="21" t="s">
        <v>1903</v>
      </c>
      <c r="O160" s="21" t="s">
        <v>1903</v>
      </c>
      <c r="P160" s="21" t="s">
        <v>1903</v>
      </c>
      <c r="Q160" s="21" t="s">
        <v>1903</v>
      </c>
      <c r="R160" s="21" t="s">
        <v>1903</v>
      </c>
      <c r="S160" s="21" t="s">
        <v>1903</v>
      </c>
      <c r="T160" s="21" t="s">
        <v>1903</v>
      </c>
      <c r="U160" s="21" t="s">
        <v>1903</v>
      </c>
      <c r="V160" s="21" t="s">
        <v>1903</v>
      </c>
      <c r="W160" s="21" t="s">
        <v>1903</v>
      </c>
      <c r="X160" s="22" t="s">
        <v>1903</v>
      </c>
      <c r="Y160" s="126" t="s">
        <v>1903</v>
      </c>
      <c r="Z160" s="143" t="s">
        <v>1903</v>
      </c>
      <c r="AA160" s="142" t="s">
        <v>1903</v>
      </c>
      <c r="AB160" s="2" t="s">
        <v>1903</v>
      </c>
    </row>
    <row r="161" spans="1:38" ht="20.25" hidden="1" customHeight="1" x14ac:dyDescent="0.4">
      <c r="A161" s="328">
        <v>45626</v>
      </c>
      <c r="B161" s="291"/>
      <c r="C161" s="19">
        <v>0</v>
      </c>
      <c r="D161" s="19">
        <v>0</v>
      </c>
      <c r="E161" s="20">
        <v>0</v>
      </c>
      <c r="F161" s="19">
        <v>0</v>
      </c>
      <c r="G161" s="19">
        <v>0</v>
      </c>
      <c r="H161" s="19">
        <v>0</v>
      </c>
      <c r="I161" s="19">
        <v>0</v>
      </c>
      <c r="J161" s="19">
        <v>0</v>
      </c>
      <c r="K161" s="299">
        <v>0</v>
      </c>
      <c r="L161" s="21">
        <v>0</v>
      </c>
      <c r="M161" s="21" t="s">
        <v>1903</v>
      </c>
      <c r="N161" s="21" t="s">
        <v>1903</v>
      </c>
      <c r="O161" s="21" t="s">
        <v>1903</v>
      </c>
      <c r="P161" s="21" t="s">
        <v>1903</v>
      </c>
      <c r="Q161" s="21" t="s">
        <v>1903</v>
      </c>
      <c r="R161" s="21" t="s">
        <v>1903</v>
      </c>
      <c r="S161" s="21" t="s">
        <v>1903</v>
      </c>
      <c r="T161" s="21" t="s">
        <v>1903</v>
      </c>
      <c r="U161" s="21" t="s">
        <v>1903</v>
      </c>
      <c r="V161" s="21" t="s">
        <v>1903</v>
      </c>
      <c r="W161" s="21" t="s">
        <v>1903</v>
      </c>
      <c r="X161" s="22" t="s">
        <v>1903</v>
      </c>
      <c r="Y161" s="126" t="s">
        <v>1903</v>
      </c>
      <c r="Z161" s="143" t="s">
        <v>1903</v>
      </c>
      <c r="AA161" s="142" t="s">
        <v>1903</v>
      </c>
      <c r="AB161" s="2" t="s">
        <v>1903</v>
      </c>
    </row>
    <row r="162" spans="1:38" ht="20.25" hidden="1" customHeight="1" x14ac:dyDescent="0.4">
      <c r="A162" s="328">
        <v>45626</v>
      </c>
      <c r="B162" s="291"/>
      <c r="C162" s="19">
        <v>0</v>
      </c>
      <c r="D162" s="19">
        <v>0</v>
      </c>
      <c r="E162" s="20">
        <v>0</v>
      </c>
      <c r="F162" s="19">
        <v>0</v>
      </c>
      <c r="G162" s="19">
        <v>0</v>
      </c>
      <c r="H162" s="19">
        <v>0</v>
      </c>
      <c r="I162" s="19">
        <v>0</v>
      </c>
      <c r="J162" s="19">
        <v>0</v>
      </c>
      <c r="K162" s="299">
        <v>0</v>
      </c>
      <c r="L162" s="21">
        <v>0</v>
      </c>
      <c r="M162" s="21" t="s">
        <v>1903</v>
      </c>
      <c r="N162" s="21" t="s">
        <v>1903</v>
      </c>
      <c r="O162" s="21" t="s">
        <v>1903</v>
      </c>
      <c r="P162" s="21" t="s">
        <v>1903</v>
      </c>
      <c r="Q162" s="21" t="s">
        <v>1903</v>
      </c>
      <c r="R162" s="21" t="s">
        <v>1903</v>
      </c>
      <c r="S162" s="21" t="s">
        <v>1903</v>
      </c>
      <c r="T162" s="21" t="s">
        <v>1903</v>
      </c>
      <c r="U162" s="21" t="s">
        <v>1903</v>
      </c>
      <c r="V162" s="21" t="s">
        <v>1903</v>
      </c>
      <c r="W162" s="21" t="s">
        <v>1903</v>
      </c>
      <c r="X162" s="22" t="s">
        <v>1903</v>
      </c>
      <c r="Y162" s="126" t="s">
        <v>1903</v>
      </c>
      <c r="Z162" s="143" t="s">
        <v>1903</v>
      </c>
      <c r="AA162" s="142" t="s">
        <v>1903</v>
      </c>
      <c r="AB162" s="2" t="s">
        <v>1903</v>
      </c>
    </row>
    <row r="163" spans="1:38" ht="20.25" hidden="1" customHeight="1" x14ac:dyDescent="0.4">
      <c r="A163" s="328">
        <v>45626</v>
      </c>
      <c r="B163" s="291"/>
      <c r="C163" s="19">
        <v>0</v>
      </c>
      <c r="D163" s="19">
        <v>0</v>
      </c>
      <c r="E163" s="20">
        <v>0</v>
      </c>
      <c r="F163" s="19">
        <v>0</v>
      </c>
      <c r="G163" s="19">
        <v>0</v>
      </c>
      <c r="H163" s="19">
        <v>0</v>
      </c>
      <c r="I163" s="19">
        <v>0</v>
      </c>
      <c r="J163" s="19">
        <v>0</v>
      </c>
      <c r="K163" s="299">
        <v>0</v>
      </c>
      <c r="L163" s="21">
        <v>0</v>
      </c>
      <c r="M163" s="21" t="s">
        <v>1903</v>
      </c>
      <c r="N163" s="21" t="s">
        <v>1903</v>
      </c>
      <c r="O163" s="21" t="s">
        <v>1903</v>
      </c>
      <c r="P163" s="21" t="s">
        <v>1903</v>
      </c>
      <c r="Q163" s="21" t="s">
        <v>1903</v>
      </c>
      <c r="R163" s="21" t="s">
        <v>1903</v>
      </c>
      <c r="S163" s="21" t="s">
        <v>1903</v>
      </c>
      <c r="T163" s="21" t="s">
        <v>1903</v>
      </c>
      <c r="U163" s="21" t="s">
        <v>1903</v>
      </c>
      <c r="V163" s="21" t="s">
        <v>1903</v>
      </c>
      <c r="W163" s="21" t="s">
        <v>1903</v>
      </c>
      <c r="X163" s="22" t="s">
        <v>1903</v>
      </c>
      <c r="Y163" s="126" t="s">
        <v>1903</v>
      </c>
      <c r="Z163" s="143" t="s">
        <v>1903</v>
      </c>
      <c r="AA163" s="142" t="s">
        <v>1903</v>
      </c>
      <c r="AB163" s="2" t="s">
        <v>1903</v>
      </c>
    </row>
    <row r="164" spans="1:38" ht="20.25" hidden="1" customHeight="1" x14ac:dyDescent="0.4">
      <c r="A164" s="328">
        <v>45626</v>
      </c>
      <c r="B164" s="291"/>
      <c r="C164" s="19">
        <v>0</v>
      </c>
      <c r="D164" s="19">
        <v>0</v>
      </c>
      <c r="E164" s="20">
        <v>0</v>
      </c>
      <c r="F164" s="19">
        <v>0</v>
      </c>
      <c r="G164" s="19">
        <v>0</v>
      </c>
      <c r="H164" s="19">
        <v>0</v>
      </c>
      <c r="I164" s="19">
        <v>0</v>
      </c>
      <c r="J164" s="19">
        <v>0</v>
      </c>
      <c r="K164" s="299">
        <v>0</v>
      </c>
      <c r="L164" s="21">
        <v>0</v>
      </c>
      <c r="M164" s="21" t="s">
        <v>1903</v>
      </c>
      <c r="N164" s="21" t="s">
        <v>1903</v>
      </c>
      <c r="O164" s="21" t="s">
        <v>1903</v>
      </c>
      <c r="P164" s="21" t="s">
        <v>1903</v>
      </c>
      <c r="Q164" s="21" t="s">
        <v>1903</v>
      </c>
      <c r="R164" s="21" t="s">
        <v>1903</v>
      </c>
      <c r="S164" s="21" t="s">
        <v>1903</v>
      </c>
      <c r="T164" s="21" t="s">
        <v>1903</v>
      </c>
      <c r="U164" s="21" t="s">
        <v>1903</v>
      </c>
      <c r="V164" s="21" t="s">
        <v>1903</v>
      </c>
      <c r="W164" s="21" t="s">
        <v>1903</v>
      </c>
      <c r="X164" s="22" t="s">
        <v>1903</v>
      </c>
      <c r="Y164" s="126" t="s">
        <v>1903</v>
      </c>
      <c r="Z164" s="143" t="s">
        <v>1903</v>
      </c>
      <c r="AA164" s="142" t="s">
        <v>1903</v>
      </c>
      <c r="AB164" s="2" t="s">
        <v>1903</v>
      </c>
    </row>
    <row r="165" spans="1:38" ht="20.25" hidden="1" customHeight="1" x14ac:dyDescent="0.4">
      <c r="A165" s="328">
        <v>45626</v>
      </c>
      <c r="B165" s="291"/>
      <c r="C165" s="19">
        <v>0</v>
      </c>
      <c r="D165" s="19">
        <v>0</v>
      </c>
      <c r="E165" s="20">
        <v>0</v>
      </c>
      <c r="F165" s="19">
        <v>0</v>
      </c>
      <c r="G165" s="19">
        <v>0</v>
      </c>
      <c r="H165" s="19">
        <v>0</v>
      </c>
      <c r="I165" s="19">
        <v>0</v>
      </c>
      <c r="J165" s="19">
        <v>0</v>
      </c>
      <c r="K165" s="299">
        <v>0</v>
      </c>
      <c r="L165" s="21">
        <v>0</v>
      </c>
      <c r="M165" s="21" t="s">
        <v>1903</v>
      </c>
      <c r="N165" s="21" t="s">
        <v>1903</v>
      </c>
      <c r="O165" s="21" t="s">
        <v>1903</v>
      </c>
      <c r="P165" s="21" t="s">
        <v>1903</v>
      </c>
      <c r="Q165" s="21" t="s">
        <v>1903</v>
      </c>
      <c r="R165" s="21" t="s">
        <v>1903</v>
      </c>
      <c r="S165" s="21" t="s">
        <v>1903</v>
      </c>
      <c r="T165" s="21" t="s">
        <v>1903</v>
      </c>
      <c r="U165" s="21" t="s">
        <v>1903</v>
      </c>
      <c r="V165" s="21" t="s">
        <v>1903</v>
      </c>
      <c r="W165" s="21" t="s">
        <v>1903</v>
      </c>
      <c r="X165" s="22" t="s">
        <v>1903</v>
      </c>
      <c r="Y165" s="126" t="s">
        <v>1903</v>
      </c>
      <c r="Z165" s="143" t="s">
        <v>1903</v>
      </c>
      <c r="AA165" s="142" t="s">
        <v>1903</v>
      </c>
      <c r="AB165" s="2" t="s">
        <v>1903</v>
      </c>
    </row>
    <row r="166" spans="1:38" ht="20.25" hidden="1" customHeight="1" x14ac:dyDescent="0.4">
      <c r="A166" s="328">
        <v>45626</v>
      </c>
      <c r="B166" s="291"/>
      <c r="C166" s="19">
        <v>0</v>
      </c>
      <c r="D166" s="19">
        <v>0</v>
      </c>
      <c r="E166" s="20">
        <v>0</v>
      </c>
      <c r="F166" s="19">
        <v>0</v>
      </c>
      <c r="G166" s="19">
        <v>0</v>
      </c>
      <c r="H166" s="19">
        <v>0</v>
      </c>
      <c r="I166" s="19">
        <v>0</v>
      </c>
      <c r="J166" s="19">
        <v>0</v>
      </c>
      <c r="K166" s="299">
        <v>0</v>
      </c>
      <c r="L166" s="21">
        <v>0</v>
      </c>
      <c r="M166" s="21" t="s">
        <v>1903</v>
      </c>
      <c r="N166" s="21" t="s">
        <v>1903</v>
      </c>
      <c r="O166" s="21" t="s">
        <v>1903</v>
      </c>
      <c r="P166" s="21" t="s">
        <v>1903</v>
      </c>
      <c r="Q166" s="21" t="s">
        <v>1903</v>
      </c>
      <c r="R166" s="21" t="s">
        <v>1903</v>
      </c>
      <c r="S166" s="21" t="s">
        <v>1903</v>
      </c>
      <c r="T166" s="21" t="s">
        <v>1903</v>
      </c>
      <c r="U166" s="21" t="s">
        <v>1903</v>
      </c>
      <c r="V166" s="21" t="s">
        <v>1903</v>
      </c>
      <c r="W166" s="21" t="s">
        <v>1903</v>
      </c>
      <c r="X166" s="22" t="s">
        <v>1903</v>
      </c>
      <c r="Y166" s="126" t="s">
        <v>1903</v>
      </c>
      <c r="Z166" s="143" t="s">
        <v>1903</v>
      </c>
      <c r="AA166" s="142" t="s">
        <v>1903</v>
      </c>
      <c r="AB166" s="2" t="s">
        <v>1903</v>
      </c>
    </row>
    <row r="167" spans="1:38" ht="20.25" hidden="1" customHeight="1" x14ac:dyDescent="0.4">
      <c r="A167" s="328">
        <v>45626</v>
      </c>
      <c r="B167" s="291"/>
      <c r="C167" s="19">
        <v>0</v>
      </c>
      <c r="D167" s="19">
        <v>0</v>
      </c>
      <c r="E167" s="20">
        <v>0</v>
      </c>
      <c r="F167" s="19">
        <v>0</v>
      </c>
      <c r="G167" s="19">
        <v>0</v>
      </c>
      <c r="H167" s="19">
        <v>0</v>
      </c>
      <c r="I167" s="19">
        <v>0</v>
      </c>
      <c r="J167" s="19">
        <v>0</v>
      </c>
      <c r="K167" s="299">
        <v>0</v>
      </c>
      <c r="L167" s="21">
        <v>0</v>
      </c>
      <c r="M167" s="21" t="s">
        <v>1903</v>
      </c>
      <c r="N167" s="21" t="s">
        <v>1903</v>
      </c>
      <c r="O167" s="21" t="s">
        <v>1903</v>
      </c>
      <c r="P167" s="21" t="s">
        <v>1903</v>
      </c>
      <c r="Q167" s="21" t="s">
        <v>1903</v>
      </c>
      <c r="R167" s="21" t="s">
        <v>1903</v>
      </c>
      <c r="S167" s="21" t="s">
        <v>1903</v>
      </c>
      <c r="T167" s="21" t="s">
        <v>1903</v>
      </c>
      <c r="U167" s="21" t="s">
        <v>1903</v>
      </c>
      <c r="V167" s="21" t="s">
        <v>1903</v>
      </c>
      <c r="W167" s="21" t="s">
        <v>1903</v>
      </c>
      <c r="X167" s="22" t="s">
        <v>1903</v>
      </c>
      <c r="Y167" s="126" t="s">
        <v>1903</v>
      </c>
      <c r="Z167" s="143" t="s">
        <v>1903</v>
      </c>
      <c r="AA167" s="142" t="s">
        <v>1903</v>
      </c>
      <c r="AB167" s="2" t="s">
        <v>1903</v>
      </c>
    </row>
    <row r="168" spans="1:38" ht="20.25" hidden="1" customHeight="1" x14ac:dyDescent="0.4">
      <c r="A168" s="328">
        <v>45626</v>
      </c>
      <c r="B168" s="291"/>
      <c r="C168" s="19">
        <v>0</v>
      </c>
      <c r="D168" s="19">
        <v>0</v>
      </c>
      <c r="E168" s="20">
        <v>0</v>
      </c>
      <c r="F168" s="19">
        <v>0</v>
      </c>
      <c r="G168" s="19">
        <v>0</v>
      </c>
      <c r="H168" s="19">
        <v>0</v>
      </c>
      <c r="I168" s="19">
        <v>0</v>
      </c>
      <c r="J168" s="19">
        <v>0</v>
      </c>
      <c r="K168" s="299">
        <v>0</v>
      </c>
      <c r="L168" s="21">
        <v>0</v>
      </c>
      <c r="M168" s="21" t="s">
        <v>1903</v>
      </c>
      <c r="N168" s="21" t="s">
        <v>1903</v>
      </c>
      <c r="O168" s="21" t="s">
        <v>1903</v>
      </c>
      <c r="P168" s="21" t="s">
        <v>1903</v>
      </c>
      <c r="Q168" s="21" t="s">
        <v>1903</v>
      </c>
      <c r="R168" s="21" t="s">
        <v>1903</v>
      </c>
      <c r="S168" s="21" t="s">
        <v>1903</v>
      </c>
      <c r="T168" s="21" t="s">
        <v>1903</v>
      </c>
      <c r="U168" s="21" t="s">
        <v>1903</v>
      </c>
      <c r="V168" s="21" t="s">
        <v>1903</v>
      </c>
      <c r="W168" s="21" t="s">
        <v>1903</v>
      </c>
      <c r="X168" s="22" t="s">
        <v>1903</v>
      </c>
      <c r="Y168" s="126" t="s">
        <v>1903</v>
      </c>
      <c r="Z168" s="143" t="s">
        <v>1903</v>
      </c>
      <c r="AA168" s="142" t="s">
        <v>1903</v>
      </c>
      <c r="AB168" s="2" t="s">
        <v>1903</v>
      </c>
    </row>
    <row r="169" spans="1:38" ht="20.25" hidden="1" customHeight="1" x14ac:dyDescent="0.4">
      <c r="A169" s="328">
        <v>45626</v>
      </c>
      <c r="B169" s="291"/>
      <c r="C169" s="19">
        <v>0</v>
      </c>
      <c r="D169" s="19">
        <v>0</v>
      </c>
      <c r="E169" s="20">
        <v>0</v>
      </c>
      <c r="F169" s="19">
        <v>0</v>
      </c>
      <c r="G169" s="19">
        <v>0</v>
      </c>
      <c r="H169" s="19">
        <v>0</v>
      </c>
      <c r="I169" s="19">
        <v>0</v>
      </c>
      <c r="J169" s="19">
        <v>0</v>
      </c>
      <c r="K169" s="299">
        <v>0</v>
      </c>
      <c r="L169" s="21">
        <v>0</v>
      </c>
      <c r="M169" s="21" t="s">
        <v>1903</v>
      </c>
      <c r="N169" s="21" t="s">
        <v>1903</v>
      </c>
      <c r="O169" s="21" t="s">
        <v>1903</v>
      </c>
      <c r="P169" s="21" t="s">
        <v>1903</v>
      </c>
      <c r="Q169" s="21" t="s">
        <v>1903</v>
      </c>
      <c r="R169" s="21" t="s">
        <v>1903</v>
      </c>
      <c r="S169" s="21" t="s">
        <v>1903</v>
      </c>
      <c r="T169" s="21" t="s">
        <v>1903</v>
      </c>
      <c r="U169" s="21" t="s">
        <v>1903</v>
      </c>
      <c r="V169" s="21" t="s">
        <v>1903</v>
      </c>
      <c r="W169" s="21" t="s">
        <v>1903</v>
      </c>
      <c r="X169" s="22" t="s">
        <v>1903</v>
      </c>
      <c r="Y169" s="126" t="s">
        <v>1903</v>
      </c>
      <c r="Z169" s="143" t="s">
        <v>1903</v>
      </c>
      <c r="AA169" s="142" t="s">
        <v>1903</v>
      </c>
      <c r="AB169" s="2" t="s">
        <v>1903</v>
      </c>
    </row>
    <row r="170" spans="1:38" ht="20.25" hidden="1" customHeight="1" x14ac:dyDescent="0.4">
      <c r="A170" s="328">
        <v>45626</v>
      </c>
      <c r="B170" s="291"/>
      <c r="C170" s="19">
        <v>0</v>
      </c>
      <c r="D170" s="19">
        <v>0</v>
      </c>
      <c r="E170" s="20">
        <v>0</v>
      </c>
      <c r="F170" s="19">
        <v>0</v>
      </c>
      <c r="G170" s="19">
        <v>0</v>
      </c>
      <c r="H170" s="19">
        <v>0</v>
      </c>
      <c r="I170" s="19">
        <v>0</v>
      </c>
      <c r="J170" s="19">
        <v>0</v>
      </c>
      <c r="K170" s="299">
        <v>0</v>
      </c>
      <c r="L170" s="21">
        <v>0</v>
      </c>
      <c r="M170" s="21" t="s">
        <v>1903</v>
      </c>
      <c r="N170" s="21" t="s">
        <v>1903</v>
      </c>
      <c r="O170" s="21" t="s">
        <v>1903</v>
      </c>
      <c r="P170" s="21" t="s">
        <v>1903</v>
      </c>
      <c r="Q170" s="21" t="s">
        <v>1903</v>
      </c>
      <c r="R170" s="21" t="s">
        <v>1903</v>
      </c>
      <c r="S170" s="21" t="s">
        <v>1903</v>
      </c>
      <c r="T170" s="21" t="s">
        <v>1903</v>
      </c>
      <c r="U170" s="21" t="s">
        <v>1903</v>
      </c>
      <c r="V170" s="21" t="s">
        <v>1903</v>
      </c>
      <c r="W170" s="21" t="s">
        <v>1903</v>
      </c>
      <c r="X170" s="22" t="s">
        <v>1903</v>
      </c>
      <c r="Y170" s="126" t="s">
        <v>1903</v>
      </c>
      <c r="Z170" s="143" t="s">
        <v>1903</v>
      </c>
      <c r="AA170" s="142" t="s">
        <v>1903</v>
      </c>
      <c r="AB170" s="2" t="s">
        <v>1903</v>
      </c>
    </row>
    <row r="171" spans="1:38" ht="20.25" hidden="1" customHeight="1" x14ac:dyDescent="0.4">
      <c r="A171" s="328">
        <v>45626</v>
      </c>
      <c r="B171" s="291"/>
      <c r="C171" s="19">
        <v>0</v>
      </c>
      <c r="D171" s="19">
        <v>0</v>
      </c>
      <c r="E171" s="20">
        <v>0</v>
      </c>
      <c r="F171" s="19">
        <v>0</v>
      </c>
      <c r="G171" s="19">
        <v>0</v>
      </c>
      <c r="H171" s="19">
        <v>0</v>
      </c>
      <c r="I171" s="19">
        <v>0</v>
      </c>
      <c r="J171" s="19">
        <v>0</v>
      </c>
      <c r="K171" s="299">
        <v>0</v>
      </c>
      <c r="L171" s="21">
        <v>0</v>
      </c>
      <c r="M171" s="21" t="s">
        <v>1903</v>
      </c>
      <c r="N171" s="21" t="s">
        <v>1903</v>
      </c>
      <c r="O171" s="21" t="s">
        <v>1903</v>
      </c>
      <c r="P171" s="21" t="s">
        <v>1903</v>
      </c>
      <c r="Q171" s="21" t="s">
        <v>1903</v>
      </c>
      <c r="R171" s="21" t="s">
        <v>1903</v>
      </c>
      <c r="S171" s="21" t="s">
        <v>1903</v>
      </c>
      <c r="T171" s="21" t="s">
        <v>1903</v>
      </c>
      <c r="U171" s="21" t="s">
        <v>1903</v>
      </c>
      <c r="V171" s="21" t="s">
        <v>1903</v>
      </c>
      <c r="W171" s="21" t="s">
        <v>1903</v>
      </c>
      <c r="X171" s="22" t="s">
        <v>1903</v>
      </c>
      <c r="Y171" s="126" t="s">
        <v>1903</v>
      </c>
      <c r="Z171" s="143" t="s">
        <v>1903</v>
      </c>
      <c r="AA171" s="142" t="s">
        <v>1903</v>
      </c>
      <c r="AB171" s="2" t="s">
        <v>1903</v>
      </c>
    </row>
    <row r="172" spans="1:38" ht="20.25" hidden="1" customHeight="1" x14ac:dyDescent="0.4">
      <c r="A172" s="328">
        <v>45626</v>
      </c>
      <c r="B172" s="291"/>
      <c r="C172" s="19">
        <v>0</v>
      </c>
      <c r="D172" s="19">
        <v>0</v>
      </c>
      <c r="E172" s="20">
        <v>0</v>
      </c>
      <c r="F172" s="19">
        <v>0</v>
      </c>
      <c r="G172" s="19">
        <v>0</v>
      </c>
      <c r="H172" s="19">
        <v>0</v>
      </c>
      <c r="I172" s="19">
        <v>0</v>
      </c>
      <c r="J172" s="19">
        <v>0</v>
      </c>
      <c r="K172" s="299">
        <v>0</v>
      </c>
      <c r="L172" s="21">
        <v>0</v>
      </c>
      <c r="M172" s="21" t="s">
        <v>1903</v>
      </c>
      <c r="N172" s="21" t="s">
        <v>1903</v>
      </c>
      <c r="O172" s="21" t="s">
        <v>1903</v>
      </c>
      <c r="P172" s="21" t="s">
        <v>1903</v>
      </c>
      <c r="Q172" s="21" t="s">
        <v>1903</v>
      </c>
      <c r="R172" s="21" t="s">
        <v>1903</v>
      </c>
      <c r="S172" s="21" t="s">
        <v>1903</v>
      </c>
      <c r="T172" s="21" t="s">
        <v>1903</v>
      </c>
      <c r="U172" s="21" t="s">
        <v>1903</v>
      </c>
      <c r="V172" s="21" t="s">
        <v>1903</v>
      </c>
      <c r="W172" s="21" t="s">
        <v>1903</v>
      </c>
      <c r="X172" s="22" t="s">
        <v>1903</v>
      </c>
      <c r="Y172" s="126" t="s">
        <v>1903</v>
      </c>
      <c r="Z172" s="143" t="s">
        <v>1903</v>
      </c>
      <c r="AA172" s="142" t="s">
        <v>1903</v>
      </c>
      <c r="AB172" s="2" t="s">
        <v>1903</v>
      </c>
    </row>
    <row r="173" spans="1:38" ht="20.25" hidden="1" customHeight="1" x14ac:dyDescent="0.4">
      <c r="A173" s="328">
        <v>45626</v>
      </c>
      <c r="B173" s="291"/>
      <c r="C173" s="19">
        <v>0</v>
      </c>
      <c r="D173" s="19">
        <v>0</v>
      </c>
      <c r="E173" s="20">
        <v>0</v>
      </c>
      <c r="F173" s="19">
        <v>0</v>
      </c>
      <c r="G173" s="19">
        <v>0</v>
      </c>
      <c r="H173" s="19">
        <v>0</v>
      </c>
      <c r="I173" s="19">
        <v>0</v>
      </c>
      <c r="J173" s="19">
        <v>0</v>
      </c>
      <c r="K173" s="299">
        <v>0</v>
      </c>
      <c r="L173" s="21">
        <v>0</v>
      </c>
      <c r="M173" s="21" t="s">
        <v>1903</v>
      </c>
      <c r="N173" s="21" t="s">
        <v>1903</v>
      </c>
      <c r="O173" s="21" t="s">
        <v>1903</v>
      </c>
      <c r="P173" s="21" t="s">
        <v>1903</v>
      </c>
      <c r="Q173" s="21" t="s">
        <v>1903</v>
      </c>
      <c r="R173" s="21" t="s">
        <v>1903</v>
      </c>
      <c r="S173" s="21" t="s">
        <v>1903</v>
      </c>
      <c r="T173" s="21" t="s">
        <v>1903</v>
      </c>
      <c r="U173" s="21" t="s">
        <v>1903</v>
      </c>
      <c r="V173" s="21" t="s">
        <v>1903</v>
      </c>
      <c r="W173" s="21" t="s">
        <v>1903</v>
      </c>
      <c r="X173" s="22" t="s">
        <v>1903</v>
      </c>
      <c r="Y173" s="126" t="s">
        <v>1903</v>
      </c>
      <c r="Z173" s="143" t="s">
        <v>1903</v>
      </c>
      <c r="AA173" s="142" t="s">
        <v>1903</v>
      </c>
      <c r="AB173" s="2" t="s">
        <v>1903</v>
      </c>
    </row>
    <row r="174" spans="1:38" ht="20.25" hidden="1" customHeight="1" x14ac:dyDescent="0.4">
      <c r="A174" s="328">
        <v>45626</v>
      </c>
      <c r="B174" s="291"/>
      <c r="C174" s="19">
        <v>0</v>
      </c>
      <c r="D174" s="19">
        <v>0</v>
      </c>
      <c r="E174" s="20">
        <v>0</v>
      </c>
      <c r="F174" s="19">
        <v>0</v>
      </c>
      <c r="G174" s="19">
        <v>0</v>
      </c>
      <c r="H174" s="19">
        <v>0</v>
      </c>
      <c r="I174" s="19">
        <v>0</v>
      </c>
      <c r="J174" s="19">
        <v>0</v>
      </c>
      <c r="K174" s="299">
        <v>0</v>
      </c>
      <c r="L174" s="21">
        <v>0</v>
      </c>
      <c r="M174" s="21" t="s">
        <v>1903</v>
      </c>
      <c r="N174" s="21" t="s">
        <v>1903</v>
      </c>
      <c r="O174" s="21" t="s">
        <v>1903</v>
      </c>
      <c r="P174" s="21" t="s">
        <v>1903</v>
      </c>
      <c r="Q174" s="21" t="s">
        <v>1903</v>
      </c>
      <c r="R174" s="21" t="s">
        <v>1903</v>
      </c>
      <c r="S174" s="21" t="s">
        <v>1903</v>
      </c>
      <c r="T174" s="21" t="s">
        <v>1903</v>
      </c>
      <c r="U174" s="21" t="s">
        <v>1903</v>
      </c>
      <c r="V174" s="21" t="s">
        <v>1903</v>
      </c>
      <c r="W174" s="21" t="s">
        <v>1903</v>
      </c>
      <c r="X174" s="22" t="s">
        <v>1903</v>
      </c>
      <c r="Y174" s="126" t="s">
        <v>1903</v>
      </c>
      <c r="Z174" s="143" t="s">
        <v>1903</v>
      </c>
      <c r="AA174" s="142" t="s">
        <v>1903</v>
      </c>
      <c r="AB174" s="2" t="s">
        <v>1903</v>
      </c>
    </row>
    <row r="175" spans="1:38" ht="20.25" hidden="1" customHeight="1" x14ac:dyDescent="0.4">
      <c r="A175" s="328">
        <v>45626</v>
      </c>
      <c r="B175" s="291"/>
      <c r="C175" s="19">
        <v>0</v>
      </c>
      <c r="D175" s="19">
        <v>0</v>
      </c>
      <c r="E175" s="20">
        <v>0</v>
      </c>
      <c r="F175" s="19">
        <v>0</v>
      </c>
      <c r="G175" s="19">
        <v>0</v>
      </c>
      <c r="H175" s="19">
        <v>0</v>
      </c>
      <c r="I175" s="19">
        <v>0</v>
      </c>
      <c r="J175" s="19">
        <v>0</v>
      </c>
      <c r="K175" s="299">
        <v>0</v>
      </c>
      <c r="L175" s="21">
        <v>0</v>
      </c>
      <c r="M175" s="21" t="s">
        <v>1903</v>
      </c>
      <c r="N175" s="21" t="s">
        <v>1903</v>
      </c>
      <c r="O175" s="21" t="s">
        <v>1903</v>
      </c>
      <c r="P175" s="21" t="s">
        <v>1903</v>
      </c>
      <c r="Q175" s="21" t="s">
        <v>1903</v>
      </c>
      <c r="R175" s="21" t="s">
        <v>1903</v>
      </c>
      <c r="S175" s="21" t="s">
        <v>1903</v>
      </c>
      <c r="T175" s="21" t="s">
        <v>1903</v>
      </c>
      <c r="U175" s="21" t="s">
        <v>1903</v>
      </c>
      <c r="V175" s="21" t="s">
        <v>1903</v>
      </c>
      <c r="W175" s="21" t="s">
        <v>1903</v>
      </c>
      <c r="X175" s="22" t="s">
        <v>1903</v>
      </c>
      <c r="Y175" s="126" t="s">
        <v>1903</v>
      </c>
      <c r="Z175" s="143" t="s">
        <v>1903</v>
      </c>
      <c r="AA175" s="142" t="s">
        <v>1903</v>
      </c>
      <c r="AB175" s="2" t="s">
        <v>1903</v>
      </c>
      <c r="AD175" s="18"/>
      <c r="AE175" s="18"/>
      <c r="AF175" s="18"/>
      <c r="AG175" s="18"/>
      <c r="AH175" s="18"/>
      <c r="AI175" s="18"/>
      <c r="AJ175" s="18"/>
      <c r="AK175" s="18"/>
      <c r="AL175" s="18"/>
    </row>
    <row r="176" spans="1:38" ht="20.25" hidden="1" customHeight="1" x14ac:dyDescent="0.4">
      <c r="A176" s="328">
        <v>45626</v>
      </c>
      <c r="B176" s="291"/>
      <c r="C176" s="19">
        <v>0</v>
      </c>
      <c r="D176" s="19">
        <v>0</v>
      </c>
      <c r="E176" s="20">
        <v>0</v>
      </c>
      <c r="F176" s="19">
        <v>0</v>
      </c>
      <c r="G176" s="19">
        <v>0</v>
      </c>
      <c r="H176" s="19">
        <v>0</v>
      </c>
      <c r="I176" s="19">
        <v>0</v>
      </c>
      <c r="J176" s="19">
        <v>0</v>
      </c>
      <c r="K176" s="299">
        <v>0</v>
      </c>
      <c r="L176" s="21">
        <v>0</v>
      </c>
      <c r="M176" s="21" t="s">
        <v>1903</v>
      </c>
      <c r="N176" s="21" t="s">
        <v>1903</v>
      </c>
      <c r="O176" s="21" t="s">
        <v>1903</v>
      </c>
      <c r="P176" s="21" t="s">
        <v>1903</v>
      </c>
      <c r="Q176" s="21" t="s">
        <v>1903</v>
      </c>
      <c r="R176" s="21" t="s">
        <v>1903</v>
      </c>
      <c r="S176" s="21" t="s">
        <v>1903</v>
      </c>
      <c r="T176" s="21" t="s">
        <v>1903</v>
      </c>
      <c r="U176" s="21" t="s">
        <v>1903</v>
      </c>
      <c r="V176" s="21" t="s">
        <v>1903</v>
      </c>
      <c r="W176" s="21" t="s">
        <v>1903</v>
      </c>
      <c r="X176" s="22" t="s">
        <v>1903</v>
      </c>
      <c r="Y176" s="126" t="s">
        <v>1903</v>
      </c>
      <c r="Z176" s="143" t="s">
        <v>1903</v>
      </c>
      <c r="AA176" s="142" t="s">
        <v>1903</v>
      </c>
      <c r="AB176" s="2" t="s">
        <v>1903</v>
      </c>
      <c r="AD176" s="18"/>
      <c r="AE176" s="18"/>
      <c r="AF176" s="18"/>
      <c r="AG176" s="18"/>
      <c r="AH176" s="18"/>
      <c r="AI176" s="18"/>
      <c r="AJ176" s="18"/>
      <c r="AK176" s="18"/>
      <c r="AL176" s="18"/>
    </row>
    <row r="177" spans="1:43" ht="20.25" hidden="1" customHeight="1" x14ac:dyDescent="0.4">
      <c r="A177" s="328">
        <v>45626</v>
      </c>
      <c r="B177" s="291"/>
      <c r="C177" s="19">
        <v>0</v>
      </c>
      <c r="D177" s="19">
        <v>0</v>
      </c>
      <c r="E177" s="20">
        <v>0</v>
      </c>
      <c r="F177" s="19">
        <v>0</v>
      </c>
      <c r="G177" s="19">
        <v>0</v>
      </c>
      <c r="H177" s="19">
        <v>0</v>
      </c>
      <c r="I177" s="19">
        <v>0</v>
      </c>
      <c r="J177" s="19">
        <v>0</v>
      </c>
      <c r="K177" s="299">
        <v>0</v>
      </c>
      <c r="L177" s="21">
        <v>0</v>
      </c>
      <c r="M177" s="21" t="s">
        <v>1903</v>
      </c>
      <c r="N177" s="21" t="s">
        <v>1903</v>
      </c>
      <c r="O177" s="21" t="s">
        <v>1903</v>
      </c>
      <c r="P177" s="21" t="s">
        <v>1903</v>
      </c>
      <c r="Q177" s="21" t="s">
        <v>1903</v>
      </c>
      <c r="R177" s="21" t="s">
        <v>1903</v>
      </c>
      <c r="S177" s="21" t="s">
        <v>1903</v>
      </c>
      <c r="T177" s="21" t="s">
        <v>1903</v>
      </c>
      <c r="U177" s="21" t="s">
        <v>1903</v>
      </c>
      <c r="V177" s="21" t="s">
        <v>1903</v>
      </c>
      <c r="W177" s="21" t="s">
        <v>1903</v>
      </c>
      <c r="X177" s="22" t="s">
        <v>1903</v>
      </c>
      <c r="Y177" s="126" t="s">
        <v>1903</v>
      </c>
      <c r="Z177" s="143" t="s">
        <v>1903</v>
      </c>
      <c r="AA177" s="142" t="s">
        <v>1903</v>
      </c>
      <c r="AB177" s="2" t="s">
        <v>1903</v>
      </c>
      <c r="AD177" s="18"/>
      <c r="AE177" s="18"/>
      <c r="AF177" s="18"/>
      <c r="AG177" s="18"/>
      <c r="AH177" s="18"/>
      <c r="AI177" s="18"/>
      <c r="AJ177" s="18"/>
      <c r="AK177" s="18"/>
      <c r="AL177" s="18"/>
    </row>
    <row r="178" spans="1:43" ht="20.25" hidden="1" customHeight="1" x14ac:dyDescent="0.4">
      <c r="A178" s="328">
        <v>45626</v>
      </c>
      <c r="B178" s="291"/>
      <c r="C178" s="19">
        <v>0</v>
      </c>
      <c r="D178" s="19">
        <v>0</v>
      </c>
      <c r="E178" s="20">
        <v>0</v>
      </c>
      <c r="F178" s="19">
        <v>0</v>
      </c>
      <c r="G178" s="19">
        <v>0</v>
      </c>
      <c r="H178" s="19">
        <v>0</v>
      </c>
      <c r="I178" s="19">
        <v>0</v>
      </c>
      <c r="J178" s="19">
        <v>0</v>
      </c>
      <c r="K178" s="299">
        <v>0</v>
      </c>
      <c r="L178" s="21">
        <v>0</v>
      </c>
      <c r="M178" s="21" t="s">
        <v>1903</v>
      </c>
      <c r="N178" s="21" t="s">
        <v>1903</v>
      </c>
      <c r="O178" s="21" t="s">
        <v>1903</v>
      </c>
      <c r="P178" s="21" t="s">
        <v>1903</v>
      </c>
      <c r="Q178" s="21" t="s">
        <v>1903</v>
      </c>
      <c r="R178" s="21" t="s">
        <v>1903</v>
      </c>
      <c r="S178" s="21" t="s">
        <v>1903</v>
      </c>
      <c r="T178" s="21" t="s">
        <v>1903</v>
      </c>
      <c r="U178" s="21" t="s">
        <v>1903</v>
      </c>
      <c r="V178" s="21" t="s">
        <v>1903</v>
      </c>
      <c r="W178" s="21" t="s">
        <v>1903</v>
      </c>
      <c r="X178" s="22" t="s">
        <v>1903</v>
      </c>
      <c r="Y178" s="126" t="s">
        <v>1903</v>
      </c>
      <c r="Z178" s="143" t="s">
        <v>1903</v>
      </c>
      <c r="AA178" s="142" t="s">
        <v>1903</v>
      </c>
      <c r="AB178" s="2" t="s">
        <v>1903</v>
      </c>
      <c r="AD178" s="18"/>
      <c r="AE178" s="18"/>
      <c r="AF178" s="18"/>
      <c r="AG178" s="18"/>
      <c r="AH178" s="18"/>
      <c r="AI178" s="18"/>
      <c r="AJ178" s="18"/>
      <c r="AK178" s="18"/>
      <c r="AL178" s="18"/>
    </row>
    <row r="179" spans="1:43" ht="20.25" hidden="1" customHeight="1" x14ac:dyDescent="0.4">
      <c r="A179" s="328">
        <v>45626</v>
      </c>
      <c r="B179" s="291"/>
      <c r="C179" s="19">
        <v>0</v>
      </c>
      <c r="D179" s="19">
        <v>0</v>
      </c>
      <c r="E179" s="20">
        <v>0</v>
      </c>
      <c r="F179" s="19">
        <v>0</v>
      </c>
      <c r="G179" s="19">
        <v>0</v>
      </c>
      <c r="H179" s="19">
        <v>0</v>
      </c>
      <c r="I179" s="19">
        <v>0</v>
      </c>
      <c r="J179" s="19">
        <v>0</v>
      </c>
      <c r="K179" s="299">
        <v>0</v>
      </c>
      <c r="L179" s="21">
        <v>0</v>
      </c>
      <c r="M179" s="21" t="s">
        <v>1903</v>
      </c>
      <c r="N179" s="21" t="s">
        <v>1903</v>
      </c>
      <c r="O179" s="21" t="s">
        <v>1903</v>
      </c>
      <c r="P179" s="21" t="s">
        <v>1903</v>
      </c>
      <c r="Q179" s="21" t="s">
        <v>1903</v>
      </c>
      <c r="R179" s="21" t="s">
        <v>1903</v>
      </c>
      <c r="S179" s="21" t="s">
        <v>1903</v>
      </c>
      <c r="T179" s="21" t="s">
        <v>1903</v>
      </c>
      <c r="U179" s="21" t="s">
        <v>1903</v>
      </c>
      <c r="V179" s="21" t="s">
        <v>1903</v>
      </c>
      <c r="W179" s="21" t="s">
        <v>1903</v>
      </c>
      <c r="X179" s="22" t="s">
        <v>1903</v>
      </c>
      <c r="Y179" s="126" t="s">
        <v>1903</v>
      </c>
      <c r="Z179" s="143" t="s">
        <v>1903</v>
      </c>
      <c r="AA179" s="142" t="s">
        <v>1903</v>
      </c>
      <c r="AB179" s="2" t="s">
        <v>1903</v>
      </c>
      <c r="AD179" s="18"/>
      <c r="AE179" s="18"/>
      <c r="AF179" s="18"/>
      <c r="AG179" s="18"/>
      <c r="AH179" s="18"/>
      <c r="AI179" s="18"/>
      <c r="AJ179" s="18"/>
      <c r="AK179" s="18"/>
      <c r="AL179" s="18"/>
    </row>
    <row r="180" spans="1:43" ht="20.25" hidden="1" customHeight="1" x14ac:dyDescent="0.4">
      <c r="A180" s="328">
        <v>45626</v>
      </c>
      <c r="B180" s="291"/>
      <c r="C180" s="19">
        <v>0</v>
      </c>
      <c r="D180" s="19">
        <v>0</v>
      </c>
      <c r="E180" s="20">
        <v>0</v>
      </c>
      <c r="F180" s="19">
        <v>0</v>
      </c>
      <c r="G180" s="19">
        <v>0</v>
      </c>
      <c r="H180" s="19">
        <v>0</v>
      </c>
      <c r="I180" s="19">
        <v>0</v>
      </c>
      <c r="J180" s="19">
        <v>0</v>
      </c>
      <c r="K180" s="299">
        <v>0</v>
      </c>
      <c r="L180" s="21">
        <v>0</v>
      </c>
      <c r="M180" s="21" t="s">
        <v>1903</v>
      </c>
      <c r="N180" s="21" t="s">
        <v>1903</v>
      </c>
      <c r="O180" s="21" t="s">
        <v>1903</v>
      </c>
      <c r="P180" s="21" t="s">
        <v>1903</v>
      </c>
      <c r="Q180" s="21" t="s">
        <v>1903</v>
      </c>
      <c r="R180" s="21" t="s">
        <v>1903</v>
      </c>
      <c r="S180" s="21" t="s">
        <v>1903</v>
      </c>
      <c r="T180" s="21" t="s">
        <v>1903</v>
      </c>
      <c r="U180" s="21" t="s">
        <v>1903</v>
      </c>
      <c r="V180" s="21" t="s">
        <v>1903</v>
      </c>
      <c r="W180" s="21" t="s">
        <v>1903</v>
      </c>
      <c r="X180" s="22" t="s">
        <v>1903</v>
      </c>
      <c r="Y180" s="126" t="s">
        <v>1903</v>
      </c>
      <c r="Z180" s="143" t="s">
        <v>1903</v>
      </c>
      <c r="AA180" s="142" t="s">
        <v>1903</v>
      </c>
      <c r="AB180" s="2" t="s">
        <v>1903</v>
      </c>
      <c r="AD180" s="18"/>
      <c r="AE180" s="18"/>
      <c r="AF180" s="18"/>
      <c r="AG180" s="18"/>
      <c r="AH180" s="18"/>
      <c r="AI180" s="18"/>
      <c r="AJ180" s="18"/>
      <c r="AK180" s="18"/>
      <c r="AL180" s="18"/>
    </row>
    <row r="181" spans="1:43" ht="20.25" hidden="1" customHeight="1" x14ac:dyDescent="0.4">
      <c r="A181" s="328">
        <v>45626</v>
      </c>
      <c r="B181" s="291"/>
      <c r="C181" s="19">
        <v>0</v>
      </c>
      <c r="D181" s="19">
        <v>0</v>
      </c>
      <c r="E181" s="20">
        <v>0</v>
      </c>
      <c r="F181" s="19">
        <v>0</v>
      </c>
      <c r="G181" s="19">
        <v>0</v>
      </c>
      <c r="H181" s="19">
        <v>0</v>
      </c>
      <c r="I181" s="19">
        <v>0</v>
      </c>
      <c r="J181" s="19">
        <v>0</v>
      </c>
      <c r="K181" s="299">
        <v>0</v>
      </c>
      <c r="L181" s="21">
        <v>0</v>
      </c>
      <c r="M181" s="21" t="s">
        <v>1903</v>
      </c>
      <c r="N181" s="21" t="s">
        <v>1903</v>
      </c>
      <c r="O181" s="21" t="s">
        <v>1903</v>
      </c>
      <c r="P181" s="21" t="s">
        <v>1903</v>
      </c>
      <c r="Q181" s="21" t="s">
        <v>1903</v>
      </c>
      <c r="R181" s="21" t="s">
        <v>1903</v>
      </c>
      <c r="S181" s="21" t="s">
        <v>1903</v>
      </c>
      <c r="T181" s="21" t="s">
        <v>1903</v>
      </c>
      <c r="U181" s="21" t="s">
        <v>1903</v>
      </c>
      <c r="V181" s="21" t="s">
        <v>1903</v>
      </c>
      <c r="W181" s="21" t="s">
        <v>1903</v>
      </c>
      <c r="X181" s="22" t="s">
        <v>1903</v>
      </c>
      <c r="Y181" s="126" t="s">
        <v>1903</v>
      </c>
      <c r="Z181" s="143" t="s">
        <v>1903</v>
      </c>
      <c r="AA181" s="142" t="s">
        <v>1903</v>
      </c>
      <c r="AB181" s="2" t="s">
        <v>1903</v>
      </c>
      <c r="AD181" s="18"/>
      <c r="AE181" s="18"/>
      <c r="AF181" s="18"/>
      <c r="AG181" s="18"/>
      <c r="AH181" s="18"/>
      <c r="AI181" s="18"/>
      <c r="AJ181" s="18"/>
      <c r="AK181" s="18"/>
      <c r="AL181" s="18"/>
    </row>
    <row r="182" spans="1:43" ht="20.25" hidden="1" customHeight="1" x14ac:dyDescent="0.4">
      <c r="A182" s="328">
        <v>45626</v>
      </c>
      <c r="B182" s="291"/>
      <c r="C182" s="19">
        <v>0</v>
      </c>
      <c r="D182" s="19">
        <v>0</v>
      </c>
      <c r="E182" s="20">
        <v>0</v>
      </c>
      <c r="F182" s="19">
        <v>0</v>
      </c>
      <c r="G182" s="19">
        <v>0</v>
      </c>
      <c r="H182" s="19">
        <v>0</v>
      </c>
      <c r="I182" s="19">
        <v>0</v>
      </c>
      <c r="J182" s="19">
        <v>0</v>
      </c>
      <c r="K182" s="299">
        <v>0</v>
      </c>
      <c r="L182" s="21">
        <v>0</v>
      </c>
      <c r="M182" s="21" t="s">
        <v>1903</v>
      </c>
      <c r="N182" s="21" t="s">
        <v>1903</v>
      </c>
      <c r="O182" s="21" t="s">
        <v>1903</v>
      </c>
      <c r="P182" s="21" t="s">
        <v>1903</v>
      </c>
      <c r="Q182" s="21" t="s">
        <v>1903</v>
      </c>
      <c r="R182" s="21" t="s">
        <v>1903</v>
      </c>
      <c r="S182" s="21" t="s">
        <v>1903</v>
      </c>
      <c r="T182" s="21" t="s">
        <v>1903</v>
      </c>
      <c r="U182" s="21" t="s">
        <v>1903</v>
      </c>
      <c r="V182" s="21" t="s">
        <v>1903</v>
      </c>
      <c r="W182" s="21" t="s">
        <v>1903</v>
      </c>
      <c r="X182" s="22" t="s">
        <v>1903</v>
      </c>
      <c r="Y182" s="126" t="s">
        <v>1903</v>
      </c>
      <c r="Z182" s="143" t="s">
        <v>1903</v>
      </c>
      <c r="AA182" s="142" t="s">
        <v>1903</v>
      </c>
      <c r="AB182" s="2" t="s">
        <v>1903</v>
      </c>
      <c r="AD182" s="24"/>
      <c r="AE182" s="24"/>
      <c r="AF182" s="24"/>
      <c r="AG182" s="24"/>
      <c r="AH182" s="24"/>
      <c r="AI182" s="24"/>
      <c r="AJ182" s="24"/>
      <c r="AK182" s="24"/>
      <c r="AL182" s="24"/>
    </row>
    <row r="183" spans="1:43" ht="20.25" hidden="1" customHeight="1" x14ac:dyDescent="0.4">
      <c r="A183" s="328">
        <v>45626</v>
      </c>
      <c r="B183" s="291"/>
      <c r="C183" s="19">
        <v>0</v>
      </c>
      <c r="D183" s="19">
        <v>0</v>
      </c>
      <c r="E183" s="20">
        <v>0</v>
      </c>
      <c r="F183" s="19">
        <v>0</v>
      </c>
      <c r="G183" s="19">
        <v>0</v>
      </c>
      <c r="H183" s="19">
        <v>0</v>
      </c>
      <c r="I183" s="19">
        <v>0</v>
      </c>
      <c r="J183" s="19">
        <v>0</v>
      </c>
      <c r="K183" s="299">
        <v>0</v>
      </c>
      <c r="L183" s="21">
        <v>0</v>
      </c>
      <c r="M183" s="21" t="s">
        <v>1903</v>
      </c>
      <c r="N183" s="21" t="s">
        <v>1903</v>
      </c>
      <c r="O183" s="21" t="s">
        <v>1903</v>
      </c>
      <c r="P183" s="21" t="s">
        <v>1903</v>
      </c>
      <c r="Q183" s="21" t="s">
        <v>1903</v>
      </c>
      <c r="R183" s="21" t="s">
        <v>1903</v>
      </c>
      <c r="S183" s="21" t="s">
        <v>1903</v>
      </c>
      <c r="T183" s="21" t="s">
        <v>1903</v>
      </c>
      <c r="U183" s="21" t="s">
        <v>1903</v>
      </c>
      <c r="V183" s="21" t="s">
        <v>1903</v>
      </c>
      <c r="W183" s="21" t="s">
        <v>1903</v>
      </c>
      <c r="X183" s="22" t="s">
        <v>1903</v>
      </c>
      <c r="Y183" s="126" t="s">
        <v>1903</v>
      </c>
      <c r="Z183" s="143" t="s">
        <v>1903</v>
      </c>
      <c r="AA183" s="142" t="s">
        <v>1903</v>
      </c>
      <c r="AB183" s="2" t="s">
        <v>1903</v>
      </c>
    </row>
    <row r="184" spans="1:43" ht="20.25" hidden="1" customHeight="1" x14ac:dyDescent="0.4">
      <c r="A184" s="328">
        <v>45626</v>
      </c>
      <c r="B184" s="291"/>
      <c r="C184" s="19">
        <v>0</v>
      </c>
      <c r="D184" s="19">
        <v>0</v>
      </c>
      <c r="E184" s="20">
        <v>0</v>
      </c>
      <c r="F184" s="19">
        <v>0</v>
      </c>
      <c r="G184" s="19">
        <v>0</v>
      </c>
      <c r="H184" s="19">
        <v>0</v>
      </c>
      <c r="I184" s="19">
        <v>0</v>
      </c>
      <c r="J184" s="19">
        <v>0</v>
      </c>
      <c r="K184" s="299">
        <v>0</v>
      </c>
      <c r="L184" s="21">
        <v>0</v>
      </c>
      <c r="M184" s="21" t="s">
        <v>1903</v>
      </c>
      <c r="N184" s="21" t="s">
        <v>1903</v>
      </c>
      <c r="O184" s="21" t="s">
        <v>1903</v>
      </c>
      <c r="P184" s="21" t="s">
        <v>1903</v>
      </c>
      <c r="Q184" s="21" t="s">
        <v>1903</v>
      </c>
      <c r="R184" s="21" t="s">
        <v>1903</v>
      </c>
      <c r="S184" s="21" t="s">
        <v>1903</v>
      </c>
      <c r="T184" s="21" t="s">
        <v>1903</v>
      </c>
      <c r="U184" s="21" t="s">
        <v>1903</v>
      </c>
      <c r="V184" s="21" t="s">
        <v>1903</v>
      </c>
      <c r="W184" s="21" t="s">
        <v>1903</v>
      </c>
      <c r="X184" s="22" t="s">
        <v>1903</v>
      </c>
      <c r="Y184" s="126" t="s">
        <v>1903</v>
      </c>
      <c r="Z184" s="143" t="s">
        <v>1903</v>
      </c>
      <c r="AA184" s="142" t="s">
        <v>1903</v>
      </c>
      <c r="AB184" s="2" t="s">
        <v>1903</v>
      </c>
    </row>
    <row r="185" spans="1:43" ht="20.25" hidden="1" customHeight="1" x14ac:dyDescent="0.4">
      <c r="A185" s="328">
        <v>45626</v>
      </c>
      <c r="B185" s="291"/>
      <c r="C185" s="19">
        <v>0</v>
      </c>
      <c r="D185" s="19">
        <v>0</v>
      </c>
      <c r="E185" s="20">
        <v>0</v>
      </c>
      <c r="F185" s="19">
        <v>0</v>
      </c>
      <c r="G185" s="19">
        <v>0</v>
      </c>
      <c r="H185" s="19">
        <v>0</v>
      </c>
      <c r="I185" s="19">
        <v>0</v>
      </c>
      <c r="J185" s="19">
        <v>0</v>
      </c>
      <c r="K185" s="299">
        <v>0</v>
      </c>
      <c r="L185" s="21">
        <v>0</v>
      </c>
      <c r="M185" s="21" t="s">
        <v>1903</v>
      </c>
      <c r="N185" s="21" t="s">
        <v>1903</v>
      </c>
      <c r="O185" s="21" t="s">
        <v>1903</v>
      </c>
      <c r="P185" s="21" t="s">
        <v>1903</v>
      </c>
      <c r="Q185" s="21" t="s">
        <v>1903</v>
      </c>
      <c r="R185" s="21" t="s">
        <v>1903</v>
      </c>
      <c r="S185" s="21" t="s">
        <v>1903</v>
      </c>
      <c r="T185" s="21" t="s">
        <v>1903</v>
      </c>
      <c r="U185" s="21" t="s">
        <v>1903</v>
      </c>
      <c r="V185" s="21" t="s">
        <v>1903</v>
      </c>
      <c r="W185" s="21" t="s">
        <v>1903</v>
      </c>
      <c r="X185" s="22" t="s">
        <v>1903</v>
      </c>
      <c r="Y185" s="126" t="s">
        <v>1903</v>
      </c>
      <c r="Z185" s="143" t="s">
        <v>1903</v>
      </c>
      <c r="AA185" s="142" t="s">
        <v>1903</v>
      </c>
      <c r="AB185" s="18" t="s">
        <v>1903</v>
      </c>
      <c r="AC185" s="18"/>
      <c r="AN185" s="18"/>
    </row>
    <row r="186" spans="1:43" ht="20.25" hidden="1" customHeight="1" x14ac:dyDescent="0.4">
      <c r="A186" s="328">
        <v>45626</v>
      </c>
      <c r="B186" s="291"/>
      <c r="C186" s="19">
        <v>0</v>
      </c>
      <c r="D186" s="19">
        <v>0</v>
      </c>
      <c r="E186" s="20">
        <v>0</v>
      </c>
      <c r="F186" s="19">
        <v>0</v>
      </c>
      <c r="G186" s="19">
        <v>0</v>
      </c>
      <c r="H186" s="19">
        <v>0</v>
      </c>
      <c r="I186" s="19">
        <v>0</v>
      </c>
      <c r="J186" s="19">
        <v>0</v>
      </c>
      <c r="K186" s="299">
        <v>0</v>
      </c>
      <c r="L186" s="21">
        <v>0</v>
      </c>
      <c r="M186" s="21" t="s">
        <v>1903</v>
      </c>
      <c r="N186" s="21" t="s">
        <v>1903</v>
      </c>
      <c r="O186" s="21" t="s">
        <v>1903</v>
      </c>
      <c r="P186" s="21" t="s">
        <v>1903</v>
      </c>
      <c r="Q186" s="21" t="s">
        <v>1903</v>
      </c>
      <c r="R186" s="21" t="s">
        <v>1903</v>
      </c>
      <c r="S186" s="21" t="s">
        <v>1903</v>
      </c>
      <c r="T186" s="21" t="s">
        <v>1903</v>
      </c>
      <c r="U186" s="21" t="s">
        <v>1903</v>
      </c>
      <c r="V186" s="21" t="s">
        <v>1903</v>
      </c>
      <c r="W186" s="21" t="s">
        <v>1903</v>
      </c>
      <c r="X186" s="22" t="s">
        <v>1903</v>
      </c>
      <c r="Y186" s="126" t="s">
        <v>1903</v>
      </c>
      <c r="Z186" s="143" t="s">
        <v>1903</v>
      </c>
      <c r="AA186" s="142" t="s">
        <v>1903</v>
      </c>
      <c r="AB186" s="18" t="s">
        <v>1903</v>
      </c>
      <c r="AC186" s="18"/>
      <c r="AN186" s="18"/>
    </row>
    <row r="187" spans="1:43" ht="20.25" hidden="1" customHeight="1" x14ac:dyDescent="0.4">
      <c r="A187" s="328">
        <v>45626</v>
      </c>
      <c r="B187" s="291"/>
      <c r="C187" s="19">
        <v>0</v>
      </c>
      <c r="D187" s="19">
        <v>0</v>
      </c>
      <c r="E187" s="20">
        <v>0</v>
      </c>
      <c r="F187" s="19">
        <v>0</v>
      </c>
      <c r="G187" s="19">
        <v>0</v>
      </c>
      <c r="H187" s="19">
        <v>0</v>
      </c>
      <c r="I187" s="19">
        <v>0</v>
      </c>
      <c r="J187" s="19">
        <v>0</v>
      </c>
      <c r="K187" s="299">
        <v>0</v>
      </c>
      <c r="L187" s="21">
        <v>0</v>
      </c>
      <c r="M187" s="21" t="s">
        <v>1903</v>
      </c>
      <c r="N187" s="21" t="s">
        <v>1903</v>
      </c>
      <c r="O187" s="21" t="s">
        <v>1903</v>
      </c>
      <c r="P187" s="21" t="s">
        <v>1903</v>
      </c>
      <c r="Q187" s="21" t="s">
        <v>1903</v>
      </c>
      <c r="R187" s="21" t="s">
        <v>1903</v>
      </c>
      <c r="S187" s="21" t="s">
        <v>1903</v>
      </c>
      <c r="T187" s="21" t="s">
        <v>1903</v>
      </c>
      <c r="U187" s="21" t="s">
        <v>1903</v>
      </c>
      <c r="V187" s="21" t="s">
        <v>1903</v>
      </c>
      <c r="W187" s="21" t="s">
        <v>1903</v>
      </c>
      <c r="X187" s="22" t="s">
        <v>1903</v>
      </c>
      <c r="Y187" s="126" t="s">
        <v>1903</v>
      </c>
      <c r="Z187" s="143" t="s">
        <v>1903</v>
      </c>
      <c r="AA187" s="142" t="s">
        <v>1903</v>
      </c>
      <c r="AB187" s="18" t="s">
        <v>1903</v>
      </c>
      <c r="AC187" s="18"/>
      <c r="AM187" s="18"/>
      <c r="AN187" s="18"/>
    </row>
    <row r="188" spans="1:43" ht="20.25" hidden="1" customHeight="1" x14ac:dyDescent="0.4">
      <c r="A188" s="328">
        <v>45626</v>
      </c>
      <c r="B188" s="291"/>
      <c r="C188" s="19">
        <v>0</v>
      </c>
      <c r="D188" s="19">
        <v>0</v>
      </c>
      <c r="E188" s="20">
        <v>0</v>
      </c>
      <c r="F188" s="19">
        <v>0</v>
      </c>
      <c r="G188" s="19">
        <v>0</v>
      </c>
      <c r="H188" s="19">
        <v>0</v>
      </c>
      <c r="I188" s="19">
        <v>0</v>
      </c>
      <c r="J188" s="19">
        <v>0</v>
      </c>
      <c r="K188" s="299">
        <v>0</v>
      </c>
      <c r="L188" s="21">
        <v>0</v>
      </c>
      <c r="M188" s="21" t="s">
        <v>1903</v>
      </c>
      <c r="N188" s="21" t="s">
        <v>1903</v>
      </c>
      <c r="O188" s="21" t="s">
        <v>1903</v>
      </c>
      <c r="P188" s="21" t="s">
        <v>1903</v>
      </c>
      <c r="Q188" s="21" t="s">
        <v>1903</v>
      </c>
      <c r="R188" s="21" t="s">
        <v>1903</v>
      </c>
      <c r="S188" s="21" t="s">
        <v>1903</v>
      </c>
      <c r="T188" s="21" t="s">
        <v>1903</v>
      </c>
      <c r="U188" s="21" t="s">
        <v>1903</v>
      </c>
      <c r="V188" s="21" t="s">
        <v>1903</v>
      </c>
      <c r="W188" s="21" t="s">
        <v>1903</v>
      </c>
      <c r="X188" s="22" t="s">
        <v>1903</v>
      </c>
      <c r="Y188" s="126" t="s">
        <v>1903</v>
      </c>
      <c r="Z188" s="143" t="s">
        <v>1903</v>
      </c>
      <c r="AA188" s="142" t="s">
        <v>1903</v>
      </c>
      <c r="AB188" s="18" t="s">
        <v>1903</v>
      </c>
      <c r="AC188" s="18"/>
      <c r="AM188" s="18"/>
      <c r="AN188" s="18"/>
      <c r="AO188" s="18"/>
      <c r="AP188" s="18"/>
      <c r="AQ188" s="18"/>
    </row>
    <row r="189" spans="1:43" ht="20.25" hidden="1" customHeight="1" x14ac:dyDescent="0.4">
      <c r="A189" s="328">
        <v>45626</v>
      </c>
      <c r="B189" s="291"/>
      <c r="C189" s="19">
        <v>0</v>
      </c>
      <c r="D189" s="19">
        <v>0</v>
      </c>
      <c r="E189" s="20">
        <v>0</v>
      </c>
      <c r="F189" s="19">
        <v>0</v>
      </c>
      <c r="G189" s="19">
        <v>0</v>
      </c>
      <c r="H189" s="19">
        <v>0</v>
      </c>
      <c r="I189" s="19">
        <v>0</v>
      </c>
      <c r="J189" s="19">
        <v>0</v>
      </c>
      <c r="K189" s="299">
        <v>0</v>
      </c>
      <c r="L189" s="21">
        <v>0</v>
      </c>
      <c r="M189" s="21" t="s">
        <v>1903</v>
      </c>
      <c r="N189" s="21" t="s">
        <v>1903</v>
      </c>
      <c r="O189" s="21" t="s">
        <v>1903</v>
      </c>
      <c r="P189" s="21" t="s">
        <v>1903</v>
      </c>
      <c r="Q189" s="21" t="s">
        <v>1903</v>
      </c>
      <c r="R189" s="21" t="s">
        <v>1903</v>
      </c>
      <c r="S189" s="21" t="s">
        <v>1903</v>
      </c>
      <c r="T189" s="21" t="s">
        <v>1903</v>
      </c>
      <c r="U189" s="21" t="s">
        <v>1903</v>
      </c>
      <c r="V189" s="21" t="s">
        <v>1903</v>
      </c>
      <c r="W189" s="21" t="s">
        <v>1903</v>
      </c>
      <c r="X189" s="22" t="s">
        <v>1903</v>
      </c>
      <c r="Y189" s="126" t="s">
        <v>1903</v>
      </c>
      <c r="Z189" s="143" t="s">
        <v>1903</v>
      </c>
      <c r="AA189" s="142" t="s">
        <v>1903</v>
      </c>
      <c r="AB189" s="18" t="s">
        <v>1903</v>
      </c>
      <c r="AC189" s="18"/>
      <c r="AM189" s="18"/>
      <c r="AN189" s="18"/>
      <c r="AO189" s="18"/>
      <c r="AP189" s="18"/>
      <c r="AQ189" s="18"/>
    </row>
    <row r="190" spans="1:43" ht="20.25" hidden="1" customHeight="1" x14ac:dyDescent="0.4">
      <c r="A190" s="328">
        <v>45626</v>
      </c>
      <c r="B190" s="291"/>
      <c r="C190" s="19">
        <v>0</v>
      </c>
      <c r="D190" s="19">
        <v>0</v>
      </c>
      <c r="E190" s="20">
        <v>0</v>
      </c>
      <c r="F190" s="19">
        <v>0</v>
      </c>
      <c r="G190" s="19">
        <v>0</v>
      </c>
      <c r="H190" s="19">
        <v>0</v>
      </c>
      <c r="I190" s="19">
        <v>0</v>
      </c>
      <c r="J190" s="19">
        <v>0</v>
      </c>
      <c r="K190" s="299">
        <v>0</v>
      </c>
      <c r="L190" s="21">
        <v>0</v>
      </c>
      <c r="M190" s="21" t="s">
        <v>1903</v>
      </c>
      <c r="N190" s="21" t="s">
        <v>1903</v>
      </c>
      <c r="O190" s="21" t="s">
        <v>1903</v>
      </c>
      <c r="P190" s="21" t="s">
        <v>1903</v>
      </c>
      <c r="Q190" s="21" t="s">
        <v>1903</v>
      </c>
      <c r="R190" s="21" t="s">
        <v>1903</v>
      </c>
      <c r="S190" s="21" t="s">
        <v>1903</v>
      </c>
      <c r="T190" s="21" t="s">
        <v>1903</v>
      </c>
      <c r="U190" s="21" t="s">
        <v>1903</v>
      </c>
      <c r="V190" s="21" t="s">
        <v>1903</v>
      </c>
      <c r="W190" s="21" t="s">
        <v>1903</v>
      </c>
      <c r="X190" s="22" t="s">
        <v>1903</v>
      </c>
      <c r="Y190" s="126" t="s">
        <v>1903</v>
      </c>
      <c r="Z190" s="143" t="s">
        <v>1903</v>
      </c>
      <c r="AA190" s="142" t="s">
        <v>1903</v>
      </c>
      <c r="AB190" s="18" t="s">
        <v>1903</v>
      </c>
      <c r="AC190" s="18"/>
      <c r="AM190" s="18"/>
      <c r="AN190" s="18"/>
      <c r="AO190" s="18"/>
      <c r="AP190" s="18"/>
      <c r="AQ190" s="18"/>
    </row>
    <row r="191" spans="1:43" s="18" customFormat="1" ht="20.25" hidden="1" customHeight="1" x14ac:dyDescent="0.4">
      <c r="A191" s="328">
        <v>45626</v>
      </c>
      <c r="B191" s="291"/>
      <c r="C191" s="19">
        <v>0</v>
      </c>
      <c r="D191" s="19">
        <v>0</v>
      </c>
      <c r="E191" s="20">
        <v>0</v>
      </c>
      <c r="F191" s="19">
        <v>0</v>
      </c>
      <c r="G191" s="19">
        <v>0</v>
      </c>
      <c r="H191" s="19">
        <v>0</v>
      </c>
      <c r="I191" s="19">
        <v>0</v>
      </c>
      <c r="J191" s="19">
        <v>0</v>
      </c>
      <c r="K191" s="299">
        <v>0</v>
      </c>
      <c r="L191" s="21">
        <v>0</v>
      </c>
      <c r="M191" s="21" t="s">
        <v>1903</v>
      </c>
      <c r="N191" s="21" t="s">
        <v>1903</v>
      </c>
      <c r="O191" s="21" t="s">
        <v>1903</v>
      </c>
      <c r="P191" s="21" t="s">
        <v>1903</v>
      </c>
      <c r="Q191" s="21" t="s">
        <v>1903</v>
      </c>
      <c r="R191" s="21" t="s">
        <v>1903</v>
      </c>
      <c r="S191" s="21" t="s">
        <v>1903</v>
      </c>
      <c r="T191" s="21" t="s">
        <v>1903</v>
      </c>
      <c r="U191" s="21" t="s">
        <v>1903</v>
      </c>
      <c r="V191" s="21" t="s">
        <v>1903</v>
      </c>
      <c r="W191" s="21" t="s">
        <v>1903</v>
      </c>
      <c r="X191" s="22" t="s">
        <v>1903</v>
      </c>
      <c r="Y191" s="126" t="s">
        <v>1903</v>
      </c>
      <c r="Z191" s="143" t="s">
        <v>1903</v>
      </c>
      <c r="AA191" s="142" t="s">
        <v>1903</v>
      </c>
      <c r="AB191" s="18" t="s">
        <v>1903</v>
      </c>
      <c r="AD191" s="2"/>
      <c r="AE191" s="2"/>
      <c r="AF191" s="2"/>
      <c r="AG191" s="2"/>
      <c r="AH191" s="2"/>
      <c r="AI191" s="2"/>
      <c r="AJ191" s="2"/>
      <c r="AK191" s="2"/>
      <c r="AL191" s="2"/>
    </row>
    <row r="192" spans="1:43" s="18" customFormat="1" ht="20.25" hidden="1" customHeight="1" x14ac:dyDescent="0.4">
      <c r="A192" s="328">
        <v>45626</v>
      </c>
      <c r="B192" s="291"/>
      <c r="C192" s="19">
        <v>0</v>
      </c>
      <c r="D192" s="19">
        <v>0</v>
      </c>
      <c r="E192" s="20">
        <v>0</v>
      </c>
      <c r="F192" s="19">
        <v>0</v>
      </c>
      <c r="G192" s="19">
        <v>0</v>
      </c>
      <c r="H192" s="19">
        <v>0</v>
      </c>
      <c r="I192" s="19">
        <v>0</v>
      </c>
      <c r="J192" s="19">
        <v>0</v>
      </c>
      <c r="K192" s="299">
        <v>0</v>
      </c>
      <c r="L192" s="21">
        <v>0</v>
      </c>
      <c r="M192" s="21" t="s">
        <v>1903</v>
      </c>
      <c r="N192" s="21" t="s">
        <v>1903</v>
      </c>
      <c r="O192" s="21" t="s">
        <v>1903</v>
      </c>
      <c r="P192" s="21" t="s">
        <v>1903</v>
      </c>
      <c r="Q192" s="21" t="s">
        <v>1903</v>
      </c>
      <c r="R192" s="21" t="s">
        <v>1903</v>
      </c>
      <c r="S192" s="21" t="s">
        <v>1903</v>
      </c>
      <c r="T192" s="21" t="s">
        <v>1903</v>
      </c>
      <c r="U192" s="21" t="s">
        <v>1903</v>
      </c>
      <c r="V192" s="21" t="s">
        <v>1903</v>
      </c>
      <c r="W192" s="21" t="s">
        <v>1903</v>
      </c>
      <c r="X192" s="22" t="s">
        <v>1903</v>
      </c>
      <c r="Y192" s="126" t="s">
        <v>1903</v>
      </c>
      <c r="Z192" s="143" t="s">
        <v>1903</v>
      </c>
      <c r="AA192" s="142" t="s">
        <v>1903</v>
      </c>
      <c r="AB192" s="24" t="s">
        <v>1903</v>
      </c>
      <c r="AC192" s="24"/>
      <c r="AD192" s="2"/>
      <c r="AE192" s="2"/>
      <c r="AF192" s="2"/>
      <c r="AG192" s="2"/>
      <c r="AH192" s="2"/>
      <c r="AI192" s="2"/>
      <c r="AJ192" s="2"/>
      <c r="AK192" s="2"/>
      <c r="AL192" s="2"/>
      <c r="AN192" s="24"/>
    </row>
    <row r="193" spans="1:43" s="18" customFormat="1" ht="20.25" hidden="1" customHeight="1" x14ac:dyDescent="0.4">
      <c r="A193" s="328">
        <v>45626</v>
      </c>
      <c r="B193" s="291"/>
      <c r="C193" s="19">
        <v>0</v>
      </c>
      <c r="D193" s="19">
        <v>0</v>
      </c>
      <c r="E193" s="20">
        <v>0</v>
      </c>
      <c r="F193" s="19">
        <v>0</v>
      </c>
      <c r="G193" s="19">
        <v>0</v>
      </c>
      <c r="H193" s="19">
        <v>0</v>
      </c>
      <c r="I193" s="19">
        <v>0</v>
      </c>
      <c r="J193" s="19">
        <v>0</v>
      </c>
      <c r="K193" s="299">
        <v>0</v>
      </c>
      <c r="L193" s="21">
        <v>0</v>
      </c>
      <c r="M193" s="21" t="s">
        <v>1903</v>
      </c>
      <c r="N193" s="21" t="s">
        <v>1903</v>
      </c>
      <c r="O193" s="21" t="s">
        <v>1903</v>
      </c>
      <c r="P193" s="21" t="s">
        <v>1903</v>
      </c>
      <c r="Q193" s="21" t="s">
        <v>1903</v>
      </c>
      <c r="R193" s="21" t="s">
        <v>1903</v>
      </c>
      <c r="S193" s="21" t="s">
        <v>1903</v>
      </c>
      <c r="T193" s="21" t="s">
        <v>1903</v>
      </c>
      <c r="U193" s="21" t="s">
        <v>1903</v>
      </c>
      <c r="V193" s="21" t="s">
        <v>1903</v>
      </c>
      <c r="W193" s="21" t="s">
        <v>1903</v>
      </c>
      <c r="X193" s="22" t="s">
        <v>1903</v>
      </c>
      <c r="Y193" s="126" t="s">
        <v>1903</v>
      </c>
      <c r="Z193" s="143" t="s">
        <v>1903</v>
      </c>
      <c r="AA193" s="142" t="s">
        <v>1903</v>
      </c>
      <c r="AB193" s="2" t="s">
        <v>1903</v>
      </c>
      <c r="AC193" s="2"/>
      <c r="AD193" s="2"/>
      <c r="AE193" s="2"/>
      <c r="AF193" s="2"/>
      <c r="AG193" s="2"/>
      <c r="AH193" s="2"/>
      <c r="AI193" s="2"/>
      <c r="AJ193" s="2"/>
      <c r="AK193" s="2"/>
      <c r="AL193" s="2"/>
      <c r="AN193" s="2"/>
    </row>
    <row r="194" spans="1:43" s="18" customFormat="1" ht="20.25" hidden="1" customHeight="1" x14ac:dyDescent="0.4">
      <c r="A194" s="328">
        <v>45626</v>
      </c>
      <c r="B194" s="291"/>
      <c r="C194" s="19">
        <v>0</v>
      </c>
      <c r="D194" s="19">
        <v>0</v>
      </c>
      <c r="E194" s="20">
        <v>0</v>
      </c>
      <c r="F194" s="19">
        <v>0</v>
      </c>
      <c r="G194" s="19">
        <v>0</v>
      </c>
      <c r="H194" s="19">
        <v>0</v>
      </c>
      <c r="I194" s="19">
        <v>0</v>
      </c>
      <c r="J194" s="19">
        <v>0</v>
      </c>
      <c r="K194" s="299">
        <v>0</v>
      </c>
      <c r="L194" s="21">
        <v>0</v>
      </c>
      <c r="M194" s="21" t="s">
        <v>1903</v>
      </c>
      <c r="N194" s="21" t="s">
        <v>1903</v>
      </c>
      <c r="O194" s="21" t="s">
        <v>1903</v>
      </c>
      <c r="P194" s="21" t="s">
        <v>1903</v>
      </c>
      <c r="Q194" s="21" t="s">
        <v>1903</v>
      </c>
      <c r="R194" s="21" t="s">
        <v>1903</v>
      </c>
      <c r="S194" s="21" t="s">
        <v>1903</v>
      </c>
      <c r="T194" s="21" t="s">
        <v>1903</v>
      </c>
      <c r="U194" s="21" t="s">
        <v>1903</v>
      </c>
      <c r="V194" s="21" t="s">
        <v>1903</v>
      </c>
      <c r="W194" s="21" t="s">
        <v>1903</v>
      </c>
      <c r="X194" s="22" t="s">
        <v>1903</v>
      </c>
      <c r="Y194" s="126" t="s">
        <v>1903</v>
      </c>
      <c r="Z194" s="143" t="s">
        <v>1903</v>
      </c>
      <c r="AA194" s="142" t="s">
        <v>1903</v>
      </c>
      <c r="AB194" s="18" t="s">
        <v>1903</v>
      </c>
      <c r="AD194" s="2"/>
      <c r="AE194" s="2"/>
      <c r="AF194" s="2"/>
      <c r="AG194" s="2"/>
      <c r="AH194" s="2"/>
      <c r="AI194" s="2"/>
      <c r="AJ194" s="2"/>
      <c r="AK194" s="2"/>
      <c r="AL194" s="2"/>
      <c r="AM194" s="24"/>
    </row>
    <row r="195" spans="1:43" s="18" customFormat="1" ht="20.25" hidden="1" customHeight="1" x14ac:dyDescent="0.4">
      <c r="A195" s="328">
        <v>45626</v>
      </c>
      <c r="B195" s="291"/>
      <c r="C195" s="19">
        <v>0</v>
      </c>
      <c r="D195" s="19">
        <v>0</v>
      </c>
      <c r="E195" s="20">
        <v>0</v>
      </c>
      <c r="F195" s="19">
        <v>0</v>
      </c>
      <c r="G195" s="19">
        <v>0</v>
      </c>
      <c r="H195" s="19">
        <v>0</v>
      </c>
      <c r="I195" s="19">
        <v>0</v>
      </c>
      <c r="J195" s="19">
        <v>0</v>
      </c>
      <c r="K195" s="299">
        <v>0</v>
      </c>
      <c r="L195" s="21">
        <v>0</v>
      </c>
      <c r="M195" s="21" t="s">
        <v>1903</v>
      </c>
      <c r="N195" s="21" t="s">
        <v>1903</v>
      </c>
      <c r="O195" s="21" t="s">
        <v>1903</v>
      </c>
      <c r="P195" s="21" t="s">
        <v>1903</v>
      </c>
      <c r="Q195" s="21" t="s">
        <v>1903</v>
      </c>
      <c r="R195" s="21" t="s">
        <v>1903</v>
      </c>
      <c r="S195" s="21" t="s">
        <v>1903</v>
      </c>
      <c r="T195" s="21" t="s">
        <v>1903</v>
      </c>
      <c r="U195" s="21" t="s">
        <v>1903</v>
      </c>
      <c r="V195" s="21" t="s">
        <v>1903</v>
      </c>
      <c r="W195" s="21" t="s">
        <v>1903</v>
      </c>
      <c r="X195" s="22" t="s">
        <v>1903</v>
      </c>
      <c r="Y195" s="126" t="s">
        <v>1903</v>
      </c>
      <c r="Z195" s="143" t="s">
        <v>1903</v>
      </c>
      <c r="AA195" s="142" t="s">
        <v>1903</v>
      </c>
      <c r="AB195" s="18" t="s">
        <v>1903</v>
      </c>
      <c r="AD195" s="2"/>
      <c r="AE195" s="2"/>
      <c r="AF195" s="2"/>
      <c r="AG195" s="2"/>
      <c r="AH195" s="2"/>
      <c r="AI195" s="2"/>
      <c r="AJ195" s="2"/>
      <c r="AK195" s="2"/>
      <c r="AL195" s="2"/>
      <c r="AM195" s="2"/>
      <c r="AO195" s="24"/>
      <c r="AP195" s="24"/>
      <c r="AQ195" s="24"/>
    </row>
    <row r="196" spans="1:43" s="18" customFormat="1" ht="20.25" hidden="1" customHeight="1" x14ac:dyDescent="0.4">
      <c r="A196" s="328">
        <v>45626</v>
      </c>
      <c r="B196" s="291"/>
      <c r="C196" s="19">
        <v>0</v>
      </c>
      <c r="D196" s="19">
        <v>0</v>
      </c>
      <c r="E196" s="20">
        <v>0</v>
      </c>
      <c r="F196" s="19">
        <v>0</v>
      </c>
      <c r="G196" s="19">
        <v>0</v>
      </c>
      <c r="H196" s="19">
        <v>0</v>
      </c>
      <c r="I196" s="19">
        <v>0</v>
      </c>
      <c r="J196" s="19">
        <v>0</v>
      </c>
      <c r="K196" s="299">
        <v>0</v>
      </c>
      <c r="L196" s="21">
        <v>0</v>
      </c>
      <c r="M196" s="21" t="s">
        <v>1903</v>
      </c>
      <c r="N196" s="21" t="s">
        <v>1903</v>
      </c>
      <c r="O196" s="21" t="s">
        <v>1903</v>
      </c>
      <c r="P196" s="21" t="s">
        <v>1903</v>
      </c>
      <c r="Q196" s="21" t="s">
        <v>1903</v>
      </c>
      <c r="R196" s="21" t="s">
        <v>1903</v>
      </c>
      <c r="S196" s="21" t="s">
        <v>1903</v>
      </c>
      <c r="T196" s="21" t="s">
        <v>1903</v>
      </c>
      <c r="U196" s="21" t="s">
        <v>1903</v>
      </c>
      <c r="V196" s="21" t="s">
        <v>1903</v>
      </c>
      <c r="W196" s="21" t="s">
        <v>1903</v>
      </c>
      <c r="X196" s="22" t="s">
        <v>1903</v>
      </c>
      <c r="Y196" s="126" t="s">
        <v>1903</v>
      </c>
      <c r="Z196" s="143" t="s">
        <v>1903</v>
      </c>
      <c r="AA196" s="142" t="s">
        <v>1903</v>
      </c>
      <c r="AB196" s="18" t="s">
        <v>1903</v>
      </c>
      <c r="AD196" s="2"/>
      <c r="AE196" s="2"/>
      <c r="AF196" s="2"/>
      <c r="AG196" s="2"/>
      <c r="AH196" s="2"/>
      <c r="AI196" s="2"/>
      <c r="AJ196" s="2"/>
      <c r="AK196" s="2"/>
      <c r="AL196" s="2"/>
      <c r="AO196" s="2"/>
      <c r="AP196" s="2"/>
      <c r="AQ196" s="2"/>
    </row>
    <row r="197" spans="1:43" s="18" customFormat="1" ht="20.25" hidden="1" customHeight="1" x14ac:dyDescent="0.4">
      <c r="A197" s="328">
        <v>45626</v>
      </c>
      <c r="B197" s="291"/>
      <c r="C197" s="19">
        <v>0</v>
      </c>
      <c r="D197" s="19">
        <v>0</v>
      </c>
      <c r="E197" s="20">
        <v>0</v>
      </c>
      <c r="F197" s="19">
        <v>0</v>
      </c>
      <c r="G197" s="19">
        <v>0</v>
      </c>
      <c r="H197" s="19">
        <v>0</v>
      </c>
      <c r="I197" s="19">
        <v>0</v>
      </c>
      <c r="J197" s="19">
        <v>0</v>
      </c>
      <c r="K197" s="299">
        <v>0</v>
      </c>
      <c r="L197" s="21">
        <v>0</v>
      </c>
      <c r="M197" s="21" t="s">
        <v>1903</v>
      </c>
      <c r="N197" s="21" t="s">
        <v>1903</v>
      </c>
      <c r="O197" s="21" t="s">
        <v>1903</v>
      </c>
      <c r="P197" s="21" t="s">
        <v>1903</v>
      </c>
      <c r="Q197" s="21" t="s">
        <v>1903</v>
      </c>
      <c r="R197" s="21" t="s">
        <v>1903</v>
      </c>
      <c r="S197" s="21" t="s">
        <v>1903</v>
      </c>
      <c r="T197" s="21" t="s">
        <v>1903</v>
      </c>
      <c r="U197" s="21" t="s">
        <v>1903</v>
      </c>
      <c r="V197" s="21" t="s">
        <v>1903</v>
      </c>
      <c r="W197" s="21" t="s">
        <v>1903</v>
      </c>
      <c r="X197" s="22" t="s">
        <v>1903</v>
      </c>
      <c r="Y197" s="126" t="s">
        <v>1903</v>
      </c>
      <c r="Z197" s="143" t="s">
        <v>1903</v>
      </c>
      <c r="AA197" s="142" t="s">
        <v>1903</v>
      </c>
      <c r="AB197" s="18" t="s">
        <v>1903</v>
      </c>
      <c r="AD197" s="2"/>
      <c r="AE197" s="2"/>
      <c r="AF197" s="2"/>
      <c r="AG197" s="2"/>
      <c r="AH197" s="2"/>
      <c r="AI197" s="2"/>
      <c r="AJ197" s="2"/>
      <c r="AK197" s="2"/>
      <c r="AL197" s="2"/>
    </row>
    <row r="198" spans="1:43" s="24" customFormat="1" ht="20.25" hidden="1" customHeight="1" x14ac:dyDescent="0.4">
      <c r="A198" s="328">
        <v>45626</v>
      </c>
      <c r="B198" s="291"/>
      <c r="C198" s="19">
        <v>0</v>
      </c>
      <c r="D198" s="19">
        <v>0</v>
      </c>
      <c r="E198" s="20">
        <v>0</v>
      </c>
      <c r="F198" s="19">
        <v>0</v>
      </c>
      <c r="G198" s="19">
        <v>0</v>
      </c>
      <c r="H198" s="19">
        <v>0</v>
      </c>
      <c r="I198" s="19">
        <v>0</v>
      </c>
      <c r="J198" s="19">
        <v>0</v>
      </c>
      <c r="K198" s="299">
        <v>0</v>
      </c>
      <c r="L198" s="21">
        <v>0</v>
      </c>
      <c r="M198" s="21" t="s">
        <v>1903</v>
      </c>
      <c r="N198" s="21" t="s">
        <v>1903</v>
      </c>
      <c r="O198" s="21" t="s">
        <v>1903</v>
      </c>
      <c r="P198" s="21" t="s">
        <v>1903</v>
      </c>
      <c r="Q198" s="21" t="s">
        <v>1903</v>
      </c>
      <c r="R198" s="21" t="s">
        <v>1903</v>
      </c>
      <c r="S198" s="21" t="s">
        <v>1903</v>
      </c>
      <c r="T198" s="21" t="s">
        <v>1903</v>
      </c>
      <c r="U198" s="21" t="s">
        <v>1903</v>
      </c>
      <c r="V198" s="21" t="s">
        <v>1903</v>
      </c>
      <c r="W198" s="21" t="s">
        <v>1903</v>
      </c>
      <c r="X198" s="22" t="s">
        <v>1903</v>
      </c>
      <c r="Y198" s="126" t="s">
        <v>1903</v>
      </c>
      <c r="Z198" s="143" t="s">
        <v>1903</v>
      </c>
      <c r="AA198" s="142" t="s">
        <v>1903</v>
      </c>
      <c r="AB198" s="18" t="s">
        <v>1903</v>
      </c>
      <c r="AC198" s="18"/>
      <c r="AD198" s="2"/>
      <c r="AE198" s="2"/>
      <c r="AF198" s="2"/>
      <c r="AG198" s="2"/>
      <c r="AH198" s="2"/>
      <c r="AI198" s="2"/>
      <c r="AJ198" s="2"/>
      <c r="AK198" s="2"/>
      <c r="AL198" s="2"/>
      <c r="AM198" s="18"/>
      <c r="AN198" s="18"/>
      <c r="AO198" s="18"/>
      <c r="AP198" s="18"/>
      <c r="AQ198" s="18"/>
    </row>
    <row r="199" spans="1:43" ht="20.25" hidden="1" customHeight="1" x14ac:dyDescent="0.4">
      <c r="A199" s="328">
        <v>45626</v>
      </c>
      <c r="B199" s="291"/>
      <c r="C199" s="19">
        <v>0</v>
      </c>
      <c r="D199" s="19">
        <v>0</v>
      </c>
      <c r="E199" s="20">
        <v>0</v>
      </c>
      <c r="F199" s="19">
        <v>0</v>
      </c>
      <c r="G199" s="19">
        <v>0</v>
      </c>
      <c r="H199" s="19">
        <v>0</v>
      </c>
      <c r="I199" s="19">
        <v>0</v>
      </c>
      <c r="J199" s="19">
        <v>0</v>
      </c>
      <c r="K199" s="299">
        <v>0</v>
      </c>
      <c r="L199" s="21">
        <v>0</v>
      </c>
      <c r="M199" s="21" t="s">
        <v>1903</v>
      </c>
      <c r="N199" s="21" t="s">
        <v>1903</v>
      </c>
      <c r="O199" s="21" t="s">
        <v>1903</v>
      </c>
      <c r="P199" s="21" t="s">
        <v>1903</v>
      </c>
      <c r="Q199" s="21" t="s">
        <v>1903</v>
      </c>
      <c r="R199" s="21" t="s">
        <v>1903</v>
      </c>
      <c r="S199" s="21" t="s">
        <v>1903</v>
      </c>
      <c r="T199" s="21" t="s">
        <v>1903</v>
      </c>
      <c r="U199" s="21" t="s">
        <v>1903</v>
      </c>
      <c r="V199" s="21" t="s">
        <v>1903</v>
      </c>
      <c r="W199" s="21" t="s">
        <v>1903</v>
      </c>
      <c r="X199" s="22" t="s">
        <v>1903</v>
      </c>
      <c r="Y199" s="126" t="s">
        <v>1903</v>
      </c>
      <c r="Z199" s="143" t="s">
        <v>1903</v>
      </c>
      <c r="AA199" s="142" t="s">
        <v>1903</v>
      </c>
      <c r="AB199" s="18" t="s">
        <v>1903</v>
      </c>
      <c r="AC199" s="18"/>
      <c r="AM199" s="18"/>
      <c r="AN199" s="18"/>
      <c r="AO199" s="18"/>
      <c r="AP199" s="18"/>
      <c r="AQ199" s="18"/>
    </row>
    <row r="200" spans="1:43" s="18" customFormat="1" ht="20.25" hidden="1" customHeight="1" x14ac:dyDescent="0.4">
      <c r="A200" s="328">
        <v>45626</v>
      </c>
      <c r="B200" s="291"/>
      <c r="C200" s="19">
        <v>0</v>
      </c>
      <c r="D200" s="19">
        <v>0</v>
      </c>
      <c r="E200" s="20">
        <v>0</v>
      </c>
      <c r="F200" s="19">
        <v>0</v>
      </c>
      <c r="G200" s="19">
        <v>0</v>
      </c>
      <c r="H200" s="19">
        <v>0</v>
      </c>
      <c r="I200" s="19">
        <v>0</v>
      </c>
      <c r="J200" s="19">
        <v>0</v>
      </c>
      <c r="K200" s="299">
        <v>0</v>
      </c>
      <c r="L200" s="21">
        <v>0</v>
      </c>
      <c r="M200" s="21" t="s">
        <v>1903</v>
      </c>
      <c r="N200" s="21" t="s">
        <v>1903</v>
      </c>
      <c r="O200" s="21" t="s">
        <v>1903</v>
      </c>
      <c r="P200" s="21" t="s">
        <v>1903</v>
      </c>
      <c r="Q200" s="21" t="s">
        <v>1903</v>
      </c>
      <c r="R200" s="21" t="s">
        <v>1903</v>
      </c>
      <c r="S200" s="21" t="s">
        <v>1903</v>
      </c>
      <c r="T200" s="21" t="s">
        <v>1903</v>
      </c>
      <c r="U200" s="21" t="s">
        <v>1903</v>
      </c>
      <c r="V200" s="21" t="s">
        <v>1903</v>
      </c>
      <c r="W200" s="21" t="s">
        <v>1903</v>
      </c>
      <c r="X200" s="22" t="s">
        <v>1903</v>
      </c>
      <c r="Y200" s="126" t="s">
        <v>1903</v>
      </c>
      <c r="Z200" s="143" t="s">
        <v>1903</v>
      </c>
      <c r="AA200" s="142" t="s">
        <v>1903</v>
      </c>
      <c r="AB200" s="18" t="s">
        <v>1903</v>
      </c>
      <c r="AD200" s="2"/>
      <c r="AE200" s="2"/>
      <c r="AF200" s="2"/>
      <c r="AG200" s="2"/>
      <c r="AH200" s="2"/>
      <c r="AI200" s="2"/>
      <c r="AJ200" s="2"/>
      <c r="AK200" s="2"/>
      <c r="AL200" s="2"/>
    </row>
    <row r="201" spans="1:43" s="18" customFormat="1" ht="20.25" hidden="1" customHeight="1" thickBot="1" x14ac:dyDescent="0.45">
      <c r="A201" s="329">
        <v>45626</v>
      </c>
      <c r="B201" s="292"/>
      <c r="C201" s="261">
        <v>0</v>
      </c>
      <c r="D201" s="261">
        <v>0</v>
      </c>
      <c r="E201" s="267">
        <v>0</v>
      </c>
      <c r="F201" s="261">
        <v>0</v>
      </c>
      <c r="G201" s="261">
        <v>0</v>
      </c>
      <c r="H201" s="261">
        <v>0</v>
      </c>
      <c r="I201" s="19">
        <v>0</v>
      </c>
      <c r="J201" s="261">
        <v>0</v>
      </c>
      <c r="K201" s="300">
        <v>0</v>
      </c>
      <c r="L201" s="262">
        <v>0</v>
      </c>
      <c r="M201" s="262" t="s">
        <v>1903</v>
      </c>
      <c r="N201" s="262" t="s">
        <v>1903</v>
      </c>
      <c r="O201" s="262" t="s">
        <v>1903</v>
      </c>
      <c r="P201" s="262" t="s">
        <v>1903</v>
      </c>
      <c r="Q201" s="262" t="s">
        <v>1903</v>
      </c>
      <c r="R201" s="262" t="s">
        <v>1903</v>
      </c>
      <c r="S201" s="262" t="s">
        <v>1903</v>
      </c>
      <c r="T201" s="262" t="s">
        <v>1903</v>
      </c>
      <c r="U201" s="262" t="s">
        <v>1903</v>
      </c>
      <c r="V201" s="262" t="s">
        <v>1903</v>
      </c>
      <c r="W201" s="262" t="s">
        <v>1903</v>
      </c>
      <c r="X201" s="268" t="s">
        <v>1903</v>
      </c>
      <c r="Y201" s="269" t="s">
        <v>1903</v>
      </c>
      <c r="Z201" s="270" t="s">
        <v>1903</v>
      </c>
      <c r="AA201" s="271" t="s">
        <v>1903</v>
      </c>
      <c r="AB201" s="24" t="s">
        <v>1903</v>
      </c>
      <c r="AC201" s="24"/>
      <c r="AD201" s="2"/>
      <c r="AE201" s="2"/>
      <c r="AF201" s="2"/>
      <c r="AG201" s="2"/>
      <c r="AH201" s="2"/>
      <c r="AI201" s="2"/>
      <c r="AJ201" s="2"/>
      <c r="AK201" s="2"/>
      <c r="AL201" s="2"/>
      <c r="AN201" s="24"/>
    </row>
    <row r="202" spans="1:43" s="18" customFormat="1" ht="20.25" hidden="1" customHeight="1" thickTop="1" x14ac:dyDescent="0.4">
      <c r="A202" s="340">
        <v>45626</v>
      </c>
      <c r="B202" s="341"/>
      <c r="C202" s="342">
        <v>0</v>
      </c>
      <c r="D202" s="342">
        <v>0</v>
      </c>
      <c r="E202" s="343">
        <v>0</v>
      </c>
      <c r="F202" s="342">
        <v>0</v>
      </c>
      <c r="G202" s="342">
        <v>0</v>
      </c>
      <c r="H202" s="342">
        <v>0</v>
      </c>
      <c r="I202" s="19">
        <v>0</v>
      </c>
      <c r="J202" s="342">
        <v>0</v>
      </c>
      <c r="K202" s="344">
        <v>0</v>
      </c>
      <c r="L202" s="345">
        <v>0</v>
      </c>
      <c r="M202" s="345" t="s">
        <v>1903</v>
      </c>
      <c r="N202" s="345" t="s">
        <v>1903</v>
      </c>
      <c r="O202" s="345" t="s">
        <v>1903</v>
      </c>
      <c r="P202" s="345" t="s">
        <v>1903</v>
      </c>
      <c r="Q202" s="345" t="s">
        <v>1903</v>
      </c>
      <c r="R202" s="345" t="s">
        <v>1903</v>
      </c>
      <c r="S202" s="345" t="s">
        <v>1903</v>
      </c>
      <c r="T202" s="345" t="s">
        <v>1903</v>
      </c>
      <c r="U202" s="345" t="s">
        <v>1903</v>
      </c>
      <c r="V202" s="345" t="s">
        <v>1903</v>
      </c>
      <c r="W202" s="345" t="s">
        <v>1903</v>
      </c>
      <c r="X202" s="332" t="s">
        <v>1903</v>
      </c>
      <c r="Y202" s="346" t="s">
        <v>1903</v>
      </c>
      <c r="Z202" s="347" t="s">
        <v>1903</v>
      </c>
      <c r="AA202" s="348" t="s">
        <v>1903</v>
      </c>
      <c r="AB202" s="2" t="s">
        <v>1903</v>
      </c>
      <c r="AC202" s="2"/>
      <c r="AD202" s="2"/>
      <c r="AE202" s="2"/>
      <c r="AF202" s="2"/>
      <c r="AG202" s="2"/>
      <c r="AH202" s="2"/>
      <c r="AI202" s="2"/>
      <c r="AJ202" s="2"/>
      <c r="AK202" s="2"/>
      <c r="AL202" s="2"/>
      <c r="AN202" s="2"/>
    </row>
    <row r="203" spans="1:43" s="18" customFormat="1" ht="20.25" hidden="1" customHeight="1" x14ac:dyDescent="0.4">
      <c r="A203" s="328">
        <v>45626</v>
      </c>
      <c r="B203" s="291"/>
      <c r="C203" s="19">
        <v>0</v>
      </c>
      <c r="D203" s="19">
        <v>0</v>
      </c>
      <c r="E203" s="20">
        <v>0</v>
      </c>
      <c r="F203" s="19">
        <v>0</v>
      </c>
      <c r="G203" s="19">
        <v>0</v>
      </c>
      <c r="H203" s="19">
        <v>0</v>
      </c>
      <c r="I203" s="19">
        <v>0</v>
      </c>
      <c r="J203" s="19">
        <v>0</v>
      </c>
      <c r="K203" s="299">
        <v>0</v>
      </c>
      <c r="L203" s="21">
        <v>0</v>
      </c>
      <c r="M203" s="21" t="s">
        <v>1903</v>
      </c>
      <c r="N203" s="21" t="s">
        <v>1903</v>
      </c>
      <c r="O203" s="21" t="s">
        <v>1903</v>
      </c>
      <c r="P203" s="21" t="s">
        <v>1903</v>
      </c>
      <c r="Q203" s="21" t="s">
        <v>1903</v>
      </c>
      <c r="R203" s="21" t="s">
        <v>1903</v>
      </c>
      <c r="S203" s="21" t="s">
        <v>1903</v>
      </c>
      <c r="T203" s="21" t="s">
        <v>1903</v>
      </c>
      <c r="U203" s="21" t="s">
        <v>1903</v>
      </c>
      <c r="V203" s="21" t="s">
        <v>1903</v>
      </c>
      <c r="W203" s="21" t="s">
        <v>1903</v>
      </c>
      <c r="X203" s="22" t="s">
        <v>1903</v>
      </c>
      <c r="Y203" s="126" t="s">
        <v>1903</v>
      </c>
      <c r="Z203" s="143" t="s">
        <v>1903</v>
      </c>
      <c r="AA203" s="142" t="s">
        <v>1903</v>
      </c>
      <c r="AB203" s="2" t="s">
        <v>1903</v>
      </c>
      <c r="AC203" s="2"/>
      <c r="AD203" s="2"/>
      <c r="AE203" s="2"/>
      <c r="AF203" s="2"/>
      <c r="AG203" s="2"/>
      <c r="AH203" s="2"/>
      <c r="AI203" s="2"/>
      <c r="AJ203" s="2"/>
      <c r="AK203" s="2"/>
      <c r="AL203" s="2"/>
      <c r="AM203" s="24"/>
      <c r="AN203" s="2"/>
    </row>
    <row r="204" spans="1:43" s="18" customFormat="1" ht="20.25" hidden="1" customHeight="1" x14ac:dyDescent="0.4">
      <c r="A204" s="328">
        <v>45626</v>
      </c>
      <c r="B204" s="291"/>
      <c r="C204" s="19">
        <v>0</v>
      </c>
      <c r="D204" s="19">
        <v>0</v>
      </c>
      <c r="E204" s="20">
        <v>0</v>
      </c>
      <c r="F204" s="19">
        <v>0</v>
      </c>
      <c r="G204" s="19">
        <v>0</v>
      </c>
      <c r="H204" s="19">
        <v>0</v>
      </c>
      <c r="I204" s="19">
        <v>0</v>
      </c>
      <c r="J204" s="19">
        <v>0</v>
      </c>
      <c r="K204" s="299">
        <v>0</v>
      </c>
      <c r="L204" s="21">
        <v>0</v>
      </c>
      <c r="M204" s="21" t="s">
        <v>1903</v>
      </c>
      <c r="N204" s="21" t="s">
        <v>1903</v>
      </c>
      <c r="O204" s="21" t="s">
        <v>1903</v>
      </c>
      <c r="P204" s="21" t="s">
        <v>1903</v>
      </c>
      <c r="Q204" s="21" t="s">
        <v>1903</v>
      </c>
      <c r="R204" s="21" t="s">
        <v>1903</v>
      </c>
      <c r="S204" s="21" t="s">
        <v>1903</v>
      </c>
      <c r="T204" s="21" t="s">
        <v>1903</v>
      </c>
      <c r="U204" s="21" t="s">
        <v>1903</v>
      </c>
      <c r="V204" s="21" t="s">
        <v>1903</v>
      </c>
      <c r="W204" s="21" t="s">
        <v>1903</v>
      </c>
      <c r="X204" s="22" t="s">
        <v>1903</v>
      </c>
      <c r="Y204" s="126" t="s">
        <v>1903</v>
      </c>
      <c r="Z204" s="143" t="s">
        <v>1903</v>
      </c>
      <c r="AA204" s="142" t="s">
        <v>1903</v>
      </c>
      <c r="AB204" s="2" t="s">
        <v>1903</v>
      </c>
      <c r="AC204" s="2"/>
      <c r="AD204" s="2"/>
      <c r="AE204" s="2"/>
      <c r="AF204" s="2"/>
      <c r="AG204" s="2"/>
      <c r="AH204" s="2"/>
      <c r="AI204" s="2"/>
      <c r="AJ204" s="2"/>
      <c r="AK204" s="2"/>
      <c r="AL204" s="2"/>
      <c r="AM204" s="2"/>
      <c r="AN204" s="2"/>
      <c r="AO204" s="24"/>
      <c r="AP204" s="24"/>
      <c r="AQ204" s="24"/>
    </row>
    <row r="205" spans="1:43" s="18" customFormat="1" ht="20.25" hidden="1" customHeight="1" x14ac:dyDescent="0.4">
      <c r="A205" s="328">
        <v>45626</v>
      </c>
      <c r="B205" s="291"/>
      <c r="C205" s="19">
        <v>0</v>
      </c>
      <c r="D205" s="19">
        <v>0</v>
      </c>
      <c r="E205" s="20">
        <v>0</v>
      </c>
      <c r="F205" s="19">
        <v>0</v>
      </c>
      <c r="G205" s="19">
        <v>0</v>
      </c>
      <c r="H205" s="19">
        <v>0</v>
      </c>
      <c r="I205" s="19">
        <v>0</v>
      </c>
      <c r="J205" s="19">
        <v>0</v>
      </c>
      <c r="K205" s="299">
        <v>0</v>
      </c>
      <c r="L205" s="21">
        <v>0</v>
      </c>
      <c r="M205" s="21" t="s">
        <v>1903</v>
      </c>
      <c r="N205" s="21" t="s">
        <v>1903</v>
      </c>
      <c r="O205" s="21" t="s">
        <v>1903</v>
      </c>
      <c r="P205" s="21" t="s">
        <v>1903</v>
      </c>
      <c r="Q205" s="21" t="s">
        <v>1903</v>
      </c>
      <c r="R205" s="21" t="s">
        <v>1903</v>
      </c>
      <c r="S205" s="21" t="s">
        <v>1903</v>
      </c>
      <c r="T205" s="21" t="s">
        <v>1903</v>
      </c>
      <c r="U205" s="21" t="s">
        <v>1903</v>
      </c>
      <c r="V205" s="21" t="s">
        <v>1903</v>
      </c>
      <c r="W205" s="21" t="s">
        <v>1903</v>
      </c>
      <c r="X205" s="22" t="s">
        <v>1903</v>
      </c>
      <c r="Y205" s="126" t="s">
        <v>1903</v>
      </c>
      <c r="Z205" s="143" t="s">
        <v>1903</v>
      </c>
      <c r="AA205" s="142" t="s">
        <v>1903</v>
      </c>
      <c r="AB205" s="2" t="s">
        <v>1903</v>
      </c>
      <c r="AC205" s="2"/>
      <c r="AD205" s="2"/>
      <c r="AE205" s="2"/>
      <c r="AF205" s="2"/>
      <c r="AG205" s="2"/>
      <c r="AH205" s="2"/>
      <c r="AI205" s="2"/>
      <c r="AJ205" s="2"/>
      <c r="AK205" s="2"/>
      <c r="AL205" s="2"/>
      <c r="AM205" s="2"/>
      <c r="AN205" s="2"/>
      <c r="AO205" s="2"/>
      <c r="AP205" s="2"/>
      <c r="AQ205" s="2"/>
    </row>
    <row r="206" spans="1:43" s="18" customFormat="1" ht="20.25" hidden="1" customHeight="1" x14ac:dyDescent="0.4">
      <c r="A206" s="328">
        <v>45626</v>
      </c>
      <c r="B206" s="291"/>
      <c r="C206" s="19">
        <v>0</v>
      </c>
      <c r="D206" s="19">
        <v>0</v>
      </c>
      <c r="E206" s="20">
        <v>0</v>
      </c>
      <c r="F206" s="19">
        <v>0</v>
      </c>
      <c r="G206" s="19">
        <v>0</v>
      </c>
      <c r="H206" s="19">
        <v>0</v>
      </c>
      <c r="I206" s="19">
        <v>0</v>
      </c>
      <c r="J206" s="19">
        <v>0</v>
      </c>
      <c r="K206" s="299">
        <v>0</v>
      </c>
      <c r="L206" s="21">
        <v>0</v>
      </c>
      <c r="M206" s="21" t="s">
        <v>1903</v>
      </c>
      <c r="N206" s="21" t="s">
        <v>1903</v>
      </c>
      <c r="O206" s="21" t="s">
        <v>1903</v>
      </c>
      <c r="P206" s="21" t="s">
        <v>1903</v>
      </c>
      <c r="Q206" s="21" t="s">
        <v>1903</v>
      </c>
      <c r="R206" s="21" t="s">
        <v>1903</v>
      </c>
      <c r="S206" s="21" t="s">
        <v>1903</v>
      </c>
      <c r="T206" s="21" t="s">
        <v>1903</v>
      </c>
      <c r="U206" s="21" t="s">
        <v>1903</v>
      </c>
      <c r="V206" s="21" t="s">
        <v>1903</v>
      </c>
      <c r="W206" s="21" t="s">
        <v>1903</v>
      </c>
      <c r="X206" s="22" t="s">
        <v>1903</v>
      </c>
      <c r="Y206" s="126" t="s">
        <v>1903</v>
      </c>
      <c r="Z206" s="143" t="s">
        <v>1903</v>
      </c>
      <c r="AA206" s="142" t="s">
        <v>1903</v>
      </c>
      <c r="AB206" s="2" t="s">
        <v>1903</v>
      </c>
      <c r="AC206" s="2"/>
      <c r="AD206" s="2"/>
      <c r="AE206" s="2"/>
      <c r="AF206" s="2"/>
      <c r="AG206" s="2"/>
      <c r="AH206" s="2"/>
      <c r="AI206" s="2"/>
      <c r="AJ206" s="2"/>
      <c r="AK206" s="2"/>
      <c r="AL206" s="2"/>
      <c r="AM206" s="2"/>
      <c r="AN206" s="2"/>
      <c r="AO206" s="2"/>
      <c r="AP206" s="2"/>
      <c r="AQ206" s="2"/>
    </row>
    <row r="207" spans="1:43" s="24" customFormat="1" ht="20.25" hidden="1" customHeight="1" x14ac:dyDescent="0.4">
      <c r="A207" s="328">
        <v>45626</v>
      </c>
      <c r="B207" s="291"/>
      <c r="C207" s="19">
        <v>0</v>
      </c>
      <c r="D207" s="19">
        <v>0</v>
      </c>
      <c r="E207" s="20">
        <v>0</v>
      </c>
      <c r="F207" s="19">
        <v>0</v>
      </c>
      <c r="G207" s="19">
        <v>0</v>
      </c>
      <c r="H207" s="19">
        <v>0</v>
      </c>
      <c r="I207" s="19">
        <v>0</v>
      </c>
      <c r="J207" s="19">
        <v>0</v>
      </c>
      <c r="K207" s="299">
        <v>0</v>
      </c>
      <c r="L207" s="21">
        <v>0</v>
      </c>
      <c r="M207" s="21" t="s">
        <v>1903</v>
      </c>
      <c r="N207" s="21" t="s">
        <v>1903</v>
      </c>
      <c r="O207" s="21" t="s">
        <v>1903</v>
      </c>
      <c r="P207" s="21" t="s">
        <v>1903</v>
      </c>
      <c r="Q207" s="21" t="s">
        <v>1903</v>
      </c>
      <c r="R207" s="21" t="s">
        <v>1903</v>
      </c>
      <c r="S207" s="21" t="s">
        <v>1903</v>
      </c>
      <c r="T207" s="21" t="s">
        <v>1903</v>
      </c>
      <c r="U207" s="21" t="s">
        <v>1903</v>
      </c>
      <c r="V207" s="21" t="s">
        <v>1903</v>
      </c>
      <c r="W207" s="21" t="s">
        <v>1903</v>
      </c>
      <c r="X207" s="22" t="s">
        <v>1903</v>
      </c>
      <c r="Y207" s="126" t="s">
        <v>1903</v>
      </c>
      <c r="Z207" s="143" t="s">
        <v>1903</v>
      </c>
      <c r="AA207" s="142" t="s">
        <v>1903</v>
      </c>
      <c r="AB207" s="2" t="s">
        <v>1903</v>
      </c>
      <c r="AC207" s="2"/>
      <c r="AD207" s="2"/>
      <c r="AE207" s="2"/>
      <c r="AF207" s="2"/>
      <c r="AG207" s="2"/>
      <c r="AH207" s="2"/>
      <c r="AI207" s="2"/>
      <c r="AJ207" s="2"/>
      <c r="AK207" s="2"/>
      <c r="AL207" s="2"/>
      <c r="AM207" s="2"/>
      <c r="AN207" s="2"/>
      <c r="AO207" s="2"/>
      <c r="AP207" s="2"/>
      <c r="AQ207" s="2"/>
    </row>
    <row r="208" spans="1:43" ht="20.25" hidden="1" customHeight="1" x14ac:dyDescent="0.4">
      <c r="A208" s="328">
        <v>45626</v>
      </c>
      <c r="B208" s="291"/>
      <c r="C208" s="19">
        <v>0</v>
      </c>
      <c r="D208" s="19">
        <v>0</v>
      </c>
      <c r="E208" s="20">
        <v>0</v>
      </c>
      <c r="F208" s="19">
        <v>0</v>
      </c>
      <c r="G208" s="19">
        <v>0</v>
      </c>
      <c r="H208" s="19">
        <v>0</v>
      </c>
      <c r="I208" s="19">
        <v>0</v>
      </c>
      <c r="J208" s="19">
        <v>0</v>
      </c>
      <c r="K208" s="299">
        <v>0</v>
      </c>
      <c r="L208" s="21">
        <v>0</v>
      </c>
      <c r="M208" s="21" t="s">
        <v>1903</v>
      </c>
      <c r="N208" s="21" t="s">
        <v>1903</v>
      </c>
      <c r="O208" s="21" t="s">
        <v>1903</v>
      </c>
      <c r="P208" s="21" t="s">
        <v>1903</v>
      </c>
      <c r="Q208" s="21" t="s">
        <v>1903</v>
      </c>
      <c r="R208" s="21" t="s">
        <v>1903</v>
      </c>
      <c r="S208" s="21" t="s">
        <v>1903</v>
      </c>
      <c r="T208" s="21" t="s">
        <v>1903</v>
      </c>
      <c r="U208" s="21" t="s">
        <v>1903</v>
      </c>
      <c r="V208" s="21" t="s">
        <v>1903</v>
      </c>
      <c r="W208" s="21" t="s">
        <v>1903</v>
      </c>
      <c r="X208" s="22" t="s">
        <v>1903</v>
      </c>
      <c r="Y208" s="126" t="s">
        <v>1903</v>
      </c>
      <c r="Z208" s="143" t="s">
        <v>1903</v>
      </c>
      <c r="AA208" s="142" t="s">
        <v>1903</v>
      </c>
      <c r="AB208" s="2" t="s">
        <v>1903</v>
      </c>
    </row>
    <row r="209" spans="1:28" ht="20.25" hidden="1" customHeight="1" x14ac:dyDescent="0.4">
      <c r="A209" s="328">
        <v>45626</v>
      </c>
      <c r="B209" s="291"/>
      <c r="C209" s="19">
        <v>0</v>
      </c>
      <c r="D209" s="19">
        <v>0</v>
      </c>
      <c r="E209" s="20">
        <v>0</v>
      </c>
      <c r="F209" s="19">
        <v>0</v>
      </c>
      <c r="G209" s="19">
        <v>0</v>
      </c>
      <c r="H209" s="19">
        <v>0</v>
      </c>
      <c r="I209" s="19">
        <v>0</v>
      </c>
      <c r="J209" s="19">
        <v>0</v>
      </c>
      <c r="K209" s="299">
        <v>0</v>
      </c>
      <c r="L209" s="21">
        <v>0</v>
      </c>
      <c r="M209" s="21" t="s">
        <v>1903</v>
      </c>
      <c r="N209" s="21" t="s">
        <v>1903</v>
      </c>
      <c r="O209" s="21" t="s">
        <v>1903</v>
      </c>
      <c r="P209" s="21" t="s">
        <v>1903</v>
      </c>
      <c r="Q209" s="21" t="s">
        <v>1903</v>
      </c>
      <c r="R209" s="21" t="s">
        <v>1903</v>
      </c>
      <c r="S209" s="21" t="s">
        <v>1903</v>
      </c>
      <c r="T209" s="21" t="s">
        <v>1903</v>
      </c>
      <c r="U209" s="21" t="s">
        <v>1903</v>
      </c>
      <c r="V209" s="21" t="s">
        <v>1903</v>
      </c>
      <c r="W209" s="21" t="s">
        <v>1903</v>
      </c>
      <c r="X209" s="22" t="s">
        <v>1903</v>
      </c>
      <c r="Y209" s="126" t="s">
        <v>1903</v>
      </c>
      <c r="Z209" s="143" t="s">
        <v>1903</v>
      </c>
      <c r="AA209" s="142" t="s">
        <v>1903</v>
      </c>
      <c r="AB209" s="2" t="s">
        <v>1903</v>
      </c>
    </row>
    <row r="210" spans="1:28" ht="20.25" hidden="1" customHeight="1" x14ac:dyDescent="0.4">
      <c r="A210" s="328">
        <v>45626</v>
      </c>
      <c r="B210" s="291"/>
      <c r="C210" s="19">
        <v>0</v>
      </c>
      <c r="D210" s="19">
        <v>0</v>
      </c>
      <c r="E210" s="20">
        <v>0</v>
      </c>
      <c r="F210" s="19">
        <v>0</v>
      </c>
      <c r="G210" s="19">
        <v>0</v>
      </c>
      <c r="H210" s="19">
        <v>0</v>
      </c>
      <c r="I210" s="19">
        <v>0</v>
      </c>
      <c r="J210" s="19">
        <v>0</v>
      </c>
      <c r="K210" s="299">
        <v>0</v>
      </c>
      <c r="L210" s="21">
        <v>0</v>
      </c>
      <c r="M210" s="21" t="s">
        <v>1903</v>
      </c>
      <c r="N210" s="21" t="s">
        <v>1903</v>
      </c>
      <c r="O210" s="21" t="s">
        <v>1903</v>
      </c>
      <c r="P210" s="21" t="s">
        <v>1903</v>
      </c>
      <c r="Q210" s="21" t="s">
        <v>1903</v>
      </c>
      <c r="R210" s="21" t="s">
        <v>1903</v>
      </c>
      <c r="S210" s="21" t="s">
        <v>1903</v>
      </c>
      <c r="T210" s="21" t="s">
        <v>1903</v>
      </c>
      <c r="U210" s="21" t="s">
        <v>1903</v>
      </c>
      <c r="V210" s="21" t="s">
        <v>1903</v>
      </c>
      <c r="W210" s="21" t="s">
        <v>1903</v>
      </c>
      <c r="X210" s="22" t="s">
        <v>1903</v>
      </c>
      <c r="Y210" s="126" t="s">
        <v>1903</v>
      </c>
      <c r="Z210" s="143" t="s">
        <v>1903</v>
      </c>
      <c r="AA210" s="142" t="s">
        <v>1903</v>
      </c>
      <c r="AB210" s="2" t="s">
        <v>1903</v>
      </c>
    </row>
    <row r="211" spans="1:28" ht="20.25" hidden="1" customHeight="1" x14ac:dyDescent="0.4">
      <c r="A211" s="328">
        <v>45626</v>
      </c>
      <c r="B211" s="291"/>
      <c r="C211" s="19">
        <v>0</v>
      </c>
      <c r="D211" s="19">
        <v>0</v>
      </c>
      <c r="E211" s="20">
        <v>0</v>
      </c>
      <c r="F211" s="19">
        <v>0</v>
      </c>
      <c r="G211" s="19">
        <v>0</v>
      </c>
      <c r="H211" s="19">
        <v>0</v>
      </c>
      <c r="I211" s="19">
        <v>0</v>
      </c>
      <c r="J211" s="19">
        <v>0</v>
      </c>
      <c r="K211" s="299">
        <v>0</v>
      </c>
      <c r="L211" s="21">
        <v>0</v>
      </c>
      <c r="M211" s="21" t="s">
        <v>1903</v>
      </c>
      <c r="N211" s="21" t="s">
        <v>1903</v>
      </c>
      <c r="O211" s="21" t="s">
        <v>1903</v>
      </c>
      <c r="P211" s="21" t="s">
        <v>1903</v>
      </c>
      <c r="Q211" s="21" t="s">
        <v>1903</v>
      </c>
      <c r="R211" s="21" t="s">
        <v>1903</v>
      </c>
      <c r="S211" s="21" t="s">
        <v>1903</v>
      </c>
      <c r="T211" s="21" t="s">
        <v>1903</v>
      </c>
      <c r="U211" s="21" t="s">
        <v>1903</v>
      </c>
      <c r="V211" s="21" t="s">
        <v>1903</v>
      </c>
      <c r="W211" s="21" t="s">
        <v>1903</v>
      </c>
      <c r="X211" s="22" t="s">
        <v>1903</v>
      </c>
      <c r="Y211" s="126" t="s">
        <v>1903</v>
      </c>
      <c r="Z211" s="143" t="s">
        <v>1903</v>
      </c>
      <c r="AA211" s="142" t="s">
        <v>1903</v>
      </c>
      <c r="AB211" s="2" t="s">
        <v>1903</v>
      </c>
    </row>
    <row r="212" spans="1:28" ht="20.25" hidden="1" customHeight="1" x14ac:dyDescent="0.4">
      <c r="A212" s="328">
        <v>45626</v>
      </c>
      <c r="B212" s="291"/>
      <c r="C212" s="19">
        <v>0</v>
      </c>
      <c r="D212" s="19">
        <v>0</v>
      </c>
      <c r="E212" s="20">
        <v>0</v>
      </c>
      <c r="F212" s="19">
        <v>0</v>
      </c>
      <c r="G212" s="19">
        <v>0</v>
      </c>
      <c r="H212" s="19">
        <v>0</v>
      </c>
      <c r="I212" s="19">
        <v>0</v>
      </c>
      <c r="J212" s="19">
        <v>0</v>
      </c>
      <c r="K212" s="299">
        <v>0</v>
      </c>
      <c r="L212" s="21">
        <v>0</v>
      </c>
      <c r="M212" s="21" t="s">
        <v>1903</v>
      </c>
      <c r="N212" s="21" t="s">
        <v>1903</v>
      </c>
      <c r="O212" s="21" t="s">
        <v>1903</v>
      </c>
      <c r="P212" s="21" t="s">
        <v>1903</v>
      </c>
      <c r="Q212" s="21" t="s">
        <v>1903</v>
      </c>
      <c r="R212" s="21" t="s">
        <v>1903</v>
      </c>
      <c r="S212" s="21" t="s">
        <v>1903</v>
      </c>
      <c r="T212" s="21" t="s">
        <v>1903</v>
      </c>
      <c r="U212" s="21" t="s">
        <v>1903</v>
      </c>
      <c r="V212" s="21" t="s">
        <v>1903</v>
      </c>
      <c r="W212" s="21" t="s">
        <v>1903</v>
      </c>
      <c r="X212" s="22" t="s">
        <v>1903</v>
      </c>
      <c r="Y212" s="126" t="s">
        <v>1903</v>
      </c>
      <c r="Z212" s="143" t="s">
        <v>1903</v>
      </c>
      <c r="AA212" s="142" t="s">
        <v>1903</v>
      </c>
      <c r="AB212" s="2" t="s">
        <v>1903</v>
      </c>
    </row>
    <row r="213" spans="1:28" ht="20.25" hidden="1" customHeight="1" x14ac:dyDescent="0.4">
      <c r="A213" s="328">
        <v>45626</v>
      </c>
      <c r="B213" s="291"/>
      <c r="C213" s="19">
        <v>0</v>
      </c>
      <c r="D213" s="19">
        <v>0</v>
      </c>
      <c r="E213" s="20">
        <v>0</v>
      </c>
      <c r="F213" s="19">
        <v>0</v>
      </c>
      <c r="G213" s="19">
        <v>0</v>
      </c>
      <c r="H213" s="19">
        <v>0</v>
      </c>
      <c r="I213" s="19">
        <v>0</v>
      </c>
      <c r="J213" s="19">
        <v>0</v>
      </c>
      <c r="K213" s="299">
        <v>0</v>
      </c>
      <c r="L213" s="21">
        <v>0</v>
      </c>
      <c r="M213" s="21" t="s">
        <v>1903</v>
      </c>
      <c r="N213" s="21" t="s">
        <v>1903</v>
      </c>
      <c r="O213" s="21" t="s">
        <v>1903</v>
      </c>
      <c r="P213" s="21" t="s">
        <v>1903</v>
      </c>
      <c r="Q213" s="21" t="s">
        <v>1903</v>
      </c>
      <c r="R213" s="21" t="s">
        <v>1903</v>
      </c>
      <c r="S213" s="21" t="s">
        <v>1903</v>
      </c>
      <c r="T213" s="21" t="s">
        <v>1903</v>
      </c>
      <c r="U213" s="21" t="s">
        <v>1903</v>
      </c>
      <c r="V213" s="21" t="s">
        <v>1903</v>
      </c>
      <c r="W213" s="21" t="s">
        <v>1903</v>
      </c>
      <c r="X213" s="22" t="s">
        <v>1903</v>
      </c>
      <c r="Y213" s="126" t="s">
        <v>1903</v>
      </c>
      <c r="Z213" s="143" t="s">
        <v>1903</v>
      </c>
      <c r="AA213" s="142" t="s">
        <v>1903</v>
      </c>
      <c r="AB213" s="2" t="s">
        <v>1903</v>
      </c>
    </row>
    <row r="214" spans="1:28" ht="20.25" hidden="1" customHeight="1" x14ac:dyDescent="0.4">
      <c r="A214" s="328">
        <v>45626</v>
      </c>
      <c r="B214" s="291"/>
      <c r="C214" s="19">
        <v>0</v>
      </c>
      <c r="D214" s="19">
        <v>0</v>
      </c>
      <c r="E214" s="20">
        <v>0</v>
      </c>
      <c r="F214" s="19">
        <v>0</v>
      </c>
      <c r="G214" s="19">
        <v>0</v>
      </c>
      <c r="H214" s="19">
        <v>0</v>
      </c>
      <c r="I214" s="19">
        <v>0</v>
      </c>
      <c r="J214" s="19">
        <v>0</v>
      </c>
      <c r="K214" s="299">
        <v>0</v>
      </c>
      <c r="L214" s="21">
        <v>0</v>
      </c>
      <c r="M214" s="21" t="s">
        <v>1903</v>
      </c>
      <c r="N214" s="21" t="s">
        <v>1903</v>
      </c>
      <c r="O214" s="21" t="s">
        <v>1903</v>
      </c>
      <c r="P214" s="21" t="s">
        <v>1903</v>
      </c>
      <c r="Q214" s="21" t="s">
        <v>1903</v>
      </c>
      <c r="R214" s="21" t="s">
        <v>1903</v>
      </c>
      <c r="S214" s="21" t="s">
        <v>1903</v>
      </c>
      <c r="T214" s="21" t="s">
        <v>1903</v>
      </c>
      <c r="U214" s="21" t="s">
        <v>1903</v>
      </c>
      <c r="V214" s="21" t="s">
        <v>1903</v>
      </c>
      <c r="W214" s="21" t="s">
        <v>1903</v>
      </c>
      <c r="X214" s="22" t="s">
        <v>1903</v>
      </c>
      <c r="Y214" s="126" t="s">
        <v>1903</v>
      </c>
      <c r="Z214" s="143" t="s">
        <v>1903</v>
      </c>
      <c r="AA214" s="142" t="s">
        <v>1903</v>
      </c>
      <c r="AB214" s="2" t="s">
        <v>1903</v>
      </c>
    </row>
    <row r="215" spans="1:28" ht="20.25" hidden="1" customHeight="1" x14ac:dyDescent="0.4">
      <c r="A215" s="328">
        <v>45626</v>
      </c>
      <c r="B215" s="291"/>
      <c r="C215" s="19">
        <v>0</v>
      </c>
      <c r="D215" s="19">
        <v>0</v>
      </c>
      <c r="E215" s="20">
        <v>0</v>
      </c>
      <c r="F215" s="19">
        <v>0</v>
      </c>
      <c r="G215" s="19">
        <v>0</v>
      </c>
      <c r="H215" s="19">
        <v>0</v>
      </c>
      <c r="I215" s="19">
        <v>0</v>
      </c>
      <c r="J215" s="19">
        <v>0</v>
      </c>
      <c r="K215" s="299">
        <v>0</v>
      </c>
      <c r="L215" s="21">
        <v>0</v>
      </c>
      <c r="M215" s="21" t="s">
        <v>1903</v>
      </c>
      <c r="N215" s="21" t="s">
        <v>1903</v>
      </c>
      <c r="O215" s="21" t="s">
        <v>1903</v>
      </c>
      <c r="P215" s="21" t="s">
        <v>1903</v>
      </c>
      <c r="Q215" s="21" t="s">
        <v>1903</v>
      </c>
      <c r="R215" s="21" t="s">
        <v>1903</v>
      </c>
      <c r="S215" s="21" t="s">
        <v>1903</v>
      </c>
      <c r="T215" s="21" t="s">
        <v>1903</v>
      </c>
      <c r="U215" s="21" t="s">
        <v>1903</v>
      </c>
      <c r="V215" s="21" t="s">
        <v>1903</v>
      </c>
      <c r="W215" s="21" t="s">
        <v>1903</v>
      </c>
      <c r="X215" s="22" t="s">
        <v>1903</v>
      </c>
      <c r="Y215" s="126" t="s">
        <v>1903</v>
      </c>
      <c r="Z215" s="143" t="s">
        <v>1903</v>
      </c>
      <c r="AA215" s="142" t="s">
        <v>1903</v>
      </c>
      <c r="AB215" s="2" t="s">
        <v>1903</v>
      </c>
    </row>
    <row r="216" spans="1:28" ht="20.25" hidden="1" customHeight="1" x14ac:dyDescent="0.4">
      <c r="A216" s="328">
        <v>45626</v>
      </c>
      <c r="B216" s="291"/>
      <c r="C216" s="19">
        <v>0</v>
      </c>
      <c r="D216" s="19">
        <v>0</v>
      </c>
      <c r="E216" s="20">
        <v>0</v>
      </c>
      <c r="F216" s="19">
        <v>0</v>
      </c>
      <c r="G216" s="19">
        <v>0</v>
      </c>
      <c r="H216" s="19">
        <v>0</v>
      </c>
      <c r="I216" s="19">
        <v>0</v>
      </c>
      <c r="J216" s="19">
        <v>0</v>
      </c>
      <c r="K216" s="299">
        <v>0</v>
      </c>
      <c r="L216" s="21">
        <v>0</v>
      </c>
      <c r="M216" s="21" t="s">
        <v>1903</v>
      </c>
      <c r="N216" s="21" t="s">
        <v>1903</v>
      </c>
      <c r="O216" s="21" t="s">
        <v>1903</v>
      </c>
      <c r="P216" s="21" t="s">
        <v>1903</v>
      </c>
      <c r="Q216" s="21" t="s">
        <v>1903</v>
      </c>
      <c r="R216" s="21" t="s">
        <v>1903</v>
      </c>
      <c r="S216" s="21" t="s">
        <v>1903</v>
      </c>
      <c r="T216" s="21" t="s">
        <v>1903</v>
      </c>
      <c r="U216" s="21" t="s">
        <v>1903</v>
      </c>
      <c r="V216" s="21" t="s">
        <v>1903</v>
      </c>
      <c r="W216" s="21" t="s">
        <v>1903</v>
      </c>
      <c r="X216" s="22" t="s">
        <v>1903</v>
      </c>
      <c r="Y216" s="126" t="s">
        <v>1903</v>
      </c>
      <c r="Z216" s="143" t="s">
        <v>1903</v>
      </c>
      <c r="AA216" s="142" t="s">
        <v>1903</v>
      </c>
      <c r="AB216" s="2" t="s">
        <v>1903</v>
      </c>
    </row>
    <row r="217" spans="1:28" ht="20.25" hidden="1" customHeight="1" x14ac:dyDescent="0.4">
      <c r="A217" s="328">
        <v>45626</v>
      </c>
      <c r="B217" s="291"/>
      <c r="C217" s="19">
        <v>0</v>
      </c>
      <c r="D217" s="19">
        <v>0</v>
      </c>
      <c r="E217" s="20">
        <v>0</v>
      </c>
      <c r="F217" s="19">
        <v>0</v>
      </c>
      <c r="G217" s="19">
        <v>0</v>
      </c>
      <c r="H217" s="19">
        <v>0</v>
      </c>
      <c r="I217" s="19">
        <v>0</v>
      </c>
      <c r="J217" s="19">
        <v>0</v>
      </c>
      <c r="K217" s="299">
        <v>0</v>
      </c>
      <c r="L217" s="21">
        <v>0</v>
      </c>
      <c r="M217" s="21" t="s">
        <v>1903</v>
      </c>
      <c r="N217" s="21" t="s">
        <v>1903</v>
      </c>
      <c r="O217" s="21" t="s">
        <v>1903</v>
      </c>
      <c r="P217" s="21" t="s">
        <v>1903</v>
      </c>
      <c r="Q217" s="21" t="s">
        <v>1903</v>
      </c>
      <c r="R217" s="21" t="s">
        <v>1903</v>
      </c>
      <c r="S217" s="21" t="s">
        <v>1903</v>
      </c>
      <c r="T217" s="21" t="s">
        <v>1903</v>
      </c>
      <c r="U217" s="21" t="s">
        <v>1903</v>
      </c>
      <c r="V217" s="21" t="s">
        <v>1903</v>
      </c>
      <c r="W217" s="21" t="s">
        <v>1903</v>
      </c>
      <c r="X217" s="22" t="s">
        <v>1903</v>
      </c>
      <c r="Y217" s="126" t="s">
        <v>1903</v>
      </c>
      <c r="Z217" s="143" t="s">
        <v>1903</v>
      </c>
      <c r="AA217" s="142" t="s">
        <v>1903</v>
      </c>
      <c r="AB217" s="2" t="s">
        <v>1903</v>
      </c>
    </row>
    <row r="218" spans="1:28" ht="20.25" hidden="1" customHeight="1" x14ac:dyDescent="0.4">
      <c r="A218" s="328">
        <v>45626</v>
      </c>
      <c r="B218" s="291"/>
      <c r="C218" s="19">
        <v>0</v>
      </c>
      <c r="D218" s="19">
        <v>0</v>
      </c>
      <c r="E218" s="20">
        <v>0</v>
      </c>
      <c r="F218" s="19">
        <v>0</v>
      </c>
      <c r="G218" s="19">
        <v>0</v>
      </c>
      <c r="H218" s="19">
        <v>0</v>
      </c>
      <c r="I218" s="19">
        <v>0</v>
      </c>
      <c r="J218" s="19">
        <v>0</v>
      </c>
      <c r="K218" s="299">
        <v>0</v>
      </c>
      <c r="L218" s="21">
        <v>0</v>
      </c>
      <c r="M218" s="21" t="s">
        <v>1903</v>
      </c>
      <c r="N218" s="21" t="s">
        <v>1903</v>
      </c>
      <c r="O218" s="21" t="s">
        <v>1903</v>
      </c>
      <c r="P218" s="21" t="s">
        <v>1903</v>
      </c>
      <c r="Q218" s="21" t="s">
        <v>1903</v>
      </c>
      <c r="R218" s="21" t="s">
        <v>1903</v>
      </c>
      <c r="S218" s="21" t="s">
        <v>1903</v>
      </c>
      <c r="T218" s="21" t="s">
        <v>1903</v>
      </c>
      <c r="U218" s="21" t="s">
        <v>1903</v>
      </c>
      <c r="V218" s="21" t="s">
        <v>1903</v>
      </c>
      <c r="W218" s="21" t="s">
        <v>1903</v>
      </c>
      <c r="X218" s="22" t="s">
        <v>1903</v>
      </c>
      <c r="Y218" s="126" t="s">
        <v>1903</v>
      </c>
      <c r="Z218" s="143" t="s">
        <v>1903</v>
      </c>
      <c r="AA218" s="142" t="s">
        <v>1903</v>
      </c>
      <c r="AB218" s="2" t="s">
        <v>1903</v>
      </c>
    </row>
    <row r="219" spans="1:28" ht="20.25" hidden="1" customHeight="1" x14ac:dyDescent="0.4">
      <c r="A219" s="328">
        <v>45626</v>
      </c>
      <c r="B219" s="291"/>
      <c r="C219" s="19">
        <v>0</v>
      </c>
      <c r="D219" s="19">
        <v>0</v>
      </c>
      <c r="E219" s="20">
        <v>0</v>
      </c>
      <c r="F219" s="19">
        <v>0</v>
      </c>
      <c r="G219" s="19">
        <v>0</v>
      </c>
      <c r="H219" s="19">
        <v>0</v>
      </c>
      <c r="I219" s="19">
        <v>0</v>
      </c>
      <c r="J219" s="19">
        <v>0</v>
      </c>
      <c r="K219" s="299">
        <v>0</v>
      </c>
      <c r="L219" s="21">
        <v>0</v>
      </c>
      <c r="M219" s="21" t="s">
        <v>1903</v>
      </c>
      <c r="N219" s="21" t="s">
        <v>1903</v>
      </c>
      <c r="O219" s="21" t="s">
        <v>1903</v>
      </c>
      <c r="P219" s="21" t="s">
        <v>1903</v>
      </c>
      <c r="Q219" s="21" t="s">
        <v>1903</v>
      </c>
      <c r="R219" s="21" t="s">
        <v>1903</v>
      </c>
      <c r="S219" s="21" t="s">
        <v>1903</v>
      </c>
      <c r="T219" s="21" t="s">
        <v>1903</v>
      </c>
      <c r="U219" s="21" t="s">
        <v>1903</v>
      </c>
      <c r="V219" s="21" t="s">
        <v>1903</v>
      </c>
      <c r="W219" s="21" t="s">
        <v>1903</v>
      </c>
      <c r="X219" s="22" t="s">
        <v>1903</v>
      </c>
      <c r="Y219" s="126" t="s">
        <v>1903</v>
      </c>
      <c r="Z219" s="143" t="s">
        <v>1903</v>
      </c>
      <c r="AA219" s="142" t="s">
        <v>1903</v>
      </c>
      <c r="AB219" s="2" t="s">
        <v>1903</v>
      </c>
    </row>
    <row r="220" spans="1:28" ht="20.25" hidden="1" customHeight="1" x14ac:dyDescent="0.4">
      <c r="A220" s="328">
        <v>45626</v>
      </c>
      <c r="B220" s="291"/>
      <c r="C220" s="19">
        <v>0</v>
      </c>
      <c r="D220" s="19">
        <v>0</v>
      </c>
      <c r="E220" s="20">
        <v>0</v>
      </c>
      <c r="F220" s="19">
        <v>0</v>
      </c>
      <c r="G220" s="19">
        <v>0</v>
      </c>
      <c r="H220" s="19">
        <v>0</v>
      </c>
      <c r="I220" s="19">
        <v>0</v>
      </c>
      <c r="J220" s="19">
        <v>0</v>
      </c>
      <c r="K220" s="299">
        <v>0</v>
      </c>
      <c r="L220" s="21">
        <v>0</v>
      </c>
      <c r="M220" s="21" t="s">
        <v>1903</v>
      </c>
      <c r="N220" s="21" t="s">
        <v>1903</v>
      </c>
      <c r="O220" s="21" t="s">
        <v>1903</v>
      </c>
      <c r="P220" s="21" t="s">
        <v>1903</v>
      </c>
      <c r="Q220" s="21" t="s">
        <v>1903</v>
      </c>
      <c r="R220" s="21" t="s">
        <v>1903</v>
      </c>
      <c r="S220" s="21" t="s">
        <v>1903</v>
      </c>
      <c r="T220" s="21" t="s">
        <v>1903</v>
      </c>
      <c r="U220" s="21" t="s">
        <v>1903</v>
      </c>
      <c r="V220" s="21" t="s">
        <v>1903</v>
      </c>
      <c r="W220" s="21" t="s">
        <v>1903</v>
      </c>
      <c r="X220" s="22" t="s">
        <v>1903</v>
      </c>
      <c r="Y220" s="126" t="s">
        <v>1903</v>
      </c>
      <c r="Z220" s="143" t="s">
        <v>1903</v>
      </c>
      <c r="AA220" s="142" t="s">
        <v>1903</v>
      </c>
      <c r="AB220" s="2" t="s">
        <v>1903</v>
      </c>
    </row>
    <row r="221" spans="1:28" ht="20.25" hidden="1" customHeight="1" x14ac:dyDescent="0.4">
      <c r="A221" s="328">
        <v>45626</v>
      </c>
      <c r="B221" s="291"/>
      <c r="C221" s="19">
        <v>0</v>
      </c>
      <c r="D221" s="19">
        <v>0</v>
      </c>
      <c r="E221" s="20">
        <v>0</v>
      </c>
      <c r="F221" s="19">
        <v>0</v>
      </c>
      <c r="G221" s="19">
        <v>0</v>
      </c>
      <c r="H221" s="19">
        <v>0</v>
      </c>
      <c r="I221" s="19">
        <v>0</v>
      </c>
      <c r="J221" s="19">
        <v>0</v>
      </c>
      <c r="K221" s="299">
        <v>0</v>
      </c>
      <c r="L221" s="21">
        <v>0</v>
      </c>
      <c r="M221" s="21" t="s">
        <v>1903</v>
      </c>
      <c r="N221" s="21" t="s">
        <v>1903</v>
      </c>
      <c r="O221" s="21" t="s">
        <v>1903</v>
      </c>
      <c r="P221" s="21" t="s">
        <v>1903</v>
      </c>
      <c r="Q221" s="21" t="s">
        <v>1903</v>
      </c>
      <c r="R221" s="21" t="s">
        <v>1903</v>
      </c>
      <c r="S221" s="21" t="s">
        <v>1903</v>
      </c>
      <c r="T221" s="21" t="s">
        <v>1903</v>
      </c>
      <c r="U221" s="21" t="s">
        <v>1903</v>
      </c>
      <c r="V221" s="21" t="s">
        <v>1903</v>
      </c>
      <c r="W221" s="21" t="s">
        <v>1903</v>
      </c>
      <c r="X221" s="22" t="s">
        <v>1903</v>
      </c>
      <c r="Y221" s="126" t="s">
        <v>1903</v>
      </c>
      <c r="Z221" s="143" t="s">
        <v>1903</v>
      </c>
      <c r="AA221" s="142" t="s">
        <v>1903</v>
      </c>
      <c r="AB221" s="2" t="s">
        <v>1903</v>
      </c>
    </row>
    <row r="222" spans="1:28" ht="20.25" hidden="1" customHeight="1" x14ac:dyDescent="0.4">
      <c r="A222" s="328">
        <v>45626</v>
      </c>
      <c r="B222" s="291"/>
      <c r="C222" s="19">
        <v>0</v>
      </c>
      <c r="D222" s="19">
        <v>0</v>
      </c>
      <c r="E222" s="20">
        <v>0</v>
      </c>
      <c r="F222" s="19">
        <v>0</v>
      </c>
      <c r="G222" s="19">
        <v>0</v>
      </c>
      <c r="H222" s="19">
        <v>0</v>
      </c>
      <c r="I222" s="19">
        <v>0</v>
      </c>
      <c r="J222" s="19">
        <v>0</v>
      </c>
      <c r="K222" s="299">
        <v>0</v>
      </c>
      <c r="L222" s="21">
        <v>0</v>
      </c>
      <c r="M222" s="21" t="s">
        <v>1903</v>
      </c>
      <c r="N222" s="21" t="s">
        <v>1903</v>
      </c>
      <c r="O222" s="21" t="s">
        <v>1903</v>
      </c>
      <c r="P222" s="21" t="s">
        <v>1903</v>
      </c>
      <c r="Q222" s="21" t="s">
        <v>1903</v>
      </c>
      <c r="R222" s="21" t="s">
        <v>1903</v>
      </c>
      <c r="S222" s="21" t="s">
        <v>1903</v>
      </c>
      <c r="T222" s="21" t="s">
        <v>1903</v>
      </c>
      <c r="U222" s="21" t="s">
        <v>1903</v>
      </c>
      <c r="V222" s="21" t="s">
        <v>1903</v>
      </c>
      <c r="W222" s="21" t="s">
        <v>1903</v>
      </c>
      <c r="X222" s="22" t="s">
        <v>1903</v>
      </c>
      <c r="Y222" s="126" t="s">
        <v>1903</v>
      </c>
      <c r="Z222" s="143" t="s">
        <v>1903</v>
      </c>
      <c r="AA222" s="142" t="s">
        <v>1903</v>
      </c>
      <c r="AB222" s="2" t="s">
        <v>1903</v>
      </c>
    </row>
    <row r="223" spans="1:28" ht="20.25" hidden="1" customHeight="1" x14ac:dyDescent="0.4">
      <c r="A223" s="328">
        <v>45626</v>
      </c>
      <c r="B223" s="291"/>
      <c r="C223" s="19">
        <v>0</v>
      </c>
      <c r="D223" s="19">
        <v>0</v>
      </c>
      <c r="E223" s="20">
        <v>0</v>
      </c>
      <c r="F223" s="19">
        <v>0</v>
      </c>
      <c r="G223" s="19">
        <v>0</v>
      </c>
      <c r="H223" s="19">
        <v>0</v>
      </c>
      <c r="I223" s="19">
        <v>0</v>
      </c>
      <c r="J223" s="19">
        <v>0</v>
      </c>
      <c r="K223" s="299">
        <v>0</v>
      </c>
      <c r="L223" s="21">
        <v>0</v>
      </c>
      <c r="M223" s="21" t="s">
        <v>1903</v>
      </c>
      <c r="N223" s="21" t="s">
        <v>1903</v>
      </c>
      <c r="O223" s="21" t="s">
        <v>1903</v>
      </c>
      <c r="P223" s="21" t="s">
        <v>1903</v>
      </c>
      <c r="Q223" s="21" t="s">
        <v>1903</v>
      </c>
      <c r="R223" s="21" t="s">
        <v>1903</v>
      </c>
      <c r="S223" s="21" t="s">
        <v>1903</v>
      </c>
      <c r="T223" s="21" t="s">
        <v>1903</v>
      </c>
      <c r="U223" s="21" t="s">
        <v>1903</v>
      </c>
      <c r="V223" s="21" t="s">
        <v>1903</v>
      </c>
      <c r="W223" s="21" t="s">
        <v>1903</v>
      </c>
      <c r="X223" s="22" t="s">
        <v>1903</v>
      </c>
      <c r="Y223" s="126" t="s">
        <v>1903</v>
      </c>
      <c r="Z223" s="143" t="s">
        <v>1903</v>
      </c>
      <c r="AA223" s="142" t="s">
        <v>1903</v>
      </c>
      <c r="AB223" s="2" t="s">
        <v>1903</v>
      </c>
    </row>
    <row r="224" spans="1:28" ht="20.25" hidden="1" customHeight="1" x14ac:dyDescent="0.4">
      <c r="A224" s="328">
        <v>45626</v>
      </c>
      <c r="B224" s="291"/>
      <c r="C224" s="19">
        <v>0</v>
      </c>
      <c r="D224" s="19">
        <v>0</v>
      </c>
      <c r="E224" s="20">
        <v>0</v>
      </c>
      <c r="F224" s="19">
        <v>0</v>
      </c>
      <c r="G224" s="19">
        <v>0</v>
      </c>
      <c r="H224" s="19">
        <v>0</v>
      </c>
      <c r="I224" s="19">
        <v>0</v>
      </c>
      <c r="J224" s="19">
        <v>0</v>
      </c>
      <c r="K224" s="299">
        <v>0</v>
      </c>
      <c r="L224" s="21">
        <v>0</v>
      </c>
      <c r="M224" s="21" t="s">
        <v>1903</v>
      </c>
      <c r="N224" s="21" t="s">
        <v>1903</v>
      </c>
      <c r="O224" s="21" t="s">
        <v>1903</v>
      </c>
      <c r="P224" s="21" t="s">
        <v>1903</v>
      </c>
      <c r="Q224" s="21" t="s">
        <v>1903</v>
      </c>
      <c r="R224" s="21" t="s">
        <v>1903</v>
      </c>
      <c r="S224" s="21" t="s">
        <v>1903</v>
      </c>
      <c r="T224" s="21" t="s">
        <v>1903</v>
      </c>
      <c r="U224" s="21" t="s">
        <v>1903</v>
      </c>
      <c r="V224" s="21" t="s">
        <v>1903</v>
      </c>
      <c r="W224" s="21" t="s">
        <v>1903</v>
      </c>
      <c r="X224" s="22" t="s">
        <v>1903</v>
      </c>
      <c r="Y224" s="126" t="s">
        <v>1903</v>
      </c>
      <c r="Z224" s="143" t="s">
        <v>1903</v>
      </c>
      <c r="AA224" s="142" t="s">
        <v>1903</v>
      </c>
      <c r="AB224" s="2" t="s">
        <v>1903</v>
      </c>
    </row>
    <row r="225" spans="1:40" ht="20.25" hidden="1" customHeight="1" x14ac:dyDescent="0.4">
      <c r="A225" s="328">
        <v>45626</v>
      </c>
      <c r="B225" s="291"/>
      <c r="C225" s="19">
        <v>0</v>
      </c>
      <c r="D225" s="19">
        <v>0</v>
      </c>
      <c r="E225" s="20">
        <v>0</v>
      </c>
      <c r="F225" s="19">
        <v>0</v>
      </c>
      <c r="G225" s="19">
        <v>0</v>
      </c>
      <c r="H225" s="19">
        <v>0</v>
      </c>
      <c r="I225" s="19">
        <v>0</v>
      </c>
      <c r="J225" s="19">
        <v>0</v>
      </c>
      <c r="K225" s="299">
        <v>0</v>
      </c>
      <c r="L225" s="21">
        <v>0</v>
      </c>
      <c r="M225" s="21" t="s">
        <v>1903</v>
      </c>
      <c r="N225" s="21" t="s">
        <v>1903</v>
      </c>
      <c r="O225" s="21" t="s">
        <v>1903</v>
      </c>
      <c r="P225" s="21" t="s">
        <v>1903</v>
      </c>
      <c r="Q225" s="21" t="s">
        <v>1903</v>
      </c>
      <c r="R225" s="21" t="s">
        <v>1903</v>
      </c>
      <c r="S225" s="21" t="s">
        <v>1903</v>
      </c>
      <c r="T225" s="21" t="s">
        <v>1903</v>
      </c>
      <c r="U225" s="21" t="s">
        <v>1903</v>
      </c>
      <c r="V225" s="21" t="s">
        <v>1903</v>
      </c>
      <c r="W225" s="21" t="s">
        <v>1903</v>
      </c>
      <c r="X225" s="22" t="s">
        <v>1903</v>
      </c>
      <c r="Y225" s="126" t="s">
        <v>1903</v>
      </c>
      <c r="Z225" s="143" t="s">
        <v>1903</v>
      </c>
      <c r="AA225" s="142" t="s">
        <v>1903</v>
      </c>
      <c r="AB225" s="2" t="s">
        <v>1903</v>
      </c>
    </row>
    <row r="226" spans="1:40" ht="20.25" hidden="1" customHeight="1" x14ac:dyDescent="0.4">
      <c r="A226" s="328">
        <v>45626</v>
      </c>
      <c r="B226" s="291"/>
      <c r="C226" s="19">
        <v>0</v>
      </c>
      <c r="D226" s="19">
        <v>0</v>
      </c>
      <c r="E226" s="20">
        <v>0</v>
      </c>
      <c r="F226" s="19">
        <v>0</v>
      </c>
      <c r="G226" s="19">
        <v>0</v>
      </c>
      <c r="H226" s="19">
        <v>0</v>
      </c>
      <c r="I226" s="19">
        <v>0</v>
      </c>
      <c r="J226" s="19">
        <v>0</v>
      </c>
      <c r="K226" s="299">
        <v>0</v>
      </c>
      <c r="L226" s="21">
        <v>0</v>
      </c>
      <c r="M226" s="21" t="s">
        <v>1903</v>
      </c>
      <c r="N226" s="21" t="s">
        <v>1903</v>
      </c>
      <c r="O226" s="21" t="s">
        <v>1903</v>
      </c>
      <c r="P226" s="21" t="s">
        <v>1903</v>
      </c>
      <c r="Q226" s="21" t="s">
        <v>1903</v>
      </c>
      <c r="R226" s="21" t="s">
        <v>1903</v>
      </c>
      <c r="S226" s="21" t="s">
        <v>1903</v>
      </c>
      <c r="T226" s="21" t="s">
        <v>1903</v>
      </c>
      <c r="U226" s="21" t="s">
        <v>1903</v>
      </c>
      <c r="V226" s="21" t="s">
        <v>1903</v>
      </c>
      <c r="W226" s="21" t="s">
        <v>1903</v>
      </c>
      <c r="X226" s="22" t="s">
        <v>1903</v>
      </c>
      <c r="Y226" s="126" t="s">
        <v>1903</v>
      </c>
      <c r="Z226" s="143" t="s">
        <v>1903</v>
      </c>
      <c r="AA226" s="142" t="s">
        <v>1903</v>
      </c>
      <c r="AB226" s="2" t="s">
        <v>1903</v>
      </c>
    </row>
    <row r="227" spans="1:40" ht="20.25" hidden="1" customHeight="1" x14ac:dyDescent="0.4">
      <c r="A227" s="328">
        <v>45626</v>
      </c>
      <c r="B227" s="291"/>
      <c r="C227" s="19">
        <v>0</v>
      </c>
      <c r="D227" s="19">
        <v>0</v>
      </c>
      <c r="E227" s="20">
        <v>0</v>
      </c>
      <c r="F227" s="19">
        <v>0</v>
      </c>
      <c r="G227" s="19">
        <v>0</v>
      </c>
      <c r="H227" s="19">
        <v>0</v>
      </c>
      <c r="I227" s="19">
        <v>0</v>
      </c>
      <c r="J227" s="19">
        <v>0</v>
      </c>
      <c r="K227" s="299">
        <v>0</v>
      </c>
      <c r="L227" s="21">
        <v>0</v>
      </c>
      <c r="M227" s="21" t="s">
        <v>1903</v>
      </c>
      <c r="N227" s="21" t="s">
        <v>1903</v>
      </c>
      <c r="O227" s="21" t="s">
        <v>1903</v>
      </c>
      <c r="P227" s="21" t="s">
        <v>1903</v>
      </c>
      <c r="Q227" s="21" t="s">
        <v>1903</v>
      </c>
      <c r="R227" s="21" t="s">
        <v>1903</v>
      </c>
      <c r="S227" s="21" t="s">
        <v>1903</v>
      </c>
      <c r="T227" s="21" t="s">
        <v>1903</v>
      </c>
      <c r="U227" s="21" t="s">
        <v>1903</v>
      </c>
      <c r="V227" s="21" t="s">
        <v>1903</v>
      </c>
      <c r="W227" s="21" t="s">
        <v>1903</v>
      </c>
      <c r="X227" s="22" t="s">
        <v>1903</v>
      </c>
      <c r="Y227" s="126" t="s">
        <v>1903</v>
      </c>
      <c r="Z227" s="143" t="s">
        <v>1903</v>
      </c>
      <c r="AA227" s="142" t="s">
        <v>1903</v>
      </c>
      <c r="AB227" s="2" t="s">
        <v>1903</v>
      </c>
    </row>
    <row r="228" spans="1:40" ht="20.25" hidden="1" customHeight="1" x14ac:dyDescent="0.4">
      <c r="A228" s="328">
        <v>45626</v>
      </c>
      <c r="B228" s="291"/>
      <c r="C228" s="19">
        <v>0</v>
      </c>
      <c r="D228" s="19">
        <v>0</v>
      </c>
      <c r="E228" s="20">
        <v>0</v>
      </c>
      <c r="F228" s="19">
        <v>0</v>
      </c>
      <c r="G228" s="19">
        <v>0</v>
      </c>
      <c r="H228" s="19">
        <v>0</v>
      </c>
      <c r="I228" s="19">
        <v>0</v>
      </c>
      <c r="J228" s="19">
        <v>0</v>
      </c>
      <c r="K228" s="299">
        <v>0</v>
      </c>
      <c r="L228" s="21">
        <v>0</v>
      </c>
      <c r="M228" s="21" t="s">
        <v>1903</v>
      </c>
      <c r="N228" s="21" t="s">
        <v>1903</v>
      </c>
      <c r="O228" s="21" t="s">
        <v>1903</v>
      </c>
      <c r="P228" s="21" t="s">
        <v>1903</v>
      </c>
      <c r="Q228" s="21" t="s">
        <v>1903</v>
      </c>
      <c r="R228" s="21" t="s">
        <v>1903</v>
      </c>
      <c r="S228" s="21" t="s">
        <v>1903</v>
      </c>
      <c r="T228" s="21" t="s">
        <v>1903</v>
      </c>
      <c r="U228" s="21" t="s">
        <v>1903</v>
      </c>
      <c r="V228" s="21" t="s">
        <v>1903</v>
      </c>
      <c r="W228" s="21" t="s">
        <v>1903</v>
      </c>
      <c r="X228" s="22" t="s">
        <v>1903</v>
      </c>
      <c r="Y228" s="126" t="s">
        <v>1903</v>
      </c>
      <c r="Z228" s="143" t="s">
        <v>1903</v>
      </c>
      <c r="AA228" s="142" t="s">
        <v>1903</v>
      </c>
      <c r="AB228" s="2" t="s">
        <v>1903</v>
      </c>
      <c r="AD228" s="18"/>
      <c r="AE228" s="18"/>
      <c r="AF228" s="18"/>
      <c r="AG228" s="18"/>
      <c r="AH228" s="18"/>
      <c r="AI228" s="18"/>
      <c r="AJ228" s="18"/>
      <c r="AK228" s="18"/>
      <c r="AL228" s="18"/>
    </row>
    <row r="229" spans="1:40" ht="20.25" hidden="1" customHeight="1" x14ac:dyDescent="0.4">
      <c r="A229" s="328">
        <v>45626</v>
      </c>
      <c r="B229" s="291"/>
      <c r="C229" s="19">
        <v>0</v>
      </c>
      <c r="D229" s="19">
        <v>0</v>
      </c>
      <c r="E229" s="20">
        <v>0</v>
      </c>
      <c r="F229" s="19">
        <v>0</v>
      </c>
      <c r="G229" s="19">
        <v>0</v>
      </c>
      <c r="H229" s="19">
        <v>0</v>
      </c>
      <c r="I229" s="19">
        <v>0</v>
      </c>
      <c r="J229" s="19">
        <v>0</v>
      </c>
      <c r="K229" s="299">
        <v>0</v>
      </c>
      <c r="L229" s="21">
        <v>0</v>
      </c>
      <c r="M229" s="21" t="s">
        <v>1903</v>
      </c>
      <c r="N229" s="21" t="s">
        <v>1903</v>
      </c>
      <c r="O229" s="21" t="s">
        <v>1903</v>
      </c>
      <c r="P229" s="21" t="s">
        <v>1903</v>
      </c>
      <c r="Q229" s="21" t="s">
        <v>1903</v>
      </c>
      <c r="R229" s="21" t="s">
        <v>1903</v>
      </c>
      <c r="S229" s="21" t="s">
        <v>1903</v>
      </c>
      <c r="T229" s="21" t="s">
        <v>1903</v>
      </c>
      <c r="U229" s="21" t="s">
        <v>1903</v>
      </c>
      <c r="V229" s="21" t="s">
        <v>1903</v>
      </c>
      <c r="W229" s="21" t="s">
        <v>1903</v>
      </c>
      <c r="X229" s="22" t="s">
        <v>1903</v>
      </c>
      <c r="Y229" s="126" t="s">
        <v>1903</v>
      </c>
      <c r="Z229" s="143" t="s">
        <v>1903</v>
      </c>
      <c r="AA229" s="142" t="s">
        <v>1903</v>
      </c>
      <c r="AB229" s="2" t="s">
        <v>1903</v>
      </c>
      <c r="AD229" s="18"/>
      <c r="AE229" s="18"/>
      <c r="AF229" s="18"/>
      <c r="AG229" s="18"/>
      <c r="AH229" s="18"/>
      <c r="AI229" s="18"/>
      <c r="AJ229" s="18"/>
      <c r="AK229" s="18"/>
      <c r="AL229" s="18"/>
    </row>
    <row r="230" spans="1:40" ht="20.25" hidden="1" customHeight="1" x14ac:dyDescent="0.4">
      <c r="A230" s="328">
        <v>45626</v>
      </c>
      <c r="B230" s="291"/>
      <c r="C230" s="19">
        <v>0</v>
      </c>
      <c r="D230" s="19">
        <v>0</v>
      </c>
      <c r="E230" s="20">
        <v>0</v>
      </c>
      <c r="F230" s="19">
        <v>0</v>
      </c>
      <c r="G230" s="19">
        <v>0</v>
      </c>
      <c r="H230" s="19">
        <v>0</v>
      </c>
      <c r="I230" s="19">
        <v>0</v>
      </c>
      <c r="J230" s="19">
        <v>0</v>
      </c>
      <c r="K230" s="299">
        <v>0</v>
      </c>
      <c r="L230" s="21">
        <v>0</v>
      </c>
      <c r="M230" s="21" t="s">
        <v>1903</v>
      </c>
      <c r="N230" s="21" t="s">
        <v>1903</v>
      </c>
      <c r="O230" s="21" t="s">
        <v>1903</v>
      </c>
      <c r="P230" s="21" t="s">
        <v>1903</v>
      </c>
      <c r="Q230" s="21" t="s">
        <v>1903</v>
      </c>
      <c r="R230" s="21" t="s">
        <v>1903</v>
      </c>
      <c r="S230" s="21" t="s">
        <v>1903</v>
      </c>
      <c r="T230" s="21" t="s">
        <v>1903</v>
      </c>
      <c r="U230" s="21" t="s">
        <v>1903</v>
      </c>
      <c r="V230" s="21" t="s">
        <v>1903</v>
      </c>
      <c r="W230" s="21" t="s">
        <v>1903</v>
      </c>
      <c r="X230" s="22" t="s">
        <v>1903</v>
      </c>
      <c r="Y230" s="126" t="s">
        <v>1903</v>
      </c>
      <c r="Z230" s="143" t="s">
        <v>1903</v>
      </c>
      <c r="AA230" s="142" t="s">
        <v>1903</v>
      </c>
      <c r="AB230" s="2" t="s">
        <v>1903</v>
      </c>
      <c r="AD230" s="18"/>
      <c r="AE230" s="18"/>
      <c r="AF230" s="18"/>
      <c r="AG230" s="18"/>
      <c r="AH230" s="18"/>
      <c r="AI230" s="18"/>
      <c r="AJ230" s="18"/>
      <c r="AK230" s="18"/>
      <c r="AL230" s="18"/>
    </row>
    <row r="231" spans="1:40" ht="20.25" hidden="1" customHeight="1" x14ac:dyDescent="0.4">
      <c r="A231" s="328">
        <v>45626</v>
      </c>
      <c r="B231" s="291"/>
      <c r="C231" s="19">
        <v>0</v>
      </c>
      <c r="D231" s="19">
        <v>0</v>
      </c>
      <c r="E231" s="20">
        <v>0</v>
      </c>
      <c r="F231" s="19">
        <v>0</v>
      </c>
      <c r="G231" s="19">
        <v>0</v>
      </c>
      <c r="H231" s="19">
        <v>0</v>
      </c>
      <c r="I231" s="19">
        <v>0</v>
      </c>
      <c r="J231" s="19">
        <v>0</v>
      </c>
      <c r="K231" s="299">
        <v>0</v>
      </c>
      <c r="L231" s="21">
        <v>0</v>
      </c>
      <c r="M231" s="21" t="s">
        <v>1903</v>
      </c>
      <c r="N231" s="21" t="s">
        <v>1903</v>
      </c>
      <c r="O231" s="21" t="s">
        <v>1903</v>
      </c>
      <c r="P231" s="21" t="s">
        <v>1903</v>
      </c>
      <c r="Q231" s="21" t="s">
        <v>1903</v>
      </c>
      <c r="R231" s="21" t="s">
        <v>1903</v>
      </c>
      <c r="S231" s="21" t="s">
        <v>1903</v>
      </c>
      <c r="T231" s="21" t="s">
        <v>1903</v>
      </c>
      <c r="U231" s="21" t="s">
        <v>1903</v>
      </c>
      <c r="V231" s="21" t="s">
        <v>1903</v>
      </c>
      <c r="W231" s="21" t="s">
        <v>1903</v>
      </c>
      <c r="X231" s="22" t="s">
        <v>1903</v>
      </c>
      <c r="Y231" s="126" t="s">
        <v>1903</v>
      </c>
      <c r="Z231" s="143" t="s">
        <v>1903</v>
      </c>
      <c r="AA231" s="142" t="s">
        <v>1903</v>
      </c>
      <c r="AB231" s="2" t="s">
        <v>1903</v>
      </c>
      <c r="AD231" s="18"/>
      <c r="AE231" s="18"/>
      <c r="AF231" s="18"/>
      <c r="AG231" s="18"/>
      <c r="AH231" s="18"/>
      <c r="AI231" s="18"/>
      <c r="AJ231" s="18"/>
      <c r="AK231" s="18"/>
      <c r="AL231" s="18"/>
    </row>
    <row r="232" spans="1:40" ht="20.25" hidden="1" customHeight="1" x14ac:dyDescent="0.4">
      <c r="A232" s="328">
        <v>45626</v>
      </c>
      <c r="B232" s="291"/>
      <c r="C232" s="19">
        <v>0</v>
      </c>
      <c r="D232" s="19">
        <v>0</v>
      </c>
      <c r="E232" s="20">
        <v>0</v>
      </c>
      <c r="F232" s="19">
        <v>0</v>
      </c>
      <c r="G232" s="19">
        <v>0</v>
      </c>
      <c r="H232" s="19">
        <v>0</v>
      </c>
      <c r="I232" s="19">
        <v>0</v>
      </c>
      <c r="J232" s="19">
        <v>0</v>
      </c>
      <c r="K232" s="299">
        <v>0</v>
      </c>
      <c r="L232" s="21">
        <v>0</v>
      </c>
      <c r="M232" s="21" t="s">
        <v>1903</v>
      </c>
      <c r="N232" s="21" t="s">
        <v>1903</v>
      </c>
      <c r="O232" s="21" t="s">
        <v>1903</v>
      </c>
      <c r="P232" s="21" t="s">
        <v>1903</v>
      </c>
      <c r="Q232" s="21" t="s">
        <v>1903</v>
      </c>
      <c r="R232" s="21" t="s">
        <v>1903</v>
      </c>
      <c r="S232" s="21" t="s">
        <v>1903</v>
      </c>
      <c r="T232" s="21" t="s">
        <v>1903</v>
      </c>
      <c r="U232" s="21" t="s">
        <v>1903</v>
      </c>
      <c r="V232" s="21" t="s">
        <v>1903</v>
      </c>
      <c r="W232" s="21" t="s">
        <v>1903</v>
      </c>
      <c r="X232" s="22" t="s">
        <v>1903</v>
      </c>
      <c r="Y232" s="126" t="s">
        <v>1903</v>
      </c>
      <c r="Z232" s="143" t="s">
        <v>1903</v>
      </c>
      <c r="AA232" s="142" t="s">
        <v>1903</v>
      </c>
      <c r="AB232" s="2" t="s">
        <v>1903</v>
      </c>
      <c r="AD232" s="18"/>
      <c r="AE232" s="18"/>
      <c r="AF232" s="18"/>
      <c r="AG232" s="18"/>
      <c r="AH232" s="18"/>
      <c r="AI232" s="18"/>
      <c r="AJ232" s="18"/>
      <c r="AK232" s="18"/>
      <c r="AL232" s="18"/>
    </row>
    <row r="233" spans="1:40" ht="20.25" hidden="1" customHeight="1" x14ac:dyDescent="0.4">
      <c r="A233" s="328">
        <v>45626</v>
      </c>
      <c r="B233" s="291"/>
      <c r="C233" s="19">
        <v>0</v>
      </c>
      <c r="D233" s="19">
        <v>0</v>
      </c>
      <c r="E233" s="20">
        <v>0</v>
      </c>
      <c r="F233" s="19">
        <v>0</v>
      </c>
      <c r="G233" s="19">
        <v>0</v>
      </c>
      <c r="H233" s="19">
        <v>0</v>
      </c>
      <c r="I233" s="19">
        <v>0</v>
      </c>
      <c r="J233" s="19">
        <v>0</v>
      </c>
      <c r="K233" s="299">
        <v>0</v>
      </c>
      <c r="L233" s="21">
        <v>0</v>
      </c>
      <c r="M233" s="21" t="s">
        <v>1903</v>
      </c>
      <c r="N233" s="21" t="s">
        <v>1903</v>
      </c>
      <c r="O233" s="21" t="s">
        <v>1903</v>
      </c>
      <c r="P233" s="21" t="s">
        <v>1903</v>
      </c>
      <c r="Q233" s="21" t="s">
        <v>1903</v>
      </c>
      <c r="R233" s="21" t="s">
        <v>1903</v>
      </c>
      <c r="S233" s="21" t="s">
        <v>1903</v>
      </c>
      <c r="T233" s="21" t="s">
        <v>1903</v>
      </c>
      <c r="U233" s="21" t="s">
        <v>1903</v>
      </c>
      <c r="V233" s="21" t="s">
        <v>1903</v>
      </c>
      <c r="W233" s="21" t="s">
        <v>1903</v>
      </c>
      <c r="X233" s="22" t="s">
        <v>1903</v>
      </c>
      <c r="Y233" s="126" t="s">
        <v>1903</v>
      </c>
      <c r="Z233" s="143" t="s">
        <v>1903</v>
      </c>
      <c r="AA233" s="142" t="s">
        <v>1903</v>
      </c>
      <c r="AB233" s="2" t="s">
        <v>1903</v>
      </c>
      <c r="AD233" s="18"/>
      <c r="AE233" s="18"/>
      <c r="AF233" s="18"/>
      <c r="AG233" s="18"/>
      <c r="AH233" s="18"/>
      <c r="AI233" s="18"/>
      <c r="AJ233" s="18"/>
      <c r="AK233" s="18"/>
      <c r="AL233" s="18"/>
    </row>
    <row r="234" spans="1:40" ht="20.25" hidden="1" customHeight="1" x14ac:dyDescent="0.4">
      <c r="A234" s="328">
        <v>45626</v>
      </c>
      <c r="B234" s="291"/>
      <c r="C234" s="19">
        <v>0</v>
      </c>
      <c r="D234" s="19">
        <v>0</v>
      </c>
      <c r="E234" s="20">
        <v>0</v>
      </c>
      <c r="F234" s="19">
        <v>0</v>
      </c>
      <c r="G234" s="19">
        <v>0</v>
      </c>
      <c r="H234" s="19">
        <v>0</v>
      </c>
      <c r="I234" s="19">
        <v>0</v>
      </c>
      <c r="J234" s="19">
        <v>0</v>
      </c>
      <c r="K234" s="299">
        <v>0</v>
      </c>
      <c r="L234" s="21">
        <v>0</v>
      </c>
      <c r="M234" s="21" t="s">
        <v>1903</v>
      </c>
      <c r="N234" s="21" t="s">
        <v>1903</v>
      </c>
      <c r="O234" s="21" t="s">
        <v>1903</v>
      </c>
      <c r="P234" s="21" t="s">
        <v>1903</v>
      </c>
      <c r="Q234" s="21" t="s">
        <v>1903</v>
      </c>
      <c r="R234" s="21" t="s">
        <v>1903</v>
      </c>
      <c r="S234" s="21" t="s">
        <v>1903</v>
      </c>
      <c r="T234" s="21" t="s">
        <v>1903</v>
      </c>
      <c r="U234" s="21" t="s">
        <v>1903</v>
      </c>
      <c r="V234" s="21" t="s">
        <v>1903</v>
      </c>
      <c r="W234" s="21" t="s">
        <v>1903</v>
      </c>
      <c r="X234" s="22" t="s">
        <v>1903</v>
      </c>
      <c r="Y234" s="126" t="s">
        <v>1903</v>
      </c>
      <c r="Z234" s="143" t="s">
        <v>1903</v>
      </c>
      <c r="AA234" s="142" t="s">
        <v>1903</v>
      </c>
      <c r="AB234" s="2" t="s">
        <v>1903</v>
      </c>
      <c r="AD234" s="18"/>
      <c r="AE234" s="18"/>
      <c r="AF234" s="18"/>
      <c r="AG234" s="18"/>
      <c r="AH234" s="18"/>
      <c r="AI234" s="18"/>
      <c r="AJ234" s="18"/>
      <c r="AK234" s="18"/>
      <c r="AL234" s="18"/>
    </row>
    <row r="235" spans="1:40" ht="20.25" hidden="1" customHeight="1" x14ac:dyDescent="0.4">
      <c r="A235" s="328">
        <v>45626</v>
      </c>
      <c r="B235" s="291"/>
      <c r="C235" s="19">
        <v>0</v>
      </c>
      <c r="D235" s="19">
        <v>0</v>
      </c>
      <c r="E235" s="20">
        <v>0</v>
      </c>
      <c r="F235" s="19">
        <v>0</v>
      </c>
      <c r="G235" s="19">
        <v>0</v>
      </c>
      <c r="H235" s="19">
        <v>0</v>
      </c>
      <c r="I235" s="19">
        <v>0</v>
      </c>
      <c r="J235" s="19">
        <v>0</v>
      </c>
      <c r="K235" s="299">
        <v>0</v>
      </c>
      <c r="L235" s="21">
        <v>0</v>
      </c>
      <c r="M235" s="21" t="s">
        <v>1903</v>
      </c>
      <c r="N235" s="21" t="s">
        <v>1903</v>
      </c>
      <c r="O235" s="21" t="s">
        <v>1903</v>
      </c>
      <c r="P235" s="21" t="s">
        <v>1903</v>
      </c>
      <c r="Q235" s="21" t="s">
        <v>1903</v>
      </c>
      <c r="R235" s="21" t="s">
        <v>1903</v>
      </c>
      <c r="S235" s="21" t="s">
        <v>1903</v>
      </c>
      <c r="T235" s="21" t="s">
        <v>1903</v>
      </c>
      <c r="U235" s="21" t="s">
        <v>1903</v>
      </c>
      <c r="V235" s="21" t="s">
        <v>1903</v>
      </c>
      <c r="W235" s="21" t="s">
        <v>1903</v>
      </c>
      <c r="X235" s="22" t="s">
        <v>1903</v>
      </c>
      <c r="Y235" s="126" t="s">
        <v>1903</v>
      </c>
      <c r="Z235" s="143" t="s">
        <v>1903</v>
      </c>
      <c r="AA235" s="142" t="s">
        <v>1903</v>
      </c>
      <c r="AB235" s="2" t="s">
        <v>1903</v>
      </c>
      <c r="AD235" s="24"/>
      <c r="AE235" s="24"/>
      <c r="AF235" s="24"/>
      <c r="AG235" s="24"/>
      <c r="AH235" s="24"/>
      <c r="AI235" s="24"/>
      <c r="AJ235" s="24"/>
      <c r="AK235" s="24"/>
      <c r="AL235" s="24"/>
    </row>
    <row r="236" spans="1:40" ht="20.25" hidden="1" customHeight="1" x14ac:dyDescent="0.4">
      <c r="A236" s="328">
        <v>45626</v>
      </c>
      <c r="B236" s="291"/>
      <c r="C236" s="19">
        <v>0</v>
      </c>
      <c r="D236" s="19">
        <v>0</v>
      </c>
      <c r="E236" s="20">
        <v>0</v>
      </c>
      <c r="F236" s="19">
        <v>0</v>
      </c>
      <c r="G236" s="19">
        <v>0</v>
      </c>
      <c r="H236" s="19">
        <v>0</v>
      </c>
      <c r="I236" s="19">
        <v>0</v>
      </c>
      <c r="J236" s="19">
        <v>0</v>
      </c>
      <c r="K236" s="299">
        <v>0</v>
      </c>
      <c r="L236" s="21">
        <v>0</v>
      </c>
      <c r="M236" s="21" t="s">
        <v>1903</v>
      </c>
      <c r="N236" s="21" t="s">
        <v>1903</v>
      </c>
      <c r="O236" s="21" t="s">
        <v>1903</v>
      </c>
      <c r="P236" s="21" t="s">
        <v>1903</v>
      </c>
      <c r="Q236" s="21" t="s">
        <v>1903</v>
      </c>
      <c r="R236" s="21" t="s">
        <v>1903</v>
      </c>
      <c r="S236" s="21" t="s">
        <v>1903</v>
      </c>
      <c r="T236" s="21" t="s">
        <v>1903</v>
      </c>
      <c r="U236" s="21" t="s">
        <v>1903</v>
      </c>
      <c r="V236" s="21" t="s">
        <v>1903</v>
      </c>
      <c r="W236" s="21" t="s">
        <v>1903</v>
      </c>
      <c r="X236" s="22" t="s">
        <v>1903</v>
      </c>
      <c r="Y236" s="126" t="s">
        <v>1903</v>
      </c>
      <c r="Z236" s="143" t="s">
        <v>1903</v>
      </c>
      <c r="AA236" s="142" t="s">
        <v>1903</v>
      </c>
      <c r="AB236" s="2" t="s">
        <v>1903</v>
      </c>
    </row>
    <row r="237" spans="1:40" ht="20.25" hidden="1" customHeight="1" x14ac:dyDescent="0.4">
      <c r="A237" s="328">
        <v>45626</v>
      </c>
      <c r="B237" s="291"/>
      <c r="C237" s="19">
        <v>0</v>
      </c>
      <c r="D237" s="19">
        <v>0</v>
      </c>
      <c r="E237" s="20">
        <v>0</v>
      </c>
      <c r="F237" s="19">
        <v>0</v>
      </c>
      <c r="G237" s="19">
        <v>0</v>
      </c>
      <c r="H237" s="19">
        <v>0</v>
      </c>
      <c r="I237" s="19">
        <v>0</v>
      </c>
      <c r="J237" s="19">
        <v>0</v>
      </c>
      <c r="K237" s="299">
        <v>0</v>
      </c>
      <c r="L237" s="21">
        <v>0</v>
      </c>
      <c r="M237" s="21" t="s">
        <v>1903</v>
      </c>
      <c r="N237" s="21" t="s">
        <v>1903</v>
      </c>
      <c r="O237" s="21" t="s">
        <v>1903</v>
      </c>
      <c r="P237" s="21" t="s">
        <v>1903</v>
      </c>
      <c r="Q237" s="21" t="s">
        <v>1903</v>
      </c>
      <c r="R237" s="21" t="s">
        <v>1903</v>
      </c>
      <c r="S237" s="21" t="s">
        <v>1903</v>
      </c>
      <c r="T237" s="21" t="s">
        <v>1903</v>
      </c>
      <c r="U237" s="21" t="s">
        <v>1903</v>
      </c>
      <c r="V237" s="21" t="s">
        <v>1903</v>
      </c>
      <c r="W237" s="21" t="s">
        <v>1903</v>
      </c>
      <c r="X237" s="22" t="s">
        <v>1903</v>
      </c>
      <c r="Y237" s="126" t="s">
        <v>1903</v>
      </c>
      <c r="Z237" s="143" t="s">
        <v>1903</v>
      </c>
      <c r="AA237" s="142" t="s">
        <v>1903</v>
      </c>
      <c r="AB237" s="2" t="s">
        <v>1903</v>
      </c>
    </row>
    <row r="238" spans="1:40" ht="20.25" hidden="1" customHeight="1" x14ac:dyDescent="0.4">
      <c r="A238" s="328">
        <v>45626</v>
      </c>
      <c r="B238" s="291"/>
      <c r="C238" s="19">
        <v>0</v>
      </c>
      <c r="D238" s="19">
        <v>0</v>
      </c>
      <c r="E238" s="20">
        <v>0</v>
      </c>
      <c r="F238" s="19">
        <v>0</v>
      </c>
      <c r="G238" s="19">
        <v>0</v>
      </c>
      <c r="H238" s="19">
        <v>0</v>
      </c>
      <c r="I238" s="19">
        <v>0</v>
      </c>
      <c r="J238" s="19">
        <v>0</v>
      </c>
      <c r="K238" s="299">
        <v>0</v>
      </c>
      <c r="L238" s="21">
        <v>0</v>
      </c>
      <c r="M238" s="21" t="s">
        <v>1903</v>
      </c>
      <c r="N238" s="21" t="s">
        <v>1903</v>
      </c>
      <c r="O238" s="21" t="s">
        <v>1903</v>
      </c>
      <c r="P238" s="21" t="s">
        <v>1903</v>
      </c>
      <c r="Q238" s="21" t="s">
        <v>1903</v>
      </c>
      <c r="R238" s="21" t="s">
        <v>1903</v>
      </c>
      <c r="S238" s="21" t="s">
        <v>1903</v>
      </c>
      <c r="T238" s="21" t="s">
        <v>1903</v>
      </c>
      <c r="U238" s="21" t="s">
        <v>1903</v>
      </c>
      <c r="V238" s="21" t="s">
        <v>1903</v>
      </c>
      <c r="W238" s="21" t="s">
        <v>1903</v>
      </c>
      <c r="X238" s="22" t="s">
        <v>1903</v>
      </c>
      <c r="Y238" s="126" t="s">
        <v>1903</v>
      </c>
      <c r="Z238" s="143" t="s">
        <v>1903</v>
      </c>
      <c r="AA238" s="142" t="s">
        <v>1903</v>
      </c>
      <c r="AB238" s="18" t="s">
        <v>1903</v>
      </c>
      <c r="AC238" s="18"/>
      <c r="AN238" s="18"/>
    </row>
    <row r="239" spans="1:40" ht="20.25" hidden="1" customHeight="1" x14ac:dyDescent="0.4">
      <c r="A239" s="328">
        <v>45626</v>
      </c>
      <c r="B239" s="291"/>
      <c r="C239" s="19">
        <v>0</v>
      </c>
      <c r="D239" s="19">
        <v>0</v>
      </c>
      <c r="E239" s="20">
        <v>0</v>
      </c>
      <c r="F239" s="19">
        <v>0</v>
      </c>
      <c r="G239" s="19">
        <v>0</v>
      </c>
      <c r="H239" s="19">
        <v>0</v>
      </c>
      <c r="I239" s="19">
        <v>0</v>
      </c>
      <c r="J239" s="19">
        <v>0</v>
      </c>
      <c r="K239" s="299">
        <v>0</v>
      </c>
      <c r="L239" s="21">
        <v>0</v>
      </c>
      <c r="M239" s="21" t="s">
        <v>1903</v>
      </c>
      <c r="N239" s="21" t="s">
        <v>1903</v>
      </c>
      <c r="O239" s="21" t="s">
        <v>1903</v>
      </c>
      <c r="P239" s="21" t="s">
        <v>1903</v>
      </c>
      <c r="Q239" s="21" t="s">
        <v>1903</v>
      </c>
      <c r="R239" s="21" t="s">
        <v>1903</v>
      </c>
      <c r="S239" s="21" t="s">
        <v>1903</v>
      </c>
      <c r="T239" s="21" t="s">
        <v>1903</v>
      </c>
      <c r="U239" s="21" t="s">
        <v>1903</v>
      </c>
      <c r="V239" s="21" t="s">
        <v>1903</v>
      </c>
      <c r="W239" s="21" t="s">
        <v>1903</v>
      </c>
      <c r="X239" s="22" t="s">
        <v>1903</v>
      </c>
      <c r="Y239" s="126" t="s">
        <v>1903</v>
      </c>
      <c r="Z239" s="143" t="s">
        <v>1903</v>
      </c>
      <c r="AA239" s="142" t="s">
        <v>1903</v>
      </c>
      <c r="AB239" s="18" t="s">
        <v>1903</v>
      </c>
      <c r="AC239" s="18"/>
      <c r="AN239" s="18"/>
    </row>
    <row r="240" spans="1:40" ht="20.25" hidden="1" customHeight="1" x14ac:dyDescent="0.4">
      <c r="A240" s="328">
        <v>45626</v>
      </c>
      <c r="B240" s="291"/>
      <c r="C240" s="19">
        <v>0</v>
      </c>
      <c r="D240" s="19">
        <v>0</v>
      </c>
      <c r="E240" s="20">
        <v>0</v>
      </c>
      <c r="F240" s="19">
        <v>0</v>
      </c>
      <c r="G240" s="19">
        <v>0</v>
      </c>
      <c r="H240" s="19">
        <v>0</v>
      </c>
      <c r="I240" s="19">
        <v>0</v>
      </c>
      <c r="J240" s="19">
        <v>0</v>
      </c>
      <c r="K240" s="299">
        <v>0</v>
      </c>
      <c r="L240" s="21">
        <v>0</v>
      </c>
      <c r="M240" s="21" t="s">
        <v>1903</v>
      </c>
      <c r="N240" s="21" t="s">
        <v>1903</v>
      </c>
      <c r="O240" s="21" t="s">
        <v>1903</v>
      </c>
      <c r="P240" s="21" t="s">
        <v>1903</v>
      </c>
      <c r="Q240" s="21" t="s">
        <v>1903</v>
      </c>
      <c r="R240" s="21" t="s">
        <v>1903</v>
      </c>
      <c r="S240" s="21" t="s">
        <v>1903</v>
      </c>
      <c r="T240" s="21" t="s">
        <v>1903</v>
      </c>
      <c r="U240" s="21" t="s">
        <v>1903</v>
      </c>
      <c r="V240" s="21" t="s">
        <v>1903</v>
      </c>
      <c r="W240" s="21" t="s">
        <v>1903</v>
      </c>
      <c r="X240" s="22" t="s">
        <v>1903</v>
      </c>
      <c r="Y240" s="126" t="s">
        <v>1903</v>
      </c>
      <c r="Z240" s="143" t="s">
        <v>1903</v>
      </c>
      <c r="AA240" s="142" t="s">
        <v>1903</v>
      </c>
      <c r="AB240" s="18" t="s">
        <v>1903</v>
      </c>
      <c r="AC240" s="18"/>
      <c r="AM240" s="18"/>
      <c r="AN240" s="18"/>
    </row>
    <row r="241" spans="1:43" ht="20.25" hidden="1" customHeight="1" x14ac:dyDescent="0.4">
      <c r="A241" s="328">
        <v>45626</v>
      </c>
      <c r="B241" s="291"/>
      <c r="C241" s="19">
        <v>0</v>
      </c>
      <c r="D241" s="19">
        <v>0</v>
      </c>
      <c r="E241" s="20">
        <v>0</v>
      </c>
      <c r="F241" s="19">
        <v>0</v>
      </c>
      <c r="G241" s="19">
        <v>0</v>
      </c>
      <c r="H241" s="19">
        <v>0</v>
      </c>
      <c r="I241" s="19">
        <v>0</v>
      </c>
      <c r="J241" s="19">
        <v>0</v>
      </c>
      <c r="K241" s="299">
        <v>0</v>
      </c>
      <c r="L241" s="21">
        <v>0</v>
      </c>
      <c r="M241" s="21" t="s">
        <v>1903</v>
      </c>
      <c r="N241" s="21" t="s">
        <v>1903</v>
      </c>
      <c r="O241" s="21" t="s">
        <v>1903</v>
      </c>
      <c r="P241" s="21" t="s">
        <v>1903</v>
      </c>
      <c r="Q241" s="21" t="s">
        <v>1903</v>
      </c>
      <c r="R241" s="21" t="s">
        <v>1903</v>
      </c>
      <c r="S241" s="21" t="s">
        <v>1903</v>
      </c>
      <c r="T241" s="21" t="s">
        <v>1903</v>
      </c>
      <c r="U241" s="21" t="s">
        <v>1903</v>
      </c>
      <c r="V241" s="21" t="s">
        <v>1903</v>
      </c>
      <c r="W241" s="21" t="s">
        <v>1903</v>
      </c>
      <c r="X241" s="22" t="s">
        <v>1903</v>
      </c>
      <c r="Y241" s="126" t="s">
        <v>1903</v>
      </c>
      <c r="Z241" s="143" t="s">
        <v>1903</v>
      </c>
      <c r="AA241" s="142" t="s">
        <v>1903</v>
      </c>
      <c r="AB241" s="18" t="s">
        <v>1903</v>
      </c>
      <c r="AC241" s="18"/>
      <c r="AM241" s="18"/>
      <c r="AN241" s="18"/>
      <c r="AO241" s="18"/>
      <c r="AP241" s="18"/>
      <c r="AQ241" s="18"/>
    </row>
    <row r="242" spans="1:43" ht="20.25" hidden="1" customHeight="1" x14ac:dyDescent="0.4">
      <c r="A242" s="328">
        <v>45626</v>
      </c>
      <c r="B242" s="291"/>
      <c r="C242" s="19">
        <v>0</v>
      </c>
      <c r="D242" s="19">
        <v>0</v>
      </c>
      <c r="E242" s="20">
        <v>0</v>
      </c>
      <c r="F242" s="19">
        <v>0</v>
      </c>
      <c r="G242" s="19">
        <v>0</v>
      </c>
      <c r="H242" s="19">
        <v>0</v>
      </c>
      <c r="I242" s="19">
        <v>0</v>
      </c>
      <c r="J242" s="19">
        <v>0</v>
      </c>
      <c r="K242" s="299">
        <v>0</v>
      </c>
      <c r="L242" s="21">
        <v>0</v>
      </c>
      <c r="M242" s="21" t="s">
        <v>1903</v>
      </c>
      <c r="N242" s="21" t="s">
        <v>1903</v>
      </c>
      <c r="O242" s="21" t="s">
        <v>1903</v>
      </c>
      <c r="P242" s="21" t="s">
        <v>1903</v>
      </c>
      <c r="Q242" s="21" t="s">
        <v>1903</v>
      </c>
      <c r="R242" s="21" t="s">
        <v>1903</v>
      </c>
      <c r="S242" s="21" t="s">
        <v>1903</v>
      </c>
      <c r="T242" s="21" t="s">
        <v>1903</v>
      </c>
      <c r="U242" s="21" t="s">
        <v>1903</v>
      </c>
      <c r="V242" s="21" t="s">
        <v>1903</v>
      </c>
      <c r="W242" s="21" t="s">
        <v>1903</v>
      </c>
      <c r="X242" s="22" t="s">
        <v>1903</v>
      </c>
      <c r="Y242" s="126" t="s">
        <v>1903</v>
      </c>
      <c r="Z242" s="143" t="s">
        <v>1903</v>
      </c>
      <c r="AA242" s="142" t="s">
        <v>1903</v>
      </c>
      <c r="AB242" s="18" t="s">
        <v>1903</v>
      </c>
      <c r="AC242" s="18"/>
      <c r="AM242" s="18"/>
      <c r="AN242" s="18"/>
      <c r="AO242" s="18"/>
      <c r="AP242" s="18"/>
      <c r="AQ242" s="18"/>
    </row>
    <row r="243" spans="1:43" ht="20.25" hidden="1" customHeight="1" x14ac:dyDescent="0.4">
      <c r="A243" s="328">
        <v>45626</v>
      </c>
      <c r="B243" s="291"/>
      <c r="C243" s="19">
        <v>0</v>
      </c>
      <c r="D243" s="19">
        <v>0</v>
      </c>
      <c r="E243" s="20">
        <v>0</v>
      </c>
      <c r="F243" s="19">
        <v>0</v>
      </c>
      <c r="G243" s="19">
        <v>0</v>
      </c>
      <c r="H243" s="19">
        <v>0</v>
      </c>
      <c r="I243" s="19">
        <v>0</v>
      </c>
      <c r="J243" s="19">
        <v>0</v>
      </c>
      <c r="K243" s="299">
        <v>0</v>
      </c>
      <c r="L243" s="21">
        <v>0</v>
      </c>
      <c r="M243" s="21" t="s">
        <v>1903</v>
      </c>
      <c r="N243" s="21" t="s">
        <v>1903</v>
      </c>
      <c r="O243" s="21" t="s">
        <v>1903</v>
      </c>
      <c r="P243" s="21" t="s">
        <v>1903</v>
      </c>
      <c r="Q243" s="21" t="s">
        <v>1903</v>
      </c>
      <c r="R243" s="21" t="s">
        <v>1903</v>
      </c>
      <c r="S243" s="21" t="s">
        <v>1903</v>
      </c>
      <c r="T243" s="21" t="s">
        <v>1903</v>
      </c>
      <c r="U243" s="21" t="s">
        <v>1903</v>
      </c>
      <c r="V243" s="21" t="s">
        <v>1903</v>
      </c>
      <c r="W243" s="21" t="s">
        <v>1903</v>
      </c>
      <c r="X243" s="22" t="s">
        <v>1903</v>
      </c>
      <c r="Y243" s="126" t="s">
        <v>1903</v>
      </c>
      <c r="Z243" s="143" t="s">
        <v>1903</v>
      </c>
      <c r="AA243" s="142" t="s">
        <v>1903</v>
      </c>
      <c r="AB243" s="18" t="s">
        <v>1903</v>
      </c>
      <c r="AC243" s="18"/>
      <c r="AM243" s="18"/>
      <c r="AN243" s="18"/>
      <c r="AO243" s="18"/>
      <c r="AP243" s="18"/>
      <c r="AQ243" s="18"/>
    </row>
    <row r="244" spans="1:43" s="18" customFormat="1" ht="20.25" hidden="1" customHeight="1" x14ac:dyDescent="0.4">
      <c r="A244" s="328">
        <v>45626</v>
      </c>
      <c r="B244" s="291"/>
      <c r="C244" s="19">
        <v>0</v>
      </c>
      <c r="D244" s="19">
        <v>0</v>
      </c>
      <c r="E244" s="20">
        <v>0</v>
      </c>
      <c r="F244" s="19">
        <v>0</v>
      </c>
      <c r="G244" s="19">
        <v>0</v>
      </c>
      <c r="H244" s="19">
        <v>0</v>
      </c>
      <c r="I244" s="19">
        <v>0</v>
      </c>
      <c r="J244" s="19">
        <v>0</v>
      </c>
      <c r="K244" s="299">
        <v>0</v>
      </c>
      <c r="L244" s="21">
        <v>0</v>
      </c>
      <c r="M244" s="21" t="s">
        <v>1903</v>
      </c>
      <c r="N244" s="21" t="s">
        <v>1903</v>
      </c>
      <c r="O244" s="21" t="s">
        <v>1903</v>
      </c>
      <c r="P244" s="21" t="s">
        <v>1903</v>
      </c>
      <c r="Q244" s="21" t="s">
        <v>1903</v>
      </c>
      <c r="R244" s="21" t="s">
        <v>1903</v>
      </c>
      <c r="S244" s="21" t="s">
        <v>1903</v>
      </c>
      <c r="T244" s="21" t="s">
        <v>1903</v>
      </c>
      <c r="U244" s="21" t="s">
        <v>1903</v>
      </c>
      <c r="V244" s="21" t="s">
        <v>1903</v>
      </c>
      <c r="W244" s="21" t="s">
        <v>1903</v>
      </c>
      <c r="X244" s="22" t="s">
        <v>1903</v>
      </c>
      <c r="Y244" s="126" t="s">
        <v>1903</v>
      </c>
      <c r="Z244" s="143" t="s">
        <v>1903</v>
      </c>
      <c r="AA244" s="142" t="s">
        <v>1903</v>
      </c>
      <c r="AB244" s="18" t="s">
        <v>1903</v>
      </c>
      <c r="AD244" s="2"/>
      <c r="AE244" s="2"/>
      <c r="AF244" s="2"/>
      <c r="AG244" s="2"/>
      <c r="AH244" s="2"/>
      <c r="AI244" s="2"/>
      <c r="AJ244" s="2"/>
      <c r="AK244" s="2"/>
      <c r="AL244" s="2"/>
    </row>
    <row r="245" spans="1:43" s="18" customFormat="1" ht="20.25" hidden="1" customHeight="1" x14ac:dyDescent="0.4">
      <c r="A245" s="328">
        <v>45626</v>
      </c>
      <c r="B245" s="291"/>
      <c r="C245" s="19">
        <v>0</v>
      </c>
      <c r="D245" s="19">
        <v>0</v>
      </c>
      <c r="E245" s="20">
        <v>0</v>
      </c>
      <c r="F245" s="19">
        <v>0</v>
      </c>
      <c r="G245" s="19">
        <v>0</v>
      </c>
      <c r="H245" s="19">
        <v>0</v>
      </c>
      <c r="I245" s="19">
        <v>0</v>
      </c>
      <c r="J245" s="19">
        <v>0</v>
      </c>
      <c r="K245" s="299">
        <v>0</v>
      </c>
      <c r="L245" s="21">
        <v>0</v>
      </c>
      <c r="M245" s="21" t="s">
        <v>1903</v>
      </c>
      <c r="N245" s="21" t="s">
        <v>1903</v>
      </c>
      <c r="O245" s="21" t="s">
        <v>1903</v>
      </c>
      <c r="P245" s="21" t="s">
        <v>1903</v>
      </c>
      <c r="Q245" s="21" t="s">
        <v>1903</v>
      </c>
      <c r="R245" s="21" t="s">
        <v>1903</v>
      </c>
      <c r="S245" s="21" t="s">
        <v>1903</v>
      </c>
      <c r="T245" s="21" t="s">
        <v>1903</v>
      </c>
      <c r="U245" s="21" t="s">
        <v>1903</v>
      </c>
      <c r="V245" s="21" t="s">
        <v>1903</v>
      </c>
      <c r="W245" s="21" t="s">
        <v>1903</v>
      </c>
      <c r="X245" s="22" t="s">
        <v>1903</v>
      </c>
      <c r="Y245" s="126" t="s">
        <v>1903</v>
      </c>
      <c r="Z245" s="143" t="s">
        <v>1903</v>
      </c>
      <c r="AA245" s="142" t="s">
        <v>1903</v>
      </c>
      <c r="AB245" s="24" t="s">
        <v>1903</v>
      </c>
      <c r="AC245" s="24"/>
      <c r="AD245" s="2"/>
      <c r="AE245" s="2"/>
      <c r="AF245" s="2"/>
      <c r="AG245" s="2"/>
      <c r="AH245" s="2"/>
      <c r="AI245" s="2"/>
      <c r="AJ245" s="2"/>
      <c r="AK245" s="2"/>
      <c r="AL245" s="2"/>
      <c r="AN245" s="24"/>
    </row>
    <row r="246" spans="1:43" s="18" customFormat="1" ht="20.25" hidden="1" customHeight="1" x14ac:dyDescent="0.4">
      <c r="A246" s="328">
        <v>45626</v>
      </c>
      <c r="B246" s="291"/>
      <c r="C246" s="19">
        <v>0</v>
      </c>
      <c r="D246" s="19">
        <v>0</v>
      </c>
      <c r="E246" s="20">
        <v>0</v>
      </c>
      <c r="F246" s="19">
        <v>0</v>
      </c>
      <c r="G246" s="19">
        <v>0</v>
      </c>
      <c r="H246" s="19">
        <v>0</v>
      </c>
      <c r="I246" s="19">
        <v>0</v>
      </c>
      <c r="J246" s="19">
        <v>0</v>
      </c>
      <c r="K246" s="299">
        <v>0</v>
      </c>
      <c r="L246" s="21">
        <v>0</v>
      </c>
      <c r="M246" s="21" t="s">
        <v>1903</v>
      </c>
      <c r="N246" s="21" t="s">
        <v>1903</v>
      </c>
      <c r="O246" s="21" t="s">
        <v>1903</v>
      </c>
      <c r="P246" s="21" t="s">
        <v>1903</v>
      </c>
      <c r="Q246" s="21" t="s">
        <v>1903</v>
      </c>
      <c r="R246" s="21" t="s">
        <v>1903</v>
      </c>
      <c r="S246" s="21" t="s">
        <v>1903</v>
      </c>
      <c r="T246" s="21" t="s">
        <v>1903</v>
      </c>
      <c r="U246" s="21" t="s">
        <v>1903</v>
      </c>
      <c r="V246" s="21" t="s">
        <v>1903</v>
      </c>
      <c r="W246" s="21" t="s">
        <v>1903</v>
      </c>
      <c r="X246" s="22" t="s">
        <v>1903</v>
      </c>
      <c r="Y246" s="126" t="s">
        <v>1903</v>
      </c>
      <c r="Z246" s="143" t="s">
        <v>1903</v>
      </c>
      <c r="AA246" s="142" t="s">
        <v>1903</v>
      </c>
      <c r="AB246" s="2" t="s">
        <v>1903</v>
      </c>
      <c r="AC246" s="2"/>
      <c r="AD246" s="2"/>
      <c r="AE246" s="2"/>
      <c r="AF246" s="2"/>
      <c r="AG246" s="2"/>
      <c r="AH246" s="2"/>
      <c r="AI246" s="2"/>
      <c r="AJ246" s="2"/>
      <c r="AK246" s="2"/>
      <c r="AL246" s="2"/>
      <c r="AN246" s="2"/>
    </row>
    <row r="247" spans="1:43" s="18" customFormat="1" ht="20.25" hidden="1" customHeight="1" x14ac:dyDescent="0.4">
      <c r="A247" s="328">
        <v>45626</v>
      </c>
      <c r="B247" s="291"/>
      <c r="C247" s="19">
        <v>0</v>
      </c>
      <c r="D247" s="19">
        <v>0</v>
      </c>
      <c r="E247" s="20">
        <v>0</v>
      </c>
      <c r="F247" s="19">
        <v>0</v>
      </c>
      <c r="G247" s="19">
        <v>0</v>
      </c>
      <c r="H247" s="19">
        <v>0</v>
      </c>
      <c r="I247" s="19">
        <v>0</v>
      </c>
      <c r="J247" s="19">
        <v>0</v>
      </c>
      <c r="K247" s="299">
        <v>0</v>
      </c>
      <c r="L247" s="21">
        <v>0</v>
      </c>
      <c r="M247" s="21" t="s">
        <v>1903</v>
      </c>
      <c r="N247" s="21" t="s">
        <v>1903</v>
      </c>
      <c r="O247" s="21" t="s">
        <v>1903</v>
      </c>
      <c r="P247" s="21" t="s">
        <v>1903</v>
      </c>
      <c r="Q247" s="21" t="s">
        <v>1903</v>
      </c>
      <c r="R247" s="21" t="s">
        <v>1903</v>
      </c>
      <c r="S247" s="21" t="s">
        <v>1903</v>
      </c>
      <c r="T247" s="21" t="s">
        <v>1903</v>
      </c>
      <c r="U247" s="21" t="s">
        <v>1903</v>
      </c>
      <c r="V247" s="21" t="s">
        <v>1903</v>
      </c>
      <c r="W247" s="21" t="s">
        <v>1903</v>
      </c>
      <c r="X247" s="22" t="s">
        <v>1903</v>
      </c>
      <c r="Y247" s="126" t="s">
        <v>1903</v>
      </c>
      <c r="Z247" s="143" t="s">
        <v>1903</v>
      </c>
      <c r="AA247" s="142" t="s">
        <v>1903</v>
      </c>
      <c r="AB247" s="24" t="s">
        <v>1903</v>
      </c>
      <c r="AC247" s="24"/>
      <c r="AD247" s="2"/>
      <c r="AE247" s="2"/>
      <c r="AF247" s="2"/>
      <c r="AG247" s="2"/>
      <c r="AH247" s="2"/>
      <c r="AI247" s="2"/>
      <c r="AJ247" s="2"/>
      <c r="AK247" s="2"/>
      <c r="AL247" s="2"/>
      <c r="AM247" s="24"/>
      <c r="AN247" s="24"/>
    </row>
    <row r="248" spans="1:43" s="18" customFormat="1" ht="20.25" hidden="1" customHeight="1" x14ac:dyDescent="0.4">
      <c r="A248" s="328">
        <v>45626</v>
      </c>
      <c r="B248" s="291"/>
      <c r="C248" s="19">
        <v>0</v>
      </c>
      <c r="D248" s="19">
        <v>0</v>
      </c>
      <c r="E248" s="20">
        <v>0</v>
      </c>
      <c r="F248" s="19">
        <v>0</v>
      </c>
      <c r="G248" s="19">
        <v>0</v>
      </c>
      <c r="H248" s="19">
        <v>0</v>
      </c>
      <c r="I248" s="19">
        <v>0</v>
      </c>
      <c r="J248" s="19">
        <v>0</v>
      </c>
      <c r="K248" s="299">
        <v>0</v>
      </c>
      <c r="L248" s="21">
        <v>0</v>
      </c>
      <c r="M248" s="21" t="s">
        <v>1903</v>
      </c>
      <c r="N248" s="21" t="s">
        <v>1903</v>
      </c>
      <c r="O248" s="21" t="s">
        <v>1903</v>
      </c>
      <c r="P248" s="21" t="s">
        <v>1903</v>
      </c>
      <c r="Q248" s="21" t="s">
        <v>1903</v>
      </c>
      <c r="R248" s="21" t="s">
        <v>1903</v>
      </c>
      <c r="S248" s="21" t="s">
        <v>1903</v>
      </c>
      <c r="T248" s="21" t="s">
        <v>1903</v>
      </c>
      <c r="U248" s="21" t="s">
        <v>1903</v>
      </c>
      <c r="V248" s="21" t="s">
        <v>1903</v>
      </c>
      <c r="W248" s="21" t="s">
        <v>1903</v>
      </c>
      <c r="X248" s="22" t="s">
        <v>1903</v>
      </c>
      <c r="Y248" s="126" t="s">
        <v>1903</v>
      </c>
      <c r="Z248" s="143" t="s">
        <v>1903</v>
      </c>
      <c r="AA248" s="142" t="s">
        <v>1903</v>
      </c>
      <c r="AB248" s="2" t="s">
        <v>1903</v>
      </c>
      <c r="AC248" s="2"/>
      <c r="AD248" s="2"/>
      <c r="AE248" s="2"/>
      <c r="AF248" s="2"/>
      <c r="AG248" s="2"/>
      <c r="AH248" s="2"/>
      <c r="AI248" s="2"/>
      <c r="AJ248" s="2"/>
      <c r="AK248" s="2"/>
      <c r="AL248" s="2"/>
      <c r="AM248" s="2"/>
      <c r="AN248" s="2"/>
      <c r="AO248" s="24"/>
      <c r="AP248" s="24"/>
      <c r="AQ248" s="24"/>
    </row>
    <row r="249" spans="1:43" s="18" customFormat="1" ht="20.25" hidden="1" customHeight="1" x14ac:dyDescent="0.4">
      <c r="A249" s="328">
        <v>45626</v>
      </c>
      <c r="B249" s="291"/>
      <c r="C249" s="19">
        <v>0</v>
      </c>
      <c r="D249" s="19">
        <v>0</v>
      </c>
      <c r="E249" s="20">
        <v>0</v>
      </c>
      <c r="F249" s="19">
        <v>0</v>
      </c>
      <c r="G249" s="19">
        <v>0</v>
      </c>
      <c r="H249" s="19">
        <v>0</v>
      </c>
      <c r="I249" s="19">
        <v>0</v>
      </c>
      <c r="J249" s="19">
        <v>0</v>
      </c>
      <c r="K249" s="299">
        <v>0</v>
      </c>
      <c r="L249" s="21">
        <v>0</v>
      </c>
      <c r="M249" s="21" t="s">
        <v>1903</v>
      </c>
      <c r="N249" s="21" t="s">
        <v>1903</v>
      </c>
      <c r="O249" s="21" t="s">
        <v>1903</v>
      </c>
      <c r="P249" s="21" t="s">
        <v>1903</v>
      </c>
      <c r="Q249" s="21" t="s">
        <v>1903</v>
      </c>
      <c r="R249" s="21" t="s">
        <v>1903</v>
      </c>
      <c r="S249" s="21" t="s">
        <v>1903</v>
      </c>
      <c r="T249" s="21" t="s">
        <v>1903</v>
      </c>
      <c r="U249" s="21" t="s">
        <v>1903</v>
      </c>
      <c r="V249" s="21" t="s">
        <v>1903</v>
      </c>
      <c r="W249" s="21" t="s">
        <v>1903</v>
      </c>
      <c r="X249" s="22" t="s">
        <v>1903</v>
      </c>
      <c r="Y249" s="126" t="s">
        <v>1903</v>
      </c>
      <c r="Z249" s="143" t="s">
        <v>1903</v>
      </c>
      <c r="AA249" s="142" t="s">
        <v>1903</v>
      </c>
      <c r="AB249" s="18" t="s">
        <v>1903</v>
      </c>
      <c r="AD249" s="2"/>
      <c r="AE249" s="2"/>
      <c r="AF249" s="2"/>
      <c r="AG249" s="2"/>
      <c r="AH249" s="2"/>
      <c r="AI249" s="2"/>
      <c r="AJ249" s="2"/>
      <c r="AK249" s="2"/>
      <c r="AL249" s="2"/>
      <c r="AM249" s="24"/>
      <c r="AO249" s="2"/>
      <c r="AP249" s="2"/>
      <c r="AQ249" s="2"/>
    </row>
    <row r="250" spans="1:43" s="18" customFormat="1" ht="20.25" hidden="1" customHeight="1" x14ac:dyDescent="0.4">
      <c r="A250" s="328">
        <v>45626</v>
      </c>
      <c r="B250" s="291"/>
      <c r="C250" s="19">
        <v>0</v>
      </c>
      <c r="D250" s="19">
        <v>0</v>
      </c>
      <c r="E250" s="20">
        <v>0</v>
      </c>
      <c r="F250" s="19">
        <v>0</v>
      </c>
      <c r="G250" s="19">
        <v>0</v>
      </c>
      <c r="H250" s="19">
        <v>0</v>
      </c>
      <c r="I250" s="19">
        <v>0</v>
      </c>
      <c r="J250" s="19">
        <v>0</v>
      </c>
      <c r="K250" s="299">
        <v>0</v>
      </c>
      <c r="L250" s="21">
        <v>0</v>
      </c>
      <c r="M250" s="21" t="s">
        <v>1903</v>
      </c>
      <c r="N250" s="21" t="s">
        <v>1903</v>
      </c>
      <c r="O250" s="21" t="s">
        <v>1903</v>
      </c>
      <c r="P250" s="21" t="s">
        <v>1903</v>
      </c>
      <c r="Q250" s="21" t="s">
        <v>1903</v>
      </c>
      <c r="R250" s="21" t="s">
        <v>1903</v>
      </c>
      <c r="S250" s="21" t="s">
        <v>1903</v>
      </c>
      <c r="T250" s="21" t="s">
        <v>1903</v>
      </c>
      <c r="U250" s="21" t="s">
        <v>1903</v>
      </c>
      <c r="V250" s="21" t="s">
        <v>1903</v>
      </c>
      <c r="W250" s="21" t="s">
        <v>1903</v>
      </c>
      <c r="X250" s="22" t="s">
        <v>1903</v>
      </c>
      <c r="Y250" s="126" t="s">
        <v>1903</v>
      </c>
      <c r="Z250" s="143" t="s">
        <v>1903</v>
      </c>
      <c r="AA250" s="142" t="s">
        <v>1903</v>
      </c>
      <c r="AB250" s="18" t="s">
        <v>1903</v>
      </c>
      <c r="AD250" s="2"/>
      <c r="AE250" s="2"/>
      <c r="AF250" s="2"/>
      <c r="AG250" s="2"/>
      <c r="AH250" s="2"/>
      <c r="AI250" s="2"/>
      <c r="AJ250" s="2"/>
      <c r="AK250" s="2"/>
      <c r="AL250" s="2"/>
      <c r="AM250" s="2"/>
      <c r="AO250" s="24"/>
      <c r="AP250" s="24"/>
      <c r="AQ250" s="24"/>
    </row>
    <row r="251" spans="1:43" s="24" customFormat="1" ht="20.25" hidden="1" customHeight="1" x14ac:dyDescent="0.4">
      <c r="A251" s="328">
        <v>45626</v>
      </c>
      <c r="B251" s="291"/>
      <c r="C251" s="19">
        <v>0</v>
      </c>
      <c r="D251" s="19">
        <v>0</v>
      </c>
      <c r="E251" s="20">
        <v>0</v>
      </c>
      <c r="F251" s="19">
        <v>0</v>
      </c>
      <c r="G251" s="19">
        <v>0</v>
      </c>
      <c r="H251" s="19">
        <v>0</v>
      </c>
      <c r="I251" s="19">
        <v>0</v>
      </c>
      <c r="J251" s="19">
        <v>0</v>
      </c>
      <c r="K251" s="299">
        <v>0</v>
      </c>
      <c r="L251" s="21">
        <v>0</v>
      </c>
      <c r="M251" s="21" t="s">
        <v>1903</v>
      </c>
      <c r="N251" s="21" t="s">
        <v>1903</v>
      </c>
      <c r="O251" s="21" t="s">
        <v>1903</v>
      </c>
      <c r="P251" s="21" t="s">
        <v>1903</v>
      </c>
      <c r="Q251" s="21" t="s">
        <v>1903</v>
      </c>
      <c r="R251" s="21" t="s">
        <v>1903</v>
      </c>
      <c r="S251" s="21" t="s">
        <v>1903</v>
      </c>
      <c r="T251" s="21" t="s">
        <v>1903</v>
      </c>
      <c r="U251" s="21" t="s">
        <v>1903</v>
      </c>
      <c r="V251" s="21" t="s">
        <v>1903</v>
      </c>
      <c r="W251" s="21" t="s">
        <v>1903</v>
      </c>
      <c r="X251" s="22" t="s">
        <v>1903</v>
      </c>
      <c r="Y251" s="126" t="s">
        <v>1903</v>
      </c>
      <c r="Z251" s="143" t="s">
        <v>1903</v>
      </c>
      <c r="AA251" s="142" t="s">
        <v>1903</v>
      </c>
      <c r="AB251" s="18" t="s">
        <v>1903</v>
      </c>
      <c r="AC251" s="18"/>
      <c r="AD251" s="2"/>
      <c r="AE251" s="2"/>
      <c r="AF251" s="2"/>
      <c r="AG251" s="2"/>
      <c r="AH251" s="2"/>
      <c r="AI251" s="2"/>
      <c r="AJ251" s="2"/>
      <c r="AK251" s="2"/>
      <c r="AL251" s="2"/>
      <c r="AM251" s="18"/>
      <c r="AN251" s="18"/>
      <c r="AO251" s="2"/>
      <c r="AP251" s="2"/>
      <c r="AQ251" s="2"/>
    </row>
    <row r="252" spans="1:43" ht="20.25" hidden="1" customHeight="1" x14ac:dyDescent="0.4">
      <c r="A252" s="328">
        <v>45626</v>
      </c>
      <c r="B252" s="291"/>
      <c r="C252" s="19">
        <v>0</v>
      </c>
      <c r="D252" s="19">
        <v>0</v>
      </c>
      <c r="E252" s="20">
        <v>0</v>
      </c>
      <c r="F252" s="19">
        <v>0</v>
      </c>
      <c r="G252" s="19">
        <v>0</v>
      </c>
      <c r="H252" s="19">
        <v>0</v>
      </c>
      <c r="I252" s="19">
        <v>0</v>
      </c>
      <c r="J252" s="19">
        <v>0</v>
      </c>
      <c r="K252" s="299">
        <v>0</v>
      </c>
      <c r="L252" s="21">
        <v>0</v>
      </c>
      <c r="M252" s="21" t="s">
        <v>1903</v>
      </c>
      <c r="N252" s="21" t="s">
        <v>1903</v>
      </c>
      <c r="O252" s="21" t="s">
        <v>1903</v>
      </c>
      <c r="P252" s="21" t="s">
        <v>1903</v>
      </c>
      <c r="Q252" s="21" t="s">
        <v>1903</v>
      </c>
      <c r="R252" s="21" t="s">
        <v>1903</v>
      </c>
      <c r="S252" s="21" t="s">
        <v>1903</v>
      </c>
      <c r="T252" s="21" t="s">
        <v>1903</v>
      </c>
      <c r="U252" s="21" t="s">
        <v>1903</v>
      </c>
      <c r="V252" s="21" t="s">
        <v>1903</v>
      </c>
      <c r="W252" s="21" t="s">
        <v>1903</v>
      </c>
      <c r="X252" s="22" t="s">
        <v>1903</v>
      </c>
      <c r="Y252" s="126" t="s">
        <v>1903</v>
      </c>
      <c r="Z252" s="143" t="s">
        <v>1903</v>
      </c>
      <c r="AA252" s="142" t="s">
        <v>1903</v>
      </c>
      <c r="AB252" s="18" t="s">
        <v>1903</v>
      </c>
      <c r="AC252" s="18"/>
      <c r="AM252" s="18"/>
      <c r="AN252" s="18"/>
      <c r="AO252" s="18"/>
      <c r="AP252" s="18"/>
      <c r="AQ252" s="18"/>
    </row>
    <row r="253" spans="1:43" s="24" customFormat="1" ht="20.25" hidden="1" customHeight="1" x14ac:dyDescent="0.4">
      <c r="A253" s="328">
        <v>45626</v>
      </c>
      <c r="B253" s="291"/>
      <c r="C253" s="19">
        <v>0</v>
      </c>
      <c r="D253" s="19">
        <v>0</v>
      </c>
      <c r="E253" s="20">
        <v>0</v>
      </c>
      <c r="F253" s="19">
        <v>0</v>
      </c>
      <c r="G253" s="19">
        <v>0</v>
      </c>
      <c r="H253" s="19">
        <v>0</v>
      </c>
      <c r="I253" s="19">
        <v>0</v>
      </c>
      <c r="J253" s="19">
        <v>0</v>
      </c>
      <c r="K253" s="299">
        <v>0</v>
      </c>
      <c r="L253" s="21">
        <v>0</v>
      </c>
      <c r="M253" s="21" t="s">
        <v>1903</v>
      </c>
      <c r="N253" s="21" t="s">
        <v>1903</v>
      </c>
      <c r="O253" s="21" t="s">
        <v>1903</v>
      </c>
      <c r="P253" s="21" t="s">
        <v>1903</v>
      </c>
      <c r="Q253" s="21" t="s">
        <v>1903</v>
      </c>
      <c r="R253" s="21" t="s">
        <v>1903</v>
      </c>
      <c r="S253" s="21" t="s">
        <v>1903</v>
      </c>
      <c r="T253" s="21" t="s">
        <v>1903</v>
      </c>
      <c r="U253" s="21" t="s">
        <v>1903</v>
      </c>
      <c r="V253" s="21" t="s">
        <v>1903</v>
      </c>
      <c r="W253" s="21" t="s">
        <v>1903</v>
      </c>
      <c r="X253" s="22" t="s">
        <v>1903</v>
      </c>
      <c r="Y253" s="126" t="s">
        <v>1903</v>
      </c>
      <c r="Z253" s="143" t="s">
        <v>1903</v>
      </c>
      <c r="AA253" s="142" t="s">
        <v>1903</v>
      </c>
      <c r="AB253" s="18" t="s">
        <v>1903</v>
      </c>
      <c r="AC253" s="18"/>
      <c r="AD253" s="2"/>
      <c r="AE253" s="2"/>
      <c r="AF253" s="2"/>
      <c r="AG253" s="2"/>
      <c r="AH253" s="2"/>
      <c r="AI253" s="2"/>
      <c r="AJ253" s="2"/>
      <c r="AK253" s="2"/>
      <c r="AL253" s="2"/>
      <c r="AM253" s="18"/>
      <c r="AN253" s="18"/>
      <c r="AO253" s="18"/>
      <c r="AP253" s="18"/>
      <c r="AQ253" s="18"/>
    </row>
    <row r="254" spans="1:43" ht="20.25" hidden="1" customHeight="1" x14ac:dyDescent="0.4">
      <c r="A254" s="328">
        <v>45626</v>
      </c>
      <c r="B254" s="291"/>
      <c r="C254" s="19">
        <v>0</v>
      </c>
      <c r="D254" s="19">
        <v>0</v>
      </c>
      <c r="E254" s="20">
        <v>0</v>
      </c>
      <c r="F254" s="19">
        <v>0</v>
      </c>
      <c r="G254" s="19">
        <v>0</v>
      </c>
      <c r="H254" s="19">
        <v>0</v>
      </c>
      <c r="I254" s="19">
        <v>0</v>
      </c>
      <c r="J254" s="19">
        <v>0</v>
      </c>
      <c r="K254" s="299">
        <v>0</v>
      </c>
      <c r="L254" s="21">
        <v>0</v>
      </c>
      <c r="M254" s="21" t="s">
        <v>1903</v>
      </c>
      <c r="N254" s="21" t="s">
        <v>1903</v>
      </c>
      <c r="O254" s="21" t="s">
        <v>1903</v>
      </c>
      <c r="P254" s="21" t="s">
        <v>1903</v>
      </c>
      <c r="Q254" s="21" t="s">
        <v>1903</v>
      </c>
      <c r="R254" s="21" t="s">
        <v>1903</v>
      </c>
      <c r="S254" s="21" t="s">
        <v>1903</v>
      </c>
      <c r="T254" s="21" t="s">
        <v>1903</v>
      </c>
      <c r="U254" s="21" t="s">
        <v>1903</v>
      </c>
      <c r="V254" s="21" t="s">
        <v>1903</v>
      </c>
      <c r="W254" s="21" t="s">
        <v>1903</v>
      </c>
      <c r="X254" s="22" t="s">
        <v>1903</v>
      </c>
      <c r="Y254" s="126" t="s">
        <v>1903</v>
      </c>
      <c r="Z254" s="143" t="s">
        <v>1903</v>
      </c>
      <c r="AA254" s="142" t="s">
        <v>1903</v>
      </c>
      <c r="AB254" s="18" t="s">
        <v>1903</v>
      </c>
      <c r="AC254" s="18"/>
      <c r="AM254" s="18"/>
      <c r="AN254" s="18"/>
      <c r="AO254" s="18"/>
      <c r="AP254" s="18"/>
      <c r="AQ254" s="18"/>
    </row>
    <row r="255" spans="1:43" s="18" customFormat="1" ht="20.25" hidden="1" customHeight="1" x14ac:dyDescent="0.4">
      <c r="A255" s="328">
        <v>45626</v>
      </c>
      <c r="B255" s="291"/>
      <c r="C255" s="19">
        <v>0</v>
      </c>
      <c r="D255" s="19">
        <v>0</v>
      </c>
      <c r="E255" s="20">
        <v>0</v>
      </c>
      <c r="F255" s="19">
        <v>0</v>
      </c>
      <c r="G255" s="19">
        <v>0</v>
      </c>
      <c r="H255" s="19">
        <v>0</v>
      </c>
      <c r="I255" s="19">
        <v>0</v>
      </c>
      <c r="J255" s="19">
        <v>0</v>
      </c>
      <c r="K255" s="299">
        <v>0</v>
      </c>
      <c r="L255" s="21">
        <v>0</v>
      </c>
      <c r="M255" s="21" t="s">
        <v>1903</v>
      </c>
      <c r="N255" s="21" t="s">
        <v>1903</v>
      </c>
      <c r="O255" s="21" t="s">
        <v>1903</v>
      </c>
      <c r="P255" s="21" t="s">
        <v>1903</v>
      </c>
      <c r="Q255" s="21" t="s">
        <v>1903</v>
      </c>
      <c r="R255" s="21" t="s">
        <v>1903</v>
      </c>
      <c r="S255" s="21" t="s">
        <v>1903</v>
      </c>
      <c r="T255" s="21" t="s">
        <v>1903</v>
      </c>
      <c r="U255" s="21" t="s">
        <v>1903</v>
      </c>
      <c r="V255" s="21" t="s">
        <v>1903</v>
      </c>
      <c r="W255" s="21" t="s">
        <v>1903</v>
      </c>
      <c r="X255" s="22" t="s">
        <v>1903</v>
      </c>
      <c r="Y255" s="126" t="s">
        <v>1903</v>
      </c>
      <c r="Z255" s="143" t="s">
        <v>1903</v>
      </c>
      <c r="AA255" s="142" t="s">
        <v>1903</v>
      </c>
      <c r="AB255" s="18" t="s">
        <v>1903</v>
      </c>
      <c r="AD255" s="2"/>
      <c r="AE255" s="2"/>
      <c r="AF255" s="2"/>
      <c r="AG255" s="2"/>
      <c r="AH255" s="2"/>
      <c r="AI255" s="2"/>
      <c r="AJ255" s="2"/>
      <c r="AK255" s="2"/>
      <c r="AL255" s="2"/>
    </row>
    <row r="256" spans="1:43" s="18" customFormat="1" ht="20.25" hidden="1" customHeight="1" x14ac:dyDescent="0.4">
      <c r="A256" s="328">
        <v>45626</v>
      </c>
      <c r="B256" s="291"/>
      <c r="C256" s="19">
        <v>0</v>
      </c>
      <c r="D256" s="19">
        <v>0</v>
      </c>
      <c r="E256" s="20">
        <v>0</v>
      </c>
      <c r="F256" s="19">
        <v>0</v>
      </c>
      <c r="G256" s="19">
        <v>0</v>
      </c>
      <c r="H256" s="19">
        <v>0</v>
      </c>
      <c r="I256" s="19">
        <v>0</v>
      </c>
      <c r="J256" s="19">
        <v>0</v>
      </c>
      <c r="K256" s="299">
        <v>0</v>
      </c>
      <c r="L256" s="21">
        <v>0</v>
      </c>
      <c r="M256" s="21" t="s">
        <v>1903</v>
      </c>
      <c r="N256" s="21" t="s">
        <v>1903</v>
      </c>
      <c r="O256" s="21" t="s">
        <v>1903</v>
      </c>
      <c r="P256" s="21" t="s">
        <v>1903</v>
      </c>
      <c r="Q256" s="21" t="s">
        <v>1903</v>
      </c>
      <c r="R256" s="21" t="s">
        <v>1903</v>
      </c>
      <c r="S256" s="21" t="s">
        <v>1903</v>
      </c>
      <c r="T256" s="21" t="s">
        <v>1903</v>
      </c>
      <c r="U256" s="21" t="s">
        <v>1903</v>
      </c>
      <c r="V256" s="21" t="s">
        <v>1903</v>
      </c>
      <c r="W256" s="21" t="s">
        <v>1903</v>
      </c>
      <c r="X256" s="22" t="s">
        <v>1903</v>
      </c>
      <c r="Y256" s="126" t="s">
        <v>1903</v>
      </c>
      <c r="Z256" s="143" t="s">
        <v>1903</v>
      </c>
      <c r="AA256" s="142" t="s">
        <v>1903</v>
      </c>
      <c r="AB256" s="24" t="s">
        <v>1903</v>
      </c>
      <c r="AC256" s="24"/>
      <c r="AD256" s="2"/>
      <c r="AE256" s="2"/>
      <c r="AF256" s="2"/>
      <c r="AG256" s="2"/>
      <c r="AH256" s="2"/>
      <c r="AI256" s="2"/>
      <c r="AJ256" s="2"/>
      <c r="AK256" s="2"/>
      <c r="AL256" s="2"/>
      <c r="AN256" s="24"/>
    </row>
    <row r="257" spans="1:43" s="18" customFormat="1" ht="20.25" hidden="1" customHeight="1" x14ac:dyDescent="0.4">
      <c r="A257" s="328">
        <v>45626</v>
      </c>
      <c r="B257" s="291"/>
      <c r="C257" s="19">
        <v>0</v>
      </c>
      <c r="D257" s="19">
        <v>0</v>
      </c>
      <c r="E257" s="20">
        <v>0</v>
      </c>
      <c r="F257" s="19">
        <v>0</v>
      </c>
      <c r="G257" s="19">
        <v>0</v>
      </c>
      <c r="H257" s="19">
        <v>0</v>
      </c>
      <c r="I257" s="19">
        <v>0</v>
      </c>
      <c r="J257" s="19">
        <v>0</v>
      </c>
      <c r="K257" s="299">
        <v>0</v>
      </c>
      <c r="L257" s="21">
        <v>0</v>
      </c>
      <c r="M257" s="21" t="s">
        <v>1903</v>
      </c>
      <c r="N257" s="21" t="s">
        <v>1903</v>
      </c>
      <c r="O257" s="21" t="s">
        <v>1903</v>
      </c>
      <c r="P257" s="21" t="s">
        <v>1903</v>
      </c>
      <c r="Q257" s="21" t="s">
        <v>1903</v>
      </c>
      <c r="R257" s="21" t="s">
        <v>1903</v>
      </c>
      <c r="S257" s="21" t="s">
        <v>1903</v>
      </c>
      <c r="T257" s="21" t="s">
        <v>1903</v>
      </c>
      <c r="U257" s="21" t="s">
        <v>1903</v>
      </c>
      <c r="V257" s="21" t="s">
        <v>1903</v>
      </c>
      <c r="W257" s="21" t="s">
        <v>1903</v>
      </c>
      <c r="X257" s="22" t="s">
        <v>1903</v>
      </c>
      <c r="Y257" s="126" t="s">
        <v>1903</v>
      </c>
      <c r="Z257" s="143" t="s">
        <v>1903</v>
      </c>
      <c r="AA257" s="142" t="s">
        <v>1903</v>
      </c>
      <c r="AB257" s="2" t="s">
        <v>1903</v>
      </c>
      <c r="AC257" s="2"/>
      <c r="AD257" s="2"/>
      <c r="AE257" s="2"/>
      <c r="AF257" s="2"/>
      <c r="AG257" s="2"/>
      <c r="AH257" s="2"/>
      <c r="AI257" s="2"/>
      <c r="AJ257" s="2"/>
      <c r="AK257" s="2"/>
      <c r="AL257" s="2"/>
      <c r="AN257" s="2"/>
    </row>
    <row r="258" spans="1:43" s="18" customFormat="1" ht="20.25" hidden="1" customHeight="1" x14ac:dyDescent="0.4">
      <c r="A258" s="328">
        <v>45626</v>
      </c>
      <c r="B258" s="291"/>
      <c r="C258" s="19">
        <v>0</v>
      </c>
      <c r="D258" s="19">
        <v>0</v>
      </c>
      <c r="E258" s="20">
        <v>0</v>
      </c>
      <c r="F258" s="19">
        <v>0</v>
      </c>
      <c r="G258" s="19">
        <v>0</v>
      </c>
      <c r="H258" s="19">
        <v>0</v>
      </c>
      <c r="I258" s="19">
        <v>0</v>
      </c>
      <c r="J258" s="19">
        <v>0</v>
      </c>
      <c r="K258" s="299">
        <v>0</v>
      </c>
      <c r="L258" s="21">
        <v>0</v>
      </c>
      <c r="M258" s="21" t="s">
        <v>1903</v>
      </c>
      <c r="N258" s="21" t="s">
        <v>1903</v>
      </c>
      <c r="O258" s="21" t="s">
        <v>1903</v>
      </c>
      <c r="P258" s="21" t="s">
        <v>1903</v>
      </c>
      <c r="Q258" s="21" t="s">
        <v>1903</v>
      </c>
      <c r="R258" s="21" t="s">
        <v>1903</v>
      </c>
      <c r="S258" s="21" t="s">
        <v>1903</v>
      </c>
      <c r="T258" s="21" t="s">
        <v>1903</v>
      </c>
      <c r="U258" s="21" t="s">
        <v>1903</v>
      </c>
      <c r="V258" s="21" t="s">
        <v>1903</v>
      </c>
      <c r="W258" s="21" t="s">
        <v>1903</v>
      </c>
      <c r="X258" s="22" t="s">
        <v>1903</v>
      </c>
      <c r="Y258" s="126" t="s">
        <v>1903</v>
      </c>
      <c r="Z258" s="143" t="s">
        <v>1903</v>
      </c>
      <c r="AA258" s="142" t="s">
        <v>1903</v>
      </c>
      <c r="AB258" s="2" t="s">
        <v>1903</v>
      </c>
      <c r="AC258" s="2"/>
      <c r="AD258" s="2"/>
      <c r="AE258" s="2"/>
      <c r="AF258" s="2"/>
      <c r="AG258" s="2"/>
      <c r="AH258" s="2"/>
      <c r="AI258" s="2"/>
      <c r="AJ258" s="2"/>
      <c r="AK258" s="2"/>
      <c r="AL258" s="2"/>
      <c r="AM258" s="24"/>
      <c r="AN258" s="2"/>
    </row>
    <row r="259" spans="1:43" s="18" customFormat="1" ht="20.25" hidden="1" customHeight="1" x14ac:dyDescent="0.4">
      <c r="A259" s="328">
        <v>45626</v>
      </c>
      <c r="B259" s="291"/>
      <c r="C259" s="19">
        <v>0</v>
      </c>
      <c r="D259" s="19">
        <v>0</v>
      </c>
      <c r="E259" s="20">
        <v>0</v>
      </c>
      <c r="F259" s="19">
        <v>0</v>
      </c>
      <c r="G259" s="19">
        <v>0</v>
      </c>
      <c r="H259" s="19">
        <v>0</v>
      </c>
      <c r="I259" s="19">
        <v>0</v>
      </c>
      <c r="J259" s="19">
        <v>0</v>
      </c>
      <c r="K259" s="299">
        <v>0</v>
      </c>
      <c r="L259" s="21">
        <v>0</v>
      </c>
      <c r="M259" s="21" t="s">
        <v>1903</v>
      </c>
      <c r="N259" s="21" t="s">
        <v>1903</v>
      </c>
      <c r="O259" s="21" t="s">
        <v>1903</v>
      </c>
      <c r="P259" s="21" t="s">
        <v>1903</v>
      </c>
      <c r="Q259" s="21" t="s">
        <v>1903</v>
      </c>
      <c r="R259" s="21" t="s">
        <v>1903</v>
      </c>
      <c r="S259" s="21" t="s">
        <v>1903</v>
      </c>
      <c r="T259" s="21" t="s">
        <v>1903</v>
      </c>
      <c r="U259" s="21" t="s">
        <v>1903</v>
      </c>
      <c r="V259" s="21" t="s">
        <v>1903</v>
      </c>
      <c r="W259" s="21" t="s">
        <v>1903</v>
      </c>
      <c r="X259" s="22" t="s">
        <v>1903</v>
      </c>
      <c r="Y259" s="126" t="s">
        <v>1903</v>
      </c>
      <c r="Z259" s="143" t="s">
        <v>1903</v>
      </c>
      <c r="AA259" s="142" t="s">
        <v>1903</v>
      </c>
      <c r="AB259" s="2" t="s">
        <v>1903</v>
      </c>
      <c r="AC259" s="2"/>
      <c r="AD259" s="2"/>
      <c r="AE259" s="2"/>
      <c r="AF259" s="2"/>
      <c r="AG259" s="2"/>
      <c r="AH259" s="2"/>
      <c r="AI259" s="2"/>
      <c r="AJ259" s="2"/>
      <c r="AK259" s="2"/>
      <c r="AL259" s="2"/>
      <c r="AM259" s="2"/>
      <c r="AN259" s="2"/>
      <c r="AO259" s="24"/>
      <c r="AP259" s="24"/>
      <c r="AQ259" s="24"/>
    </row>
    <row r="260" spans="1:43" s="18" customFormat="1" ht="20.25" hidden="1" customHeight="1" x14ac:dyDescent="0.4">
      <c r="A260" s="328">
        <v>45626</v>
      </c>
      <c r="B260" s="291"/>
      <c r="C260" s="19">
        <v>0</v>
      </c>
      <c r="D260" s="19">
        <v>0</v>
      </c>
      <c r="E260" s="20">
        <v>0</v>
      </c>
      <c r="F260" s="19">
        <v>0</v>
      </c>
      <c r="G260" s="19">
        <v>0</v>
      </c>
      <c r="H260" s="19">
        <v>0</v>
      </c>
      <c r="I260" s="19">
        <v>0</v>
      </c>
      <c r="J260" s="19">
        <v>0</v>
      </c>
      <c r="K260" s="299">
        <v>0</v>
      </c>
      <c r="L260" s="21">
        <v>0</v>
      </c>
      <c r="M260" s="21" t="s">
        <v>1903</v>
      </c>
      <c r="N260" s="21" t="s">
        <v>1903</v>
      </c>
      <c r="O260" s="21" t="s">
        <v>1903</v>
      </c>
      <c r="P260" s="21" t="s">
        <v>1903</v>
      </c>
      <c r="Q260" s="21" t="s">
        <v>1903</v>
      </c>
      <c r="R260" s="21" t="s">
        <v>1903</v>
      </c>
      <c r="S260" s="21" t="s">
        <v>1903</v>
      </c>
      <c r="T260" s="21" t="s">
        <v>1903</v>
      </c>
      <c r="U260" s="21" t="s">
        <v>1903</v>
      </c>
      <c r="V260" s="21" t="s">
        <v>1903</v>
      </c>
      <c r="W260" s="21" t="s">
        <v>1903</v>
      </c>
      <c r="X260" s="22" t="s">
        <v>1903</v>
      </c>
      <c r="Y260" s="126" t="s">
        <v>1903</v>
      </c>
      <c r="Z260" s="143" t="s">
        <v>1903</v>
      </c>
      <c r="AA260" s="142" t="s">
        <v>1903</v>
      </c>
      <c r="AB260" s="2" t="s">
        <v>1903</v>
      </c>
      <c r="AC260" s="2"/>
      <c r="AD260" s="2"/>
      <c r="AE260" s="2"/>
      <c r="AF260" s="2"/>
      <c r="AG260" s="2"/>
      <c r="AH260" s="2"/>
      <c r="AI260" s="2"/>
      <c r="AJ260" s="2"/>
      <c r="AK260" s="2"/>
      <c r="AL260" s="2"/>
      <c r="AM260" s="2"/>
      <c r="AN260" s="2"/>
      <c r="AO260" s="2"/>
      <c r="AP260" s="2"/>
      <c r="AQ260" s="2"/>
    </row>
    <row r="261" spans="1:43" s="18" customFormat="1" ht="20.25" hidden="1" customHeight="1" x14ac:dyDescent="0.4">
      <c r="A261" s="328">
        <v>45626</v>
      </c>
      <c r="B261" s="291"/>
      <c r="C261" s="19">
        <v>0</v>
      </c>
      <c r="D261" s="19">
        <v>0</v>
      </c>
      <c r="E261" s="20">
        <v>0</v>
      </c>
      <c r="F261" s="19">
        <v>0</v>
      </c>
      <c r="G261" s="19">
        <v>0</v>
      </c>
      <c r="H261" s="19">
        <v>0</v>
      </c>
      <c r="I261" s="19">
        <v>0</v>
      </c>
      <c r="J261" s="19">
        <v>0</v>
      </c>
      <c r="K261" s="299">
        <v>0</v>
      </c>
      <c r="L261" s="21">
        <v>0</v>
      </c>
      <c r="M261" s="21" t="s">
        <v>1903</v>
      </c>
      <c r="N261" s="21" t="s">
        <v>1903</v>
      </c>
      <c r="O261" s="21" t="s">
        <v>1903</v>
      </c>
      <c r="P261" s="21" t="s">
        <v>1903</v>
      </c>
      <c r="Q261" s="21" t="s">
        <v>1903</v>
      </c>
      <c r="R261" s="21" t="s">
        <v>1903</v>
      </c>
      <c r="S261" s="21" t="s">
        <v>1903</v>
      </c>
      <c r="T261" s="21" t="s">
        <v>1903</v>
      </c>
      <c r="U261" s="21" t="s">
        <v>1903</v>
      </c>
      <c r="V261" s="21" t="s">
        <v>1903</v>
      </c>
      <c r="W261" s="21" t="s">
        <v>1903</v>
      </c>
      <c r="X261" s="22" t="s">
        <v>1903</v>
      </c>
      <c r="Y261" s="126" t="s">
        <v>1903</v>
      </c>
      <c r="Z261" s="143" t="s">
        <v>1903</v>
      </c>
      <c r="AA261" s="142" t="s">
        <v>1903</v>
      </c>
      <c r="AB261" s="2" t="s">
        <v>1903</v>
      </c>
      <c r="AC261" s="2"/>
      <c r="AD261" s="2"/>
      <c r="AE261" s="2"/>
      <c r="AF261" s="2"/>
      <c r="AG261" s="2"/>
      <c r="AH261" s="2"/>
      <c r="AI261" s="2"/>
      <c r="AJ261" s="2"/>
      <c r="AK261" s="2"/>
      <c r="AL261" s="2"/>
      <c r="AM261" s="2"/>
      <c r="AN261" s="2"/>
      <c r="AO261" s="2"/>
      <c r="AP261" s="2"/>
      <c r="AQ261" s="2"/>
    </row>
    <row r="262" spans="1:43" s="24" customFormat="1" ht="20.25" hidden="1" customHeight="1" x14ac:dyDescent="0.4">
      <c r="A262" s="328">
        <v>45626</v>
      </c>
      <c r="B262" s="291"/>
      <c r="C262" s="19">
        <v>0</v>
      </c>
      <c r="D262" s="19">
        <v>0</v>
      </c>
      <c r="E262" s="20">
        <v>0</v>
      </c>
      <c r="F262" s="19">
        <v>0</v>
      </c>
      <c r="G262" s="19">
        <v>0</v>
      </c>
      <c r="H262" s="19">
        <v>0</v>
      </c>
      <c r="I262" s="19">
        <v>0</v>
      </c>
      <c r="J262" s="19">
        <v>0</v>
      </c>
      <c r="K262" s="299">
        <v>0</v>
      </c>
      <c r="L262" s="21">
        <v>0</v>
      </c>
      <c r="M262" s="21" t="s">
        <v>1903</v>
      </c>
      <c r="N262" s="21" t="s">
        <v>1903</v>
      </c>
      <c r="O262" s="21" t="s">
        <v>1903</v>
      </c>
      <c r="P262" s="21" t="s">
        <v>1903</v>
      </c>
      <c r="Q262" s="21" t="s">
        <v>1903</v>
      </c>
      <c r="R262" s="21" t="s">
        <v>1903</v>
      </c>
      <c r="S262" s="21" t="s">
        <v>1903</v>
      </c>
      <c r="T262" s="21" t="s">
        <v>1903</v>
      </c>
      <c r="U262" s="21" t="s">
        <v>1903</v>
      </c>
      <c r="V262" s="21" t="s">
        <v>1903</v>
      </c>
      <c r="W262" s="21" t="s">
        <v>1903</v>
      </c>
      <c r="X262" s="22" t="s">
        <v>1903</v>
      </c>
      <c r="Y262" s="126" t="s">
        <v>1903</v>
      </c>
      <c r="Z262" s="143" t="s">
        <v>1903</v>
      </c>
      <c r="AA262" s="142" t="s">
        <v>1903</v>
      </c>
      <c r="AB262" s="2" t="s">
        <v>1903</v>
      </c>
      <c r="AC262" s="2"/>
      <c r="AD262" s="2"/>
      <c r="AE262" s="2"/>
      <c r="AF262" s="2"/>
      <c r="AG262" s="2"/>
      <c r="AH262" s="2"/>
      <c r="AI262" s="2"/>
      <c r="AJ262" s="2"/>
      <c r="AK262" s="2"/>
      <c r="AL262" s="2"/>
      <c r="AM262" s="2"/>
      <c r="AN262" s="2"/>
      <c r="AO262" s="2"/>
      <c r="AP262" s="2"/>
      <c r="AQ262" s="2"/>
    </row>
    <row r="263" spans="1:43" ht="20.25" hidden="1" customHeight="1" x14ac:dyDescent="0.4">
      <c r="A263" s="328">
        <v>45626</v>
      </c>
      <c r="B263" s="291"/>
      <c r="C263" s="19">
        <v>0</v>
      </c>
      <c r="D263" s="19">
        <v>0</v>
      </c>
      <c r="E263" s="20">
        <v>0</v>
      </c>
      <c r="F263" s="19">
        <v>0</v>
      </c>
      <c r="G263" s="19">
        <v>0</v>
      </c>
      <c r="H263" s="19">
        <v>0</v>
      </c>
      <c r="I263" s="19">
        <v>0</v>
      </c>
      <c r="J263" s="19">
        <v>0</v>
      </c>
      <c r="K263" s="299">
        <v>0</v>
      </c>
      <c r="L263" s="21">
        <v>0</v>
      </c>
      <c r="M263" s="21" t="s">
        <v>1903</v>
      </c>
      <c r="N263" s="21" t="s">
        <v>1903</v>
      </c>
      <c r="O263" s="21" t="s">
        <v>1903</v>
      </c>
      <c r="P263" s="21" t="s">
        <v>1903</v>
      </c>
      <c r="Q263" s="21" t="s">
        <v>1903</v>
      </c>
      <c r="R263" s="21" t="s">
        <v>1903</v>
      </c>
      <c r="S263" s="21" t="s">
        <v>1903</v>
      </c>
      <c r="T263" s="21" t="s">
        <v>1903</v>
      </c>
      <c r="U263" s="21" t="s">
        <v>1903</v>
      </c>
      <c r="V263" s="21" t="s">
        <v>1903</v>
      </c>
      <c r="W263" s="21" t="s">
        <v>1903</v>
      </c>
      <c r="X263" s="22" t="s">
        <v>1903</v>
      </c>
      <c r="Y263" s="126" t="s">
        <v>1903</v>
      </c>
      <c r="Z263" s="143" t="s">
        <v>1903</v>
      </c>
      <c r="AA263" s="142" t="s">
        <v>1903</v>
      </c>
      <c r="AB263" s="2" t="s">
        <v>1903</v>
      </c>
    </row>
    <row r="264" spans="1:43" ht="20.25" hidden="1" customHeight="1" x14ac:dyDescent="0.4">
      <c r="A264" s="328">
        <v>45626</v>
      </c>
      <c r="B264" s="291"/>
      <c r="C264" s="19">
        <v>0</v>
      </c>
      <c r="D264" s="19">
        <v>0</v>
      </c>
      <c r="E264" s="20">
        <v>0</v>
      </c>
      <c r="F264" s="19">
        <v>0</v>
      </c>
      <c r="G264" s="19">
        <v>0</v>
      </c>
      <c r="H264" s="19">
        <v>0</v>
      </c>
      <c r="I264" s="19">
        <v>0</v>
      </c>
      <c r="J264" s="19">
        <v>0</v>
      </c>
      <c r="K264" s="299">
        <v>0</v>
      </c>
      <c r="L264" s="21">
        <v>0</v>
      </c>
      <c r="M264" s="21" t="s">
        <v>1903</v>
      </c>
      <c r="N264" s="21" t="s">
        <v>1903</v>
      </c>
      <c r="O264" s="21" t="s">
        <v>1903</v>
      </c>
      <c r="P264" s="21" t="s">
        <v>1903</v>
      </c>
      <c r="Q264" s="21" t="s">
        <v>1903</v>
      </c>
      <c r="R264" s="21" t="s">
        <v>1903</v>
      </c>
      <c r="S264" s="21" t="s">
        <v>1903</v>
      </c>
      <c r="T264" s="21" t="s">
        <v>1903</v>
      </c>
      <c r="U264" s="21" t="s">
        <v>1903</v>
      </c>
      <c r="V264" s="21" t="s">
        <v>1903</v>
      </c>
      <c r="W264" s="21" t="s">
        <v>1903</v>
      </c>
      <c r="X264" s="22" t="s">
        <v>1903</v>
      </c>
      <c r="Y264" s="126" t="s">
        <v>1903</v>
      </c>
      <c r="Z264" s="143" t="s">
        <v>1903</v>
      </c>
      <c r="AA264" s="142" t="s">
        <v>1903</v>
      </c>
      <c r="AB264" s="2" t="s">
        <v>1903</v>
      </c>
    </row>
    <row r="265" spans="1:43" ht="20.25" hidden="1" customHeight="1" x14ac:dyDescent="0.4">
      <c r="A265" s="328">
        <v>45626</v>
      </c>
      <c r="B265" s="291"/>
      <c r="C265" s="19">
        <v>0</v>
      </c>
      <c r="D265" s="19">
        <v>0</v>
      </c>
      <c r="E265" s="20">
        <v>0</v>
      </c>
      <c r="F265" s="19">
        <v>0</v>
      </c>
      <c r="G265" s="19">
        <v>0</v>
      </c>
      <c r="H265" s="19">
        <v>0</v>
      </c>
      <c r="I265" s="19">
        <v>0</v>
      </c>
      <c r="J265" s="19">
        <v>0</v>
      </c>
      <c r="K265" s="299">
        <v>0</v>
      </c>
      <c r="L265" s="21">
        <v>0</v>
      </c>
      <c r="M265" s="21" t="s">
        <v>1903</v>
      </c>
      <c r="N265" s="21" t="s">
        <v>1903</v>
      </c>
      <c r="O265" s="21" t="s">
        <v>1903</v>
      </c>
      <c r="P265" s="21" t="s">
        <v>1903</v>
      </c>
      <c r="Q265" s="21" t="s">
        <v>1903</v>
      </c>
      <c r="R265" s="21" t="s">
        <v>1903</v>
      </c>
      <c r="S265" s="21" t="s">
        <v>1903</v>
      </c>
      <c r="T265" s="21" t="s">
        <v>1903</v>
      </c>
      <c r="U265" s="21" t="s">
        <v>1903</v>
      </c>
      <c r="V265" s="21" t="s">
        <v>1903</v>
      </c>
      <c r="W265" s="21" t="s">
        <v>1903</v>
      </c>
      <c r="X265" s="22" t="s">
        <v>1903</v>
      </c>
      <c r="Y265" s="126" t="s">
        <v>1903</v>
      </c>
      <c r="Z265" s="143" t="s">
        <v>1903</v>
      </c>
      <c r="AA265" s="142" t="s">
        <v>1903</v>
      </c>
      <c r="AB265" s="2" t="s">
        <v>1903</v>
      </c>
    </row>
    <row r="266" spans="1:43" ht="20.25" hidden="1" customHeight="1" x14ac:dyDescent="0.4">
      <c r="A266" s="328">
        <v>45626</v>
      </c>
      <c r="B266" s="291"/>
      <c r="C266" s="19">
        <v>0</v>
      </c>
      <c r="D266" s="19">
        <v>0</v>
      </c>
      <c r="E266" s="20">
        <v>0</v>
      </c>
      <c r="F266" s="19">
        <v>0</v>
      </c>
      <c r="G266" s="19">
        <v>0</v>
      </c>
      <c r="H266" s="19">
        <v>0</v>
      </c>
      <c r="I266" s="19">
        <v>0</v>
      </c>
      <c r="J266" s="19">
        <v>0</v>
      </c>
      <c r="K266" s="299">
        <v>0</v>
      </c>
      <c r="L266" s="21">
        <v>0</v>
      </c>
      <c r="M266" s="21" t="s">
        <v>1903</v>
      </c>
      <c r="N266" s="21" t="s">
        <v>1903</v>
      </c>
      <c r="O266" s="21" t="s">
        <v>1903</v>
      </c>
      <c r="P266" s="21" t="s">
        <v>1903</v>
      </c>
      <c r="Q266" s="21" t="s">
        <v>1903</v>
      </c>
      <c r="R266" s="21" t="s">
        <v>1903</v>
      </c>
      <c r="S266" s="21" t="s">
        <v>1903</v>
      </c>
      <c r="T266" s="21" t="s">
        <v>1903</v>
      </c>
      <c r="U266" s="21" t="s">
        <v>1903</v>
      </c>
      <c r="V266" s="21" t="s">
        <v>1903</v>
      </c>
      <c r="W266" s="21" t="s">
        <v>1903</v>
      </c>
      <c r="X266" s="22" t="s">
        <v>1903</v>
      </c>
      <c r="Y266" s="126" t="s">
        <v>1903</v>
      </c>
      <c r="Z266" s="143" t="s">
        <v>1903</v>
      </c>
      <c r="AA266" s="142" t="s">
        <v>1903</v>
      </c>
      <c r="AB266" s="2" t="s">
        <v>1903</v>
      </c>
    </row>
    <row r="267" spans="1:43" ht="20.25" hidden="1" customHeight="1" x14ac:dyDescent="0.4">
      <c r="A267" s="328">
        <v>45626</v>
      </c>
      <c r="B267" s="291"/>
      <c r="C267" s="19">
        <v>0</v>
      </c>
      <c r="D267" s="19">
        <v>0</v>
      </c>
      <c r="E267" s="20">
        <v>0</v>
      </c>
      <c r="F267" s="19">
        <v>0</v>
      </c>
      <c r="G267" s="19">
        <v>0</v>
      </c>
      <c r="H267" s="19">
        <v>0</v>
      </c>
      <c r="I267" s="19">
        <v>0</v>
      </c>
      <c r="J267" s="19">
        <v>0</v>
      </c>
      <c r="K267" s="299">
        <v>0</v>
      </c>
      <c r="L267" s="21">
        <v>0</v>
      </c>
      <c r="M267" s="21" t="s">
        <v>1903</v>
      </c>
      <c r="N267" s="21" t="s">
        <v>1903</v>
      </c>
      <c r="O267" s="21" t="s">
        <v>1903</v>
      </c>
      <c r="P267" s="21" t="s">
        <v>1903</v>
      </c>
      <c r="Q267" s="21" t="s">
        <v>1903</v>
      </c>
      <c r="R267" s="21" t="s">
        <v>1903</v>
      </c>
      <c r="S267" s="21" t="s">
        <v>1903</v>
      </c>
      <c r="T267" s="21" t="s">
        <v>1903</v>
      </c>
      <c r="U267" s="21" t="s">
        <v>1903</v>
      </c>
      <c r="V267" s="21" t="s">
        <v>1903</v>
      </c>
      <c r="W267" s="21" t="s">
        <v>1903</v>
      </c>
      <c r="X267" s="22" t="s">
        <v>1903</v>
      </c>
      <c r="Y267" s="126" t="s">
        <v>1903</v>
      </c>
      <c r="Z267" s="143" t="s">
        <v>1903</v>
      </c>
      <c r="AA267" s="142" t="s">
        <v>1903</v>
      </c>
      <c r="AB267" s="2" t="s">
        <v>1903</v>
      </c>
    </row>
    <row r="268" spans="1:43" ht="20.25" hidden="1" customHeight="1" x14ac:dyDescent="0.4">
      <c r="A268" s="328">
        <v>45626</v>
      </c>
      <c r="B268" s="291"/>
      <c r="C268" s="19">
        <v>0</v>
      </c>
      <c r="D268" s="19">
        <v>0</v>
      </c>
      <c r="E268" s="20">
        <v>0</v>
      </c>
      <c r="F268" s="19">
        <v>0</v>
      </c>
      <c r="G268" s="19">
        <v>0</v>
      </c>
      <c r="H268" s="19">
        <v>0</v>
      </c>
      <c r="I268" s="19">
        <v>0</v>
      </c>
      <c r="J268" s="19">
        <v>0</v>
      </c>
      <c r="K268" s="299">
        <v>0</v>
      </c>
      <c r="L268" s="21">
        <v>0</v>
      </c>
      <c r="M268" s="21" t="s">
        <v>1903</v>
      </c>
      <c r="N268" s="21" t="s">
        <v>1903</v>
      </c>
      <c r="O268" s="21" t="s">
        <v>1903</v>
      </c>
      <c r="P268" s="21" t="s">
        <v>1903</v>
      </c>
      <c r="Q268" s="21" t="s">
        <v>1903</v>
      </c>
      <c r="R268" s="21" t="s">
        <v>1903</v>
      </c>
      <c r="S268" s="21" t="s">
        <v>1903</v>
      </c>
      <c r="T268" s="21" t="s">
        <v>1903</v>
      </c>
      <c r="U268" s="21" t="s">
        <v>1903</v>
      </c>
      <c r="V268" s="21" t="s">
        <v>1903</v>
      </c>
      <c r="W268" s="21" t="s">
        <v>1903</v>
      </c>
      <c r="X268" s="22" t="s">
        <v>1903</v>
      </c>
      <c r="Y268" s="126" t="s">
        <v>1903</v>
      </c>
      <c r="Z268" s="143" t="s">
        <v>1903</v>
      </c>
      <c r="AA268" s="142" t="s">
        <v>1903</v>
      </c>
      <c r="AB268" s="2" t="s">
        <v>1903</v>
      </c>
    </row>
    <row r="269" spans="1:43" ht="20.25" hidden="1" customHeight="1" x14ac:dyDescent="0.4">
      <c r="A269" s="328">
        <v>45626</v>
      </c>
      <c r="B269" s="291"/>
      <c r="C269" s="19">
        <v>0</v>
      </c>
      <c r="D269" s="19">
        <v>0</v>
      </c>
      <c r="E269" s="20">
        <v>0</v>
      </c>
      <c r="F269" s="19">
        <v>0</v>
      </c>
      <c r="G269" s="19">
        <v>0</v>
      </c>
      <c r="H269" s="19">
        <v>0</v>
      </c>
      <c r="I269" s="19">
        <v>0</v>
      </c>
      <c r="J269" s="19">
        <v>0</v>
      </c>
      <c r="K269" s="299">
        <v>0</v>
      </c>
      <c r="L269" s="21">
        <v>0</v>
      </c>
      <c r="M269" s="21" t="s">
        <v>1903</v>
      </c>
      <c r="N269" s="21" t="s">
        <v>1903</v>
      </c>
      <c r="O269" s="21" t="s">
        <v>1903</v>
      </c>
      <c r="P269" s="21" t="s">
        <v>1903</v>
      </c>
      <c r="Q269" s="21" t="s">
        <v>1903</v>
      </c>
      <c r="R269" s="21" t="s">
        <v>1903</v>
      </c>
      <c r="S269" s="21" t="s">
        <v>1903</v>
      </c>
      <c r="T269" s="21" t="s">
        <v>1903</v>
      </c>
      <c r="U269" s="21" t="s">
        <v>1903</v>
      </c>
      <c r="V269" s="21" t="s">
        <v>1903</v>
      </c>
      <c r="W269" s="21" t="s">
        <v>1903</v>
      </c>
      <c r="X269" s="22" t="s">
        <v>1903</v>
      </c>
      <c r="Y269" s="126" t="s">
        <v>1903</v>
      </c>
      <c r="Z269" s="143" t="s">
        <v>1903</v>
      </c>
      <c r="AA269" s="142" t="s">
        <v>1903</v>
      </c>
      <c r="AB269" s="2" t="s">
        <v>1903</v>
      </c>
    </row>
    <row r="270" spans="1:43" ht="20.25" hidden="1" customHeight="1" x14ac:dyDescent="0.4">
      <c r="A270" s="328">
        <v>45626</v>
      </c>
      <c r="B270" s="291"/>
      <c r="C270" s="19">
        <v>0</v>
      </c>
      <c r="D270" s="19">
        <v>0</v>
      </c>
      <c r="E270" s="20">
        <v>0</v>
      </c>
      <c r="F270" s="19">
        <v>0</v>
      </c>
      <c r="G270" s="19">
        <v>0</v>
      </c>
      <c r="H270" s="19">
        <v>0</v>
      </c>
      <c r="I270" s="19">
        <v>0</v>
      </c>
      <c r="J270" s="19">
        <v>0</v>
      </c>
      <c r="K270" s="299">
        <v>0</v>
      </c>
      <c r="L270" s="21">
        <v>0</v>
      </c>
      <c r="M270" s="21" t="s">
        <v>1903</v>
      </c>
      <c r="N270" s="21" t="s">
        <v>1903</v>
      </c>
      <c r="O270" s="21" t="s">
        <v>1903</v>
      </c>
      <c r="P270" s="21" t="s">
        <v>1903</v>
      </c>
      <c r="Q270" s="21" t="s">
        <v>1903</v>
      </c>
      <c r="R270" s="21" t="s">
        <v>1903</v>
      </c>
      <c r="S270" s="21" t="s">
        <v>1903</v>
      </c>
      <c r="T270" s="21" t="s">
        <v>1903</v>
      </c>
      <c r="U270" s="21" t="s">
        <v>1903</v>
      </c>
      <c r="V270" s="21" t="s">
        <v>1903</v>
      </c>
      <c r="W270" s="21" t="s">
        <v>1903</v>
      </c>
      <c r="X270" s="22" t="s">
        <v>1903</v>
      </c>
      <c r="Y270" s="126" t="s">
        <v>1903</v>
      </c>
      <c r="Z270" s="143" t="s">
        <v>1903</v>
      </c>
      <c r="AA270" s="142" t="s">
        <v>1903</v>
      </c>
      <c r="AB270" s="2" t="s">
        <v>1903</v>
      </c>
    </row>
    <row r="271" spans="1:43" ht="20.25" hidden="1" customHeight="1" x14ac:dyDescent="0.4">
      <c r="A271" s="328">
        <v>45626</v>
      </c>
      <c r="B271" s="291"/>
      <c r="C271" s="19">
        <v>0</v>
      </c>
      <c r="D271" s="19">
        <v>0</v>
      </c>
      <c r="E271" s="20">
        <v>0</v>
      </c>
      <c r="F271" s="19">
        <v>0</v>
      </c>
      <c r="G271" s="19">
        <v>0</v>
      </c>
      <c r="H271" s="19">
        <v>0</v>
      </c>
      <c r="I271" s="19">
        <v>0</v>
      </c>
      <c r="J271" s="19">
        <v>0</v>
      </c>
      <c r="K271" s="299">
        <v>0</v>
      </c>
      <c r="L271" s="21">
        <v>0</v>
      </c>
      <c r="M271" s="21" t="s">
        <v>1903</v>
      </c>
      <c r="N271" s="21" t="s">
        <v>1903</v>
      </c>
      <c r="O271" s="21" t="s">
        <v>1903</v>
      </c>
      <c r="P271" s="21" t="s">
        <v>1903</v>
      </c>
      <c r="Q271" s="21" t="s">
        <v>1903</v>
      </c>
      <c r="R271" s="21" t="s">
        <v>1903</v>
      </c>
      <c r="S271" s="21" t="s">
        <v>1903</v>
      </c>
      <c r="T271" s="21" t="s">
        <v>1903</v>
      </c>
      <c r="U271" s="21" t="s">
        <v>1903</v>
      </c>
      <c r="V271" s="21" t="s">
        <v>1903</v>
      </c>
      <c r="W271" s="21" t="s">
        <v>1903</v>
      </c>
      <c r="X271" s="22" t="s">
        <v>1903</v>
      </c>
      <c r="Y271" s="126" t="s">
        <v>1903</v>
      </c>
      <c r="Z271" s="143" t="s">
        <v>1903</v>
      </c>
      <c r="AA271" s="142" t="s">
        <v>1903</v>
      </c>
      <c r="AB271" s="2" t="s">
        <v>1903</v>
      </c>
    </row>
    <row r="272" spans="1:43" ht="20.25" hidden="1" customHeight="1" x14ac:dyDescent="0.4">
      <c r="A272" s="328">
        <v>45626</v>
      </c>
      <c r="B272" s="291"/>
      <c r="C272" s="19">
        <v>0</v>
      </c>
      <c r="D272" s="19">
        <v>0</v>
      </c>
      <c r="E272" s="20">
        <v>0</v>
      </c>
      <c r="F272" s="19">
        <v>0</v>
      </c>
      <c r="G272" s="19">
        <v>0</v>
      </c>
      <c r="H272" s="19">
        <v>0</v>
      </c>
      <c r="I272" s="19">
        <v>0</v>
      </c>
      <c r="J272" s="19">
        <v>0</v>
      </c>
      <c r="K272" s="299">
        <v>0</v>
      </c>
      <c r="L272" s="21">
        <v>0</v>
      </c>
      <c r="M272" s="21" t="s">
        <v>1903</v>
      </c>
      <c r="N272" s="21" t="s">
        <v>1903</v>
      </c>
      <c r="O272" s="21" t="s">
        <v>1903</v>
      </c>
      <c r="P272" s="21" t="s">
        <v>1903</v>
      </c>
      <c r="Q272" s="21" t="s">
        <v>1903</v>
      </c>
      <c r="R272" s="21" t="s">
        <v>1903</v>
      </c>
      <c r="S272" s="21" t="s">
        <v>1903</v>
      </c>
      <c r="T272" s="21" t="s">
        <v>1903</v>
      </c>
      <c r="U272" s="21" t="s">
        <v>1903</v>
      </c>
      <c r="V272" s="21" t="s">
        <v>1903</v>
      </c>
      <c r="W272" s="21" t="s">
        <v>1903</v>
      </c>
      <c r="X272" s="22" t="s">
        <v>1903</v>
      </c>
      <c r="Y272" s="126" t="s">
        <v>1903</v>
      </c>
      <c r="Z272" s="143" t="s">
        <v>1903</v>
      </c>
      <c r="AA272" s="142" t="s">
        <v>1903</v>
      </c>
      <c r="AB272" s="2" t="s">
        <v>1903</v>
      </c>
    </row>
    <row r="273" spans="1:38" ht="20.25" hidden="1" customHeight="1" x14ac:dyDescent="0.4">
      <c r="A273" s="328">
        <v>45626</v>
      </c>
      <c r="B273" s="291"/>
      <c r="C273" s="19">
        <v>0</v>
      </c>
      <c r="D273" s="19">
        <v>0</v>
      </c>
      <c r="E273" s="20">
        <v>0</v>
      </c>
      <c r="F273" s="19">
        <v>0</v>
      </c>
      <c r="G273" s="19">
        <v>0</v>
      </c>
      <c r="H273" s="19">
        <v>0</v>
      </c>
      <c r="I273" s="19">
        <v>0</v>
      </c>
      <c r="J273" s="19">
        <v>0</v>
      </c>
      <c r="K273" s="299">
        <v>0</v>
      </c>
      <c r="L273" s="21">
        <v>0</v>
      </c>
      <c r="M273" s="21" t="s">
        <v>1903</v>
      </c>
      <c r="N273" s="21" t="s">
        <v>1903</v>
      </c>
      <c r="O273" s="21" t="s">
        <v>1903</v>
      </c>
      <c r="P273" s="21" t="s">
        <v>1903</v>
      </c>
      <c r="Q273" s="21" t="s">
        <v>1903</v>
      </c>
      <c r="R273" s="21" t="s">
        <v>1903</v>
      </c>
      <c r="S273" s="21" t="s">
        <v>1903</v>
      </c>
      <c r="T273" s="21" t="s">
        <v>1903</v>
      </c>
      <c r="U273" s="21" t="s">
        <v>1903</v>
      </c>
      <c r="V273" s="21" t="s">
        <v>1903</v>
      </c>
      <c r="W273" s="21" t="s">
        <v>1903</v>
      </c>
      <c r="X273" s="22" t="s">
        <v>1903</v>
      </c>
      <c r="Y273" s="126" t="s">
        <v>1903</v>
      </c>
      <c r="Z273" s="143" t="s">
        <v>1903</v>
      </c>
      <c r="AA273" s="142" t="s">
        <v>1903</v>
      </c>
      <c r="AB273" s="2" t="s">
        <v>1903</v>
      </c>
    </row>
    <row r="274" spans="1:38" ht="20.25" hidden="1" customHeight="1" x14ac:dyDescent="0.4">
      <c r="A274" s="328">
        <v>45626</v>
      </c>
      <c r="B274" s="291"/>
      <c r="C274" s="19">
        <v>0</v>
      </c>
      <c r="D274" s="19">
        <v>0</v>
      </c>
      <c r="E274" s="20">
        <v>0</v>
      </c>
      <c r="F274" s="19">
        <v>0</v>
      </c>
      <c r="G274" s="19">
        <v>0</v>
      </c>
      <c r="H274" s="19">
        <v>0</v>
      </c>
      <c r="I274" s="19">
        <v>0</v>
      </c>
      <c r="J274" s="19">
        <v>0</v>
      </c>
      <c r="K274" s="299">
        <v>0</v>
      </c>
      <c r="L274" s="21">
        <v>0</v>
      </c>
      <c r="M274" s="21" t="s">
        <v>1903</v>
      </c>
      <c r="N274" s="21" t="s">
        <v>1903</v>
      </c>
      <c r="O274" s="21" t="s">
        <v>1903</v>
      </c>
      <c r="P274" s="21" t="s">
        <v>1903</v>
      </c>
      <c r="Q274" s="21" t="s">
        <v>1903</v>
      </c>
      <c r="R274" s="21" t="s">
        <v>1903</v>
      </c>
      <c r="S274" s="21" t="s">
        <v>1903</v>
      </c>
      <c r="T274" s="21" t="s">
        <v>1903</v>
      </c>
      <c r="U274" s="21" t="s">
        <v>1903</v>
      </c>
      <c r="V274" s="21" t="s">
        <v>1903</v>
      </c>
      <c r="W274" s="21" t="s">
        <v>1903</v>
      </c>
      <c r="X274" s="22" t="s">
        <v>1903</v>
      </c>
      <c r="Y274" s="126" t="s">
        <v>1903</v>
      </c>
      <c r="Z274" s="143" t="s">
        <v>1903</v>
      </c>
      <c r="AA274" s="142" t="s">
        <v>1903</v>
      </c>
      <c r="AB274" s="2" t="s">
        <v>1903</v>
      </c>
    </row>
    <row r="275" spans="1:38" ht="20.25" hidden="1" customHeight="1" x14ac:dyDescent="0.4">
      <c r="A275" s="328">
        <v>45626</v>
      </c>
      <c r="B275" s="291"/>
      <c r="C275" s="19">
        <v>0</v>
      </c>
      <c r="D275" s="19">
        <v>0</v>
      </c>
      <c r="E275" s="20">
        <v>0</v>
      </c>
      <c r="F275" s="19">
        <v>0</v>
      </c>
      <c r="G275" s="19">
        <v>0</v>
      </c>
      <c r="H275" s="19">
        <v>0</v>
      </c>
      <c r="I275" s="19">
        <v>0</v>
      </c>
      <c r="J275" s="19">
        <v>0</v>
      </c>
      <c r="K275" s="299">
        <v>0</v>
      </c>
      <c r="L275" s="21">
        <v>0</v>
      </c>
      <c r="M275" s="21" t="s">
        <v>1903</v>
      </c>
      <c r="N275" s="21" t="s">
        <v>1903</v>
      </c>
      <c r="O275" s="21" t="s">
        <v>1903</v>
      </c>
      <c r="P275" s="21" t="s">
        <v>1903</v>
      </c>
      <c r="Q275" s="21" t="s">
        <v>1903</v>
      </c>
      <c r="R275" s="21" t="s">
        <v>1903</v>
      </c>
      <c r="S275" s="21" t="s">
        <v>1903</v>
      </c>
      <c r="T275" s="21" t="s">
        <v>1903</v>
      </c>
      <c r="U275" s="21" t="s">
        <v>1903</v>
      </c>
      <c r="V275" s="21" t="s">
        <v>1903</v>
      </c>
      <c r="W275" s="21" t="s">
        <v>1903</v>
      </c>
      <c r="X275" s="22" t="s">
        <v>1903</v>
      </c>
      <c r="Y275" s="126" t="s">
        <v>1903</v>
      </c>
      <c r="Z275" s="143" t="s">
        <v>1903</v>
      </c>
      <c r="AA275" s="142" t="s">
        <v>1903</v>
      </c>
      <c r="AB275" s="2" t="s">
        <v>1903</v>
      </c>
    </row>
    <row r="276" spans="1:38" ht="20.25" hidden="1" customHeight="1" x14ac:dyDescent="0.4">
      <c r="A276" s="328">
        <v>45626</v>
      </c>
      <c r="B276" s="291"/>
      <c r="C276" s="19">
        <v>0</v>
      </c>
      <c r="D276" s="19">
        <v>0</v>
      </c>
      <c r="E276" s="20">
        <v>0</v>
      </c>
      <c r="F276" s="19">
        <v>0</v>
      </c>
      <c r="G276" s="19">
        <v>0</v>
      </c>
      <c r="H276" s="19">
        <v>0</v>
      </c>
      <c r="I276" s="19">
        <v>0</v>
      </c>
      <c r="J276" s="19">
        <v>0</v>
      </c>
      <c r="K276" s="299">
        <v>0</v>
      </c>
      <c r="L276" s="21">
        <v>0</v>
      </c>
      <c r="M276" s="21" t="s">
        <v>1903</v>
      </c>
      <c r="N276" s="21" t="s">
        <v>1903</v>
      </c>
      <c r="O276" s="21" t="s">
        <v>1903</v>
      </c>
      <c r="P276" s="21" t="s">
        <v>1903</v>
      </c>
      <c r="Q276" s="21" t="s">
        <v>1903</v>
      </c>
      <c r="R276" s="21" t="s">
        <v>1903</v>
      </c>
      <c r="S276" s="21" t="s">
        <v>1903</v>
      </c>
      <c r="T276" s="21" t="s">
        <v>1903</v>
      </c>
      <c r="U276" s="21" t="s">
        <v>1903</v>
      </c>
      <c r="V276" s="21" t="s">
        <v>1903</v>
      </c>
      <c r="W276" s="21" t="s">
        <v>1903</v>
      </c>
      <c r="X276" s="22" t="s">
        <v>1903</v>
      </c>
      <c r="Y276" s="126" t="s">
        <v>1903</v>
      </c>
      <c r="Z276" s="143" t="s">
        <v>1903</v>
      </c>
      <c r="AA276" s="142" t="s">
        <v>1903</v>
      </c>
      <c r="AB276" s="2" t="s">
        <v>1903</v>
      </c>
    </row>
    <row r="277" spans="1:38" ht="20.25" hidden="1" customHeight="1" x14ac:dyDescent="0.4">
      <c r="A277" s="328">
        <v>45626</v>
      </c>
      <c r="B277" s="291"/>
      <c r="C277" s="19">
        <v>0</v>
      </c>
      <c r="D277" s="19">
        <v>0</v>
      </c>
      <c r="E277" s="20">
        <v>0</v>
      </c>
      <c r="F277" s="19">
        <v>0</v>
      </c>
      <c r="G277" s="19">
        <v>0</v>
      </c>
      <c r="H277" s="19">
        <v>0</v>
      </c>
      <c r="I277" s="19">
        <v>0</v>
      </c>
      <c r="J277" s="19">
        <v>0</v>
      </c>
      <c r="K277" s="299">
        <v>0</v>
      </c>
      <c r="L277" s="21">
        <v>0</v>
      </c>
      <c r="M277" s="21" t="s">
        <v>1903</v>
      </c>
      <c r="N277" s="21" t="s">
        <v>1903</v>
      </c>
      <c r="O277" s="21" t="s">
        <v>1903</v>
      </c>
      <c r="P277" s="21" t="s">
        <v>1903</v>
      </c>
      <c r="Q277" s="21" t="s">
        <v>1903</v>
      </c>
      <c r="R277" s="21" t="s">
        <v>1903</v>
      </c>
      <c r="S277" s="21" t="s">
        <v>1903</v>
      </c>
      <c r="T277" s="21" t="s">
        <v>1903</v>
      </c>
      <c r="U277" s="21" t="s">
        <v>1903</v>
      </c>
      <c r="V277" s="21" t="s">
        <v>1903</v>
      </c>
      <c r="W277" s="21" t="s">
        <v>1903</v>
      </c>
      <c r="X277" s="22" t="s">
        <v>1903</v>
      </c>
      <c r="Y277" s="126" t="s">
        <v>1903</v>
      </c>
      <c r="Z277" s="143" t="s">
        <v>1903</v>
      </c>
      <c r="AA277" s="142" t="s">
        <v>1903</v>
      </c>
      <c r="AB277" s="2" t="s">
        <v>1903</v>
      </c>
    </row>
    <row r="278" spans="1:38" ht="20.25" hidden="1" customHeight="1" x14ac:dyDescent="0.4">
      <c r="A278" s="328">
        <v>45626</v>
      </c>
      <c r="B278" s="291"/>
      <c r="C278" s="19">
        <v>0</v>
      </c>
      <c r="D278" s="19">
        <v>0</v>
      </c>
      <c r="E278" s="20">
        <v>0</v>
      </c>
      <c r="F278" s="19">
        <v>0</v>
      </c>
      <c r="G278" s="19">
        <v>0</v>
      </c>
      <c r="H278" s="19">
        <v>0</v>
      </c>
      <c r="I278" s="19">
        <v>0</v>
      </c>
      <c r="J278" s="19">
        <v>0</v>
      </c>
      <c r="K278" s="299">
        <v>0</v>
      </c>
      <c r="L278" s="21">
        <v>0</v>
      </c>
      <c r="M278" s="21" t="s">
        <v>1903</v>
      </c>
      <c r="N278" s="21" t="s">
        <v>1903</v>
      </c>
      <c r="O278" s="21" t="s">
        <v>1903</v>
      </c>
      <c r="P278" s="21" t="s">
        <v>1903</v>
      </c>
      <c r="Q278" s="21" t="s">
        <v>1903</v>
      </c>
      <c r="R278" s="21" t="s">
        <v>1903</v>
      </c>
      <c r="S278" s="21" t="s">
        <v>1903</v>
      </c>
      <c r="T278" s="21" t="s">
        <v>1903</v>
      </c>
      <c r="U278" s="21" t="s">
        <v>1903</v>
      </c>
      <c r="V278" s="21" t="s">
        <v>1903</v>
      </c>
      <c r="W278" s="21" t="s">
        <v>1903</v>
      </c>
      <c r="X278" s="22" t="s">
        <v>1903</v>
      </c>
      <c r="Y278" s="126" t="s">
        <v>1903</v>
      </c>
      <c r="Z278" s="143" t="s">
        <v>1903</v>
      </c>
      <c r="AA278" s="142" t="s">
        <v>1903</v>
      </c>
      <c r="AB278" s="2" t="s">
        <v>1903</v>
      </c>
    </row>
    <row r="279" spans="1:38" ht="20.25" hidden="1" customHeight="1" x14ac:dyDescent="0.4">
      <c r="A279" s="328">
        <v>45626</v>
      </c>
      <c r="B279" s="291"/>
      <c r="C279" s="19">
        <v>0</v>
      </c>
      <c r="D279" s="19">
        <v>0</v>
      </c>
      <c r="E279" s="20">
        <v>0</v>
      </c>
      <c r="F279" s="19">
        <v>0</v>
      </c>
      <c r="G279" s="19">
        <v>0</v>
      </c>
      <c r="H279" s="19">
        <v>0</v>
      </c>
      <c r="I279" s="19">
        <v>0</v>
      </c>
      <c r="J279" s="19">
        <v>0</v>
      </c>
      <c r="K279" s="299">
        <v>0</v>
      </c>
      <c r="L279" s="21">
        <v>0</v>
      </c>
      <c r="M279" s="21" t="s">
        <v>1903</v>
      </c>
      <c r="N279" s="21" t="s">
        <v>1903</v>
      </c>
      <c r="O279" s="21" t="s">
        <v>1903</v>
      </c>
      <c r="P279" s="21" t="s">
        <v>1903</v>
      </c>
      <c r="Q279" s="21" t="s">
        <v>1903</v>
      </c>
      <c r="R279" s="21" t="s">
        <v>1903</v>
      </c>
      <c r="S279" s="21" t="s">
        <v>1903</v>
      </c>
      <c r="T279" s="21" t="s">
        <v>1903</v>
      </c>
      <c r="U279" s="21" t="s">
        <v>1903</v>
      </c>
      <c r="V279" s="21" t="s">
        <v>1903</v>
      </c>
      <c r="W279" s="21" t="s">
        <v>1903</v>
      </c>
      <c r="X279" s="22" t="s">
        <v>1903</v>
      </c>
      <c r="Y279" s="126" t="s">
        <v>1903</v>
      </c>
      <c r="Z279" s="143" t="s">
        <v>1903</v>
      </c>
      <c r="AA279" s="142" t="s">
        <v>1903</v>
      </c>
      <c r="AB279" s="2" t="s">
        <v>1903</v>
      </c>
    </row>
    <row r="280" spans="1:38" ht="20.25" hidden="1" customHeight="1" x14ac:dyDescent="0.4">
      <c r="A280" s="328">
        <v>45626</v>
      </c>
      <c r="B280" s="291"/>
      <c r="C280" s="19">
        <v>0</v>
      </c>
      <c r="D280" s="19">
        <v>0</v>
      </c>
      <c r="E280" s="20">
        <v>0</v>
      </c>
      <c r="F280" s="19">
        <v>0</v>
      </c>
      <c r="G280" s="19">
        <v>0</v>
      </c>
      <c r="H280" s="19">
        <v>0</v>
      </c>
      <c r="I280" s="19">
        <v>0</v>
      </c>
      <c r="J280" s="19">
        <v>0</v>
      </c>
      <c r="K280" s="299">
        <v>0</v>
      </c>
      <c r="L280" s="21">
        <v>0</v>
      </c>
      <c r="M280" s="21" t="s">
        <v>1903</v>
      </c>
      <c r="N280" s="21" t="s">
        <v>1903</v>
      </c>
      <c r="O280" s="21" t="s">
        <v>1903</v>
      </c>
      <c r="P280" s="21" t="s">
        <v>1903</v>
      </c>
      <c r="Q280" s="21" t="s">
        <v>1903</v>
      </c>
      <c r="R280" s="21" t="s">
        <v>1903</v>
      </c>
      <c r="S280" s="21" t="s">
        <v>1903</v>
      </c>
      <c r="T280" s="21" t="s">
        <v>1903</v>
      </c>
      <c r="U280" s="21" t="s">
        <v>1903</v>
      </c>
      <c r="V280" s="21" t="s">
        <v>1903</v>
      </c>
      <c r="W280" s="21" t="s">
        <v>1903</v>
      </c>
      <c r="X280" s="22" t="s">
        <v>1903</v>
      </c>
      <c r="Y280" s="126" t="s">
        <v>1903</v>
      </c>
      <c r="Z280" s="143" t="s">
        <v>1903</v>
      </c>
      <c r="AA280" s="142" t="s">
        <v>1903</v>
      </c>
      <c r="AB280" s="2" t="s">
        <v>1903</v>
      </c>
    </row>
    <row r="281" spans="1:38" ht="20.25" hidden="1" customHeight="1" x14ac:dyDescent="0.4">
      <c r="A281" s="328">
        <v>45626</v>
      </c>
      <c r="B281" s="291"/>
      <c r="C281" s="19">
        <v>0</v>
      </c>
      <c r="D281" s="19">
        <v>0</v>
      </c>
      <c r="E281" s="20">
        <v>0</v>
      </c>
      <c r="F281" s="19">
        <v>0</v>
      </c>
      <c r="G281" s="19">
        <v>0</v>
      </c>
      <c r="H281" s="19">
        <v>0</v>
      </c>
      <c r="I281" s="19">
        <v>0</v>
      </c>
      <c r="J281" s="19">
        <v>0</v>
      </c>
      <c r="K281" s="299">
        <v>0</v>
      </c>
      <c r="L281" s="21">
        <v>0</v>
      </c>
      <c r="M281" s="21" t="s">
        <v>1903</v>
      </c>
      <c r="N281" s="21" t="s">
        <v>1903</v>
      </c>
      <c r="O281" s="21" t="s">
        <v>1903</v>
      </c>
      <c r="P281" s="21" t="s">
        <v>1903</v>
      </c>
      <c r="Q281" s="21" t="s">
        <v>1903</v>
      </c>
      <c r="R281" s="21" t="s">
        <v>1903</v>
      </c>
      <c r="S281" s="21" t="s">
        <v>1903</v>
      </c>
      <c r="T281" s="21" t="s">
        <v>1903</v>
      </c>
      <c r="U281" s="21" t="s">
        <v>1903</v>
      </c>
      <c r="V281" s="21" t="s">
        <v>1903</v>
      </c>
      <c r="W281" s="21" t="s">
        <v>1903</v>
      </c>
      <c r="X281" s="22" t="s">
        <v>1903</v>
      </c>
      <c r="Y281" s="126" t="s">
        <v>1903</v>
      </c>
      <c r="Z281" s="143" t="s">
        <v>1903</v>
      </c>
      <c r="AA281" s="142" t="s">
        <v>1903</v>
      </c>
      <c r="AB281" s="2" t="s">
        <v>1903</v>
      </c>
    </row>
    <row r="282" spans="1:38" ht="20.25" hidden="1" customHeight="1" x14ac:dyDescent="0.4">
      <c r="A282" s="328">
        <v>45626</v>
      </c>
      <c r="B282" s="291"/>
      <c r="C282" s="19">
        <v>0</v>
      </c>
      <c r="D282" s="19">
        <v>0</v>
      </c>
      <c r="E282" s="20">
        <v>0</v>
      </c>
      <c r="F282" s="19">
        <v>0</v>
      </c>
      <c r="G282" s="19">
        <v>0</v>
      </c>
      <c r="H282" s="19">
        <v>0</v>
      </c>
      <c r="I282" s="19">
        <v>0</v>
      </c>
      <c r="J282" s="19">
        <v>0</v>
      </c>
      <c r="K282" s="299">
        <v>0</v>
      </c>
      <c r="L282" s="21">
        <v>0</v>
      </c>
      <c r="M282" s="21" t="s">
        <v>1903</v>
      </c>
      <c r="N282" s="21" t="s">
        <v>1903</v>
      </c>
      <c r="O282" s="21" t="s">
        <v>1903</v>
      </c>
      <c r="P282" s="21" t="s">
        <v>1903</v>
      </c>
      <c r="Q282" s="21" t="s">
        <v>1903</v>
      </c>
      <c r="R282" s="21" t="s">
        <v>1903</v>
      </c>
      <c r="S282" s="21" t="s">
        <v>1903</v>
      </c>
      <c r="T282" s="21" t="s">
        <v>1903</v>
      </c>
      <c r="U282" s="21" t="s">
        <v>1903</v>
      </c>
      <c r="V282" s="21" t="s">
        <v>1903</v>
      </c>
      <c r="W282" s="21" t="s">
        <v>1903</v>
      </c>
      <c r="X282" s="22" t="s">
        <v>1903</v>
      </c>
      <c r="Y282" s="126" t="s">
        <v>1903</v>
      </c>
      <c r="Z282" s="143" t="s">
        <v>1903</v>
      </c>
      <c r="AA282" s="142" t="s">
        <v>1903</v>
      </c>
      <c r="AB282" s="2" t="s">
        <v>1903</v>
      </c>
    </row>
    <row r="283" spans="1:38" ht="20.25" hidden="1" customHeight="1" x14ac:dyDescent="0.4">
      <c r="A283" s="328">
        <v>45626</v>
      </c>
      <c r="B283" s="291"/>
      <c r="C283" s="19">
        <v>0</v>
      </c>
      <c r="D283" s="19">
        <v>0</v>
      </c>
      <c r="E283" s="20">
        <v>0</v>
      </c>
      <c r="F283" s="19">
        <v>0</v>
      </c>
      <c r="G283" s="19">
        <v>0</v>
      </c>
      <c r="H283" s="19">
        <v>0</v>
      </c>
      <c r="I283" s="19">
        <v>0</v>
      </c>
      <c r="J283" s="19">
        <v>0</v>
      </c>
      <c r="K283" s="299">
        <v>0</v>
      </c>
      <c r="L283" s="21">
        <v>0</v>
      </c>
      <c r="M283" s="21" t="s">
        <v>1903</v>
      </c>
      <c r="N283" s="21" t="s">
        <v>1903</v>
      </c>
      <c r="O283" s="21" t="s">
        <v>1903</v>
      </c>
      <c r="P283" s="21" t="s">
        <v>1903</v>
      </c>
      <c r="Q283" s="21" t="s">
        <v>1903</v>
      </c>
      <c r="R283" s="21" t="s">
        <v>1903</v>
      </c>
      <c r="S283" s="21" t="s">
        <v>1903</v>
      </c>
      <c r="T283" s="21" t="s">
        <v>1903</v>
      </c>
      <c r="U283" s="21" t="s">
        <v>1903</v>
      </c>
      <c r="V283" s="21" t="s">
        <v>1903</v>
      </c>
      <c r="W283" s="21" t="s">
        <v>1903</v>
      </c>
      <c r="X283" s="22" t="s">
        <v>1903</v>
      </c>
      <c r="Y283" s="126" t="s">
        <v>1903</v>
      </c>
      <c r="Z283" s="143" t="s">
        <v>1903</v>
      </c>
      <c r="AA283" s="142" t="s">
        <v>1903</v>
      </c>
      <c r="AB283" s="2" t="s">
        <v>1903</v>
      </c>
      <c r="AD283" s="18"/>
      <c r="AE283" s="18"/>
      <c r="AF283" s="18"/>
      <c r="AG283" s="18"/>
      <c r="AH283" s="18"/>
      <c r="AI283" s="18"/>
      <c r="AJ283" s="18"/>
      <c r="AK283" s="18"/>
      <c r="AL283" s="18"/>
    </row>
    <row r="284" spans="1:38" ht="20.25" hidden="1" customHeight="1" x14ac:dyDescent="0.4">
      <c r="A284" s="328">
        <v>45626</v>
      </c>
      <c r="B284" s="291"/>
      <c r="C284" s="19">
        <v>0</v>
      </c>
      <c r="D284" s="19">
        <v>0</v>
      </c>
      <c r="E284" s="20">
        <v>0</v>
      </c>
      <c r="F284" s="19">
        <v>0</v>
      </c>
      <c r="G284" s="19">
        <v>0</v>
      </c>
      <c r="H284" s="19">
        <v>0</v>
      </c>
      <c r="I284" s="19">
        <v>0</v>
      </c>
      <c r="J284" s="19">
        <v>0</v>
      </c>
      <c r="K284" s="299">
        <v>0</v>
      </c>
      <c r="L284" s="21">
        <v>0</v>
      </c>
      <c r="M284" s="21" t="s">
        <v>1903</v>
      </c>
      <c r="N284" s="21" t="s">
        <v>1903</v>
      </c>
      <c r="O284" s="21" t="s">
        <v>1903</v>
      </c>
      <c r="P284" s="21" t="s">
        <v>1903</v>
      </c>
      <c r="Q284" s="21" t="s">
        <v>1903</v>
      </c>
      <c r="R284" s="21" t="s">
        <v>1903</v>
      </c>
      <c r="S284" s="21" t="s">
        <v>1903</v>
      </c>
      <c r="T284" s="21" t="s">
        <v>1903</v>
      </c>
      <c r="U284" s="21" t="s">
        <v>1903</v>
      </c>
      <c r="V284" s="21" t="s">
        <v>1903</v>
      </c>
      <c r="W284" s="21" t="s">
        <v>1903</v>
      </c>
      <c r="X284" s="22" t="s">
        <v>1903</v>
      </c>
      <c r="Y284" s="126" t="s">
        <v>1903</v>
      </c>
      <c r="Z284" s="143" t="s">
        <v>1903</v>
      </c>
      <c r="AA284" s="142" t="s">
        <v>1903</v>
      </c>
      <c r="AB284" s="2" t="s">
        <v>1903</v>
      </c>
      <c r="AD284" s="18"/>
      <c r="AE284" s="18"/>
      <c r="AF284" s="18"/>
      <c r="AG284" s="18"/>
      <c r="AH284" s="18"/>
      <c r="AI284" s="18"/>
      <c r="AJ284" s="18"/>
      <c r="AK284" s="18"/>
      <c r="AL284" s="18"/>
    </row>
    <row r="285" spans="1:38" ht="20.25" hidden="1" customHeight="1" x14ac:dyDescent="0.4">
      <c r="A285" s="328">
        <v>45626</v>
      </c>
      <c r="B285" s="291"/>
      <c r="C285" s="19">
        <v>0</v>
      </c>
      <c r="D285" s="19">
        <v>0</v>
      </c>
      <c r="E285" s="20">
        <v>0</v>
      </c>
      <c r="F285" s="19">
        <v>0</v>
      </c>
      <c r="G285" s="19">
        <v>0</v>
      </c>
      <c r="H285" s="19">
        <v>0</v>
      </c>
      <c r="I285" s="19">
        <v>0</v>
      </c>
      <c r="J285" s="19">
        <v>0</v>
      </c>
      <c r="K285" s="299">
        <v>0</v>
      </c>
      <c r="L285" s="21">
        <v>0</v>
      </c>
      <c r="M285" s="21" t="s">
        <v>1903</v>
      </c>
      <c r="N285" s="21" t="s">
        <v>1903</v>
      </c>
      <c r="O285" s="21" t="s">
        <v>1903</v>
      </c>
      <c r="P285" s="21" t="s">
        <v>1903</v>
      </c>
      <c r="Q285" s="21" t="s">
        <v>1903</v>
      </c>
      <c r="R285" s="21" t="s">
        <v>1903</v>
      </c>
      <c r="S285" s="21" t="s">
        <v>1903</v>
      </c>
      <c r="T285" s="21" t="s">
        <v>1903</v>
      </c>
      <c r="U285" s="21" t="s">
        <v>1903</v>
      </c>
      <c r="V285" s="21" t="s">
        <v>1903</v>
      </c>
      <c r="W285" s="21" t="s">
        <v>1903</v>
      </c>
      <c r="X285" s="22" t="s">
        <v>1903</v>
      </c>
      <c r="Y285" s="126" t="s">
        <v>1903</v>
      </c>
      <c r="Z285" s="143" t="s">
        <v>1903</v>
      </c>
      <c r="AA285" s="142" t="s">
        <v>1903</v>
      </c>
      <c r="AB285" s="2" t="s">
        <v>1903</v>
      </c>
      <c r="AD285" s="18"/>
      <c r="AE285" s="18"/>
      <c r="AF285" s="18"/>
      <c r="AG285" s="18"/>
      <c r="AH285" s="18"/>
      <c r="AI285" s="18"/>
      <c r="AJ285" s="18"/>
      <c r="AK285" s="18"/>
      <c r="AL285" s="18"/>
    </row>
    <row r="286" spans="1:38" ht="20.25" hidden="1" customHeight="1" x14ac:dyDescent="0.4">
      <c r="A286" s="328">
        <v>45626</v>
      </c>
      <c r="B286" s="291"/>
      <c r="C286" s="19">
        <v>0</v>
      </c>
      <c r="D286" s="19">
        <v>0</v>
      </c>
      <c r="E286" s="20">
        <v>0</v>
      </c>
      <c r="F286" s="19">
        <v>0</v>
      </c>
      <c r="G286" s="19">
        <v>0</v>
      </c>
      <c r="H286" s="19">
        <v>0</v>
      </c>
      <c r="I286" s="19">
        <v>0</v>
      </c>
      <c r="J286" s="19">
        <v>0</v>
      </c>
      <c r="K286" s="299">
        <v>0</v>
      </c>
      <c r="L286" s="21">
        <v>0</v>
      </c>
      <c r="M286" s="21" t="s">
        <v>1903</v>
      </c>
      <c r="N286" s="21" t="s">
        <v>1903</v>
      </c>
      <c r="O286" s="21" t="s">
        <v>1903</v>
      </c>
      <c r="P286" s="21" t="s">
        <v>1903</v>
      </c>
      <c r="Q286" s="21" t="s">
        <v>1903</v>
      </c>
      <c r="R286" s="21" t="s">
        <v>1903</v>
      </c>
      <c r="S286" s="21" t="s">
        <v>1903</v>
      </c>
      <c r="T286" s="21" t="s">
        <v>1903</v>
      </c>
      <c r="U286" s="21" t="s">
        <v>1903</v>
      </c>
      <c r="V286" s="21" t="s">
        <v>1903</v>
      </c>
      <c r="W286" s="21" t="s">
        <v>1903</v>
      </c>
      <c r="X286" s="22" t="s">
        <v>1903</v>
      </c>
      <c r="Y286" s="126" t="s">
        <v>1903</v>
      </c>
      <c r="Z286" s="143" t="s">
        <v>1903</v>
      </c>
      <c r="AA286" s="142" t="s">
        <v>1903</v>
      </c>
      <c r="AB286" s="2" t="s">
        <v>1903</v>
      </c>
      <c r="AD286" s="18"/>
      <c r="AE286" s="18"/>
      <c r="AF286" s="18"/>
      <c r="AG286" s="18"/>
      <c r="AH286" s="18"/>
      <c r="AI286" s="18"/>
      <c r="AJ286" s="18"/>
      <c r="AK286" s="18"/>
      <c r="AL286" s="18"/>
    </row>
    <row r="287" spans="1:38" ht="20.25" hidden="1" customHeight="1" x14ac:dyDescent="0.4">
      <c r="A287" s="328">
        <v>45626</v>
      </c>
      <c r="B287" s="291"/>
      <c r="C287" s="19">
        <v>0</v>
      </c>
      <c r="D287" s="19">
        <v>0</v>
      </c>
      <c r="E287" s="20">
        <v>0</v>
      </c>
      <c r="F287" s="19">
        <v>0</v>
      </c>
      <c r="G287" s="19">
        <v>0</v>
      </c>
      <c r="H287" s="19">
        <v>0</v>
      </c>
      <c r="I287" s="19">
        <v>0</v>
      </c>
      <c r="J287" s="19">
        <v>0</v>
      </c>
      <c r="K287" s="299">
        <v>0</v>
      </c>
      <c r="L287" s="21">
        <v>0</v>
      </c>
      <c r="M287" s="21" t="s">
        <v>1903</v>
      </c>
      <c r="N287" s="21" t="s">
        <v>1903</v>
      </c>
      <c r="O287" s="21" t="s">
        <v>1903</v>
      </c>
      <c r="P287" s="21" t="s">
        <v>1903</v>
      </c>
      <c r="Q287" s="21" t="s">
        <v>1903</v>
      </c>
      <c r="R287" s="21" t="s">
        <v>1903</v>
      </c>
      <c r="S287" s="21" t="s">
        <v>1903</v>
      </c>
      <c r="T287" s="21" t="s">
        <v>1903</v>
      </c>
      <c r="U287" s="21" t="s">
        <v>1903</v>
      </c>
      <c r="V287" s="21" t="s">
        <v>1903</v>
      </c>
      <c r="W287" s="21" t="s">
        <v>1903</v>
      </c>
      <c r="X287" s="22" t="s">
        <v>1903</v>
      </c>
      <c r="Y287" s="126" t="s">
        <v>1903</v>
      </c>
      <c r="Z287" s="143" t="s">
        <v>1903</v>
      </c>
      <c r="AA287" s="142" t="s">
        <v>1903</v>
      </c>
      <c r="AB287" s="2" t="s">
        <v>1903</v>
      </c>
      <c r="AD287" s="18"/>
      <c r="AE287" s="18"/>
      <c r="AF287" s="18"/>
      <c r="AG287" s="18"/>
      <c r="AH287" s="18"/>
      <c r="AI287" s="18"/>
      <c r="AJ287" s="18"/>
      <c r="AK287" s="18"/>
      <c r="AL287" s="18"/>
    </row>
    <row r="288" spans="1:38" ht="20.25" hidden="1" customHeight="1" x14ac:dyDescent="0.4">
      <c r="A288" s="328">
        <v>45626</v>
      </c>
      <c r="B288" s="291"/>
      <c r="C288" s="19">
        <v>0</v>
      </c>
      <c r="D288" s="19">
        <v>0</v>
      </c>
      <c r="E288" s="20">
        <v>0</v>
      </c>
      <c r="F288" s="19">
        <v>0</v>
      </c>
      <c r="G288" s="19">
        <v>0</v>
      </c>
      <c r="H288" s="19">
        <v>0</v>
      </c>
      <c r="I288" s="19">
        <v>0</v>
      </c>
      <c r="J288" s="19">
        <v>0</v>
      </c>
      <c r="K288" s="299">
        <v>0</v>
      </c>
      <c r="L288" s="21">
        <v>0</v>
      </c>
      <c r="M288" s="21" t="s">
        <v>1903</v>
      </c>
      <c r="N288" s="21" t="s">
        <v>1903</v>
      </c>
      <c r="O288" s="21" t="s">
        <v>1903</v>
      </c>
      <c r="P288" s="21" t="s">
        <v>1903</v>
      </c>
      <c r="Q288" s="21" t="s">
        <v>1903</v>
      </c>
      <c r="R288" s="21" t="s">
        <v>1903</v>
      </c>
      <c r="S288" s="21" t="s">
        <v>1903</v>
      </c>
      <c r="T288" s="21" t="s">
        <v>1903</v>
      </c>
      <c r="U288" s="21" t="s">
        <v>1903</v>
      </c>
      <c r="V288" s="21" t="s">
        <v>1903</v>
      </c>
      <c r="W288" s="21" t="s">
        <v>1903</v>
      </c>
      <c r="X288" s="22" t="s">
        <v>1903</v>
      </c>
      <c r="Y288" s="126" t="s">
        <v>1903</v>
      </c>
      <c r="Z288" s="143" t="s">
        <v>1903</v>
      </c>
      <c r="AA288" s="142" t="s">
        <v>1903</v>
      </c>
      <c r="AB288" s="2" t="s">
        <v>1903</v>
      </c>
      <c r="AD288" s="18"/>
      <c r="AE288" s="18"/>
      <c r="AF288" s="18"/>
      <c r="AG288" s="18"/>
      <c r="AH288" s="18"/>
      <c r="AI288" s="18"/>
      <c r="AJ288" s="18"/>
      <c r="AK288" s="18"/>
      <c r="AL288" s="18"/>
    </row>
    <row r="289" spans="1:43" ht="20.25" hidden="1" customHeight="1" x14ac:dyDescent="0.4">
      <c r="A289" s="328">
        <v>45626</v>
      </c>
      <c r="B289" s="291"/>
      <c r="C289" s="19">
        <v>0</v>
      </c>
      <c r="D289" s="19">
        <v>0</v>
      </c>
      <c r="E289" s="20">
        <v>0</v>
      </c>
      <c r="F289" s="19">
        <v>0</v>
      </c>
      <c r="G289" s="19">
        <v>0</v>
      </c>
      <c r="H289" s="19">
        <v>0</v>
      </c>
      <c r="I289" s="19">
        <v>0</v>
      </c>
      <c r="J289" s="19">
        <v>0</v>
      </c>
      <c r="K289" s="299">
        <v>0</v>
      </c>
      <c r="L289" s="21">
        <v>0</v>
      </c>
      <c r="M289" s="21" t="s">
        <v>1903</v>
      </c>
      <c r="N289" s="21" t="s">
        <v>1903</v>
      </c>
      <c r="O289" s="21" t="s">
        <v>1903</v>
      </c>
      <c r="P289" s="21" t="s">
        <v>1903</v>
      </c>
      <c r="Q289" s="21" t="s">
        <v>1903</v>
      </c>
      <c r="R289" s="21" t="s">
        <v>1903</v>
      </c>
      <c r="S289" s="21" t="s">
        <v>1903</v>
      </c>
      <c r="T289" s="21" t="s">
        <v>1903</v>
      </c>
      <c r="U289" s="21" t="s">
        <v>1903</v>
      </c>
      <c r="V289" s="21" t="s">
        <v>1903</v>
      </c>
      <c r="W289" s="21" t="s">
        <v>1903</v>
      </c>
      <c r="X289" s="22" t="s">
        <v>1903</v>
      </c>
      <c r="Y289" s="126" t="s">
        <v>1903</v>
      </c>
      <c r="Z289" s="143" t="s">
        <v>1903</v>
      </c>
      <c r="AA289" s="142" t="s">
        <v>1903</v>
      </c>
      <c r="AB289" s="2" t="s">
        <v>1903</v>
      </c>
      <c r="AD289" s="18"/>
      <c r="AE289" s="18"/>
      <c r="AF289" s="18"/>
      <c r="AG289" s="18"/>
      <c r="AH289" s="18"/>
      <c r="AI289" s="18"/>
      <c r="AJ289" s="18"/>
      <c r="AK289" s="18"/>
      <c r="AL289" s="18"/>
    </row>
    <row r="290" spans="1:43" ht="20.25" hidden="1" customHeight="1" x14ac:dyDescent="0.4">
      <c r="A290" s="328">
        <v>45626</v>
      </c>
      <c r="B290" s="291"/>
      <c r="C290" s="19">
        <v>0</v>
      </c>
      <c r="D290" s="19">
        <v>0</v>
      </c>
      <c r="E290" s="20">
        <v>0</v>
      </c>
      <c r="F290" s="19">
        <v>0</v>
      </c>
      <c r="G290" s="19">
        <v>0</v>
      </c>
      <c r="H290" s="19">
        <v>0</v>
      </c>
      <c r="I290" s="19">
        <v>0</v>
      </c>
      <c r="J290" s="19">
        <v>0</v>
      </c>
      <c r="K290" s="299">
        <v>0</v>
      </c>
      <c r="L290" s="21">
        <v>0</v>
      </c>
      <c r="M290" s="21" t="s">
        <v>1903</v>
      </c>
      <c r="N290" s="21" t="s">
        <v>1903</v>
      </c>
      <c r="O290" s="21" t="s">
        <v>1903</v>
      </c>
      <c r="P290" s="21" t="s">
        <v>1903</v>
      </c>
      <c r="Q290" s="21" t="s">
        <v>1903</v>
      </c>
      <c r="R290" s="21" t="s">
        <v>1903</v>
      </c>
      <c r="S290" s="21" t="s">
        <v>1903</v>
      </c>
      <c r="T290" s="21" t="s">
        <v>1903</v>
      </c>
      <c r="U290" s="21" t="s">
        <v>1903</v>
      </c>
      <c r="V290" s="21" t="s">
        <v>1903</v>
      </c>
      <c r="W290" s="21" t="s">
        <v>1903</v>
      </c>
      <c r="X290" s="22" t="s">
        <v>1903</v>
      </c>
      <c r="Y290" s="126" t="s">
        <v>1903</v>
      </c>
      <c r="Z290" s="143" t="s">
        <v>1903</v>
      </c>
      <c r="AA290" s="142" t="s">
        <v>1903</v>
      </c>
      <c r="AB290" s="2" t="s">
        <v>1903</v>
      </c>
      <c r="AD290" s="24"/>
      <c r="AE290" s="24"/>
      <c r="AF290" s="24"/>
      <c r="AG290" s="24"/>
      <c r="AH290" s="24"/>
      <c r="AI290" s="24"/>
      <c r="AJ290" s="24"/>
      <c r="AK290" s="24"/>
      <c r="AL290" s="24"/>
    </row>
    <row r="291" spans="1:43" ht="20.25" hidden="1" customHeight="1" x14ac:dyDescent="0.4">
      <c r="A291" s="328">
        <v>45626</v>
      </c>
      <c r="B291" s="291"/>
      <c r="C291" s="19">
        <v>0</v>
      </c>
      <c r="D291" s="19">
        <v>0</v>
      </c>
      <c r="E291" s="20">
        <v>0</v>
      </c>
      <c r="F291" s="19">
        <v>0</v>
      </c>
      <c r="G291" s="19">
        <v>0</v>
      </c>
      <c r="H291" s="19">
        <v>0</v>
      </c>
      <c r="I291" s="19">
        <v>0</v>
      </c>
      <c r="J291" s="19">
        <v>0</v>
      </c>
      <c r="K291" s="299">
        <v>0</v>
      </c>
      <c r="L291" s="21">
        <v>0</v>
      </c>
      <c r="M291" s="21" t="s">
        <v>1903</v>
      </c>
      <c r="N291" s="21" t="s">
        <v>1903</v>
      </c>
      <c r="O291" s="21" t="s">
        <v>1903</v>
      </c>
      <c r="P291" s="21" t="s">
        <v>1903</v>
      </c>
      <c r="Q291" s="21" t="s">
        <v>1903</v>
      </c>
      <c r="R291" s="21" t="s">
        <v>1903</v>
      </c>
      <c r="S291" s="21" t="s">
        <v>1903</v>
      </c>
      <c r="T291" s="21" t="s">
        <v>1903</v>
      </c>
      <c r="U291" s="21" t="s">
        <v>1903</v>
      </c>
      <c r="V291" s="21" t="s">
        <v>1903</v>
      </c>
      <c r="W291" s="21" t="s">
        <v>1903</v>
      </c>
      <c r="X291" s="22" t="s">
        <v>1903</v>
      </c>
      <c r="Y291" s="126" t="s">
        <v>1903</v>
      </c>
      <c r="Z291" s="143" t="s">
        <v>1903</v>
      </c>
      <c r="AA291" s="142" t="s">
        <v>1903</v>
      </c>
      <c r="AB291" s="2" t="s">
        <v>1903</v>
      </c>
    </row>
    <row r="292" spans="1:43" ht="20.25" hidden="1" customHeight="1" x14ac:dyDescent="0.4">
      <c r="A292" s="328">
        <v>45626</v>
      </c>
      <c r="B292" s="291"/>
      <c r="C292" s="19">
        <v>0</v>
      </c>
      <c r="D292" s="19">
        <v>0</v>
      </c>
      <c r="E292" s="20">
        <v>0</v>
      </c>
      <c r="F292" s="19">
        <v>0</v>
      </c>
      <c r="G292" s="19">
        <v>0</v>
      </c>
      <c r="H292" s="19">
        <v>0</v>
      </c>
      <c r="I292" s="19">
        <v>0</v>
      </c>
      <c r="J292" s="19">
        <v>0</v>
      </c>
      <c r="K292" s="299">
        <v>0</v>
      </c>
      <c r="L292" s="21">
        <v>0</v>
      </c>
      <c r="M292" s="21" t="s">
        <v>1903</v>
      </c>
      <c r="N292" s="21" t="s">
        <v>1903</v>
      </c>
      <c r="O292" s="21" t="s">
        <v>1903</v>
      </c>
      <c r="P292" s="21" t="s">
        <v>1903</v>
      </c>
      <c r="Q292" s="21" t="s">
        <v>1903</v>
      </c>
      <c r="R292" s="21" t="s">
        <v>1903</v>
      </c>
      <c r="S292" s="21" t="s">
        <v>1903</v>
      </c>
      <c r="T292" s="21" t="s">
        <v>1903</v>
      </c>
      <c r="U292" s="21" t="s">
        <v>1903</v>
      </c>
      <c r="V292" s="21" t="s">
        <v>1903</v>
      </c>
      <c r="W292" s="21" t="s">
        <v>1903</v>
      </c>
      <c r="X292" s="22" t="s">
        <v>1903</v>
      </c>
      <c r="Y292" s="126" t="s">
        <v>1903</v>
      </c>
      <c r="Z292" s="143" t="s">
        <v>1903</v>
      </c>
      <c r="AA292" s="142" t="s">
        <v>1903</v>
      </c>
      <c r="AB292" s="2" t="s">
        <v>1903</v>
      </c>
    </row>
    <row r="293" spans="1:43" ht="20.25" hidden="1" customHeight="1" x14ac:dyDescent="0.4">
      <c r="A293" s="328">
        <v>45626</v>
      </c>
      <c r="B293" s="291"/>
      <c r="C293" s="19">
        <v>0</v>
      </c>
      <c r="D293" s="19">
        <v>0</v>
      </c>
      <c r="E293" s="20">
        <v>0</v>
      </c>
      <c r="F293" s="19">
        <v>0</v>
      </c>
      <c r="G293" s="19">
        <v>0</v>
      </c>
      <c r="H293" s="19">
        <v>0</v>
      </c>
      <c r="I293" s="19">
        <v>0</v>
      </c>
      <c r="J293" s="19">
        <v>0</v>
      </c>
      <c r="K293" s="299">
        <v>0</v>
      </c>
      <c r="L293" s="21">
        <v>0</v>
      </c>
      <c r="M293" s="21" t="s">
        <v>1903</v>
      </c>
      <c r="N293" s="21" t="s">
        <v>1903</v>
      </c>
      <c r="O293" s="21" t="s">
        <v>1903</v>
      </c>
      <c r="P293" s="21" t="s">
        <v>1903</v>
      </c>
      <c r="Q293" s="21" t="s">
        <v>1903</v>
      </c>
      <c r="R293" s="21" t="s">
        <v>1903</v>
      </c>
      <c r="S293" s="21" t="s">
        <v>1903</v>
      </c>
      <c r="T293" s="21" t="s">
        <v>1903</v>
      </c>
      <c r="U293" s="21" t="s">
        <v>1903</v>
      </c>
      <c r="V293" s="21" t="s">
        <v>1903</v>
      </c>
      <c r="W293" s="21" t="s">
        <v>1903</v>
      </c>
      <c r="X293" s="22" t="s">
        <v>1903</v>
      </c>
      <c r="Y293" s="126" t="s">
        <v>1903</v>
      </c>
      <c r="Z293" s="143" t="s">
        <v>1903</v>
      </c>
      <c r="AA293" s="142" t="s">
        <v>1903</v>
      </c>
      <c r="AB293" s="18" t="s">
        <v>1903</v>
      </c>
      <c r="AC293" s="18"/>
      <c r="AN293" s="18"/>
    </row>
    <row r="294" spans="1:43" ht="20.25" hidden="1" customHeight="1" x14ac:dyDescent="0.4">
      <c r="A294" s="328">
        <v>45626</v>
      </c>
      <c r="B294" s="291"/>
      <c r="C294" s="19">
        <v>0</v>
      </c>
      <c r="D294" s="19">
        <v>0</v>
      </c>
      <c r="E294" s="20">
        <v>0</v>
      </c>
      <c r="F294" s="19">
        <v>0</v>
      </c>
      <c r="G294" s="19">
        <v>0</v>
      </c>
      <c r="H294" s="19">
        <v>0</v>
      </c>
      <c r="I294" s="19">
        <v>0</v>
      </c>
      <c r="J294" s="19">
        <v>0</v>
      </c>
      <c r="K294" s="299">
        <v>0</v>
      </c>
      <c r="L294" s="21">
        <v>0</v>
      </c>
      <c r="M294" s="21" t="s">
        <v>1903</v>
      </c>
      <c r="N294" s="21" t="s">
        <v>1903</v>
      </c>
      <c r="O294" s="21" t="s">
        <v>1903</v>
      </c>
      <c r="P294" s="21" t="s">
        <v>1903</v>
      </c>
      <c r="Q294" s="21" t="s">
        <v>1903</v>
      </c>
      <c r="R294" s="21" t="s">
        <v>1903</v>
      </c>
      <c r="S294" s="21" t="s">
        <v>1903</v>
      </c>
      <c r="T294" s="21" t="s">
        <v>1903</v>
      </c>
      <c r="U294" s="21" t="s">
        <v>1903</v>
      </c>
      <c r="V294" s="21" t="s">
        <v>1903</v>
      </c>
      <c r="W294" s="21" t="s">
        <v>1903</v>
      </c>
      <c r="X294" s="22" t="s">
        <v>1903</v>
      </c>
      <c r="Y294" s="126" t="s">
        <v>1903</v>
      </c>
      <c r="Z294" s="143" t="s">
        <v>1903</v>
      </c>
      <c r="AA294" s="142" t="s">
        <v>1903</v>
      </c>
      <c r="AB294" s="18" t="s">
        <v>1903</v>
      </c>
      <c r="AC294" s="18"/>
      <c r="AN294" s="18"/>
    </row>
    <row r="295" spans="1:43" ht="20.25" hidden="1" customHeight="1" x14ac:dyDescent="0.4">
      <c r="A295" s="328">
        <v>45626</v>
      </c>
      <c r="B295" s="291"/>
      <c r="C295" s="19">
        <v>0</v>
      </c>
      <c r="D295" s="19">
        <v>0</v>
      </c>
      <c r="E295" s="20">
        <v>0</v>
      </c>
      <c r="F295" s="19">
        <v>0</v>
      </c>
      <c r="G295" s="19">
        <v>0</v>
      </c>
      <c r="H295" s="19">
        <v>0</v>
      </c>
      <c r="I295" s="19">
        <v>0</v>
      </c>
      <c r="J295" s="19">
        <v>0</v>
      </c>
      <c r="K295" s="299">
        <v>0</v>
      </c>
      <c r="L295" s="21">
        <v>0</v>
      </c>
      <c r="M295" s="21" t="s">
        <v>1903</v>
      </c>
      <c r="N295" s="21" t="s">
        <v>1903</v>
      </c>
      <c r="O295" s="21" t="s">
        <v>1903</v>
      </c>
      <c r="P295" s="21" t="s">
        <v>1903</v>
      </c>
      <c r="Q295" s="21" t="s">
        <v>1903</v>
      </c>
      <c r="R295" s="21" t="s">
        <v>1903</v>
      </c>
      <c r="S295" s="21" t="s">
        <v>1903</v>
      </c>
      <c r="T295" s="21" t="s">
        <v>1903</v>
      </c>
      <c r="U295" s="21" t="s">
        <v>1903</v>
      </c>
      <c r="V295" s="21" t="s">
        <v>1903</v>
      </c>
      <c r="W295" s="21" t="s">
        <v>1903</v>
      </c>
      <c r="X295" s="22" t="s">
        <v>1903</v>
      </c>
      <c r="Y295" s="126" t="s">
        <v>1903</v>
      </c>
      <c r="Z295" s="143" t="s">
        <v>1903</v>
      </c>
      <c r="AA295" s="142" t="s">
        <v>1903</v>
      </c>
      <c r="AB295" s="18" t="s">
        <v>1903</v>
      </c>
      <c r="AC295" s="18"/>
      <c r="AM295" s="18"/>
      <c r="AN295" s="18"/>
    </row>
    <row r="296" spans="1:43" ht="20.25" hidden="1" customHeight="1" x14ac:dyDescent="0.4">
      <c r="A296" s="328">
        <v>45626</v>
      </c>
      <c r="B296" s="291"/>
      <c r="C296" s="19">
        <v>0</v>
      </c>
      <c r="D296" s="19">
        <v>0</v>
      </c>
      <c r="E296" s="20">
        <v>0</v>
      </c>
      <c r="F296" s="19">
        <v>0</v>
      </c>
      <c r="G296" s="19">
        <v>0</v>
      </c>
      <c r="H296" s="19">
        <v>0</v>
      </c>
      <c r="I296" s="19">
        <v>0</v>
      </c>
      <c r="J296" s="19">
        <v>0</v>
      </c>
      <c r="K296" s="299">
        <v>0</v>
      </c>
      <c r="L296" s="21">
        <v>0</v>
      </c>
      <c r="M296" s="21" t="s">
        <v>1903</v>
      </c>
      <c r="N296" s="21" t="s">
        <v>1903</v>
      </c>
      <c r="O296" s="21" t="s">
        <v>1903</v>
      </c>
      <c r="P296" s="21" t="s">
        <v>1903</v>
      </c>
      <c r="Q296" s="21" t="s">
        <v>1903</v>
      </c>
      <c r="R296" s="21" t="s">
        <v>1903</v>
      </c>
      <c r="S296" s="21" t="s">
        <v>1903</v>
      </c>
      <c r="T296" s="21" t="s">
        <v>1903</v>
      </c>
      <c r="U296" s="21" t="s">
        <v>1903</v>
      </c>
      <c r="V296" s="21" t="s">
        <v>1903</v>
      </c>
      <c r="W296" s="21" t="s">
        <v>1903</v>
      </c>
      <c r="X296" s="22" t="s">
        <v>1903</v>
      </c>
      <c r="Y296" s="126" t="s">
        <v>1903</v>
      </c>
      <c r="Z296" s="143" t="s">
        <v>1903</v>
      </c>
      <c r="AA296" s="142" t="s">
        <v>1903</v>
      </c>
      <c r="AB296" s="18" t="s">
        <v>1903</v>
      </c>
      <c r="AC296" s="18"/>
      <c r="AM296" s="18"/>
      <c r="AN296" s="18"/>
      <c r="AO296" s="18"/>
      <c r="AP296" s="18"/>
      <c r="AQ296" s="18"/>
    </row>
    <row r="297" spans="1:43" ht="20.25" hidden="1" customHeight="1" x14ac:dyDescent="0.4">
      <c r="A297" s="328">
        <v>45626</v>
      </c>
      <c r="B297" s="291"/>
      <c r="C297" s="19">
        <v>0</v>
      </c>
      <c r="D297" s="19">
        <v>0</v>
      </c>
      <c r="E297" s="20">
        <v>0</v>
      </c>
      <c r="F297" s="19">
        <v>0</v>
      </c>
      <c r="G297" s="19">
        <v>0</v>
      </c>
      <c r="H297" s="19">
        <v>0</v>
      </c>
      <c r="I297" s="19">
        <v>0</v>
      </c>
      <c r="J297" s="19">
        <v>0</v>
      </c>
      <c r="K297" s="299">
        <v>0</v>
      </c>
      <c r="L297" s="21">
        <v>0</v>
      </c>
      <c r="M297" s="21" t="s">
        <v>1903</v>
      </c>
      <c r="N297" s="21" t="s">
        <v>1903</v>
      </c>
      <c r="O297" s="21" t="s">
        <v>1903</v>
      </c>
      <c r="P297" s="21" t="s">
        <v>1903</v>
      </c>
      <c r="Q297" s="21" t="s">
        <v>1903</v>
      </c>
      <c r="R297" s="21" t="s">
        <v>1903</v>
      </c>
      <c r="S297" s="21" t="s">
        <v>1903</v>
      </c>
      <c r="T297" s="21" t="s">
        <v>1903</v>
      </c>
      <c r="U297" s="21" t="s">
        <v>1903</v>
      </c>
      <c r="V297" s="21" t="s">
        <v>1903</v>
      </c>
      <c r="W297" s="21" t="s">
        <v>1903</v>
      </c>
      <c r="X297" s="22" t="s">
        <v>1903</v>
      </c>
      <c r="Y297" s="126" t="s">
        <v>1903</v>
      </c>
      <c r="Z297" s="143" t="s">
        <v>1903</v>
      </c>
      <c r="AA297" s="142" t="s">
        <v>1903</v>
      </c>
      <c r="AB297" s="18" t="s">
        <v>1903</v>
      </c>
      <c r="AC297" s="18"/>
      <c r="AM297" s="18"/>
      <c r="AN297" s="18"/>
      <c r="AO297" s="18"/>
      <c r="AP297" s="18"/>
      <c r="AQ297" s="18"/>
    </row>
    <row r="298" spans="1:43" ht="20.25" hidden="1" customHeight="1" x14ac:dyDescent="0.4">
      <c r="A298" s="328">
        <v>45626</v>
      </c>
      <c r="B298" s="291"/>
      <c r="C298" s="19">
        <v>0</v>
      </c>
      <c r="D298" s="19">
        <v>0</v>
      </c>
      <c r="E298" s="20">
        <v>0</v>
      </c>
      <c r="F298" s="19">
        <v>0</v>
      </c>
      <c r="G298" s="19">
        <v>0</v>
      </c>
      <c r="H298" s="19">
        <v>0</v>
      </c>
      <c r="I298" s="19">
        <v>0</v>
      </c>
      <c r="J298" s="19">
        <v>0</v>
      </c>
      <c r="K298" s="299">
        <v>0</v>
      </c>
      <c r="L298" s="21">
        <v>0</v>
      </c>
      <c r="M298" s="21" t="s">
        <v>1903</v>
      </c>
      <c r="N298" s="21" t="s">
        <v>1903</v>
      </c>
      <c r="O298" s="21" t="s">
        <v>1903</v>
      </c>
      <c r="P298" s="21" t="s">
        <v>1903</v>
      </c>
      <c r="Q298" s="21" t="s">
        <v>1903</v>
      </c>
      <c r="R298" s="21" t="s">
        <v>1903</v>
      </c>
      <c r="S298" s="21" t="s">
        <v>1903</v>
      </c>
      <c r="T298" s="21" t="s">
        <v>1903</v>
      </c>
      <c r="U298" s="21" t="s">
        <v>1903</v>
      </c>
      <c r="V298" s="21" t="s">
        <v>1903</v>
      </c>
      <c r="W298" s="21" t="s">
        <v>1903</v>
      </c>
      <c r="X298" s="22" t="s">
        <v>1903</v>
      </c>
      <c r="Y298" s="126" t="s">
        <v>1903</v>
      </c>
      <c r="Z298" s="143" t="s">
        <v>1903</v>
      </c>
      <c r="AA298" s="142" t="s">
        <v>1903</v>
      </c>
      <c r="AB298" s="18" t="s">
        <v>1903</v>
      </c>
      <c r="AC298" s="18"/>
      <c r="AM298" s="18"/>
      <c r="AN298" s="18"/>
      <c r="AO298" s="18"/>
      <c r="AP298" s="18"/>
      <c r="AQ298" s="18"/>
    </row>
    <row r="299" spans="1:43" s="18" customFormat="1" ht="20.25" hidden="1" customHeight="1" x14ac:dyDescent="0.4">
      <c r="A299" s="328">
        <v>45626</v>
      </c>
      <c r="B299" s="291"/>
      <c r="C299" s="19">
        <v>0</v>
      </c>
      <c r="D299" s="19">
        <v>0</v>
      </c>
      <c r="E299" s="20">
        <v>0</v>
      </c>
      <c r="F299" s="19">
        <v>0</v>
      </c>
      <c r="G299" s="19">
        <v>0</v>
      </c>
      <c r="H299" s="19">
        <v>0</v>
      </c>
      <c r="I299" s="19">
        <v>0</v>
      </c>
      <c r="J299" s="19">
        <v>0</v>
      </c>
      <c r="K299" s="299">
        <v>0</v>
      </c>
      <c r="L299" s="21">
        <v>0</v>
      </c>
      <c r="M299" s="21" t="s">
        <v>1903</v>
      </c>
      <c r="N299" s="21" t="s">
        <v>1903</v>
      </c>
      <c r="O299" s="21" t="s">
        <v>1903</v>
      </c>
      <c r="P299" s="21" t="s">
        <v>1903</v>
      </c>
      <c r="Q299" s="21" t="s">
        <v>1903</v>
      </c>
      <c r="R299" s="21" t="s">
        <v>1903</v>
      </c>
      <c r="S299" s="21" t="s">
        <v>1903</v>
      </c>
      <c r="T299" s="21" t="s">
        <v>1903</v>
      </c>
      <c r="U299" s="21" t="s">
        <v>1903</v>
      </c>
      <c r="V299" s="21" t="s">
        <v>1903</v>
      </c>
      <c r="W299" s="21" t="s">
        <v>1903</v>
      </c>
      <c r="X299" s="22" t="s">
        <v>1903</v>
      </c>
      <c r="Y299" s="126" t="s">
        <v>1903</v>
      </c>
      <c r="Z299" s="143" t="s">
        <v>1903</v>
      </c>
      <c r="AA299" s="142" t="s">
        <v>1903</v>
      </c>
      <c r="AB299" s="18" t="s">
        <v>1903</v>
      </c>
      <c r="AD299" s="2"/>
      <c r="AE299" s="2"/>
      <c r="AF299" s="2"/>
      <c r="AG299" s="2"/>
      <c r="AH299" s="2"/>
      <c r="AI299" s="2"/>
      <c r="AJ299" s="2"/>
      <c r="AK299" s="2"/>
      <c r="AL299" s="2"/>
    </row>
    <row r="300" spans="1:43" s="18" customFormat="1" ht="20.25" hidden="1" customHeight="1" x14ac:dyDescent="0.4">
      <c r="A300" s="328">
        <v>45626</v>
      </c>
      <c r="B300" s="291"/>
      <c r="C300" s="19">
        <v>0</v>
      </c>
      <c r="D300" s="19">
        <v>0</v>
      </c>
      <c r="E300" s="20">
        <v>0</v>
      </c>
      <c r="F300" s="19">
        <v>0</v>
      </c>
      <c r="G300" s="19">
        <v>0</v>
      </c>
      <c r="H300" s="19">
        <v>0</v>
      </c>
      <c r="I300" s="19">
        <v>0</v>
      </c>
      <c r="J300" s="19">
        <v>0</v>
      </c>
      <c r="K300" s="299">
        <v>0</v>
      </c>
      <c r="L300" s="21">
        <v>0</v>
      </c>
      <c r="M300" s="21" t="s">
        <v>1903</v>
      </c>
      <c r="N300" s="21" t="s">
        <v>1903</v>
      </c>
      <c r="O300" s="21" t="s">
        <v>1903</v>
      </c>
      <c r="P300" s="21" t="s">
        <v>1903</v>
      </c>
      <c r="Q300" s="21" t="s">
        <v>1903</v>
      </c>
      <c r="R300" s="21" t="s">
        <v>1903</v>
      </c>
      <c r="S300" s="21" t="s">
        <v>1903</v>
      </c>
      <c r="T300" s="21" t="s">
        <v>1903</v>
      </c>
      <c r="U300" s="21" t="s">
        <v>1903</v>
      </c>
      <c r="V300" s="21" t="s">
        <v>1903</v>
      </c>
      <c r="W300" s="21" t="s">
        <v>1903</v>
      </c>
      <c r="X300" s="22" t="s">
        <v>1903</v>
      </c>
      <c r="Y300" s="126" t="s">
        <v>1903</v>
      </c>
      <c r="Z300" s="143" t="s">
        <v>1903</v>
      </c>
      <c r="AA300" s="142" t="s">
        <v>1903</v>
      </c>
      <c r="AB300" s="24" t="s">
        <v>1903</v>
      </c>
      <c r="AC300" s="24"/>
      <c r="AD300" s="2"/>
      <c r="AE300" s="2"/>
      <c r="AF300" s="2"/>
      <c r="AG300" s="2"/>
      <c r="AH300" s="2"/>
      <c r="AI300" s="2"/>
      <c r="AJ300" s="2"/>
      <c r="AK300" s="2"/>
      <c r="AL300" s="2"/>
      <c r="AN300" s="24"/>
    </row>
    <row r="301" spans="1:43" s="18" customFormat="1" ht="20.25" hidden="1" customHeight="1" x14ac:dyDescent="0.4">
      <c r="A301" s="328">
        <v>45626</v>
      </c>
      <c r="B301" s="291"/>
      <c r="C301" s="19">
        <v>0</v>
      </c>
      <c r="D301" s="19">
        <v>0</v>
      </c>
      <c r="E301" s="20">
        <v>0</v>
      </c>
      <c r="F301" s="19">
        <v>0</v>
      </c>
      <c r="G301" s="19">
        <v>0</v>
      </c>
      <c r="H301" s="19">
        <v>0</v>
      </c>
      <c r="I301" s="19">
        <v>0</v>
      </c>
      <c r="J301" s="19">
        <v>0</v>
      </c>
      <c r="K301" s="299">
        <v>0</v>
      </c>
      <c r="L301" s="21">
        <v>0</v>
      </c>
      <c r="M301" s="21" t="s">
        <v>1903</v>
      </c>
      <c r="N301" s="21" t="s">
        <v>1903</v>
      </c>
      <c r="O301" s="21" t="s">
        <v>1903</v>
      </c>
      <c r="P301" s="21" t="s">
        <v>1903</v>
      </c>
      <c r="Q301" s="21" t="s">
        <v>1903</v>
      </c>
      <c r="R301" s="21" t="s">
        <v>1903</v>
      </c>
      <c r="S301" s="21" t="s">
        <v>1903</v>
      </c>
      <c r="T301" s="21" t="s">
        <v>1903</v>
      </c>
      <c r="U301" s="21" t="s">
        <v>1903</v>
      </c>
      <c r="V301" s="21" t="s">
        <v>1903</v>
      </c>
      <c r="W301" s="21" t="s">
        <v>1903</v>
      </c>
      <c r="X301" s="22" t="s">
        <v>1903</v>
      </c>
      <c r="Y301" s="126" t="s">
        <v>1903</v>
      </c>
      <c r="Z301" s="143" t="s">
        <v>1903</v>
      </c>
      <c r="AA301" s="142" t="s">
        <v>1903</v>
      </c>
      <c r="AB301" s="2" t="s">
        <v>1903</v>
      </c>
      <c r="AC301" s="2"/>
      <c r="AD301" s="2"/>
      <c r="AE301" s="2"/>
      <c r="AF301" s="2"/>
      <c r="AG301" s="2"/>
      <c r="AH301" s="2"/>
      <c r="AI301" s="2"/>
      <c r="AJ301" s="2"/>
      <c r="AK301" s="2"/>
      <c r="AL301" s="2"/>
      <c r="AN301" s="2"/>
    </row>
    <row r="302" spans="1:43" s="18" customFormat="1" ht="20.25" hidden="1" customHeight="1" x14ac:dyDescent="0.4">
      <c r="A302" s="328" t="e">
        <v>#REF!</v>
      </c>
      <c r="B302" s="291"/>
      <c r="C302" s="19" t="e">
        <v>#REF!</v>
      </c>
      <c r="D302" s="19" t="e">
        <v>#REF!</v>
      </c>
      <c r="E302" s="20" t="e">
        <v>#REF!</v>
      </c>
      <c r="F302" s="19" t="e">
        <v>#REF!</v>
      </c>
      <c r="G302" s="19" t="e">
        <v>#REF!</v>
      </c>
      <c r="H302" s="19" t="e">
        <v>#REF!</v>
      </c>
      <c r="I302" s="19" t="e">
        <v>#REF!</v>
      </c>
      <c r="J302" s="19" t="e">
        <v>#REF!</v>
      </c>
      <c r="K302" s="299" t="e">
        <v>#REF!</v>
      </c>
      <c r="L302" s="21" t="e">
        <v>#REF!</v>
      </c>
      <c r="M302" s="21" t="e">
        <v>#REF!</v>
      </c>
      <c r="N302" s="21" t="e">
        <v>#REF!</v>
      </c>
      <c r="O302" s="21" t="e">
        <v>#REF!</v>
      </c>
      <c r="P302" s="21" t="e">
        <v>#REF!</v>
      </c>
      <c r="Q302" s="21" t="e">
        <v>#REF!</v>
      </c>
      <c r="R302" s="21" t="e">
        <v>#REF!</v>
      </c>
      <c r="S302" s="21" t="e">
        <v>#REF!</v>
      </c>
      <c r="T302" s="21" t="e">
        <v>#REF!</v>
      </c>
      <c r="U302" s="21" t="e">
        <v>#REF!</v>
      </c>
      <c r="V302" s="21" t="e">
        <v>#REF!</v>
      </c>
      <c r="W302" s="21" t="e">
        <v>#REF!</v>
      </c>
      <c r="X302" s="22" t="e">
        <v>#REF!</v>
      </c>
      <c r="Y302" s="126" t="e">
        <v>#REF!</v>
      </c>
      <c r="Z302" s="143" t="e">
        <v>#REF!</v>
      </c>
      <c r="AA302" s="142" t="e">
        <v>#REF!</v>
      </c>
      <c r="AB302" s="18" t="e">
        <v>#REF!</v>
      </c>
      <c r="AD302" s="2"/>
      <c r="AE302" s="2"/>
      <c r="AF302" s="2"/>
      <c r="AG302" s="2"/>
      <c r="AH302" s="2"/>
      <c r="AI302" s="2"/>
      <c r="AJ302" s="2"/>
      <c r="AK302" s="2"/>
      <c r="AL302" s="2"/>
      <c r="AM302" s="24"/>
    </row>
    <row r="303" spans="1:43" s="18" customFormat="1" ht="20.25" hidden="1" customHeight="1" x14ac:dyDescent="0.4">
      <c r="A303" s="328" t="e">
        <v>#REF!</v>
      </c>
      <c r="B303" s="291"/>
      <c r="C303" s="19" t="e">
        <v>#REF!</v>
      </c>
      <c r="D303" s="19" t="e">
        <v>#REF!</v>
      </c>
      <c r="E303" s="20" t="e">
        <v>#REF!</v>
      </c>
      <c r="F303" s="19" t="e">
        <v>#REF!</v>
      </c>
      <c r="G303" s="19" t="e">
        <v>#REF!</v>
      </c>
      <c r="H303" s="19" t="e">
        <v>#REF!</v>
      </c>
      <c r="I303" s="19" t="e">
        <v>#REF!</v>
      </c>
      <c r="J303" s="19" t="e">
        <v>#REF!</v>
      </c>
      <c r="K303" s="299" t="e">
        <v>#REF!</v>
      </c>
      <c r="L303" s="21" t="e">
        <v>#REF!</v>
      </c>
      <c r="M303" s="21" t="e">
        <v>#REF!</v>
      </c>
      <c r="N303" s="21" t="e">
        <v>#REF!</v>
      </c>
      <c r="O303" s="21" t="e">
        <v>#REF!</v>
      </c>
      <c r="P303" s="21" t="e">
        <v>#REF!</v>
      </c>
      <c r="Q303" s="21" t="e">
        <v>#REF!</v>
      </c>
      <c r="R303" s="21" t="e">
        <v>#REF!</v>
      </c>
      <c r="S303" s="21" t="e">
        <v>#REF!</v>
      </c>
      <c r="T303" s="21" t="e">
        <v>#REF!</v>
      </c>
      <c r="U303" s="21" t="e">
        <v>#REF!</v>
      </c>
      <c r="V303" s="21" t="e">
        <v>#REF!</v>
      </c>
      <c r="W303" s="21" t="e">
        <v>#REF!</v>
      </c>
      <c r="X303" s="22" t="e">
        <v>#REF!</v>
      </c>
      <c r="Y303" s="126" t="e">
        <v>#REF!</v>
      </c>
      <c r="Z303" s="143" t="e">
        <v>#REF!</v>
      </c>
      <c r="AA303" s="142" t="e">
        <v>#REF!</v>
      </c>
      <c r="AB303" s="24" t="e">
        <v>#REF!</v>
      </c>
      <c r="AC303" s="24"/>
      <c r="AD303" s="2"/>
      <c r="AE303" s="2"/>
      <c r="AF303" s="2"/>
      <c r="AG303" s="2"/>
      <c r="AH303" s="2"/>
      <c r="AI303" s="2"/>
      <c r="AJ303" s="2"/>
      <c r="AK303" s="2"/>
      <c r="AL303" s="2"/>
      <c r="AM303" s="2"/>
      <c r="AN303" s="24"/>
      <c r="AO303" s="24"/>
      <c r="AP303" s="24"/>
      <c r="AQ303" s="24"/>
    </row>
    <row r="304" spans="1:43" s="18" customFormat="1" ht="20.25" hidden="1" customHeight="1" x14ac:dyDescent="0.4">
      <c r="A304" s="328" t="e">
        <v>#REF!</v>
      </c>
      <c r="B304" s="291"/>
      <c r="C304" s="19" t="e">
        <v>#REF!</v>
      </c>
      <c r="D304" s="19" t="e">
        <v>#REF!</v>
      </c>
      <c r="E304" s="20" t="e">
        <v>#REF!</v>
      </c>
      <c r="F304" s="19" t="e">
        <v>#REF!</v>
      </c>
      <c r="G304" s="19" t="e">
        <v>#REF!</v>
      </c>
      <c r="H304" s="19" t="e">
        <v>#REF!</v>
      </c>
      <c r="I304" s="19" t="e">
        <v>#REF!</v>
      </c>
      <c r="J304" s="19" t="e">
        <v>#REF!</v>
      </c>
      <c r="K304" s="299" t="e">
        <v>#REF!</v>
      </c>
      <c r="L304" s="21" t="e">
        <v>#REF!</v>
      </c>
      <c r="M304" s="21" t="e">
        <v>#REF!</v>
      </c>
      <c r="N304" s="21" t="e">
        <v>#REF!</v>
      </c>
      <c r="O304" s="21" t="e">
        <v>#REF!</v>
      </c>
      <c r="P304" s="21" t="e">
        <v>#REF!</v>
      </c>
      <c r="Q304" s="21" t="e">
        <v>#REF!</v>
      </c>
      <c r="R304" s="21" t="e">
        <v>#REF!</v>
      </c>
      <c r="S304" s="21" t="e">
        <v>#REF!</v>
      </c>
      <c r="T304" s="21" t="e">
        <v>#REF!</v>
      </c>
      <c r="U304" s="21" t="e">
        <v>#REF!</v>
      </c>
      <c r="V304" s="21" t="e">
        <v>#REF!</v>
      </c>
      <c r="W304" s="21" t="e">
        <v>#REF!</v>
      </c>
      <c r="X304" s="22" t="e">
        <v>#REF!</v>
      </c>
      <c r="Y304" s="126" t="e">
        <v>#REF!</v>
      </c>
      <c r="Z304" s="143" t="e">
        <v>#REF!</v>
      </c>
      <c r="AA304" s="142" t="e">
        <v>#REF!</v>
      </c>
      <c r="AB304" s="2" t="e">
        <v>#REF!</v>
      </c>
      <c r="AC304" s="2"/>
      <c r="AD304" s="2"/>
      <c r="AE304" s="2"/>
      <c r="AF304" s="2"/>
      <c r="AG304" s="2"/>
      <c r="AH304" s="2"/>
      <c r="AI304" s="2"/>
      <c r="AJ304" s="2"/>
      <c r="AK304" s="2"/>
      <c r="AL304" s="2"/>
      <c r="AN304" s="2"/>
      <c r="AO304" s="2"/>
      <c r="AP304" s="2"/>
      <c r="AQ304" s="2"/>
    </row>
    <row r="305" spans="1:43" s="18" customFormat="1" ht="20.25" hidden="1" customHeight="1" x14ac:dyDescent="0.4">
      <c r="A305" s="328" t="e">
        <v>#REF!</v>
      </c>
      <c r="B305" s="291"/>
      <c r="C305" s="19" t="e">
        <v>#REF!</v>
      </c>
      <c r="D305" s="19" t="e">
        <v>#REF!</v>
      </c>
      <c r="E305" s="20" t="e">
        <v>#REF!</v>
      </c>
      <c r="F305" s="19" t="e">
        <v>#REF!</v>
      </c>
      <c r="G305" s="19" t="e">
        <v>#REF!</v>
      </c>
      <c r="H305" s="19" t="e">
        <v>#REF!</v>
      </c>
      <c r="I305" s="19" t="e">
        <v>#REF!</v>
      </c>
      <c r="J305" s="19" t="e">
        <v>#REF!</v>
      </c>
      <c r="K305" s="299" t="e">
        <v>#REF!</v>
      </c>
      <c r="L305" s="21" t="e">
        <v>#REF!</v>
      </c>
      <c r="M305" s="21" t="e">
        <v>#REF!</v>
      </c>
      <c r="N305" s="21" t="e">
        <v>#REF!</v>
      </c>
      <c r="O305" s="21" t="e">
        <v>#REF!</v>
      </c>
      <c r="P305" s="21" t="e">
        <v>#REF!</v>
      </c>
      <c r="Q305" s="21" t="e">
        <v>#REF!</v>
      </c>
      <c r="R305" s="21" t="e">
        <v>#REF!</v>
      </c>
      <c r="S305" s="21" t="e">
        <v>#REF!</v>
      </c>
      <c r="T305" s="21" t="e">
        <v>#REF!</v>
      </c>
      <c r="U305" s="21" t="e">
        <v>#REF!</v>
      </c>
      <c r="V305" s="21" t="e">
        <v>#REF!</v>
      </c>
      <c r="W305" s="21" t="e">
        <v>#REF!</v>
      </c>
      <c r="X305" s="22" t="e">
        <v>#REF!</v>
      </c>
      <c r="Y305" s="126" t="e">
        <v>#REF!</v>
      </c>
      <c r="Z305" s="143" t="e">
        <v>#REF!</v>
      </c>
      <c r="AA305" s="142" t="e">
        <v>#REF!</v>
      </c>
      <c r="AB305" s="2" t="e">
        <v>#REF!</v>
      </c>
      <c r="AC305" s="2"/>
      <c r="AD305" s="2"/>
      <c r="AE305" s="2"/>
      <c r="AF305" s="2"/>
      <c r="AG305" s="2"/>
      <c r="AH305" s="2"/>
      <c r="AI305" s="2"/>
      <c r="AJ305" s="2"/>
      <c r="AK305" s="2"/>
      <c r="AL305" s="2"/>
      <c r="AM305" s="24"/>
      <c r="AN305" s="2"/>
    </row>
    <row r="306" spans="1:43" s="24" customFormat="1" ht="20.25" hidden="1" customHeight="1" x14ac:dyDescent="0.4">
      <c r="A306" s="328" t="e">
        <v>#REF!</v>
      </c>
      <c r="B306" s="291"/>
      <c r="C306" s="19" t="e">
        <v>#REF!</v>
      </c>
      <c r="D306" s="19" t="e">
        <v>#REF!</v>
      </c>
      <c r="E306" s="20" t="e">
        <v>#REF!</v>
      </c>
      <c r="F306" s="19" t="e">
        <v>#REF!</v>
      </c>
      <c r="G306" s="19" t="e">
        <v>#REF!</v>
      </c>
      <c r="H306" s="19" t="e">
        <v>#REF!</v>
      </c>
      <c r="I306" s="19" t="e">
        <v>#REF!</v>
      </c>
      <c r="J306" s="19" t="e">
        <v>#REF!</v>
      </c>
      <c r="K306" s="299" t="e">
        <v>#REF!</v>
      </c>
      <c r="L306" s="21" t="e">
        <v>#REF!</v>
      </c>
      <c r="M306" s="21" t="e">
        <v>#REF!</v>
      </c>
      <c r="N306" s="21" t="e">
        <v>#REF!</v>
      </c>
      <c r="O306" s="21" t="e">
        <v>#REF!</v>
      </c>
      <c r="P306" s="21" t="e">
        <v>#REF!</v>
      </c>
      <c r="Q306" s="21" t="e">
        <v>#REF!</v>
      </c>
      <c r="R306" s="21" t="e">
        <v>#REF!</v>
      </c>
      <c r="S306" s="21" t="e">
        <v>#REF!</v>
      </c>
      <c r="T306" s="21" t="e">
        <v>#REF!</v>
      </c>
      <c r="U306" s="21" t="e">
        <v>#REF!</v>
      </c>
      <c r="V306" s="21" t="e">
        <v>#REF!</v>
      </c>
      <c r="W306" s="21" t="e">
        <v>#REF!</v>
      </c>
      <c r="X306" s="22" t="e">
        <v>#REF!</v>
      </c>
      <c r="Y306" s="126" t="e">
        <v>#REF!</v>
      </c>
      <c r="Z306" s="143" t="e">
        <v>#REF!</v>
      </c>
      <c r="AA306" s="142" t="e">
        <v>#REF!</v>
      </c>
      <c r="AB306" s="2" t="e">
        <v>#REF!</v>
      </c>
      <c r="AC306" s="2"/>
      <c r="AD306" s="2"/>
      <c r="AE306" s="2"/>
      <c r="AF306" s="2"/>
      <c r="AG306" s="2"/>
      <c r="AH306" s="2"/>
      <c r="AI306" s="2"/>
      <c r="AJ306" s="2"/>
      <c r="AK306" s="2"/>
      <c r="AL306" s="2"/>
      <c r="AM306" s="2"/>
      <c r="AN306" s="2"/>
    </row>
    <row r="307" spans="1:43" ht="20.25" hidden="1" customHeight="1" x14ac:dyDescent="0.4">
      <c r="A307" s="328" t="e">
        <v>#REF!</v>
      </c>
      <c r="B307" s="291"/>
      <c r="C307" s="19" t="e">
        <v>#REF!</v>
      </c>
      <c r="D307" s="19" t="e">
        <v>#REF!</v>
      </c>
      <c r="E307" s="20" t="e">
        <v>#REF!</v>
      </c>
      <c r="F307" s="19" t="e">
        <v>#REF!</v>
      </c>
      <c r="G307" s="19" t="e">
        <v>#REF!</v>
      </c>
      <c r="H307" s="19" t="e">
        <v>#REF!</v>
      </c>
      <c r="I307" s="19" t="e">
        <v>#REF!</v>
      </c>
      <c r="J307" s="19" t="e">
        <v>#REF!</v>
      </c>
      <c r="K307" s="299" t="e">
        <v>#REF!</v>
      </c>
      <c r="L307" s="21" t="e">
        <v>#REF!</v>
      </c>
      <c r="M307" s="21" t="e">
        <v>#REF!</v>
      </c>
      <c r="N307" s="21" t="e">
        <v>#REF!</v>
      </c>
      <c r="O307" s="21" t="e">
        <v>#REF!</v>
      </c>
      <c r="P307" s="21" t="e">
        <v>#REF!</v>
      </c>
      <c r="Q307" s="21" t="e">
        <v>#REF!</v>
      </c>
      <c r="R307" s="21" t="e">
        <v>#REF!</v>
      </c>
      <c r="S307" s="21" t="e">
        <v>#REF!</v>
      </c>
      <c r="T307" s="21" t="e">
        <v>#REF!</v>
      </c>
      <c r="U307" s="21" t="e">
        <v>#REF!</v>
      </c>
      <c r="V307" s="21" t="e">
        <v>#REF!</v>
      </c>
      <c r="W307" s="21" t="e">
        <v>#REF!</v>
      </c>
      <c r="X307" s="22" t="e">
        <v>#REF!</v>
      </c>
      <c r="Y307" s="126" t="e">
        <v>#REF!</v>
      </c>
      <c r="Z307" s="143" t="e">
        <v>#REF!</v>
      </c>
      <c r="AA307" s="142" t="e">
        <v>#REF!</v>
      </c>
      <c r="AB307" s="2" t="e">
        <v>#REF!</v>
      </c>
    </row>
    <row r="308" spans="1:43" s="18" customFormat="1" ht="20.25" hidden="1" customHeight="1" x14ac:dyDescent="0.4">
      <c r="A308" s="328">
        <v>45626</v>
      </c>
      <c r="B308" s="291"/>
      <c r="C308" s="19">
        <v>0</v>
      </c>
      <c r="D308" s="19">
        <v>0</v>
      </c>
      <c r="E308" s="20">
        <v>0</v>
      </c>
      <c r="F308" s="19">
        <v>0</v>
      </c>
      <c r="G308" s="19">
        <v>0</v>
      </c>
      <c r="H308" s="19">
        <v>0</v>
      </c>
      <c r="I308" s="19">
        <v>0</v>
      </c>
      <c r="J308" s="19">
        <v>0</v>
      </c>
      <c r="K308" s="299">
        <v>0</v>
      </c>
      <c r="L308" s="21">
        <v>0</v>
      </c>
      <c r="M308" s="21" t="s">
        <v>1903</v>
      </c>
      <c r="N308" s="21" t="s">
        <v>1903</v>
      </c>
      <c r="O308" s="21" t="s">
        <v>1903</v>
      </c>
      <c r="P308" s="21" t="s">
        <v>1903</v>
      </c>
      <c r="Q308" s="21" t="s">
        <v>1903</v>
      </c>
      <c r="R308" s="21" t="s">
        <v>1903</v>
      </c>
      <c r="S308" s="21" t="s">
        <v>1903</v>
      </c>
      <c r="T308" s="21" t="s">
        <v>1903</v>
      </c>
      <c r="U308" s="21" t="s">
        <v>1903</v>
      </c>
      <c r="V308" s="21" t="s">
        <v>1903</v>
      </c>
      <c r="W308" s="21" t="s">
        <v>1903</v>
      </c>
      <c r="X308" s="22" t="s">
        <v>1903</v>
      </c>
      <c r="Y308" s="126" t="s">
        <v>1903</v>
      </c>
      <c r="Z308" s="143" t="s">
        <v>1903</v>
      </c>
      <c r="AA308" s="142" t="s">
        <v>1903</v>
      </c>
      <c r="AB308" s="2" t="s">
        <v>1903</v>
      </c>
      <c r="AC308" s="2"/>
      <c r="AD308" s="2"/>
      <c r="AE308" s="2"/>
      <c r="AF308" s="2"/>
      <c r="AG308" s="2"/>
      <c r="AH308" s="2"/>
      <c r="AI308" s="2"/>
      <c r="AJ308" s="2"/>
      <c r="AK308" s="2"/>
      <c r="AL308" s="2"/>
      <c r="AM308" s="2"/>
      <c r="AN308" s="2"/>
      <c r="AO308" s="2"/>
      <c r="AP308" s="2"/>
      <c r="AQ308" s="2"/>
    </row>
    <row r="309" spans="1:43" s="24" customFormat="1" ht="20.25" hidden="1" customHeight="1" x14ac:dyDescent="0.4">
      <c r="A309" s="328">
        <v>45626</v>
      </c>
      <c r="B309" s="291"/>
      <c r="C309" s="19">
        <v>0</v>
      </c>
      <c r="D309" s="19">
        <v>0</v>
      </c>
      <c r="E309" s="20">
        <v>0</v>
      </c>
      <c r="F309" s="19">
        <v>0</v>
      </c>
      <c r="G309" s="19">
        <v>0</v>
      </c>
      <c r="H309" s="19">
        <v>0</v>
      </c>
      <c r="I309" s="19">
        <v>0</v>
      </c>
      <c r="J309" s="19">
        <v>0</v>
      </c>
      <c r="K309" s="299">
        <v>0</v>
      </c>
      <c r="L309" s="21">
        <v>0</v>
      </c>
      <c r="M309" s="21" t="s">
        <v>1903</v>
      </c>
      <c r="N309" s="21" t="s">
        <v>1903</v>
      </c>
      <c r="O309" s="21" t="s">
        <v>1903</v>
      </c>
      <c r="P309" s="21" t="s">
        <v>1903</v>
      </c>
      <c r="Q309" s="21" t="s">
        <v>1903</v>
      </c>
      <c r="R309" s="21" t="s">
        <v>1903</v>
      </c>
      <c r="S309" s="21" t="s">
        <v>1903</v>
      </c>
      <c r="T309" s="21" t="s">
        <v>1903</v>
      </c>
      <c r="U309" s="21" t="s">
        <v>1903</v>
      </c>
      <c r="V309" s="21" t="s">
        <v>1903</v>
      </c>
      <c r="W309" s="21" t="s">
        <v>1903</v>
      </c>
      <c r="X309" s="22" t="s">
        <v>1903</v>
      </c>
      <c r="Y309" s="126" t="s">
        <v>1903</v>
      </c>
      <c r="Z309" s="143" t="s">
        <v>1903</v>
      </c>
      <c r="AA309" s="142" t="s">
        <v>1903</v>
      </c>
      <c r="AB309" s="2" t="s">
        <v>1903</v>
      </c>
      <c r="AC309" s="2"/>
      <c r="AD309" s="2"/>
      <c r="AE309" s="2"/>
      <c r="AF309" s="2"/>
      <c r="AG309" s="2"/>
      <c r="AH309" s="2"/>
      <c r="AI309" s="2"/>
      <c r="AJ309" s="2"/>
      <c r="AK309" s="2"/>
      <c r="AL309" s="2"/>
      <c r="AM309" s="2"/>
      <c r="AN309" s="2"/>
      <c r="AO309" s="2"/>
      <c r="AP309" s="2"/>
      <c r="AQ309" s="2"/>
    </row>
    <row r="310" spans="1:43" ht="20.25" hidden="1" customHeight="1" x14ac:dyDescent="0.4">
      <c r="A310" s="328">
        <v>45626</v>
      </c>
      <c r="B310" s="291"/>
      <c r="C310" s="19">
        <v>0</v>
      </c>
      <c r="D310" s="19">
        <v>0</v>
      </c>
      <c r="E310" s="20">
        <v>0</v>
      </c>
      <c r="F310" s="19">
        <v>0</v>
      </c>
      <c r="G310" s="19">
        <v>0</v>
      </c>
      <c r="H310" s="19">
        <v>0</v>
      </c>
      <c r="I310" s="19">
        <v>0</v>
      </c>
      <c r="J310" s="19">
        <v>0</v>
      </c>
      <c r="K310" s="299">
        <v>0</v>
      </c>
      <c r="L310" s="21">
        <v>0</v>
      </c>
      <c r="M310" s="21" t="s">
        <v>1903</v>
      </c>
      <c r="N310" s="21" t="s">
        <v>1903</v>
      </c>
      <c r="O310" s="21" t="s">
        <v>1903</v>
      </c>
      <c r="P310" s="21" t="s">
        <v>1903</v>
      </c>
      <c r="Q310" s="21" t="s">
        <v>1903</v>
      </c>
      <c r="R310" s="21" t="s">
        <v>1903</v>
      </c>
      <c r="S310" s="21" t="s">
        <v>1903</v>
      </c>
      <c r="T310" s="21" t="s">
        <v>1903</v>
      </c>
      <c r="U310" s="21" t="s">
        <v>1903</v>
      </c>
      <c r="V310" s="21" t="s">
        <v>1903</v>
      </c>
      <c r="W310" s="21" t="s">
        <v>1903</v>
      </c>
      <c r="X310" s="22" t="s">
        <v>1903</v>
      </c>
      <c r="Y310" s="126" t="s">
        <v>1903</v>
      </c>
      <c r="Z310" s="143" t="s">
        <v>1903</v>
      </c>
      <c r="AA310" s="142" t="s">
        <v>1903</v>
      </c>
      <c r="AB310" s="2" t="s">
        <v>1903</v>
      </c>
    </row>
    <row r="311" spans="1:43" ht="20.25" hidden="1" customHeight="1" x14ac:dyDescent="0.4">
      <c r="A311" s="328">
        <v>45626</v>
      </c>
      <c r="B311" s="291"/>
      <c r="C311" s="19">
        <v>0</v>
      </c>
      <c r="D311" s="19">
        <v>0</v>
      </c>
      <c r="E311" s="20">
        <v>0</v>
      </c>
      <c r="F311" s="19">
        <v>0</v>
      </c>
      <c r="G311" s="19">
        <v>0</v>
      </c>
      <c r="H311" s="19">
        <v>0</v>
      </c>
      <c r="I311" s="19">
        <v>0</v>
      </c>
      <c r="J311" s="19">
        <v>0</v>
      </c>
      <c r="K311" s="299">
        <v>0</v>
      </c>
      <c r="L311" s="21">
        <v>0</v>
      </c>
      <c r="M311" s="21" t="s">
        <v>1903</v>
      </c>
      <c r="N311" s="21" t="s">
        <v>1903</v>
      </c>
      <c r="O311" s="21" t="s">
        <v>1903</v>
      </c>
      <c r="P311" s="21" t="s">
        <v>1903</v>
      </c>
      <c r="Q311" s="21" t="s">
        <v>1903</v>
      </c>
      <c r="R311" s="21" t="s">
        <v>1903</v>
      </c>
      <c r="S311" s="21" t="s">
        <v>1903</v>
      </c>
      <c r="T311" s="21" t="s">
        <v>1903</v>
      </c>
      <c r="U311" s="21" t="s">
        <v>1903</v>
      </c>
      <c r="V311" s="21" t="s">
        <v>1903</v>
      </c>
      <c r="W311" s="21" t="s">
        <v>1903</v>
      </c>
      <c r="X311" s="22" t="s">
        <v>1903</v>
      </c>
      <c r="Y311" s="126" t="s">
        <v>1903</v>
      </c>
      <c r="Z311" s="143" t="s">
        <v>1903</v>
      </c>
      <c r="AA311" s="142" t="s">
        <v>1903</v>
      </c>
      <c r="AB311" s="2" t="s">
        <v>1903</v>
      </c>
    </row>
    <row r="312" spans="1:43" ht="20.25" hidden="1" customHeight="1" thickBot="1" x14ac:dyDescent="0.45">
      <c r="A312" s="329">
        <v>45626</v>
      </c>
      <c r="B312" s="292"/>
      <c r="C312" s="261">
        <v>0</v>
      </c>
      <c r="D312" s="261">
        <v>0</v>
      </c>
      <c r="E312" s="267">
        <v>0</v>
      </c>
      <c r="F312" s="261">
        <v>0</v>
      </c>
      <c r="G312" s="261">
        <v>0</v>
      </c>
      <c r="H312" s="261">
        <v>0</v>
      </c>
      <c r="I312" s="19">
        <v>0</v>
      </c>
      <c r="J312" s="261">
        <v>0</v>
      </c>
      <c r="K312" s="300">
        <v>0</v>
      </c>
      <c r="L312" s="262">
        <v>0</v>
      </c>
      <c r="M312" s="262" t="s">
        <v>1903</v>
      </c>
      <c r="N312" s="262" t="s">
        <v>1903</v>
      </c>
      <c r="O312" s="262" t="s">
        <v>1903</v>
      </c>
      <c r="P312" s="262" t="s">
        <v>1903</v>
      </c>
      <c r="Q312" s="262" t="s">
        <v>1903</v>
      </c>
      <c r="R312" s="262" t="s">
        <v>1903</v>
      </c>
      <c r="S312" s="262" t="s">
        <v>1903</v>
      </c>
      <c r="T312" s="262" t="s">
        <v>1903</v>
      </c>
      <c r="U312" s="262" t="s">
        <v>1903</v>
      </c>
      <c r="V312" s="262" t="s">
        <v>1903</v>
      </c>
      <c r="W312" s="262" t="s">
        <v>1903</v>
      </c>
      <c r="X312" s="268" t="s">
        <v>1903</v>
      </c>
      <c r="Y312" s="269" t="s">
        <v>1903</v>
      </c>
      <c r="Z312" s="270" t="s">
        <v>1903</v>
      </c>
      <c r="AA312" s="271" t="s">
        <v>1903</v>
      </c>
      <c r="AB312" s="2" t="s">
        <v>1903</v>
      </c>
    </row>
    <row r="313" spans="1:43" ht="15.4" x14ac:dyDescent="0.4">
      <c r="A313" s="25"/>
      <c r="B313" s="26"/>
      <c r="C313" s="26"/>
      <c r="D313" s="27"/>
      <c r="E313" s="26"/>
      <c r="F313" s="26"/>
      <c r="G313" s="26"/>
      <c r="H313" s="26"/>
      <c r="I313" s="28"/>
      <c r="J313" s="28"/>
      <c r="K313" s="28"/>
      <c r="L313" s="28"/>
      <c r="M313" s="28"/>
      <c r="N313" s="28"/>
      <c r="O313" s="28"/>
      <c r="P313" s="28"/>
      <c r="Q313" s="28"/>
      <c r="R313" s="28"/>
      <c r="S313" s="28"/>
      <c r="T313" s="28"/>
      <c r="U313" s="28"/>
      <c r="V313" s="28"/>
      <c r="W313" s="27"/>
      <c r="X313" s="29"/>
      <c r="Y313" s="30"/>
      <c r="Z313" s="31"/>
    </row>
    <row r="314" spans="1:43" ht="18.75" customHeight="1" x14ac:dyDescent="0.4">
      <c r="B314" s="32"/>
      <c r="C314" s="33"/>
      <c r="D314" s="33"/>
      <c r="E314" s="34"/>
      <c r="F314" s="35"/>
      <c r="G314" s="36"/>
      <c r="H314" s="36"/>
      <c r="I314" s="35"/>
      <c r="J314" s="35"/>
      <c r="K314" s="35"/>
      <c r="L314" s="37"/>
      <c r="M314" s="37" t="s">
        <v>755</v>
      </c>
      <c r="N314" s="37" t="s">
        <v>742</v>
      </c>
      <c r="O314" s="38" t="s">
        <v>755</v>
      </c>
      <c r="P314" s="37" t="s">
        <v>742</v>
      </c>
      <c r="Q314" s="38" t="s">
        <v>755</v>
      </c>
      <c r="R314" s="37" t="s">
        <v>742</v>
      </c>
      <c r="S314" s="38" t="s">
        <v>755</v>
      </c>
      <c r="T314" s="33" t="s">
        <v>742</v>
      </c>
      <c r="U314" s="33" t="s">
        <v>729</v>
      </c>
      <c r="V314" s="33" t="s">
        <v>729</v>
      </c>
      <c r="W314" s="33" t="s">
        <v>729</v>
      </c>
      <c r="X314" s="33" t="s">
        <v>755</v>
      </c>
      <c r="Y314" s="33" t="s">
        <v>742</v>
      </c>
      <c r="Z314" s="33" t="s">
        <v>748</v>
      </c>
      <c r="AA314" s="36" t="s">
        <v>743</v>
      </c>
      <c r="AB314" s="2" t="s">
        <v>745</v>
      </c>
    </row>
    <row r="315" spans="1:43" ht="18.75" customHeight="1" x14ac:dyDescent="0.4">
      <c r="B315" s="32"/>
      <c r="C315" s="33"/>
      <c r="D315" s="33"/>
      <c r="E315" s="34"/>
      <c r="F315" s="35"/>
      <c r="G315" s="36"/>
      <c r="H315" s="36"/>
      <c r="I315" s="35"/>
      <c r="J315" s="35"/>
      <c r="K315" s="35"/>
      <c r="L315" s="37"/>
      <c r="M315" s="37" t="s">
        <v>734</v>
      </c>
      <c r="N315" s="37" t="s">
        <v>734</v>
      </c>
      <c r="O315" s="38" t="s">
        <v>735</v>
      </c>
      <c r="P315" s="37" t="s">
        <v>735</v>
      </c>
      <c r="Q315" s="37" t="s">
        <v>811</v>
      </c>
      <c r="R315" s="37" t="s">
        <v>811</v>
      </c>
      <c r="S315" s="37" t="s">
        <v>812</v>
      </c>
      <c r="T315" s="36" t="s">
        <v>812</v>
      </c>
      <c r="U315" s="36" t="s">
        <v>739</v>
      </c>
      <c r="V315" s="36" t="s">
        <v>740</v>
      </c>
      <c r="W315" s="36" t="s">
        <v>836</v>
      </c>
      <c r="X315" s="36" t="s">
        <v>736</v>
      </c>
      <c r="Y315" s="36" t="s">
        <v>736</v>
      </c>
      <c r="Z315" s="36" t="s">
        <v>741</v>
      </c>
      <c r="AA315" s="36" t="s">
        <v>741</v>
      </c>
      <c r="AB315" s="2" t="s">
        <v>738</v>
      </c>
    </row>
    <row r="316" spans="1:43" ht="14.65" thickBot="1" x14ac:dyDescent="0.45">
      <c r="B316" s="14"/>
      <c r="C316" s="14"/>
      <c r="D316" s="14"/>
      <c r="E316" s="14"/>
      <c r="F316" s="14"/>
      <c r="G316" s="39"/>
      <c r="H316" s="39"/>
      <c r="I316" s="39"/>
      <c r="J316" s="39"/>
      <c r="K316" s="39"/>
      <c r="L316" s="40"/>
      <c r="M316" s="40"/>
      <c r="N316" s="40"/>
      <c r="O316" s="38"/>
      <c r="P316" s="38"/>
      <c r="Q316" s="38"/>
      <c r="R316" s="38"/>
      <c r="S316" s="38"/>
      <c r="T316" s="40"/>
      <c r="U316" s="40"/>
      <c r="V316" s="40"/>
      <c r="W316" s="37"/>
      <c r="X316" s="37"/>
      <c r="Y316" s="41"/>
      <c r="Z316" s="14"/>
      <c r="AA316" s="18"/>
    </row>
    <row r="317" spans="1:43" ht="18.75" customHeight="1" thickTop="1" thickBot="1" x14ac:dyDescent="0.4">
      <c r="B317" s="42"/>
      <c r="C317" s="42"/>
      <c r="D317" s="42"/>
      <c r="E317" s="42"/>
      <c r="F317" s="42"/>
      <c r="G317" s="42"/>
      <c r="H317" s="42"/>
      <c r="I317" s="42"/>
      <c r="J317" s="42"/>
      <c r="K317" s="42"/>
      <c r="L317" s="43"/>
      <c r="M317" s="43">
        <v>828876.4501388889</v>
      </c>
      <c r="N317" s="43">
        <v>2662.8549419235856</v>
      </c>
      <c r="O317" s="43">
        <v>373310.22857142857</v>
      </c>
      <c r="P317" s="43">
        <v>1103.9230236310332</v>
      </c>
      <c r="Q317" s="43">
        <v>67892.335714285713</v>
      </c>
      <c r="R317" s="43">
        <v>223.47545305136174</v>
      </c>
      <c r="S317" s="43">
        <v>305417.89285714284</v>
      </c>
      <c r="T317" s="43">
        <v>880.44757057967104</v>
      </c>
      <c r="U317" s="43">
        <v>5269014.2600000016</v>
      </c>
      <c r="V317" s="43">
        <v>0</v>
      </c>
      <c r="W317" s="43">
        <v>34554342.960000008</v>
      </c>
      <c r="X317" s="43">
        <v>88482.419857142828</v>
      </c>
      <c r="Y317" s="112">
        <v>276.04230020285814</v>
      </c>
      <c r="Z317" s="112">
        <v>0.87224928571428573</v>
      </c>
      <c r="AA317" s="112">
        <v>0.8916883883123855</v>
      </c>
      <c r="AB317" s="2">
        <v>-1.943910259809983E-2</v>
      </c>
    </row>
    <row r="318" spans="1:43" ht="14.65" thickTop="1" x14ac:dyDescent="0.4">
      <c r="I318" s="18"/>
      <c r="J318" s="18"/>
    </row>
    <row r="319" spans="1:43" ht="20.25" customHeight="1" x14ac:dyDescent="0.4">
      <c r="H319" s="99"/>
      <c r="I319" s="148"/>
      <c r="J319" s="100"/>
      <c r="K319" s="99"/>
      <c r="L319" s="148"/>
      <c r="M319" s="148"/>
      <c r="N319" s="148"/>
      <c r="O319" s="148"/>
      <c r="P319" s="148"/>
    </row>
    <row r="320" spans="1:43" ht="20.25" customHeight="1" thickBot="1" x14ac:dyDescent="0.45">
      <c r="B320" s="56"/>
      <c r="K320" s="104"/>
      <c r="L320" s="153"/>
      <c r="M320" s="153"/>
      <c r="N320" s="153"/>
      <c r="O320" s="153"/>
      <c r="P320" s="153"/>
    </row>
    <row r="321" spans="2:16" ht="20.25" customHeight="1" thickTop="1" x14ac:dyDescent="0.35">
      <c r="B321" s="748"/>
      <c r="C321" s="749"/>
      <c r="D321" s="749"/>
      <c r="E321" s="749"/>
      <c r="F321" s="749"/>
      <c r="G321" s="749"/>
      <c r="H321" s="749"/>
      <c r="I321" s="749"/>
      <c r="J321" s="750"/>
      <c r="K321" s="103"/>
      <c r="L321" s="153"/>
      <c r="M321" s="153"/>
      <c r="N321" s="153"/>
      <c r="O321" s="153"/>
      <c r="P321" s="153"/>
    </row>
    <row r="322" spans="2:16" ht="20.25" customHeight="1" x14ac:dyDescent="0.35">
      <c r="B322" s="751"/>
      <c r="C322" s="752"/>
      <c r="D322" s="752"/>
      <c r="E322" s="752"/>
      <c r="F322" s="752"/>
      <c r="G322" s="752"/>
      <c r="H322" s="752"/>
      <c r="I322" s="752"/>
      <c r="J322" s="753"/>
      <c r="L322" s="148"/>
      <c r="M322" s="148"/>
      <c r="N322" s="148"/>
      <c r="O322" s="148"/>
      <c r="P322" s="148"/>
    </row>
    <row r="323" spans="2:16" ht="20.25" customHeight="1" x14ac:dyDescent="0.35">
      <c r="B323" s="751"/>
      <c r="C323" s="752"/>
      <c r="D323" s="752"/>
      <c r="E323" s="752"/>
      <c r="F323" s="752"/>
      <c r="G323" s="752"/>
      <c r="H323" s="752"/>
      <c r="I323" s="752"/>
      <c r="J323" s="753"/>
      <c r="L323" s="153"/>
      <c r="M323" s="153"/>
      <c r="N323" s="153"/>
      <c r="O323" s="153"/>
      <c r="P323" s="153"/>
    </row>
    <row r="324" spans="2:16" ht="20.25" customHeight="1" x14ac:dyDescent="0.35">
      <c r="B324" s="751"/>
      <c r="C324" s="752"/>
      <c r="D324" s="752"/>
      <c r="E324" s="752"/>
      <c r="F324" s="752"/>
      <c r="G324" s="752"/>
      <c r="H324" s="752"/>
      <c r="I324" s="752"/>
      <c r="J324" s="753"/>
      <c r="L324" s="148"/>
      <c r="M324" s="148"/>
      <c r="N324" s="148"/>
      <c r="O324" s="148"/>
      <c r="P324" s="148"/>
    </row>
    <row r="325" spans="2:16" x14ac:dyDescent="0.35">
      <c r="B325" s="751"/>
      <c r="C325" s="752"/>
      <c r="D325" s="752"/>
      <c r="E325" s="752"/>
      <c r="F325" s="752"/>
      <c r="G325" s="752"/>
      <c r="H325" s="752"/>
      <c r="I325" s="752"/>
      <c r="J325" s="753"/>
    </row>
    <row r="326" spans="2:16" x14ac:dyDescent="0.35">
      <c r="B326" s="751"/>
      <c r="C326" s="752"/>
      <c r="D326" s="752"/>
      <c r="E326" s="752"/>
      <c r="F326" s="752"/>
      <c r="G326" s="752"/>
      <c r="H326" s="752"/>
      <c r="I326" s="752"/>
      <c r="J326" s="753"/>
    </row>
    <row r="327" spans="2:16" x14ac:dyDescent="0.35">
      <c r="B327" s="751"/>
      <c r="C327" s="752"/>
      <c r="D327" s="752"/>
      <c r="E327" s="752"/>
      <c r="F327" s="752"/>
      <c r="G327" s="752"/>
      <c r="H327" s="752"/>
      <c r="I327" s="752"/>
      <c r="J327" s="753"/>
    </row>
    <row r="328" spans="2:16" x14ac:dyDescent="0.35">
      <c r="B328" s="751"/>
      <c r="C328" s="752"/>
      <c r="D328" s="752"/>
      <c r="E328" s="752"/>
      <c r="F328" s="752"/>
      <c r="G328" s="752"/>
      <c r="H328" s="752"/>
      <c r="I328" s="752"/>
      <c r="J328" s="753"/>
    </row>
    <row r="329" spans="2:16" x14ac:dyDescent="0.35">
      <c r="B329" s="751"/>
      <c r="C329" s="752"/>
      <c r="D329" s="752"/>
      <c r="E329" s="752"/>
      <c r="F329" s="752"/>
      <c r="G329" s="752"/>
      <c r="H329" s="752"/>
      <c r="I329" s="752"/>
      <c r="J329" s="753"/>
    </row>
    <row r="330" spans="2:16" x14ac:dyDescent="0.35">
      <c r="B330" s="751"/>
      <c r="C330" s="752"/>
      <c r="D330" s="752"/>
      <c r="E330" s="752"/>
      <c r="F330" s="752"/>
      <c r="G330" s="752"/>
      <c r="H330" s="752"/>
      <c r="I330" s="752"/>
      <c r="J330" s="753"/>
    </row>
    <row r="331" spans="2:16" x14ac:dyDescent="0.35">
      <c r="B331" s="751"/>
      <c r="C331" s="752"/>
      <c r="D331" s="752"/>
      <c r="E331" s="752"/>
      <c r="F331" s="752"/>
      <c r="G331" s="752"/>
      <c r="H331" s="752"/>
      <c r="I331" s="752"/>
      <c r="J331" s="753"/>
    </row>
    <row r="332" spans="2:16" x14ac:dyDescent="0.35">
      <c r="B332" s="751"/>
      <c r="C332" s="752"/>
      <c r="D332" s="752"/>
      <c r="E332" s="752"/>
      <c r="F332" s="752"/>
      <c r="G332" s="752"/>
      <c r="H332" s="752"/>
      <c r="I332" s="752"/>
      <c r="J332" s="753"/>
    </row>
    <row r="333" spans="2:16" x14ac:dyDescent="0.35">
      <c r="B333" s="751"/>
      <c r="C333" s="752"/>
      <c r="D333" s="752"/>
      <c r="E333" s="752"/>
      <c r="F333" s="752"/>
      <c r="G333" s="752"/>
      <c r="H333" s="752"/>
      <c r="I333" s="752"/>
      <c r="J333" s="753"/>
    </row>
    <row r="334" spans="2:16" x14ac:dyDescent="0.35">
      <c r="B334" s="751"/>
      <c r="C334" s="752"/>
      <c r="D334" s="752"/>
      <c r="E334" s="752"/>
      <c r="F334" s="752"/>
      <c r="G334" s="752"/>
      <c r="H334" s="752"/>
      <c r="I334" s="752"/>
      <c r="J334" s="753"/>
    </row>
    <row r="335" spans="2:16" x14ac:dyDescent="0.35">
      <c r="B335" s="751"/>
      <c r="C335" s="752"/>
      <c r="D335" s="752"/>
      <c r="E335" s="752"/>
      <c r="F335" s="752"/>
      <c r="G335" s="752"/>
      <c r="H335" s="752"/>
      <c r="I335" s="752"/>
      <c r="J335" s="753"/>
    </row>
    <row r="336" spans="2:16" x14ac:dyDescent="0.35">
      <c r="B336" s="751"/>
      <c r="C336" s="752"/>
      <c r="D336" s="752"/>
      <c r="E336" s="752"/>
      <c r="F336" s="752"/>
      <c r="G336" s="752"/>
      <c r="H336" s="752"/>
      <c r="I336" s="752"/>
      <c r="J336" s="753"/>
    </row>
    <row r="337" spans="2:10" x14ac:dyDescent="0.35">
      <c r="B337" s="751"/>
      <c r="C337" s="752"/>
      <c r="D337" s="752"/>
      <c r="E337" s="752"/>
      <c r="F337" s="752"/>
      <c r="G337" s="752"/>
      <c r="H337" s="752"/>
      <c r="I337" s="752"/>
      <c r="J337" s="753"/>
    </row>
    <row r="338" spans="2:10" ht="13.5" thickBot="1" x14ac:dyDescent="0.4">
      <c r="B338" s="754"/>
      <c r="C338" s="755"/>
      <c r="D338" s="755"/>
      <c r="E338" s="755"/>
      <c r="F338" s="755"/>
      <c r="G338" s="755"/>
      <c r="H338" s="755"/>
      <c r="I338" s="755"/>
      <c r="J338" s="756"/>
    </row>
    <row r="339" spans="2:10" ht="13.5" thickTop="1" x14ac:dyDescent="0.35"/>
  </sheetData>
  <mergeCells count="5">
    <mergeCell ref="D2:F2"/>
    <mergeCell ref="AF3:AJ3"/>
    <mergeCell ref="AF4:AJ4"/>
    <mergeCell ref="B321:J338"/>
    <mergeCell ref="D3:F3"/>
  </mergeCells>
  <phoneticPr fontId="0" type="noConversion"/>
  <conditionalFormatting sqref="AD34:AE34 AG34:AH34 AJ34:AM34 AD10:AE23 AG10:AH23 AJ10:AM23">
    <cfRule type="expression" dxfId="75" priority="4" stopIfTrue="1">
      <formula>$AD10=0</formula>
    </cfRule>
  </conditionalFormatting>
  <conditionalFormatting sqref="AI34 AF34 AI10:AI23 AF10:AF23">
    <cfRule type="expression" dxfId="74" priority="3" stopIfTrue="1">
      <formula>$AD10=0</formula>
    </cfRule>
  </conditionalFormatting>
  <conditionalFormatting sqref="AG34 AD34">
    <cfRule type="expression" dxfId="73" priority="7" stopIfTrue="1">
      <formula>$AA38=0</formula>
    </cfRule>
  </conditionalFormatting>
  <conditionalFormatting sqref="AD10:AD19 AG10:AG19">
    <cfRule type="expression" dxfId="72" priority="6" stopIfTrue="1">
      <formula>$AA10=0</formula>
    </cfRule>
  </conditionalFormatting>
  <conditionalFormatting sqref="AG20:AG21 AD20:AD21">
    <cfRule type="expression" dxfId="71" priority="12" stopIfTrue="1">
      <formula>$AA19=0</formula>
    </cfRule>
  </conditionalFormatting>
  <conditionalFormatting sqref="AG23 AD23">
    <cfRule type="expression" dxfId="70" priority="147" stopIfTrue="1">
      <formula>$AA20=0</formula>
    </cfRule>
  </conditionalFormatting>
  <conditionalFormatting sqref="AG22 AD22">
    <cfRule type="expression" dxfId="69" priority="160" stopIfTrue="1">
      <formula>$AA20=0</formula>
    </cfRule>
  </conditionalFormatting>
  <pageMargins left="0.75" right="0.75" top="1" bottom="1" header="0.5" footer="0.5"/>
  <pageSetup paperSize="9" scale="32" fitToHeight="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5C999-95B2-471A-A558-899B525E5558}">
  <sheetPr codeName="Sheet3"/>
  <dimension ref="B2:M45"/>
  <sheetViews>
    <sheetView showGridLines="0" zoomScale="70" zoomScaleNormal="70" workbookViewId="0">
      <selection activeCell="B7" sqref="B7"/>
    </sheetView>
  </sheetViews>
  <sheetFormatPr defaultColWidth="9.19921875" defaultRowHeight="12.75" x14ac:dyDescent="0.35"/>
  <cols>
    <col min="1" max="1" width="1.796875" style="184" customWidth="1"/>
    <col min="2" max="2" width="22.53125" style="184" customWidth="1"/>
    <col min="3" max="3" width="16.796875" style="184" customWidth="1"/>
    <col min="4" max="4" width="15" style="184" bestFit="1" customWidth="1"/>
    <col min="5" max="6" width="15" style="184" customWidth="1"/>
    <col min="7" max="7" width="19.86328125" style="184" customWidth="1"/>
    <col min="8" max="8" width="3.46484375" style="184" customWidth="1"/>
    <col min="9" max="9" width="19.19921875" style="184" customWidth="1"/>
    <col min="10" max="10" width="18.46484375" style="184" customWidth="1"/>
    <col min="11" max="11" width="11.46484375" style="184" bestFit="1" customWidth="1"/>
    <col min="12" max="16384" width="9.19921875" style="184"/>
  </cols>
  <sheetData>
    <row r="2" spans="2:12" ht="30.75" x14ac:dyDescent="0.8">
      <c r="B2" s="787" t="str">
        <f>HOME!G4</f>
        <v>KONINGSDAM</v>
      </c>
      <c r="C2" s="788"/>
      <c r="D2" s="788"/>
      <c r="E2" s="788"/>
      <c r="F2" s="788"/>
      <c r="G2" s="788"/>
      <c r="H2" s="730"/>
      <c r="I2" s="730"/>
      <c r="J2" s="730"/>
      <c r="K2" s="3"/>
      <c r="L2" s="172"/>
    </row>
    <row r="3" spans="2:12" ht="20.25" x14ac:dyDescent="0.5">
      <c r="B3" s="730" t="s">
        <v>2241</v>
      </c>
      <c r="C3" s="730"/>
      <c r="D3" s="730"/>
      <c r="E3" s="730"/>
      <c r="F3" s="730"/>
      <c r="G3" s="730"/>
      <c r="L3" s="185"/>
    </row>
    <row r="4" spans="2:12" ht="15.4" x14ac:dyDescent="0.4">
      <c r="B4" s="46"/>
      <c r="C4" s="77"/>
      <c r="D4" s="77"/>
      <c r="E4" s="77"/>
      <c r="F4" s="77"/>
      <c r="G4" s="48"/>
      <c r="H4" s="33"/>
      <c r="I4" s="42"/>
      <c r="J4" s="703"/>
      <c r="K4" s="703"/>
      <c r="L4" s="3"/>
    </row>
    <row r="5" spans="2:12" ht="15.4" x14ac:dyDescent="0.4">
      <c r="B5" s="789" t="s">
        <v>702</v>
      </c>
      <c r="C5" s="789"/>
      <c r="D5" s="789"/>
      <c r="E5" s="789"/>
      <c r="F5" s="789"/>
      <c r="G5" s="789"/>
      <c r="H5" s="33"/>
      <c r="I5" s="42"/>
      <c r="J5" s="704"/>
      <c r="K5" s="704"/>
      <c r="L5" s="3"/>
    </row>
    <row r="6" spans="2:12" ht="15.4" x14ac:dyDescent="0.4">
      <c r="B6" s="46"/>
      <c r="C6" s="77"/>
      <c r="D6" s="77"/>
      <c r="E6" s="77"/>
      <c r="F6" s="77"/>
      <c r="G6" s="48"/>
      <c r="H6" s="705"/>
      <c r="I6" s="706"/>
      <c r="J6" s="707"/>
      <c r="K6" s="707"/>
      <c r="L6" s="3"/>
    </row>
    <row r="7" spans="2:12" ht="15.4" x14ac:dyDescent="0.4">
      <c r="B7" s="186" t="s">
        <v>756</v>
      </c>
      <c r="C7" s="786">
        <v>46004</v>
      </c>
      <c r="D7" s="786"/>
      <c r="E7" s="325"/>
      <c r="F7" s="325"/>
      <c r="I7" s="784" t="s">
        <v>2028</v>
      </c>
      <c r="J7" s="784"/>
      <c r="L7" s="3"/>
    </row>
    <row r="8" spans="2:12" x14ac:dyDescent="0.35">
      <c r="I8" s="785"/>
      <c r="J8" s="785"/>
    </row>
    <row r="9" spans="2:12" ht="14.25" x14ac:dyDescent="0.4">
      <c r="B9" s="187" t="s">
        <v>760</v>
      </c>
      <c r="C9" s="780" t="s">
        <v>703</v>
      </c>
      <c r="D9" s="782" t="s">
        <v>2023</v>
      </c>
      <c r="E9" s="778" t="s">
        <v>611</v>
      </c>
      <c r="F9" s="778" t="s">
        <v>2025</v>
      </c>
      <c r="G9" s="778" t="s">
        <v>2040</v>
      </c>
      <c r="I9" s="778" t="s">
        <v>2026</v>
      </c>
      <c r="J9" s="778" t="s">
        <v>2027</v>
      </c>
    </row>
    <row r="10" spans="2:12" ht="14.25" x14ac:dyDescent="0.4">
      <c r="B10" s="188" t="s">
        <v>746</v>
      </c>
      <c r="C10" s="781"/>
      <c r="D10" s="783"/>
      <c r="E10" s="779"/>
      <c r="F10" s="779"/>
      <c r="G10" s="779"/>
      <c r="I10" s="779"/>
      <c r="J10" s="779"/>
    </row>
    <row r="11" spans="2:12" ht="14.25" x14ac:dyDescent="0.4">
      <c r="B11" s="423">
        <v>42995</v>
      </c>
      <c r="C11" s="424" t="s">
        <v>1510</v>
      </c>
      <c r="D11" s="425">
        <v>0.31</v>
      </c>
      <c r="E11" s="425" t="s">
        <v>1511</v>
      </c>
      <c r="F11" s="425" t="s">
        <v>1969</v>
      </c>
      <c r="G11" s="425"/>
      <c r="I11" s="715" t="s">
        <v>2029</v>
      </c>
      <c r="J11" s="715" t="s">
        <v>2031</v>
      </c>
    </row>
    <row r="12" spans="2:12" ht="14.25" x14ac:dyDescent="0.4">
      <c r="B12" s="423">
        <v>45413</v>
      </c>
      <c r="C12" s="424" t="s">
        <v>1752</v>
      </c>
      <c r="D12" s="425">
        <v>0.28000000000000003</v>
      </c>
      <c r="E12" s="425" t="s">
        <v>605</v>
      </c>
      <c r="F12" s="425" t="s">
        <v>1969</v>
      </c>
      <c r="G12" s="425"/>
      <c r="I12" s="715" t="s">
        <v>2030</v>
      </c>
      <c r="J12" s="715" t="s">
        <v>2030</v>
      </c>
    </row>
    <row r="13" spans="2:12" ht="14.25" x14ac:dyDescent="0.4">
      <c r="B13" s="423">
        <v>42464</v>
      </c>
      <c r="C13" s="424" t="s">
        <v>342</v>
      </c>
      <c r="D13" s="425">
        <v>0.31</v>
      </c>
      <c r="E13" s="425" t="s">
        <v>607</v>
      </c>
      <c r="F13" s="425" t="s">
        <v>1969</v>
      </c>
      <c r="G13" s="425"/>
      <c r="I13" s="715"/>
      <c r="J13" s="715"/>
    </row>
    <row r="14" spans="2:12" ht="14.25" x14ac:dyDescent="0.4">
      <c r="B14" s="423">
        <v>42464</v>
      </c>
      <c r="C14" s="424" t="s">
        <v>827</v>
      </c>
      <c r="D14" s="425">
        <v>0.24</v>
      </c>
      <c r="E14" s="425" t="s">
        <v>608</v>
      </c>
      <c r="F14" s="425" t="s">
        <v>1969</v>
      </c>
      <c r="G14" s="425" t="s">
        <v>2240</v>
      </c>
      <c r="I14" s="715"/>
      <c r="J14" s="715"/>
    </row>
    <row r="15" spans="2:12" ht="14.25" x14ac:dyDescent="0.4">
      <c r="B15" s="423">
        <v>42464</v>
      </c>
      <c r="C15" s="424" t="s">
        <v>1496</v>
      </c>
      <c r="D15" s="425">
        <v>0.20499999999999999</v>
      </c>
      <c r="E15" s="425" t="s">
        <v>604</v>
      </c>
      <c r="F15" s="425" t="s">
        <v>1969</v>
      </c>
      <c r="G15" s="425"/>
      <c r="I15" s="715"/>
      <c r="J15" s="715"/>
    </row>
    <row r="16" spans="2:12" ht="14.25" x14ac:dyDescent="0.4">
      <c r="B16" s="423">
        <v>42464</v>
      </c>
      <c r="C16" s="424" t="s">
        <v>828</v>
      </c>
      <c r="D16" s="425">
        <v>0.20499999999999999</v>
      </c>
      <c r="E16" s="425" t="s">
        <v>604</v>
      </c>
      <c r="F16" s="425" t="s">
        <v>1969</v>
      </c>
      <c r="G16" s="425"/>
      <c r="I16" s="715"/>
      <c r="J16" s="715"/>
    </row>
    <row r="17" spans="2:13" ht="14.25" x14ac:dyDescent="0.4">
      <c r="B17" s="423">
        <v>42464</v>
      </c>
      <c r="C17" s="424" t="s">
        <v>826</v>
      </c>
      <c r="D17" s="425">
        <v>0.20499999999999999</v>
      </c>
      <c r="E17" s="425" t="s">
        <v>604</v>
      </c>
      <c r="F17" s="425" t="s">
        <v>1969</v>
      </c>
      <c r="G17" s="425"/>
      <c r="I17" s="715"/>
      <c r="J17" s="715"/>
    </row>
    <row r="18" spans="2:13" ht="14.25" x14ac:dyDescent="0.4">
      <c r="B18" s="189">
        <v>42464</v>
      </c>
      <c r="C18" s="190" t="s">
        <v>638</v>
      </c>
      <c r="D18" s="425">
        <v>0.20499999999999999</v>
      </c>
      <c r="E18" s="191" t="s">
        <v>604</v>
      </c>
      <c r="F18" s="191" t="s">
        <v>1969</v>
      </c>
      <c r="G18" s="191"/>
      <c r="I18" s="715"/>
      <c r="J18" s="715"/>
    </row>
    <row r="19" spans="2:13" ht="14.25" x14ac:dyDescent="0.4">
      <c r="B19" s="423">
        <v>42464</v>
      </c>
      <c r="C19" s="424" t="s">
        <v>1487</v>
      </c>
      <c r="D19" s="425">
        <v>0.19</v>
      </c>
      <c r="E19" s="425" t="s">
        <v>604</v>
      </c>
      <c r="F19" s="425" t="s">
        <v>1969</v>
      </c>
      <c r="G19" s="425"/>
      <c r="I19" s="715"/>
      <c r="J19" s="715"/>
    </row>
    <row r="20" spans="2:13" ht="14.25" x14ac:dyDescent="0.4">
      <c r="B20" s="423">
        <v>42464</v>
      </c>
      <c r="C20" s="424" t="s">
        <v>1507</v>
      </c>
      <c r="D20" s="425">
        <v>0.28000000000000003</v>
      </c>
      <c r="E20" s="425" t="s">
        <v>605</v>
      </c>
      <c r="F20" s="425" t="s">
        <v>1969</v>
      </c>
      <c r="G20" s="425"/>
      <c r="I20" s="715"/>
      <c r="J20" s="715"/>
    </row>
    <row r="21" spans="2:13" ht="14.25" x14ac:dyDescent="0.4">
      <c r="B21" s="423"/>
      <c r="C21" s="424"/>
      <c r="D21" s="425"/>
      <c r="E21" s="425"/>
      <c r="F21" s="425"/>
      <c r="G21" s="425"/>
      <c r="I21" s="708"/>
      <c r="J21" s="708"/>
    </row>
    <row r="22" spans="2:13" ht="14.25" x14ac:dyDescent="0.4">
      <c r="B22" s="423"/>
      <c r="C22" s="424"/>
      <c r="D22" s="425"/>
      <c r="E22" s="425"/>
      <c r="F22" s="425"/>
      <c r="G22" s="425"/>
      <c r="I22" s="708"/>
      <c r="J22" s="708"/>
    </row>
    <row r="23" spans="2:13" ht="17.25" customHeight="1" x14ac:dyDescent="0.5">
      <c r="B23" s="423"/>
      <c r="C23" s="424"/>
      <c r="D23" s="425"/>
      <c r="E23" s="425"/>
      <c r="F23" s="425"/>
      <c r="G23" s="425"/>
      <c r="H23" s="185"/>
      <c r="I23" s="709"/>
      <c r="J23" s="709"/>
    </row>
    <row r="24" spans="2:13" ht="14.25" x14ac:dyDescent="0.4">
      <c r="B24" s="423"/>
      <c r="C24" s="424"/>
      <c r="D24" s="425"/>
      <c r="E24" s="425"/>
      <c r="F24" s="425"/>
      <c r="G24" s="425"/>
      <c r="I24" s="708"/>
      <c r="J24" s="708"/>
    </row>
    <row r="25" spans="2:13" ht="15" customHeight="1" x14ac:dyDescent="0.5">
      <c r="B25" s="423"/>
      <c r="C25" s="424"/>
      <c r="D25" s="425"/>
      <c r="E25" s="425"/>
      <c r="F25" s="425"/>
      <c r="G25" s="425"/>
      <c r="I25" s="708"/>
      <c r="J25" s="708"/>
      <c r="K25" s="185"/>
      <c r="L25" s="185"/>
      <c r="M25" s="185"/>
    </row>
    <row r="45" spans="3:3" x14ac:dyDescent="0.35">
      <c r="C45" s="510"/>
    </row>
  </sheetData>
  <mergeCells count="13">
    <mergeCell ref="J9:J10"/>
    <mergeCell ref="F9:F10"/>
    <mergeCell ref="I7:J8"/>
    <mergeCell ref="C7:D7"/>
    <mergeCell ref="B2:G2"/>
    <mergeCell ref="B3:G3"/>
    <mergeCell ref="H2:J2"/>
    <mergeCell ref="B5:G5"/>
    <mergeCell ref="E9:E10"/>
    <mergeCell ref="C9:C10"/>
    <mergeCell ref="D9:D10"/>
    <mergeCell ref="G9:G10"/>
    <mergeCell ref="I9:I10"/>
  </mergeCells>
  <phoneticPr fontId="46" type="noConversion"/>
  <conditionalFormatting sqref="B12:C12 B22:G23 B14:G16 E11:G11 E18:G19">
    <cfRule type="expression" dxfId="68" priority="93" stopIfTrue="1">
      <formula>($B11="")</formula>
    </cfRule>
  </conditionalFormatting>
  <conditionalFormatting sqref="B11:D11 B12:C12">
    <cfRule type="expression" dxfId="67" priority="96" stopIfTrue="1">
      <formula>(#REF!="")</formula>
    </cfRule>
  </conditionalFormatting>
  <conditionalFormatting sqref="B13:G13">
    <cfRule type="expression" dxfId="66" priority="82" stopIfTrue="1">
      <formula>($B13="")</formula>
    </cfRule>
  </conditionalFormatting>
  <conditionalFormatting sqref="C20:D20">
    <cfRule type="expression" dxfId="65" priority="81" stopIfTrue="1">
      <formula>($B20="")</formula>
    </cfRule>
  </conditionalFormatting>
  <conditionalFormatting sqref="B14:G14">
    <cfRule type="expression" dxfId="64" priority="67" stopIfTrue="1">
      <formula>($B14="")</formula>
    </cfRule>
  </conditionalFormatting>
  <conditionalFormatting sqref="B14">
    <cfRule type="expression" dxfId="63" priority="66" stopIfTrue="1">
      <formula>($B14="")</formula>
    </cfRule>
  </conditionalFormatting>
  <conditionalFormatting sqref="B14:G14">
    <cfRule type="expression" dxfId="62" priority="65" stopIfTrue="1">
      <formula>($B14="")</formula>
    </cfRule>
  </conditionalFormatting>
  <conditionalFormatting sqref="B14:G14">
    <cfRule type="expression" dxfId="61" priority="64" stopIfTrue="1">
      <formula>($B14="")</formula>
    </cfRule>
  </conditionalFormatting>
  <conditionalFormatting sqref="B14:G14">
    <cfRule type="expression" dxfId="60" priority="63" stopIfTrue="1">
      <formula>($B14="")</formula>
    </cfRule>
  </conditionalFormatting>
  <conditionalFormatting sqref="B14">
    <cfRule type="expression" dxfId="59" priority="62" stopIfTrue="1">
      <formula>($B14="")</formula>
    </cfRule>
  </conditionalFormatting>
  <conditionalFormatting sqref="B16">
    <cfRule type="expression" dxfId="58" priority="59" stopIfTrue="1">
      <formula>($B16="")</formula>
    </cfRule>
  </conditionalFormatting>
  <conditionalFormatting sqref="B11:G11">
    <cfRule type="expression" dxfId="57" priority="58" stopIfTrue="1">
      <formula>($B11="")</formula>
    </cfRule>
  </conditionalFormatting>
  <conditionalFormatting sqref="B16:G16">
    <cfRule type="expression" dxfId="56" priority="57" stopIfTrue="1">
      <formula>($B16="")</formula>
    </cfRule>
  </conditionalFormatting>
  <conditionalFormatting sqref="B16">
    <cfRule type="expression" dxfId="55" priority="56" stopIfTrue="1">
      <formula>($B16="")</formula>
    </cfRule>
  </conditionalFormatting>
  <conditionalFormatting sqref="B13:G13">
    <cfRule type="expression" dxfId="54" priority="55" stopIfTrue="1">
      <formula>($B13="")</formula>
    </cfRule>
  </conditionalFormatting>
  <conditionalFormatting sqref="B13">
    <cfRule type="expression" dxfId="53" priority="54" stopIfTrue="1">
      <formula>($B13="")</formula>
    </cfRule>
  </conditionalFormatting>
  <conditionalFormatting sqref="B13:G13">
    <cfRule type="expression" dxfId="52" priority="53" stopIfTrue="1">
      <formula>($B13="")</formula>
    </cfRule>
  </conditionalFormatting>
  <conditionalFormatting sqref="B13:G13">
    <cfRule type="expression" dxfId="51" priority="52" stopIfTrue="1">
      <formula>($B13="")</formula>
    </cfRule>
  </conditionalFormatting>
  <conditionalFormatting sqref="B13:G13">
    <cfRule type="expression" dxfId="50" priority="51" stopIfTrue="1">
      <formula>($B13="")</formula>
    </cfRule>
  </conditionalFormatting>
  <conditionalFormatting sqref="B13">
    <cfRule type="expression" dxfId="49" priority="50" stopIfTrue="1">
      <formula>($B13="")</formula>
    </cfRule>
  </conditionalFormatting>
  <conditionalFormatting sqref="B18:C18">
    <cfRule type="expression" dxfId="48" priority="47" stopIfTrue="1">
      <formula>($B18="")</formula>
    </cfRule>
  </conditionalFormatting>
  <conditionalFormatting sqref="B17">
    <cfRule type="expression" dxfId="47" priority="46" stopIfTrue="1">
      <formula>($B17="")</formula>
    </cfRule>
  </conditionalFormatting>
  <conditionalFormatting sqref="B17">
    <cfRule type="expression" dxfId="46" priority="45" stopIfTrue="1">
      <formula>($B17="")</formula>
    </cfRule>
  </conditionalFormatting>
  <conditionalFormatting sqref="B17">
    <cfRule type="expression" dxfId="45" priority="44" stopIfTrue="1">
      <formula>($B17="")</formula>
    </cfRule>
  </conditionalFormatting>
  <conditionalFormatting sqref="B17">
    <cfRule type="expression" dxfId="44" priority="43" stopIfTrue="1">
      <formula>($B17="")</formula>
    </cfRule>
  </conditionalFormatting>
  <conditionalFormatting sqref="B19:C19">
    <cfRule type="expression" dxfId="43" priority="42" stopIfTrue="1">
      <formula>($B19="")</formula>
    </cfRule>
  </conditionalFormatting>
  <conditionalFormatting sqref="B19">
    <cfRule type="expression" dxfId="42" priority="41" stopIfTrue="1">
      <formula>($B19="")</formula>
    </cfRule>
  </conditionalFormatting>
  <conditionalFormatting sqref="B19:C19">
    <cfRule type="expression" dxfId="41" priority="40" stopIfTrue="1">
      <formula>($B19="")</formula>
    </cfRule>
  </conditionalFormatting>
  <conditionalFormatting sqref="B19">
    <cfRule type="expression" dxfId="40" priority="39" stopIfTrue="1">
      <formula>($B19="")</formula>
    </cfRule>
  </conditionalFormatting>
  <conditionalFormatting sqref="H6:K6">
    <cfRule type="expression" dxfId="39" priority="138" stopIfTrue="1">
      <formula>(#REF!="")</formula>
    </cfRule>
  </conditionalFormatting>
  <conditionalFormatting sqref="E24:G24">
    <cfRule type="expression" dxfId="38" priority="38" stopIfTrue="1">
      <formula>($B24="")</formula>
    </cfRule>
  </conditionalFormatting>
  <conditionalFormatting sqref="C25:G25">
    <cfRule type="expression" dxfId="37" priority="36" stopIfTrue="1">
      <formula>($B25="")</formula>
    </cfRule>
  </conditionalFormatting>
  <conditionalFormatting sqref="C24">
    <cfRule type="expression" dxfId="36" priority="34" stopIfTrue="1">
      <formula>($B24="")</formula>
    </cfRule>
  </conditionalFormatting>
  <conditionalFormatting sqref="C24">
    <cfRule type="expression" dxfId="35" priority="33" stopIfTrue="1">
      <formula>($B24="")</formula>
    </cfRule>
  </conditionalFormatting>
  <conditionalFormatting sqref="C24">
    <cfRule type="expression" dxfId="34" priority="32" stopIfTrue="1">
      <formula>($B24="")</formula>
    </cfRule>
  </conditionalFormatting>
  <conditionalFormatting sqref="C24">
    <cfRule type="expression" dxfId="33" priority="31" stopIfTrue="1">
      <formula>($B24="")</formula>
    </cfRule>
  </conditionalFormatting>
  <conditionalFormatting sqref="C24">
    <cfRule type="expression" dxfId="32" priority="30" stopIfTrue="1">
      <formula>($B24="")</formula>
    </cfRule>
  </conditionalFormatting>
  <conditionalFormatting sqref="B24:B25">
    <cfRule type="expression" dxfId="31" priority="29" stopIfTrue="1">
      <formula>($B24="")</formula>
    </cfRule>
  </conditionalFormatting>
  <conditionalFormatting sqref="B24:B25">
    <cfRule type="expression" dxfId="30" priority="28" stopIfTrue="1">
      <formula>($B24="")</formula>
    </cfRule>
  </conditionalFormatting>
  <conditionalFormatting sqref="D24">
    <cfRule type="expression" dxfId="29" priority="27" stopIfTrue="1">
      <formula>($B24="")</formula>
    </cfRule>
  </conditionalFormatting>
  <conditionalFormatting sqref="D24">
    <cfRule type="expression" dxfId="28" priority="26" stopIfTrue="1">
      <formula>($B24="")</formula>
    </cfRule>
  </conditionalFormatting>
  <conditionalFormatting sqref="D24">
    <cfRule type="expression" dxfId="27" priority="25" stopIfTrue="1">
      <formula>($B24="")</formula>
    </cfRule>
  </conditionalFormatting>
  <conditionalFormatting sqref="D24">
    <cfRule type="expression" dxfId="26" priority="24" stopIfTrue="1">
      <formula>($B24="")</formula>
    </cfRule>
  </conditionalFormatting>
  <conditionalFormatting sqref="D24">
    <cfRule type="expression" dxfId="25" priority="23" stopIfTrue="1">
      <formula>($B24="")</formula>
    </cfRule>
  </conditionalFormatting>
  <conditionalFormatting sqref="E21:G21">
    <cfRule type="expression" dxfId="24" priority="22" stopIfTrue="1">
      <formula>($B21="")</formula>
    </cfRule>
  </conditionalFormatting>
  <conditionalFormatting sqref="C21">
    <cfRule type="expression" dxfId="23" priority="21" stopIfTrue="1">
      <formula>($B21="")</formula>
    </cfRule>
  </conditionalFormatting>
  <conditionalFormatting sqref="C21">
    <cfRule type="expression" dxfId="22" priority="20" stopIfTrue="1">
      <formula>($B21="")</formula>
    </cfRule>
  </conditionalFormatting>
  <conditionalFormatting sqref="C21">
    <cfRule type="expression" dxfId="21" priority="19" stopIfTrue="1">
      <formula>($B21="")</formula>
    </cfRule>
  </conditionalFormatting>
  <conditionalFormatting sqref="C21">
    <cfRule type="expression" dxfId="20" priority="18" stopIfTrue="1">
      <formula>($B21="")</formula>
    </cfRule>
  </conditionalFormatting>
  <conditionalFormatting sqref="C21">
    <cfRule type="expression" dxfId="19" priority="17" stopIfTrue="1">
      <formula>($B21="")</formula>
    </cfRule>
  </conditionalFormatting>
  <conditionalFormatting sqref="B21">
    <cfRule type="expression" dxfId="18" priority="16" stopIfTrue="1">
      <formula>($B21="")</formula>
    </cfRule>
  </conditionalFormatting>
  <conditionalFormatting sqref="B21">
    <cfRule type="expression" dxfId="17" priority="15" stopIfTrue="1">
      <formula>($B21="")</formula>
    </cfRule>
  </conditionalFormatting>
  <conditionalFormatting sqref="D21">
    <cfRule type="expression" dxfId="16" priority="14" stopIfTrue="1">
      <formula>($B21="")</formula>
    </cfRule>
  </conditionalFormatting>
  <conditionalFormatting sqref="D21">
    <cfRule type="expression" dxfId="15" priority="13" stopIfTrue="1">
      <formula>($B21="")</formula>
    </cfRule>
  </conditionalFormatting>
  <conditionalFormatting sqref="D21">
    <cfRule type="expression" dxfId="14" priority="12" stopIfTrue="1">
      <formula>($B21="")</formula>
    </cfRule>
  </conditionalFormatting>
  <conditionalFormatting sqref="D21">
    <cfRule type="expression" dxfId="13" priority="11" stopIfTrue="1">
      <formula>($B21="")</formula>
    </cfRule>
  </conditionalFormatting>
  <conditionalFormatting sqref="D21">
    <cfRule type="expression" dxfId="12" priority="10" stopIfTrue="1">
      <formula>($B21="")</formula>
    </cfRule>
  </conditionalFormatting>
  <conditionalFormatting sqref="C17:G17">
    <cfRule type="expression" dxfId="11" priority="8" stopIfTrue="1">
      <formula>($B17="")</formula>
    </cfRule>
  </conditionalFormatting>
  <conditionalFormatting sqref="C17:D17">
    <cfRule type="expression" dxfId="10" priority="9" stopIfTrue="1">
      <formula>(#REF!="")</formula>
    </cfRule>
  </conditionalFormatting>
  <conditionalFormatting sqref="D18:D19">
    <cfRule type="expression" dxfId="9" priority="6" stopIfTrue="1">
      <formula>($B18="")</formula>
    </cfRule>
  </conditionalFormatting>
  <conditionalFormatting sqref="D18:D19">
    <cfRule type="expression" dxfId="8" priority="7" stopIfTrue="1">
      <formula>(#REF!="")</formula>
    </cfRule>
  </conditionalFormatting>
  <conditionalFormatting sqref="E20:G20">
    <cfRule type="expression" dxfId="7" priority="5" stopIfTrue="1">
      <formula>($B20="")</formula>
    </cfRule>
  </conditionalFormatting>
  <conditionalFormatting sqref="E12:G12">
    <cfRule type="expression" dxfId="6" priority="4" stopIfTrue="1">
      <formula>($B12="")</formula>
    </cfRule>
  </conditionalFormatting>
  <conditionalFormatting sqref="B20">
    <cfRule type="expression" dxfId="5" priority="3" stopIfTrue="1">
      <formula>($B20="")</formula>
    </cfRule>
  </conditionalFormatting>
  <conditionalFormatting sqref="B20">
    <cfRule type="expression" dxfId="4" priority="2" stopIfTrue="1">
      <formula>($B20="")</formula>
    </cfRule>
  </conditionalFormatting>
  <conditionalFormatting sqref="D12">
    <cfRule type="expression" dxfId="3" priority="1" stopIfTrue="1">
      <formula>($B12="")</formula>
    </cfRule>
  </conditionalFormatting>
  <pageMargins left="0.75" right="0.75" top="1" bottom="1" header="0.5" footer="0.5"/>
  <pageSetup orientation="portrait" horizontalDpi="1200" verticalDpi="1200"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78B66-B733-40A0-B340-98A147D72067}">
  <sheetPr codeName="Sheet1">
    <pageSetUpPr fitToPage="1"/>
  </sheetPr>
  <dimension ref="A1:IV227"/>
  <sheetViews>
    <sheetView showGridLines="0" showRowColHeaders="0" tabSelected="1" showRuler="0" topLeftCell="A23" zoomScale="70" zoomScaleNormal="70" workbookViewId="0">
      <selection activeCell="FW109" sqref="FW109"/>
    </sheetView>
  </sheetViews>
  <sheetFormatPr defaultColWidth="1.53125" defaultRowHeight="7.5" customHeight="1" x14ac:dyDescent="0.35"/>
  <cols>
    <col min="1" max="16384" width="1.53125" style="159"/>
  </cols>
  <sheetData>
    <row r="1" spans="1:141" s="5" customFormat="1" ht="19.5" customHeight="1" x14ac:dyDescent="0.35">
      <c r="A1" s="307"/>
    </row>
    <row r="2" spans="1:141" s="161" customFormat="1" ht="21" customHeight="1" x14ac:dyDescent="0.35">
      <c r="A2" s="307"/>
      <c r="B2" s="848"/>
      <c r="C2" s="848"/>
      <c r="D2" s="848"/>
      <c r="E2" s="848"/>
      <c r="F2" s="848"/>
      <c r="G2" s="848"/>
      <c r="H2" s="848"/>
      <c r="I2" s="848"/>
      <c r="J2" s="848"/>
      <c r="K2" s="848"/>
      <c r="L2" s="848"/>
      <c r="M2" s="848"/>
      <c r="N2" s="848"/>
      <c r="O2" s="848"/>
      <c r="P2" s="848"/>
      <c r="Q2" s="848"/>
      <c r="R2" s="848"/>
      <c r="S2" s="848"/>
      <c r="T2" s="848"/>
      <c r="U2" s="848"/>
      <c r="V2" s="848"/>
      <c r="W2" s="848"/>
      <c r="X2" s="848"/>
      <c r="Y2" s="848"/>
      <c r="Z2" s="848"/>
      <c r="AA2" s="848"/>
      <c r="AB2" s="848"/>
      <c r="AC2" s="848"/>
      <c r="AD2" s="848"/>
      <c r="AE2" s="848"/>
      <c r="AF2" s="848"/>
      <c r="AG2" s="848"/>
      <c r="AH2" s="848"/>
      <c r="AI2" s="848"/>
      <c r="AJ2" s="848"/>
      <c r="AK2" s="848"/>
      <c r="AL2" s="848"/>
      <c r="AM2" s="848"/>
      <c r="AN2" s="848"/>
      <c r="AO2" s="848"/>
      <c r="AP2" s="848"/>
      <c r="AQ2" s="848"/>
      <c r="AR2" s="848"/>
      <c r="AS2" s="848"/>
      <c r="AT2" s="848"/>
      <c r="AU2" s="849"/>
      <c r="AV2" s="826" t="s">
        <v>794</v>
      </c>
      <c r="AW2" s="826"/>
      <c r="AX2" s="826"/>
      <c r="AY2" s="826"/>
      <c r="AZ2" s="826"/>
      <c r="BA2" s="826"/>
      <c r="BB2" s="826"/>
      <c r="BC2" s="826"/>
      <c r="BD2" s="826"/>
      <c r="BE2" s="826"/>
      <c r="BF2" s="826"/>
      <c r="BG2" s="826"/>
      <c r="BH2" s="826" t="s">
        <v>817</v>
      </c>
      <c r="BI2" s="826"/>
      <c r="BJ2" s="826"/>
      <c r="BK2" s="826"/>
      <c r="BL2" s="826"/>
      <c r="BM2" s="826"/>
      <c r="BN2" s="826"/>
      <c r="BO2" s="826"/>
      <c r="BP2" s="826"/>
      <c r="BQ2" s="826" t="s">
        <v>796</v>
      </c>
      <c r="BR2" s="826"/>
      <c r="BS2" s="826"/>
      <c r="BT2" s="826"/>
      <c r="BU2" s="826"/>
      <c r="BV2" s="826"/>
      <c r="BW2" s="826"/>
      <c r="BX2" s="826"/>
      <c r="BY2" s="826"/>
      <c r="BZ2" s="5"/>
      <c r="CA2" s="5"/>
      <c r="CB2" s="824" t="s">
        <v>801</v>
      </c>
      <c r="CC2" s="824"/>
      <c r="CD2" s="824"/>
      <c r="CE2" s="824"/>
      <c r="CF2" s="824"/>
      <c r="CG2" s="824"/>
      <c r="CH2" s="824"/>
      <c r="CI2" s="824"/>
      <c r="CJ2" s="824"/>
      <c r="CK2" s="824"/>
      <c r="CL2" s="824"/>
      <c r="CM2" s="824"/>
      <c r="CN2" s="826" t="s">
        <v>817</v>
      </c>
      <c r="CO2" s="826"/>
      <c r="CP2" s="826"/>
      <c r="CQ2" s="826"/>
      <c r="CR2" s="826"/>
      <c r="CS2" s="826"/>
      <c r="CT2" s="826"/>
      <c r="CU2" s="826"/>
      <c r="CV2" s="826"/>
      <c r="CW2" s="826" t="s">
        <v>796</v>
      </c>
      <c r="CX2" s="826"/>
      <c r="CY2" s="826"/>
      <c r="CZ2" s="826"/>
      <c r="DA2" s="826"/>
      <c r="DB2" s="826"/>
      <c r="DC2" s="826"/>
      <c r="DD2" s="826"/>
      <c r="DE2" s="826"/>
      <c r="DF2" s="5"/>
      <c r="DG2" s="5"/>
      <c r="DH2" s="824" t="s">
        <v>708</v>
      </c>
      <c r="DI2" s="824"/>
      <c r="DJ2" s="824"/>
      <c r="DK2" s="824"/>
      <c r="DL2" s="824"/>
      <c r="DM2" s="824"/>
      <c r="DN2" s="824"/>
      <c r="DO2" s="824"/>
      <c r="DP2" s="824"/>
      <c r="DQ2" s="824"/>
      <c r="DR2" s="824"/>
      <c r="DS2" s="824"/>
      <c r="DT2" s="826" t="s">
        <v>817</v>
      </c>
      <c r="DU2" s="826"/>
      <c r="DV2" s="826"/>
      <c r="DW2" s="826"/>
      <c r="DX2" s="826"/>
      <c r="DY2" s="826"/>
      <c r="DZ2" s="826"/>
      <c r="EA2" s="826"/>
      <c r="EB2" s="826"/>
      <c r="EC2" s="826" t="s">
        <v>796</v>
      </c>
      <c r="ED2" s="826"/>
      <c r="EE2" s="826"/>
      <c r="EF2" s="826"/>
      <c r="EG2" s="826"/>
      <c r="EH2" s="826"/>
      <c r="EI2" s="826"/>
      <c r="EJ2" s="826"/>
      <c r="EK2" s="826"/>
    </row>
    <row r="3" spans="1:141" s="161" customFormat="1" ht="21" customHeight="1" x14ac:dyDescent="0.35">
      <c r="A3" s="307"/>
      <c r="B3" s="307"/>
      <c r="C3" s="307"/>
      <c r="D3" s="307"/>
      <c r="E3" s="306"/>
      <c r="F3" s="306"/>
      <c r="G3" s="306"/>
      <c r="H3" s="306"/>
      <c r="I3" s="306"/>
      <c r="J3" s="306"/>
      <c r="K3" s="306"/>
      <c r="L3" s="306"/>
      <c r="M3" s="306"/>
      <c r="N3" s="306"/>
      <c r="O3" s="306"/>
      <c r="P3" s="306"/>
      <c r="Q3" s="306"/>
      <c r="R3" s="306"/>
      <c r="S3" s="306"/>
      <c r="AK3" s="303"/>
      <c r="AL3" s="303"/>
      <c r="AM3" s="303"/>
      <c r="AN3" s="303"/>
      <c r="AO3" s="303"/>
      <c r="AP3" s="303"/>
      <c r="AQ3" s="303"/>
      <c r="AR3" s="303"/>
      <c r="AS3" s="303"/>
      <c r="AT3" s="303"/>
      <c r="AU3" s="303"/>
      <c r="AV3" s="853">
        <v>5</v>
      </c>
      <c r="AW3" s="853"/>
      <c r="AX3" s="853"/>
      <c r="AY3" s="853"/>
      <c r="AZ3" s="853"/>
      <c r="BA3" s="853"/>
      <c r="BB3" s="853"/>
      <c r="BC3" s="853"/>
      <c r="BD3" s="853"/>
      <c r="BE3" s="853"/>
      <c r="BF3" s="853"/>
      <c r="BG3" s="853"/>
      <c r="BH3" s="821" t="str">
        <f>IF(COUNTIF('MACHINE INFO'!H$10:H$302,AV3)=0,"",COUNTIF('MACHINE INFO'!H$10:H$302,AV3))</f>
        <v/>
      </c>
      <c r="BI3" s="821"/>
      <c r="BJ3" s="821"/>
      <c r="BK3" s="821"/>
      <c r="BL3" s="821"/>
      <c r="BM3" s="821"/>
      <c r="BN3" s="821"/>
      <c r="BO3" s="821"/>
      <c r="BP3" s="821"/>
      <c r="BQ3" s="822" t="str">
        <f t="shared" ref="BQ3:BQ9" si="0">IF(BH3="","",SUM(BH3/BH$10))</f>
        <v/>
      </c>
      <c r="BR3" s="822"/>
      <c r="BS3" s="822"/>
      <c r="BT3" s="822"/>
      <c r="BU3" s="822"/>
      <c r="BV3" s="822"/>
      <c r="BW3" s="822"/>
      <c r="BX3" s="822"/>
      <c r="BY3" s="822"/>
      <c r="BZ3" s="5"/>
      <c r="CA3" s="5"/>
      <c r="CB3" s="845" t="s">
        <v>1546</v>
      </c>
      <c r="CC3" s="846"/>
      <c r="CD3" s="846"/>
      <c r="CE3" s="846"/>
      <c r="CF3" s="846"/>
      <c r="CG3" s="846"/>
      <c r="CH3" s="846"/>
      <c r="CI3" s="846"/>
      <c r="CJ3" s="846"/>
      <c r="CK3" s="846"/>
      <c r="CL3" s="846"/>
      <c r="CM3" s="847"/>
      <c r="CN3" s="821" t="str">
        <f>IF(COUNTIF('MACHINE INFO'!I$10:I$302,CB3)=0,"",COUNTIF('MACHINE INFO'!I$10:I$302,CB3))</f>
        <v/>
      </c>
      <c r="CO3" s="821"/>
      <c r="CP3" s="821"/>
      <c r="CQ3" s="821"/>
      <c r="CR3" s="821"/>
      <c r="CS3" s="821"/>
      <c r="CT3" s="821"/>
      <c r="CU3" s="821"/>
      <c r="CV3" s="821"/>
      <c r="CW3" s="822" t="str">
        <f t="shared" ref="CW3:CW14" si="1">IF(CN3="","",SUM(CN3/CN$15))</f>
        <v/>
      </c>
      <c r="CX3" s="822"/>
      <c r="CY3" s="822"/>
      <c r="CZ3" s="822"/>
      <c r="DA3" s="822"/>
      <c r="DB3" s="822"/>
      <c r="DC3" s="822"/>
      <c r="DD3" s="822"/>
      <c r="DE3" s="822"/>
      <c r="DF3" s="5"/>
      <c r="DG3" s="5"/>
      <c r="DH3" s="820" t="s">
        <v>604</v>
      </c>
      <c r="DI3" s="820"/>
      <c r="DJ3" s="820"/>
      <c r="DK3" s="820"/>
      <c r="DL3" s="820"/>
      <c r="DM3" s="820"/>
      <c r="DN3" s="820"/>
      <c r="DO3" s="820"/>
      <c r="DP3" s="820"/>
      <c r="DQ3" s="820"/>
      <c r="DR3" s="820"/>
      <c r="DS3" s="820"/>
      <c r="DT3" s="821">
        <v>4</v>
      </c>
      <c r="DU3" s="821"/>
      <c r="DV3" s="821"/>
      <c r="DW3" s="821"/>
      <c r="DX3" s="821"/>
      <c r="DY3" s="821"/>
      <c r="DZ3" s="821"/>
      <c r="EA3" s="821"/>
      <c r="EB3" s="821"/>
      <c r="EC3" s="822">
        <f>IF(DT3="","",SUM(DT3/DT$15))</f>
        <v>0.4</v>
      </c>
      <c r="ED3" s="822"/>
      <c r="EE3" s="822"/>
      <c r="EF3" s="822"/>
      <c r="EG3" s="822"/>
      <c r="EH3" s="822"/>
      <c r="EI3" s="822"/>
      <c r="EJ3" s="822"/>
      <c r="EK3" s="822"/>
    </row>
    <row r="4" spans="1:141" s="161" customFormat="1" ht="21" customHeight="1" x14ac:dyDescent="0.35">
      <c r="A4" s="307"/>
      <c r="B4" s="851"/>
      <c r="C4" s="851"/>
      <c r="D4" s="851"/>
      <c r="E4" s="851"/>
      <c r="F4" s="851"/>
      <c r="G4" s="851"/>
      <c r="H4" s="851"/>
      <c r="I4" s="851"/>
      <c r="J4" s="851"/>
      <c r="K4" s="851"/>
      <c r="L4" s="851"/>
      <c r="M4" s="851"/>
      <c r="N4" s="844"/>
      <c r="O4" s="844"/>
      <c r="P4" s="844"/>
      <c r="Q4" s="844"/>
      <c r="R4" s="844"/>
      <c r="S4" s="844"/>
      <c r="T4" s="844"/>
      <c r="U4" s="844"/>
      <c r="V4" s="844"/>
      <c r="W4" s="844"/>
      <c r="X4" s="844"/>
      <c r="Y4" s="844"/>
      <c r="Z4" s="844"/>
      <c r="AA4" s="844"/>
      <c r="AB4" s="844"/>
      <c r="AC4" s="844"/>
      <c r="AD4" s="844"/>
      <c r="AE4" s="844"/>
      <c r="AF4" s="844"/>
      <c r="AG4" s="844"/>
      <c r="AH4" s="844"/>
      <c r="AI4" s="844"/>
      <c r="AJ4" s="844"/>
      <c r="AK4" s="844"/>
      <c r="AL4" s="844"/>
      <c r="AM4" s="844"/>
      <c r="AN4" s="844"/>
      <c r="AP4" s="170"/>
      <c r="AQ4" s="170"/>
      <c r="AR4" s="170"/>
      <c r="AS4" s="170"/>
      <c r="AT4" s="170"/>
      <c r="AU4" s="170"/>
      <c r="AV4" s="843">
        <v>1</v>
      </c>
      <c r="AW4" s="843"/>
      <c r="AX4" s="843"/>
      <c r="AY4" s="843"/>
      <c r="AZ4" s="843"/>
      <c r="BA4" s="843"/>
      <c r="BB4" s="843"/>
      <c r="BC4" s="843"/>
      <c r="BD4" s="843"/>
      <c r="BE4" s="843"/>
      <c r="BF4" s="843"/>
      <c r="BG4" s="843"/>
      <c r="BH4" s="821">
        <f>IF(COUNTIF('MACHINE INFO'!H$10:H$302,AV4)=0,"",COUNTIF('MACHINE INFO'!H$10:H$302,AV4))</f>
        <v>8</v>
      </c>
      <c r="BI4" s="821"/>
      <c r="BJ4" s="821"/>
      <c r="BK4" s="821"/>
      <c r="BL4" s="821"/>
      <c r="BM4" s="821"/>
      <c r="BN4" s="821"/>
      <c r="BO4" s="821"/>
      <c r="BP4" s="821"/>
      <c r="BQ4" s="822">
        <f t="shared" si="0"/>
        <v>5.5944055944055944E-2</v>
      </c>
      <c r="BR4" s="822"/>
      <c r="BS4" s="822"/>
      <c r="BT4" s="822"/>
      <c r="BU4" s="822"/>
      <c r="BV4" s="822"/>
      <c r="BW4" s="822"/>
      <c r="BX4" s="822"/>
      <c r="BY4" s="822"/>
      <c r="CB4" s="820" t="s">
        <v>790</v>
      </c>
      <c r="CC4" s="820"/>
      <c r="CD4" s="820"/>
      <c r="CE4" s="820"/>
      <c r="CF4" s="820"/>
      <c r="CG4" s="820"/>
      <c r="CH4" s="820"/>
      <c r="CI4" s="820"/>
      <c r="CJ4" s="820"/>
      <c r="CK4" s="820"/>
      <c r="CL4" s="820"/>
      <c r="CM4" s="820"/>
      <c r="CN4" s="821">
        <f>IF(COUNTIF('MACHINE INFO'!I$10:I$302,CB4)=0,"",COUNTIF('MACHINE INFO'!I$10:I$302,CB4))</f>
        <v>39</v>
      </c>
      <c r="CO4" s="821"/>
      <c r="CP4" s="821"/>
      <c r="CQ4" s="821"/>
      <c r="CR4" s="821"/>
      <c r="CS4" s="821"/>
      <c r="CT4" s="821"/>
      <c r="CU4" s="821"/>
      <c r="CV4" s="821"/>
      <c r="CW4" s="822">
        <f t="shared" si="1"/>
        <v>0.27272727272727271</v>
      </c>
      <c r="CX4" s="822"/>
      <c r="CY4" s="822"/>
      <c r="CZ4" s="822"/>
      <c r="DA4" s="822"/>
      <c r="DB4" s="822"/>
      <c r="DC4" s="822"/>
      <c r="DD4" s="822"/>
      <c r="DE4" s="822"/>
      <c r="DH4" s="820" t="s">
        <v>605</v>
      </c>
      <c r="DI4" s="820"/>
      <c r="DJ4" s="820"/>
      <c r="DK4" s="820"/>
      <c r="DL4" s="820"/>
      <c r="DM4" s="820"/>
      <c r="DN4" s="820"/>
      <c r="DO4" s="820"/>
      <c r="DP4" s="820"/>
      <c r="DQ4" s="820"/>
      <c r="DR4" s="820"/>
      <c r="DS4" s="820"/>
      <c r="DT4" s="821">
        <v>1</v>
      </c>
      <c r="DU4" s="821"/>
      <c r="DV4" s="821"/>
      <c r="DW4" s="821"/>
      <c r="DX4" s="821"/>
      <c r="DY4" s="821"/>
      <c r="DZ4" s="821"/>
      <c r="EA4" s="821"/>
      <c r="EB4" s="821"/>
      <c r="EC4" s="822">
        <f t="shared" ref="EC4:EC14" si="2">IF(DT4="","",SUM(DT4/DT$15))</f>
        <v>0.1</v>
      </c>
      <c r="ED4" s="822"/>
      <c r="EE4" s="822"/>
      <c r="EF4" s="822"/>
      <c r="EG4" s="822"/>
      <c r="EH4" s="822"/>
      <c r="EI4" s="822"/>
      <c r="EJ4" s="822"/>
      <c r="EK4" s="822"/>
    </row>
    <row r="5" spans="1:141" s="161" customFormat="1" ht="21" customHeight="1" x14ac:dyDescent="0.35">
      <c r="A5" s="848" t="str">
        <f>HOME!G4</f>
        <v>KONINGSDAM</v>
      </c>
      <c r="B5" s="848"/>
      <c r="C5" s="848"/>
      <c r="D5" s="848"/>
      <c r="E5" s="848"/>
      <c r="F5" s="848"/>
      <c r="G5" s="848"/>
      <c r="H5" s="848"/>
      <c r="I5" s="848"/>
      <c r="J5" s="848"/>
      <c r="K5" s="848"/>
      <c r="L5" s="848"/>
      <c r="M5" s="848"/>
      <c r="N5" s="848"/>
      <c r="O5" s="848"/>
      <c r="P5" s="848"/>
      <c r="Q5" s="848"/>
      <c r="R5" s="848"/>
      <c r="S5" s="848"/>
      <c r="T5" s="848"/>
      <c r="U5" s="848"/>
      <c r="V5" s="848"/>
      <c r="W5" s="848"/>
      <c r="X5" s="848"/>
      <c r="Y5" s="848"/>
      <c r="Z5" s="848"/>
      <c r="AA5" s="848"/>
      <c r="AB5" s="848"/>
      <c r="AC5" s="848"/>
      <c r="AD5" s="848"/>
      <c r="AE5" s="848"/>
      <c r="AF5" s="848"/>
      <c r="AG5" s="848"/>
      <c r="AH5" s="848"/>
      <c r="AI5" s="848"/>
      <c r="AJ5" s="848"/>
      <c r="AK5" s="848"/>
      <c r="AL5" s="848"/>
      <c r="AM5" s="848"/>
      <c r="AN5" s="848"/>
      <c r="AO5" s="848"/>
      <c r="AP5" s="848"/>
      <c r="AQ5" s="848"/>
      <c r="AR5" s="848"/>
      <c r="AS5" s="848"/>
      <c r="AT5" s="848"/>
      <c r="AV5" s="850">
        <v>0.5</v>
      </c>
      <c r="AW5" s="850"/>
      <c r="AX5" s="850"/>
      <c r="AY5" s="850"/>
      <c r="AZ5" s="850"/>
      <c r="BA5" s="850"/>
      <c r="BB5" s="850"/>
      <c r="BC5" s="850"/>
      <c r="BD5" s="850"/>
      <c r="BE5" s="850"/>
      <c r="BF5" s="850"/>
      <c r="BG5" s="850"/>
      <c r="BH5" s="821" t="str">
        <f>IF(COUNTIF('MACHINE INFO'!H$10:H$302,AV5)=0,"",COUNTIF('MACHINE INFO'!H$10:H$302,AV5))</f>
        <v/>
      </c>
      <c r="BI5" s="821"/>
      <c r="BJ5" s="821"/>
      <c r="BK5" s="821"/>
      <c r="BL5" s="821"/>
      <c r="BM5" s="821"/>
      <c r="BN5" s="821"/>
      <c r="BO5" s="821"/>
      <c r="BP5" s="821"/>
      <c r="BQ5" s="822" t="str">
        <f t="shared" si="0"/>
        <v/>
      </c>
      <c r="BR5" s="822"/>
      <c r="BS5" s="822"/>
      <c r="BT5" s="822"/>
      <c r="BU5" s="822"/>
      <c r="BV5" s="822"/>
      <c r="BW5" s="822"/>
      <c r="BX5" s="822"/>
      <c r="BY5" s="822"/>
      <c r="CB5" s="820" t="s">
        <v>1753</v>
      </c>
      <c r="CC5" s="820"/>
      <c r="CD5" s="820"/>
      <c r="CE5" s="820"/>
      <c r="CF5" s="820"/>
      <c r="CG5" s="820"/>
      <c r="CH5" s="820"/>
      <c r="CI5" s="820"/>
      <c r="CJ5" s="820"/>
      <c r="CK5" s="820"/>
      <c r="CL5" s="820"/>
      <c r="CM5" s="820"/>
      <c r="CN5" s="821">
        <f>IF(COUNTIF('MACHINE INFO'!I$10:I$302,CB5)=0,"",COUNTIF('MACHINE INFO'!I$10:I$302,CB5))</f>
        <v>10</v>
      </c>
      <c r="CO5" s="821"/>
      <c r="CP5" s="821"/>
      <c r="CQ5" s="821"/>
      <c r="CR5" s="821"/>
      <c r="CS5" s="821"/>
      <c r="CT5" s="821"/>
      <c r="CU5" s="821"/>
      <c r="CV5" s="821"/>
      <c r="CW5" s="822">
        <f t="shared" si="1"/>
        <v>6.9930069930069935E-2</v>
      </c>
      <c r="CX5" s="822"/>
      <c r="CY5" s="822"/>
      <c r="CZ5" s="822"/>
      <c r="DA5" s="822"/>
      <c r="DB5" s="822"/>
      <c r="DC5" s="822"/>
      <c r="DD5" s="822"/>
      <c r="DE5" s="822"/>
      <c r="DH5" s="820" t="s">
        <v>606</v>
      </c>
      <c r="DI5" s="820"/>
      <c r="DJ5" s="820"/>
      <c r="DK5" s="820"/>
      <c r="DL5" s="820"/>
      <c r="DM5" s="820"/>
      <c r="DN5" s="820"/>
      <c r="DO5" s="820"/>
      <c r="DP5" s="820"/>
      <c r="DQ5" s="820"/>
      <c r="DR5" s="820"/>
      <c r="DS5" s="820"/>
      <c r="DT5" s="821"/>
      <c r="DU5" s="821"/>
      <c r="DV5" s="821"/>
      <c r="DW5" s="821"/>
      <c r="DX5" s="821"/>
      <c r="DY5" s="821"/>
      <c r="DZ5" s="821"/>
      <c r="EA5" s="821"/>
      <c r="EB5" s="821"/>
      <c r="EC5" s="822"/>
      <c r="ED5" s="822"/>
      <c r="EE5" s="822"/>
      <c r="EF5" s="822"/>
      <c r="EG5" s="822"/>
      <c r="EH5" s="822"/>
      <c r="EI5" s="822"/>
      <c r="EJ5" s="822"/>
      <c r="EK5" s="822"/>
    </row>
    <row r="6" spans="1:141" s="161" customFormat="1" ht="21" customHeight="1" x14ac:dyDescent="0.35">
      <c r="A6" s="848" t="s">
        <v>1957</v>
      </c>
      <c r="B6" s="848"/>
      <c r="C6" s="848"/>
      <c r="D6" s="848"/>
      <c r="E6" s="848"/>
      <c r="F6" s="848"/>
      <c r="G6" s="848"/>
      <c r="H6" s="848"/>
      <c r="I6" s="848"/>
      <c r="J6" s="848"/>
      <c r="K6" s="848"/>
      <c r="L6" s="848"/>
      <c r="M6" s="848"/>
      <c r="N6" s="848"/>
      <c r="O6" s="848"/>
      <c r="P6" s="848"/>
      <c r="Q6" s="848"/>
      <c r="R6" s="848"/>
      <c r="S6" s="848"/>
      <c r="T6" s="848"/>
      <c r="U6" s="848"/>
      <c r="V6" s="848"/>
      <c r="W6" s="848"/>
      <c r="X6" s="848"/>
      <c r="Y6" s="848"/>
      <c r="Z6" s="848"/>
      <c r="AA6" s="848"/>
      <c r="AB6" s="848"/>
      <c r="AC6" s="848"/>
      <c r="AD6" s="848"/>
      <c r="AE6" s="848"/>
      <c r="AF6" s="848"/>
      <c r="AG6" s="848"/>
      <c r="AH6" s="848"/>
      <c r="AI6" s="848"/>
      <c r="AJ6" s="848"/>
      <c r="AK6" s="848"/>
      <c r="AL6" s="848"/>
      <c r="AM6" s="848"/>
      <c r="AN6" s="848"/>
      <c r="AO6" s="848"/>
      <c r="AP6" s="848"/>
      <c r="AQ6" s="848"/>
      <c r="AR6" s="848"/>
      <c r="AS6" s="848"/>
      <c r="AT6" s="848"/>
      <c r="AU6" s="170"/>
      <c r="AV6" s="854">
        <v>0.25</v>
      </c>
      <c r="AW6" s="854"/>
      <c r="AX6" s="854"/>
      <c r="AY6" s="854"/>
      <c r="AZ6" s="854"/>
      <c r="BA6" s="854"/>
      <c r="BB6" s="854"/>
      <c r="BC6" s="854"/>
      <c r="BD6" s="854"/>
      <c r="BE6" s="854"/>
      <c r="BF6" s="854"/>
      <c r="BG6" s="854"/>
      <c r="BH6" s="821">
        <f>IF(COUNTIF('MACHINE INFO'!H$10:H$302,AV6)=0,"",COUNTIF('MACHINE INFO'!H$10:H$302,AV6))</f>
        <v>9</v>
      </c>
      <c r="BI6" s="821"/>
      <c r="BJ6" s="821"/>
      <c r="BK6" s="821"/>
      <c r="BL6" s="821"/>
      <c r="BM6" s="821"/>
      <c r="BN6" s="821"/>
      <c r="BO6" s="821"/>
      <c r="BP6" s="821"/>
      <c r="BQ6" s="822">
        <f t="shared" si="0"/>
        <v>6.2937062937062943E-2</v>
      </c>
      <c r="BR6" s="822"/>
      <c r="BS6" s="822"/>
      <c r="BT6" s="822"/>
      <c r="BU6" s="822"/>
      <c r="BV6" s="822"/>
      <c r="BW6" s="822"/>
      <c r="BX6" s="822"/>
      <c r="BY6" s="822"/>
      <c r="CB6" s="820" t="s">
        <v>1918</v>
      </c>
      <c r="CC6" s="820"/>
      <c r="CD6" s="820"/>
      <c r="CE6" s="820"/>
      <c r="CF6" s="820"/>
      <c r="CG6" s="820"/>
      <c r="CH6" s="820"/>
      <c r="CI6" s="820"/>
      <c r="CJ6" s="820"/>
      <c r="CK6" s="820"/>
      <c r="CL6" s="820"/>
      <c r="CM6" s="820"/>
      <c r="CN6" s="821">
        <f>IF(COUNTIF('MACHINE INFO'!I$10:I$302,CB6)=0,"",COUNTIF('MACHINE INFO'!I$10:I$302,CB6))</f>
        <v>6</v>
      </c>
      <c r="CO6" s="821"/>
      <c r="CP6" s="821"/>
      <c r="CQ6" s="821"/>
      <c r="CR6" s="821"/>
      <c r="CS6" s="821"/>
      <c r="CT6" s="821"/>
      <c r="CU6" s="821"/>
      <c r="CV6" s="821"/>
      <c r="CW6" s="822">
        <f t="shared" si="1"/>
        <v>4.195804195804196E-2</v>
      </c>
      <c r="CX6" s="822"/>
      <c r="CY6" s="822"/>
      <c r="CZ6" s="822"/>
      <c r="DA6" s="822"/>
      <c r="DB6" s="822"/>
      <c r="DC6" s="822"/>
      <c r="DD6" s="822"/>
      <c r="DE6" s="822"/>
      <c r="DH6" s="820" t="s">
        <v>607</v>
      </c>
      <c r="DI6" s="820"/>
      <c r="DJ6" s="820"/>
      <c r="DK6" s="820"/>
      <c r="DL6" s="820"/>
      <c r="DM6" s="820"/>
      <c r="DN6" s="820"/>
      <c r="DO6" s="820"/>
      <c r="DP6" s="820"/>
      <c r="DQ6" s="820"/>
      <c r="DR6" s="820"/>
      <c r="DS6" s="820"/>
      <c r="DT6" s="821">
        <v>1</v>
      </c>
      <c r="DU6" s="821"/>
      <c r="DV6" s="821"/>
      <c r="DW6" s="821"/>
      <c r="DX6" s="821"/>
      <c r="DY6" s="821"/>
      <c r="DZ6" s="821"/>
      <c r="EA6" s="821"/>
      <c r="EB6" s="821"/>
      <c r="EC6" s="822">
        <f t="shared" si="2"/>
        <v>0.1</v>
      </c>
      <c r="ED6" s="822"/>
      <c r="EE6" s="822"/>
      <c r="EF6" s="822"/>
      <c r="EG6" s="822"/>
      <c r="EH6" s="822"/>
      <c r="EI6" s="822"/>
      <c r="EJ6" s="822"/>
      <c r="EK6" s="822"/>
    </row>
    <row r="7" spans="1:141" s="161" customFormat="1" ht="21" customHeight="1" x14ac:dyDescent="0.35">
      <c r="A7" s="307"/>
      <c r="B7" s="307"/>
      <c r="C7" s="851"/>
      <c r="D7" s="851"/>
      <c r="E7" s="851"/>
      <c r="F7" s="851"/>
      <c r="G7" s="851"/>
      <c r="H7" s="851"/>
      <c r="I7" s="851"/>
      <c r="J7" s="851"/>
      <c r="K7" s="851"/>
      <c r="L7" s="851"/>
      <c r="M7" s="851"/>
      <c r="N7" s="852"/>
      <c r="O7" s="852"/>
      <c r="P7" s="852"/>
      <c r="Q7" s="852"/>
      <c r="R7" s="852"/>
      <c r="S7" s="852"/>
      <c r="T7" s="852"/>
      <c r="U7" s="852"/>
      <c r="V7" s="852"/>
      <c r="W7" s="852"/>
      <c r="X7" s="852"/>
      <c r="Y7" s="852"/>
      <c r="Z7" s="852"/>
      <c r="AA7" s="852"/>
      <c r="AB7" s="852"/>
      <c r="AC7" s="852"/>
      <c r="AD7" s="852"/>
      <c r="AE7" s="852"/>
      <c r="AF7" s="852"/>
      <c r="AG7" s="852"/>
      <c r="AH7" s="852"/>
      <c r="AI7" s="852"/>
      <c r="AJ7" s="852"/>
      <c r="AK7" s="852"/>
      <c r="AL7" s="852"/>
      <c r="AM7" s="852"/>
      <c r="AN7" s="852"/>
      <c r="AQ7" s="170"/>
      <c r="AR7" s="170"/>
      <c r="AS7" s="170"/>
      <c r="AT7" s="170"/>
      <c r="AU7" s="170"/>
      <c r="AV7" s="858">
        <v>0.1</v>
      </c>
      <c r="AW7" s="858"/>
      <c r="AX7" s="858"/>
      <c r="AY7" s="858"/>
      <c r="AZ7" s="858"/>
      <c r="BA7" s="858"/>
      <c r="BB7" s="858"/>
      <c r="BC7" s="858"/>
      <c r="BD7" s="858"/>
      <c r="BE7" s="858"/>
      <c r="BF7" s="858"/>
      <c r="BG7" s="858"/>
      <c r="BH7" s="821">
        <f>IF(COUNTIF('MACHINE INFO'!H$10:H$302,AV7)=0,"",COUNTIF('MACHINE INFO'!H$10:H$302,AV7))</f>
        <v>4</v>
      </c>
      <c r="BI7" s="821"/>
      <c r="BJ7" s="821"/>
      <c r="BK7" s="821"/>
      <c r="BL7" s="821"/>
      <c r="BM7" s="821"/>
      <c r="BN7" s="821"/>
      <c r="BO7" s="821"/>
      <c r="BP7" s="821"/>
      <c r="BQ7" s="822">
        <f t="shared" si="0"/>
        <v>2.7972027972027972E-2</v>
      </c>
      <c r="BR7" s="822"/>
      <c r="BS7" s="822"/>
      <c r="BT7" s="822"/>
      <c r="BU7" s="822"/>
      <c r="BV7" s="822"/>
      <c r="BW7" s="822"/>
      <c r="BX7" s="822"/>
      <c r="BY7" s="822"/>
      <c r="CB7" s="842" t="s">
        <v>1919</v>
      </c>
      <c r="CC7" s="842"/>
      <c r="CD7" s="842"/>
      <c r="CE7" s="842"/>
      <c r="CF7" s="842"/>
      <c r="CG7" s="842"/>
      <c r="CH7" s="842"/>
      <c r="CI7" s="842"/>
      <c r="CJ7" s="842"/>
      <c r="CK7" s="842"/>
      <c r="CL7" s="842"/>
      <c r="CM7" s="842"/>
      <c r="CN7" s="821">
        <v>23</v>
      </c>
      <c r="CO7" s="821"/>
      <c r="CP7" s="821"/>
      <c r="CQ7" s="821"/>
      <c r="CR7" s="821"/>
      <c r="CS7" s="821"/>
      <c r="CT7" s="821"/>
      <c r="CU7" s="821"/>
      <c r="CV7" s="821"/>
      <c r="CW7" s="822">
        <f t="shared" si="1"/>
        <v>0.16083916083916083</v>
      </c>
      <c r="CX7" s="822"/>
      <c r="CY7" s="822"/>
      <c r="CZ7" s="822"/>
      <c r="DA7" s="822"/>
      <c r="DB7" s="822"/>
      <c r="DC7" s="822"/>
      <c r="DD7" s="822"/>
      <c r="DE7" s="822"/>
      <c r="DH7" s="820" t="s">
        <v>608</v>
      </c>
      <c r="DI7" s="820"/>
      <c r="DJ7" s="820"/>
      <c r="DK7" s="820"/>
      <c r="DL7" s="820"/>
      <c r="DM7" s="820"/>
      <c r="DN7" s="820"/>
      <c r="DO7" s="820"/>
      <c r="DP7" s="820"/>
      <c r="DQ7" s="820"/>
      <c r="DR7" s="820"/>
      <c r="DS7" s="820"/>
      <c r="DT7" s="821">
        <v>1</v>
      </c>
      <c r="DU7" s="821"/>
      <c r="DV7" s="821"/>
      <c r="DW7" s="821"/>
      <c r="DX7" s="821"/>
      <c r="DY7" s="821"/>
      <c r="DZ7" s="821"/>
      <c r="EA7" s="821"/>
      <c r="EB7" s="821"/>
      <c r="EC7" s="822">
        <f t="shared" si="2"/>
        <v>0.1</v>
      </c>
      <c r="ED7" s="822"/>
      <c r="EE7" s="822"/>
      <c r="EF7" s="822"/>
      <c r="EG7" s="822"/>
      <c r="EH7" s="822"/>
      <c r="EI7" s="822"/>
      <c r="EJ7" s="822"/>
      <c r="EK7" s="822"/>
    </row>
    <row r="8" spans="1:141" s="161" customFormat="1" ht="21" customHeight="1" x14ac:dyDescent="0.35">
      <c r="C8" s="167"/>
      <c r="D8" s="167"/>
      <c r="E8" s="167"/>
      <c r="F8" s="167"/>
      <c r="G8" s="167"/>
      <c r="H8" s="167"/>
      <c r="I8" s="160"/>
      <c r="J8" s="160"/>
      <c r="K8" s="160"/>
      <c r="L8" s="160"/>
      <c r="M8" s="165"/>
      <c r="N8" s="165"/>
      <c r="O8" s="165"/>
      <c r="P8" s="165"/>
      <c r="Q8" s="165"/>
      <c r="R8" s="165"/>
      <c r="S8" s="165"/>
      <c r="AB8" s="163"/>
      <c r="AC8" s="163"/>
      <c r="AD8" s="163"/>
      <c r="AE8" s="163"/>
      <c r="AF8" s="163"/>
      <c r="AG8" s="163"/>
      <c r="AH8" s="163"/>
      <c r="AI8" s="163"/>
      <c r="AJ8" s="163"/>
      <c r="AK8" s="163"/>
      <c r="AL8" s="163"/>
      <c r="AM8" s="163"/>
      <c r="AN8" s="163"/>
      <c r="AO8" s="163"/>
      <c r="AP8" s="163"/>
      <c r="AQ8" s="163"/>
      <c r="AR8" s="163"/>
      <c r="AS8" s="163"/>
      <c r="AT8" s="163"/>
      <c r="AU8" s="163"/>
      <c r="AV8" s="841">
        <v>0.05</v>
      </c>
      <c r="AW8" s="841"/>
      <c r="AX8" s="841"/>
      <c r="AY8" s="841"/>
      <c r="AZ8" s="841"/>
      <c r="BA8" s="841"/>
      <c r="BB8" s="841"/>
      <c r="BC8" s="841"/>
      <c r="BD8" s="841"/>
      <c r="BE8" s="841"/>
      <c r="BF8" s="841"/>
      <c r="BG8" s="841"/>
      <c r="BH8" s="821">
        <f>IF(COUNTIF('MACHINE INFO'!H$10:H$302,AV8)=0,"",COUNTIF('MACHINE INFO'!H$10:H$302,AV8))</f>
        <v>3</v>
      </c>
      <c r="BI8" s="821"/>
      <c r="BJ8" s="821"/>
      <c r="BK8" s="821"/>
      <c r="BL8" s="821"/>
      <c r="BM8" s="821"/>
      <c r="BN8" s="821"/>
      <c r="BO8" s="821"/>
      <c r="BP8" s="821"/>
      <c r="BQ8" s="822">
        <f t="shared" si="0"/>
        <v>2.097902097902098E-2</v>
      </c>
      <c r="BR8" s="822"/>
      <c r="BS8" s="822"/>
      <c r="BT8" s="822"/>
      <c r="BU8" s="822"/>
      <c r="BV8" s="822"/>
      <c r="BW8" s="822"/>
      <c r="BX8" s="822"/>
      <c r="BY8" s="822"/>
      <c r="CB8" s="842" t="s">
        <v>1920</v>
      </c>
      <c r="CC8" s="842"/>
      <c r="CD8" s="842"/>
      <c r="CE8" s="842"/>
      <c r="CF8" s="842"/>
      <c r="CG8" s="842"/>
      <c r="CH8" s="842"/>
      <c r="CI8" s="842"/>
      <c r="CJ8" s="842"/>
      <c r="CK8" s="842"/>
      <c r="CL8" s="842"/>
      <c r="CM8" s="842"/>
      <c r="CN8" s="821">
        <v>4</v>
      </c>
      <c r="CO8" s="821"/>
      <c r="CP8" s="821"/>
      <c r="CQ8" s="821"/>
      <c r="CR8" s="821"/>
      <c r="CS8" s="821"/>
      <c r="CT8" s="821"/>
      <c r="CU8" s="821"/>
      <c r="CV8" s="821"/>
      <c r="CW8" s="822">
        <f t="shared" si="1"/>
        <v>2.7972027972027972E-2</v>
      </c>
      <c r="CX8" s="822"/>
      <c r="CY8" s="822"/>
      <c r="CZ8" s="822"/>
      <c r="DA8" s="822"/>
      <c r="DB8" s="822"/>
      <c r="DC8" s="822"/>
      <c r="DD8" s="822"/>
      <c r="DE8" s="822"/>
      <c r="DH8" s="820" t="s">
        <v>639</v>
      </c>
      <c r="DI8" s="820"/>
      <c r="DJ8" s="820"/>
      <c r="DK8" s="820"/>
      <c r="DL8" s="820"/>
      <c r="DM8" s="820"/>
      <c r="DN8" s="820"/>
      <c r="DO8" s="820"/>
      <c r="DP8" s="820"/>
      <c r="DQ8" s="820"/>
      <c r="DR8" s="820"/>
      <c r="DS8" s="820"/>
      <c r="DT8" s="821"/>
      <c r="DU8" s="821"/>
      <c r="DV8" s="821"/>
      <c r="DW8" s="821"/>
      <c r="DX8" s="821"/>
      <c r="DY8" s="821"/>
      <c r="DZ8" s="821"/>
      <c r="EA8" s="821"/>
      <c r="EB8" s="821"/>
      <c r="EC8" s="822"/>
      <c r="ED8" s="822"/>
      <c r="EE8" s="822"/>
      <c r="EF8" s="822"/>
      <c r="EG8" s="822"/>
      <c r="EH8" s="822"/>
      <c r="EI8" s="822"/>
      <c r="EJ8" s="822"/>
      <c r="EK8" s="822"/>
    </row>
    <row r="9" spans="1:141" s="161" customFormat="1" ht="21" customHeight="1" x14ac:dyDescent="0.35">
      <c r="I9" s="160"/>
      <c r="J9" s="160"/>
      <c r="K9" s="160"/>
      <c r="L9" s="160"/>
      <c r="M9" s="168"/>
      <c r="N9" s="168"/>
      <c r="O9" s="168"/>
      <c r="P9" s="168"/>
      <c r="Q9" s="168"/>
      <c r="R9" s="168"/>
      <c r="S9" s="168"/>
      <c r="T9" s="164"/>
      <c r="U9" s="164"/>
      <c r="V9" s="164"/>
      <c r="W9" s="164"/>
      <c r="X9" s="164"/>
      <c r="Y9" s="166"/>
      <c r="Z9" s="166"/>
      <c r="AA9" s="166"/>
      <c r="AB9" s="163"/>
      <c r="AC9" s="163"/>
      <c r="AD9" s="163"/>
      <c r="AE9" s="163"/>
      <c r="AF9" s="163"/>
      <c r="AG9" s="163"/>
      <c r="AH9" s="163"/>
      <c r="AI9" s="163"/>
      <c r="AJ9" s="163"/>
      <c r="AK9" s="163"/>
      <c r="AL9" s="163"/>
      <c r="AM9" s="163"/>
      <c r="AN9" s="163"/>
      <c r="AO9" s="163"/>
      <c r="AP9" s="163"/>
      <c r="AQ9" s="163"/>
      <c r="AR9" s="163"/>
      <c r="AV9" s="825">
        <v>0.01</v>
      </c>
      <c r="AW9" s="825"/>
      <c r="AX9" s="825"/>
      <c r="AY9" s="825"/>
      <c r="AZ9" s="825"/>
      <c r="BA9" s="825"/>
      <c r="BB9" s="825"/>
      <c r="BC9" s="825"/>
      <c r="BD9" s="825"/>
      <c r="BE9" s="825"/>
      <c r="BF9" s="825"/>
      <c r="BG9" s="825"/>
      <c r="BH9" s="821">
        <f>IF(COUNTIF('MACHINE INFO'!H$10:H$302,AV9)=0,"",COUNTIF('MACHINE INFO'!H$10:H$302,AV9))</f>
        <v>119</v>
      </c>
      <c r="BI9" s="821"/>
      <c r="BJ9" s="821"/>
      <c r="BK9" s="821"/>
      <c r="BL9" s="821"/>
      <c r="BM9" s="821"/>
      <c r="BN9" s="821"/>
      <c r="BO9" s="821"/>
      <c r="BP9" s="821"/>
      <c r="BQ9" s="822">
        <f t="shared" si="0"/>
        <v>0.83216783216783219</v>
      </c>
      <c r="BR9" s="822"/>
      <c r="BS9" s="822"/>
      <c r="BT9" s="822"/>
      <c r="BU9" s="822"/>
      <c r="BV9" s="822"/>
      <c r="BW9" s="822"/>
      <c r="BX9" s="822"/>
      <c r="BY9" s="822"/>
      <c r="CB9" s="820" t="s">
        <v>788</v>
      </c>
      <c r="CC9" s="820"/>
      <c r="CD9" s="820"/>
      <c r="CE9" s="820"/>
      <c r="CF9" s="820"/>
      <c r="CG9" s="820"/>
      <c r="CH9" s="820"/>
      <c r="CI9" s="820"/>
      <c r="CJ9" s="820"/>
      <c r="CK9" s="820"/>
      <c r="CL9" s="820"/>
      <c r="CM9" s="820"/>
      <c r="CN9" s="821">
        <f>IF(COUNTIF('MACHINE INFO'!I$10:I$302,CB9)=0,"",COUNTIF('MACHINE INFO'!I$10:I$302,CB9))</f>
        <v>32</v>
      </c>
      <c r="CO9" s="821"/>
      <c r="CP9" s="821"/>
      <c r="CQ9" s="821"/>
      <c r="CR9" s="821"/>
      <c r="CS9" s="821"/>
      <c r="CT9" s="821"/>
      <c r="CU9" s="821"/>
      <c r="CV9" s="821"/>
      <c r="CW9" s="822">
        <f t="shared" si="1"/>
        <v>0.22377622377622378</v>
      </c>
      <c r="CX9" s="822"/>
      <c r="CY9" s="822"/>
      <c r="CZ9" s="822"/>
      <c r="DA9" s="822"/>
      <c r="DB9" s="822"/>
      <c r="DC9" s="822"/>
      <c r="DD9" s="822"/>
      <c r="DE9" s="822"/>
      <c r="DH9" s="820" t="s">
        <v>1511</v>
      </c>
      <c r="DI9" s="820"/>
      <c r="DJ9" s="820"/>
      <c r="DK9" s="820"/>
      <c r="DL9" s="820"/>
      <c r="DM9" s="820"/>
      <c r="DN9" s="820"/>
      <c r="DO9" s="820"/>
      <c r="DP9" s="820"/>
      <c r="DQ9" s="820"/>
      <c r="DR9" s="820"/>
      <c r="DS9" s="820"/>
      <c r="DT9" s="821">
        <v>1</v>
      </c>
      <c r="DU9" s="821"/>
      <c r="DV9" s="821"/>
      <c r="DW9" s="821"/>
      <c r="DX9" s="821"/>
      <c r="DY9" s="821"/>
      <c r="DZ9" s="821"/>
      <c r="EA9" s="821"/>
      <c r="EB9" s="821"/>
      <c r="EC9" s="822">
        <f t="shared" si="2"/>
        <v>0.1</v>
      </c>
      <c r="ED9" s="822"/>
      <c r="EE9" s="822"/>
      <c r="EF9" s="822"/>
      <c r="EG9" s="822"/>
      <c r="EH9" s="822"/>
      <c r="EI9" s="822"/>
      <c r="EJ9" s="822"/>
      <c r="EK9" s="822"/>
    </row>
    <row r="10" spans="1:141" s="161" customFormat="1" ht="21" customHeight="1" x14ac:dyDescent="0.35">
      <c r="I10" s="160"/>
      <c r="J10" s="160"/>
      <c r="K10" s="160"/>
      <c r="L10" s="160"/>
      <c r="M10" s="168"/>
      <c r="N10" s="168"/>
      <c r="O10" s="168"/>
      <c r="P10" s="168"/>
      <c r="Q10" s="168"/>
      <c r="R10" s="168"/>
      <c r="S10" s="168"/>
      <c r="T10" s="164"/>
      <c r="U10" s="164"/>
      <c r="V10" s="164"/>
      <c r="W10" s="164"/>
      <c r="X10" s="164"/>
      <c r="Y10" s="166"/>
      <c r="Z10" s="166"/>
      <c r="AA10" s="166"/>
      <c r="AB10" s="169"/>
      <c r="AC10" s="169"/>
      <c r="AD10" s="169"/>
      <c r="AE10" s="169"/>
      <c r="AF10" s="169"/>
      <c r="AG10" s="169"/>
      <c r="AH10" s="169"/>
      <c r="AI10" s="169"/>
      <c r="AJ10" s="169"/>
      <c r="AK10" s="169"/>
      <c r="AL10" s="169"/>
      <c r="AM10" s="169"/>
      <c r="AN10" s="169"/>
      <c r="AO10" s="169"/>
      <c r="AP10" s="169"/>
      <c r="AQ10" s="169"/>
      <c r="AR10" s="169"/>
      <c r="AS10" s="169"/>
      <c r="AT10" s="169"/>
      <c r="AU10" s="169"/>
      <c r="BH10" s="827">
        <f>SUM(BH3:BP9)</f>
        <v>143</v>
      </c>
      <c r="BI10" s="827"/>
      <c r="BJ10" s="827"/>
      <c r="BK10" s="827"/>
      <c r="BL10" s="827"/>
      <c r="BM10" s="827"/>
      <c r="BN10" s="827"/>
      <c r="BO10" s="827"/>
      <c r="BP10" s="827"/>
      <c r="BQ10" s="828">
        <f>SUM(BQ3:BY9)</f>
        <v>1</v>
      </c>
      <c r="BR10" s="828"/>
      <c r="BS10" s="828"/>
      <c r="BT10" s="828"/>
      <c r="BU10" s="828"/>
      <c r="BV10" s="828"/>
      <c r="BW10" s="828"/>
      <c r="BX10" s="828"/>
      <c r="BY10" s="828"/>
      <c r="CB10" s="820" t="s">
        <v>623</v>
      </c>
      <c r="CC10" s="820"/>
      <c r="CD10" s="820"/>
      <c r="CE10" s="820"/>
      <c r="CF10" s="820"/>
      <c r="CG10" s="820"/>
      <c r="CH10" s="820"/>
      <c r="CI10" s="820"/>
      <c r="CJ10" s="820"/>
      <c r="CK10" s="820"/>
      <c r="CL10" s="820"/>
      <c r="CM10" s="820"/>
      <c r="CN10" s="821">
        <f>IF(COUNTIF('MACHINE INFO'!I$10:I$302,CB10)=0,"",COUNTIF('MACHINE INFO'!I$10:I$302,CB10))</f>
        <v>6</v>
      </c>
      <c r="CO10" s="821"/>
      <c r="CP10" s="821"/>
      <c r="CQ10" s="821"/>
      <c r="CR10" s="821"/>
      <c r="CS10" s="821"/>
      <c r="CT10" s="821"/>
      <c r="CU10" s="821"/>
      <c r="CV10" s="821"/>
      <c r="CW10" s="822">
        <f t="shared" si="1"/>
        <v>4.195804195804196E-2</v>
      </c>
      <c r="CX10" s="822"/>
      <c r="CY10" s="822"/>
      <c r="CZ10" s="822"/>
      <c r="DA10" s="822"/>
      <c r="DB10" s="822"/>
      <c r="DC10" s="822"/>
      <c r="DD10" s="822"/>
      <c r="DE10" s="822"/>
      <c r="DH10" s="820" t="s">
        <v>609</v>
      </c>
      <c r="DI10" s="820"/>
      <c r="DJ10" s="820"/>
      <c r="DK10" s="820"/>
      <c r="DL10" s="820"/>
      <c r="DM10" s="820"/>
      <c r="DN10" s="820"/>
      <c r="DO10" s="820"/>
      <c r="DP10" s="820"/>
      <c r="DQ10" s="820"/>
      <c r="DR10" s="820"/>
      <c r="DS10" s="820"/>
      <c r="DT10" s="821"/>
      <c r="DU10" s="821"/>
      <c r="DV10" s="821"/>
      <c r="DW10" s="821"/>
      <c r="DX10" s="821"/>
      <c r="DY10" s="821"/>
      <c r="DZ10" s="821"/>
      <c r="EA10" s="821"/>
      <c r="EB10" s="821"/>
      <c r="EC10" s="822" t="str">
        <f t="shared" si="2"/>
        <v/>
      </c>
      <c r="ED10" s="822"/>
      <c r="EE10" s="822"/>
      <c r="EF10" s="822"/>
      <c r="EG10" s="822"/>
      <c r="EH10" s="822"/>
      <c r="EI10" s="822"/>
      <c r="EJ10" s="822"/>
      <c r="EK10" s="822"/>
    </row>
    <row r="11" spans="1:141" s="161" customFormat="1" ht="21" customHeight="1" x14ac:dyDescent="0.35">
      <c r="I11" s="160"/>
      <c r="J11" s="160"/>
      <c r="K11" s="160"/>
      <c r="L11" s="160"/>
      <c r="M11" s="168"/>
      <c r="AT11" s="160"/>
      <c r="AU11" s="160"/>
      <c r="AZ11" s="305"/>
      <c r="BA11" s="304"/>
      <c r="BB11" s="304"/>
      <c r="BC11" s="304"/>
      <c r="BD11" s="304"/>
      <c r="BE11" s="304"/>
      <c r="BF11" s="304"/>
      <c r="BG11" s="304"/>
      <c r="BH11" s="304"/>
      <c r="BM11" s="5"/>
      <c r="BN11" s="5"/>
      <c r="BO11" s="5"/>
      <c r="BP11" s="5"/>
      <c r="BQ11" s="5"/>
      <c r="BR11" s="5"/>
      <c r="BS11" s="5"/>
      <c r="BT11" s="5"/>
      <c r="BU11" s="5"/>
      <c r="BV11" s="5"/>
      <c r="BW11" s="5"/>
      <c r="BX11" s="5"/>
      <c r="BY11" s="5"/>
      <c r="CB11" s="820" t="s">
        <v>1606</v>
      </c>
      <c r="CC11" s="820"/>
      <c r="CD11" s="820"/>
      <c r="CE11" s="820"/>
      <c r="CF11" s="820"/>
      <c r="CG11" s="820"/>
      <c r="CH11" s="820"/>
      <c r="CI11" s="820"/>
      <c r="CJ11" s="820"/>
      <c r="CK11" s="820"/>
      <c r="CL11" s="820"/>
      <c r="CM11" s="820"/>
      <c r="CN11" s="821">
        <f>IF(COUNTIF('MACHINE INFO'!I$10:I$302,CB11)=0,"",COUNTIF('MACHINE INFO'!I$10:I$302,CB11))</f>
        <v>4</v>
      </c>
      <c r="CO11" s="821"/>
      <c r="CP11" s="821"/>
      <c r="CQ11" s="821"/>
      <c r="CR11" s="821"/>
      <c r="CS11" s="821"/>
      <c r="CT11" s="821"/>
      <c r="CU11" s="821"/>
      <c r="CV11" s="821"/>
      <c r="CW11" s="822">
        <f t="shared" si="1"/>
        <v>2.7972027972027972E-2</v>
      </c>
      <c r="CX11" s="822"/>
      <c r="CY11" s="822"/>
      <c r="CZ11" s="822"/>
      <c r="DA11" s="822"/>
      <c r="DB11" s="822"/>
      <c r="DC11" s="822"/>
      <c r="DD11" s="822"/>
      <c r="DE11" s="822"/>
      <c r="DH11" s="820" t="s">
        <v>292</v>
      </c>
      <c r="DI11" s="820"/>
      <c r="DJ11" s="820"/>
      <c r="DK11" s="820"/>
      <c r="DL11" s="820"/>
      <c r="DM11" s="820"/>
      <c r="DN11" s="820"/>
      <c r="DO11" s="820"/>
      <c r="DP11" s="820"/>
      <c r="DQ11" s="820"/>
      <c r="DR11" s="820"/>
      <c r="DS11" s="820"/>
      <c r="DT11" s="821" t="str">
        <f>IF(COUNTIF('TABLE INFO'!E$11:E$48,DH11)=0,"",COUNTIF('TABLE INFO'!E$11:E$48,DH11))</f>
        <v/>
      </c>
      <c r="DU11" s="821"/>
      <c r="DV11" s="821"/>
      <c r="DW11" s="821"/>
      <c r="DX11" s="821"/>
      <c r="DY11" s="821"/>
      <c r="DZ11" s="821"/>
      <c r="EA11" s="821"/>
      <c r="EB11" s="821"/>
      <c r="EC11" s="822" t="str">
        <f t="shared" si="2"/>
        <v/>
      </c>
      <c r="ED11" s="822"/>
      <c r="EE11" s="822"/>
      <c r="EF11" s="822"/>
      <c r="EG11" s="822"/>
      <c r="EH11" s="822"/>
      <c r="EI11" s="822"/>
      <c r="EJ11" s="822"/>
      <c r="EK11" s="822"/>
    </row>
    <row r="12" spans="1:141" s="161" customFormat="1" ht="21" customHeight="1" x14ac:dyDescent="0.35">
      <c r="I12" s="160"/>
      <c r="J12" s="160"/>
      <c r="K12" s="160"/>
      <c r="L12" s="160"/>
      <c r="M12" s="168"/>
      <c r="S12" s="160"/>
      <c r="T12" s="160"/>
      <c r="U12" s="160"/>
      <c r="V12" s="160"/>
      <c r="W12" s="160"/>
      <c r="X12" s="160"/>
      <c r="Y12" s="160"/>
      <c r="Z12" s="160"/>
      <c r="AA12" s="160"/>
      <c r="AB12" s="160"/>
      <c r="AC12" s="160"/>
      <c r="AD12" s="160"/>
      <c r="AE12" s="160"/>
      <c r="AF12" s="160"/>
      <c r="AG12" s="160"/>
      <c r="AH12" s="160"/>
      <c r="AI12" s="160"/>
      <c r="AJ12" s="160"/>
      <c r="AK12" s="160"/>
      <c r="AN12" s="160"/>
      <c r="AO12" s="160"/>
      <c r="AP12" s="160"/>
      <c r="AQ12" s="160"/>
      <c r="AR12" s="160"/>
      <c r="AS12" s="160"/>
      <c r="AT12" s="160"/>
      <c r="AU12" s="160"/>
      <c r="AV12" s="824" t="s">
        <v>823</v>
      </c>
      <c r="AW12" s="824"/>
      <c r="AX12" s="824"/>
      <c r="AY12" s="824"/>
      <c r="AZ12" s="824"/>
      <c r="BA12" s="824"/>
      <c r="BB12" s="824"/>
      <c r="BC12" s="824"/>
      <c r="BD12" s="824"/>
      <c r="BE12" s="824"/>
      <c r="BF12" s="824"/>
      <c r="BG12" s="824"/>
      <c r="BH12" s="826" t="s">
        <v>817</v>
      </c>
      <c r="BI12" s="826"/>
      <c r="BJ12" s="826"/>
      <c r="BK12" s="826"/>
      <c r="BL12" s="826"/>
      <c r="BM12" s="826"/>
      <c r="BN12" s="826"/>
      <c r="BO12" s="826"/>
      <c r="BP12" s="826"/>
      <c r="BQ12" s="826" t="s">
        <v>796</v>
      </c>
      <c r="BR12" s="826"/>
      <c r="BS12" s="826"/>
      <c r="BT12" s="826"/>
      <c r="BU12" s="826"/>
      <c r="BV12" s="826"/>
      <c r="BW12" s="826"/>
      <c r="BX12" s="826"/>
      <c r="BY12" s="826"/>
      <c r="CB12" s="829" t="s">
        <v>1945</v>
      </c>
      <c r="CC12" s="830"/>
      <c r="CD12" s="830"/>
      <c r="CE12" s="830"/>
      <c r="CF12" s="830"/>
      <c r="CG12" s="830"/>
      <c r="CH12" s="830"/>
      <c r="CI12" s="830"/>
      <c r="CJ12" s="830"/>
      <c r="CK12" s="830"/>
      <c r="CL12" s="830"/>
      <c r="CM12" s="831"/>
      <c r="CN12" s="835">
        <f>IF(COUNTIF('MACHINE INFO'!I$10:I$302,CB12)=0,"",COUNTIF('MACHINE INFO'!I$10:I$302,CB12))</f>
        <v>15</v>
      </c>
      <c r="CO12" s="836"/>
      <c r="CP12" s="836"/>
      <c r="CQ12" s="836"/>
      <c r="CR12" s="836"/>
      <c r="CS12" s="836"/>
      <c r="CT12" s="836"/>
      <c r="CU12" s="836"/>
      <c r="CV12" s="837"/>
      <c r="CW12" s="922">
        <f t="shared" si="1"/>
        <v>0.1048951048951049</v>
      </c>
      <c r="CX12" s="923"/>
      <c r="CY12" s="923"/>
      <c r="CZ12" s="923"/>
      <c r="DA12" s="923"/>
      <c r="DB12" s="923"/>
      <c r="DC12" s="923"/>
      <c r="DD12" s="923"/>
      <c r="DE12" s="924"/>
      <c r="DH12" s="820" t="s">
        <v>1967</v>
      </c>
      <c r="DI12" s="820"/>
      <c r="DJ12" s="820"/>
      <c r="DK12" s="820"/>
      <c r="DL12" s="820"/>
      <c r="DM12" s="820"/>
      <c r="DN12" s="820"/>
      <c r="DO12" s="820"/>
      <c r="DP12" s="820"/>
      <c r="DQ12" s="820"/>
      <c r="DR12" s="820"/>
      <c r="DS12" s="820"/>
      <c r="DT12" s="821">
        <v>2</v>
      </c>
      <c r="DU12" s="821"/>
      <c r="DV12" s="821"/>
      <c r="DW12" s="821"/>
      <c r="DX12" s="821"/>
      <c r="DY12" s="821"/>
      <c r="DZ12" s="821"/>
      <c r="EA12" s="821"/>
      <c r="EB12" s="821"/>
      <c r="EC12" s="822">
        <f t="shared" si="2"/>
        <v>0.2</v>
      </c>
      <c r="ED12" s="822"/>
      <c r="EE12" s="822"/>
      <c r="EF12" s="822"/>
      <c r="EG12" s="822"/>
      <c r="EH12" s="822"/>
      <c r="EI12" s="822"/>
      <c r="EJ12" s="822"/>
      <c r="EK12" s="822"/>
    </row>
    <row r="13" spans="1:141" s="161" customFormat="1" ht="21" customHeight="1" x14ac:dyDescent="0.35">
      <c r="I13" s="160"/>
      <c r="J13" s="160"/>
      <c r="K13" s="160"/>
      <c r="L13" s="160"/>
      <c r="M13" s="168"/>
      <c r="S13" s="160"/>
      <c r="T13" s="160"/>
      <c r="U13" s="160"/>
      <c r="V13" s="160"/>
      <c r="W13" s="160"/>
      <c r="X13" s="160"/>
      <c r="Y13" s="160"/>
      <c r="Z13" s="160"/>
      <c r="AA13" s="160"/>
      <c r="AB13" s="160"/>
      <c r="AC13" s="160"/>
      <c r="AD13" s="160"/>
      <c r="AE13" s="160"/>
      <c r="AF13" s="160"/>
      <c r="AG13" s="160"/>
      <c r="AH13" s="160"/>
      <c r="AI13" s="160"/>
      <c r="AJ13" s="160"/>
      <c r="AK13" s="160"/>
      <c r="AL13" s="160"/>
      <c r="AM13" s="160"/>
      <c r="AV13" s="820" t="s">
        <v>2001</v>
      </c>
      <c r="AW13" s="820"/>
      <c r="AX13" s="820"/>
      <c r="AY13" s="820"/>
      <c r="AZ13" s="820"/>
      <c r="BA13" s="820"/>
      <c r="BB13" s="820"/>
      <c r="BC13" s="820"/>
      <c r="BD13" s="820"/>
      <c r="BE13" s="820"/>
      <c r="BF13" s="820"/>
      <c r="BG13" s="820"/>
      <c r="BH13" s="821">
        <f>IF(COUNTIF('MACHINE INFO'!Q$10:Q$302,AV13)=0,"",COUNTIF('MACHINE INFO'!Q$10:Q$302,AV13))</f>
        <v>15</v>
      </c>
      <c r="BI13" s="821"/>
      <c r="BJ13" s="821"/>
      <c r="BK13" s="821"/>
      <c r="BL13" s="821"/>
      <c r="BM13" s="821"/>
      <c r="BN13" s="821"/>
      <c r="BO13" s="821"/>
      <c r="BP13" s="821"/>
      <c r="BQ13" s="822">
        <f>IF(BH13="","",SUM(BH13/BH$18))</f>
        <v>0.1048951048951049</v>
      </c>
      <c r="BR13" s="822"/>
      <c r="BS13" s="822"/>
      <c r="BT13" s="822"/>
      <c r="BU13" s="822"/>
      <c r="BV13" s="822"/>
      <c r="BW13" s="822"/>
      <c r="BX13" s="822"/>
      <c r="BY13" s="822"/>
      <c r="CB13" s="832"/>
      <c r="CC13" s="833"/>
      <c r="CD13" s="833"/>
      <c r="CE13" s="833"/>
      <c r="CF13" s="833"/>
      <c r="CG13" s="833"/>
      <c r="CH13" s="833"/>
      <c r="CI13" s="833"/>
      <c r="CJ13" s="833"/>
      <c r="CK13" s="833"/>
      <c r="CL13" s="833"/>
      <c r="CM13" s="834"/>
      <c r="CN13" s="838"/>
      <c r="CO13" s="839"/>
      <c r="CP13" s="839"/>
      <c r="CQ13" s="839"/>
      <c r="CR13" s="839"/>
      <c r="CS13" s="839"/>
      <c r="CT13" s="839"/>
      <c r="CU13" s="839"/>
      <c r="CV13" s="840"/>
      <c r="CW13" s="925"/>
      <c r="CX13" s="926"/>
      <c r="CY13" s="926"/>
      <c r="CZ13" s="926"/>
      <c r="DA13" s="926"/>
      <c r="DB13" s="926"/>
      <c r="DC13" s="926"/>
      <c r="DD13" s="926"/>
      <c r="DE13" s="927"/>
      <c r="DH13" s="820"/>
      <c r="DI13" s="820"/>
      <c r="DJ13" s="820"/>
      <c r="DK13" s="820"/>
      <c r="DL13" s="820"/>
      <c r="DM13" s="820"/>
      <c r="DN13" s="820"/>
      <c r="DO13" s="820"/>
      <c r="DP13" s="820"/>
      <c r="DQ13" s="820"/>
      <c r="DR13" s="820"/>
      <c r="DS13" s="820"/>
      <c r="DT13" s="821"/>
      <c r="DU13" s="821"/>
      <c r="DV13" s="821"/>
      <c r="DW13" s="821"/>
      <c r="DX13" s="821"/>
      <c r="DY13" s="821"/>
      <c r="DZ13" s="821"/>
      <c r="EA13" s="821"/>
      <c r="EB13" s="821"/>
      <c r="EC13" s="822" t="str">
        <f t="shared" si="2"/>
        <v/>
      </c>
      <c r="ED13" s="822"/>
      <c r="EE13" s="822"/>
      <c r="EF13" s="822"/>
      <c r="EG13" s="822"/>
      <c r="EH13" s="822"/>
      <c r="EI13" s="822"/>
      <c r="EJ13" s="822"/>
      <c r="EK13" s="822"/>
    </row>
    <row r="14" spans="1:141" s="161" customFormat="1" ht="21" customHeight="1" x14ac:dyDescent="0.35">
      <c r="I14" s="160"/>
      <c r="J14" s="160"/>
      <c r="K14" s="160"/>
      <c r="L14" s="160"/>
      <c r="M14" s="168"/>
      <c r="S14" s="160"/>
      <c r="T14" s="160"/>
      <c r="U14" s="160"/>
      <c r="V14" s="160"/>
      <c r="W14" s="160"/>
      <c r="X14" s="160"/>
      <c r="Y14" s="160"/>
      <c r="Z14" s="160"/>
      <c r="AA14" s="160"/>
      <c r="AB14" s="160"/>
      <c r="AC14" s="160"/>
      <c r="AD14" s="160"/>
      <c r="AE14" s="160"/>
      <c r="AF14" s="160"/>
      <c r="AG14" s="160"/>
      <c r="AH14" s="160"/>
      <c r="AI14" s="160"/>
      <c r="AJ14" s="160"/>
      <c r="AK14" s="160"/>
      <c r="AL14" s="160"/>
      <c r="AM14" s="160"/>
      <c r="AV14" s="820" t="s">
        <v>2000</v>
      </c>
      <c r="AW14" s="820"/>
      <c r="AX14" s="820"/>
      <c r="AY14" s="820"/>
      <c r="AZ14" s="820"/>
      <c r="BA14" s="820"/>
      <c r="BB14" s="820"/>
      <c r="BC14" s="820"/>
      <c r="BD14" s="820"/>
      <c r="BE14" s="820"/>
      <c r="BF14" s="820"/>
      <c r="BG14" s="820"/>
      <c r="BH14" s="821">
        <f>IF(COUNTIF('MACHINE INFO'!Q$10:Q$302,AV14)=0,"",COUNTIF('MACHINE INFO'!Q$10:Q$302,AV14))</f>
        <v>118</v>
      </c>
      <c r="BI14" s="821"/>
      <c r="BJ14" s="821"/>
      <c r="BK14" s="821"/>
      <c r="BL14" s="821"/>
      <c r="BM14" s="821"/>
      <c r="BN14" s="821"/>
      <c r="BO14" s="821"/>
      <c r="BP14" s="821"/>
      <c r="BQ14" s="822">
        <f>IF(BH14="","",SUM(BH14/BH$18))</f>
        <v>0.82517482517482521</v>
      </c>
      <c r="BR14" s="822"/>
      <c r="BS14" s="822"/>
      <c r="BT14" s="822"/>
      <c r="BU14" s="822"/>
      <c r="BV14" s="822"/>
      <c r="BW14" s="822"/>
      <c r="BX14" s="822"/>
      <c r="BY14" s="822"/>
      <c r="CB14" s="820" t="s">
        <v>1754</v>
      </c>
      <c r="CC14" s="820"/>
      <c r="CD14" s="820"/>
      <c r="CE14" s="820"/>
      <c r="CF14" s="820"/>
      <c r="CG14" s="820"/>
      <c r="CH14" s="820"/>
      <c r="CI14" s="820"/>
      <c r="CJ14" s="820"/>
      <c r="CK14" s="820"/>
      <c r="CL14" s="820"/>
      <c r="CM14" s="820"/>
      <c r="CN14" s="821">
        <f>IF(COUNTIF('MACHINE INFO'!I$10:I$302,CB14)=0,"",COUNTIF('MACHINE INFO'!I$10:I$302,CB14))</f>
        <v>4</v>
      </c>
      <c r="CO14" s="821"/>
      <c r="CP14" s="821"/>
      <c r="CQ14" s="821"/>
      <c r="CR14" s="821"/>
      <c r="CS14" s="821"/>
      <c r="CT14" s="821"/>
      <c r="CU14" s="821"/>
      <c r="CV14" s="821"/>
      <c r="CW14" s="822">
        <f t="shared" si="1"/>
        <v>2.7972027972027972E-2</v>
      </c>
      <c r="CX14" s="822"/>
      <c r="CY14" s="822"/>
      <c r="CZ14" s="822"/>
      <c r="DA14" s="822"/>
      <c r="DB14" s="822"/>
      <c r="DC14" s="822"/>
      <c r="DD14" s="822"/>
      <c r="DE14" s="822"/>
      <c r="DH14" s="820"/>
      <c r="DI14" s="820"/>
      <c r="DJ14" s="820"/>
      <c r="DK14" s="820"/>
      <c r="DL14" s="820"/>
      <c r="DM14" s="820"/>
      <c r="DN14" s="820"/>
      <c r="DO14" s="820"/>
      <c r="DP14" s="820"/>
      <c r="DQ14" s="820"/>
      <c r="DR14" s="820"/>
      <c r="DS14" s="820"/>
      <c r="DT14" s="821"/>
      <c r="DU14" s="821"/>
      <c r="DV14" s="821"/>
      <c r="DW14" s="821"/>
      <c r="DX14" s="821"/>
      <c r="DY14" s="821"/>
      <c r="DZ14" s="821"/>
      <c r="EA14" s="821"/>
      <c r="EB14" s="821"/>
      <c r="EC14" s="822" t="str">
        <f t="shared" si="2"/>
        <v/>
      </c>
      <c r="ED14" s="822"/>
      <c r="EE14" s="822"/>
      <c r="EF14" s="822"/>
      <c r="EG14" s="822"/>
      <c r="EH14" s="822"/>
      <c r="EI14" s="822"/>
      <c r="EJ14" s="822"/>
      <c r="EK14" s="822"/>
    </row>
    <row r="15" spans="1:141" s="161" customFormat="1" ht="30" customHeight="1" x14ac:dyDescent="0.35">
      <c r="I15" s="160"/>
      <c r="J15" s="160"/>
      <c r="K15" s="160"/>
      <c r="L15" s="160"/>
      <c r="M15" s="168"/>
      <c r="Z15" s="166"/>
      <c r="AA15" s="166"/>
      <c r="AB15" s="169"/>
      <c r="AC15" s="169"/>
      <c r="AV15" s="820" t="s">
        <v>1999</v>
      </c>
      <c r="AW15" s="820"/>
      <c r="AX15" s="820"/>
      <c r="AY15" s="820"/>
      <c r="AZ15" s="820"/>
      <c r="BA15" s="820"/>
      <c r="BB15" s="820"/>
      <c r="BC15" s="820"/>
      <c r="BD15" s="820"/>
      <c r="BE15" s="820"/>
      <c r="BF15" s="820"/>
      <c r="BG15" s="820"/>
      <c r="BH15" s="821">
        <f>IF(COUNTIF('MACHINE INFO'!Q$10:Q$302,AV15)=0,"",COUNTIF('MACHINE INFO'!Q$10:Q$302,AV15))</f>
        <v>10</v>
      </c>
      <c r="BI15" s="821"/>
      <c r="BJ15" s="821"/>
      <c r="BK15" s="821"/>
      <c r="BL15" s="821"/>
      <c r="BM15" s="821"/>
      <c r="BN15" s="821"/>
      <c r="BO15" s="821"/>
      <c r="BP15" s="821"/>
      <c r="BQ15" s="822">
        <f>IF(BH15="","",SUM(BH15/BH$18))</f>
        <v>6.9930069930069935E-2</v>
      </c>
      <c r="BR15" s="822"/>
      <c r="BS15" s="822"/>
      <c r="BT15" s="822"/>
      <c r="BU15" s="822"/>
      <c r="BV15" s="822"/>
      <c r="BW15" s="822"/>
      <c r="BX15" s="822"/>
      <c r="BY15" s="822"/>
      <c r="CN15" s="855">
        <f>SUM(CN3:CV14)</f>
        <v>143</v>
      </c>
      <c r="CO15" s="856"/>
      <c r="CP15" s="856"/>
      <c r="CQ15" s="856"/>
      <c r="CR15" s="856"/>
      <c r="CS15" s="856"/>
      <c r="CT15" s="856"/>
      <c r="CU15" s="856"/>
      <c r="CV15" s="857"/>
      <c r="CW15" s="828">
        <f>SUM(CW3:DE14)</f>
        <v>1</v>
      </c>
      <c r="CX15" s="828"/>
      <c r="CY15" s="828"/>
      <c r="CZ15" s="828"/>
      <c r="DA15" s="828"/>
      <c r="DB15" s="828"/>
      <c r="DC15" s="828"/>
      <c r="DD15" s="828"/>
      <c r="DE15" s="828"/>
      <c r="DT15" s="827">
        <f>SUM(DT3:EB14)</f>
        <v>10</v>
      </c>
      <c r="DU15" s="827"/>
      <c r="DV15" s="827"/>
      <c r="DW15" s="827"/>
      <c r="DX15" s="827"/>
      <c r="DY15" s="827"/>
      <c r="DZ15" s="827"/>
      <c r="EA15" s="827"/>
      <c r="EB15" s="827"/>
      <c r="EC15" s="828">
        <f>SUM(EC3:EK14)</f>
        <v>1</v>
      </c>
      <c r="ED15" s="828"/>
      <c r="EE15" s="828"/>
      <c r="EF15" s="828"/>
      <c r="EG15" s="828"/>
      <c r="EH15" s="828"/>
      <c r="EI15" s="828"/>
      <c r="EJ15" s="828"/>
      <c r="EK15" s="828"/>
    </row>
    <row r="16" spans="1:141" s="162" customFormat="1" ht="20.55" customHeight="1" x14ac:dyDescent="0.35">
      <c r="AV16" s="820"/>
      <c r="AW16" s="820"/>
      <c r="AX16" s="820"/>
      <c r="AY16" s="820"/>
      <c r="AZ16" s="820"/>
      <c r="BA16" s="820"/>
      <c r="BB16" s="820"/>
      <c r="BC16" s="820"/>
      <c r="BD16" s="820"/>
      <c r="BE16" s="820"/>
      <c r="BF16" s="820"/>
      <c r="BG16" s="820"/>
      <c r="BH16" s="821" t="str">
        <f>IF(COUNTIF('MACHINE INFO'!Q$10:Q$302,AV16)=0,"",COUNTIF('MACHINE INFO'!Q$10:Q$302,AV16))</f>
        <v/>
      </c>
      <c r="BI16" s="821"/>
      <c r="BJ16" s="821"/>
      <c r="BK16" s="821"/>
      <c r="BL16" s="821"/>
      <c r="BM16" s="821"/>
      <c r="BN16" s="821"/>
      <c r="BO16" s="821"/>
      <c r="BP16" s="821"/>
      <c r="BQ16" s="822" t="str">
        <f>IF(BH16="","",SUM(BH16/BH$18))</f>
        <v/>
      </c>
      <c r="BR16" s="822"/>
      <c r="BS16" s="822"/>
      <c r="BT16" s="822"/>
      <c r="BU16" s="822"/>
      <c r="BV16" s="822"/>
      <c r="BW16" s="822"/>
      <c r="BX16" s="822"/>
      <c r="BY16" s="822"/>
      <c r="BZ16" s="161"/>
      <c r="CA16" s="161"/>
      <c r="CB16" s="161"/>
      <c r="CC16" s="161"/>
      <c r="CD16" s="161"/>
      <c r="CE16" s="161"/>
      <c r="CF16" s="161"/>
      <c r="CG16" s="161"/>
      <c r="CH16" s="161"/>
      <c r="CI16" s="161"/>
      <c r="CJ16" s="161"/>
      <c r="CK16" s="161"/>
      <c r="CL16" s="161"/>
      <c r="CM16" s="161"/>
      <c r="CN16" s="161"/>
      <c r="CO16" s="161"/>
      <c r="CP16" s="161"/>
      <c r="CQ16" s="161"/>
      <c r="CR16" s="161"/>
      <c r="CS16" s="161"/>
      <c r="CT16" s="161"/>
      <c r="CU16" s="161"/>
      <c r="CV16" s="161"/>
      <c r="CW16" s="161"/>
      <c r="CX16" s="161"/>
      <c r="CY16" s="161"/>
      <c r="CZ16" s="161"/>
      <c r="DA16" s="161"/>
      <c r="DB16" s="161"/>
      <c r="DC16" s="161"/>
      <c r="DD16" s="161"/>
      <c r="DE16" s="161"/>
      <c r="DF16" s="161"/>
      <c r="DG16" s="161"/>
      <c r="DH16" s="161"/>
      <c r="DI16" s="161"/>
      <c r="DJ16" s="161"/>
      <c r="DK16" s="161"/>
      <c r="DL16" s="161"/>
      <c r="DM16" s="161"/>
      <c r="DN16" s="161"/>
      <c r="DO16" s="161"/>
      <c r="DP16" s="161"/>
      <c r="DQ16" s="161"/>
      <c r="DR16" s="161"/>
      <c r="DS16" s="161"/>
      <c r="DT16" s="161"/>
      <c r="DU16" s="161"/>
      <c r="DV16" s="161"/>
      <c r="DW16" s="161"/>
      <c r="DX16" s="161"/>
      <c r="DY16" s="161"/>
      <c r="DZ16" s="161"/>
      <c r="EA16" s="161"/>
      <c r="EB16" s="161"/>
      <c r="EC16" s="161"/>
      <c r="ED16" s="161"/>
      <c r="EE16" s="161"/>
      <c r="EF16" s="161"/>
      <c r="EG16" s="161"/>
      <c r="EH16" s="161"/>
      <c r="EI16" s="161"/>
      <c r="EJ16" s="161"/>
      <c r="EK16" s="161"/>
    </row>
    <row r="17" spans="2:243" s="171" customFormat="1" ht="31.5" customHeight="1" x14ac:dyDescent="0.35">
      <c r="AV17" s="820"/>
      <c r="AW17" s="820"/>
      <c r="AX17" s="820"/>
      <c r="AY17" s="820"/>
      <c r="AZ17" s="820"/>
      <c r="BA17" s="820"/>
      <c r="BB17" s="820"/>
      <c r="BC17" s="820"/>
      <c r="BD17" s="820"/>
      <c r="BE17" s="820"/>
      <c r="BF17" s="820"/>
      <c r="BG17" s="820"/>
      <c r="BH17" s="821" t="str">
        <f>IF(COUNTIF('MACHINE INFO'!Q$10:Q$302,AV17)=0,"",COUNTIF('MACHINE INFO'!Q$10:Q$302,AV17))</f>
        <v/>
      </c>
      <c r="BI17" s="821"/>
      <c r="BJ17" s="821"/>
      <c r="BK17" s="821"/>
      <c r="BL17" s="821"/>
      <c r="BM17" s="821"/>
      <c r="BN17" s="821"/>
      <c r="BO17" s="821"/>
      <c r="BP17" s="821"/>
      <c r="BQ17" s="822" t="str">
        <f>IF(BH17="","",SUM(BH17/BH$18))</f>
        <v/>
      </c>
      <c r="BR17" s="822"/>
      <c r="BS17" s="822"/>
      <c r="BT17" s="822"/>
      <c r="BU17" s="822"/>
      <c r="BV17" s="822"/>
      <c r="BW17" s="822"/>
      <c r="BX17" s="822"/>
      <c r="BY17" s="822"/>
      <c r="BZ17" s="161"/>
      <c r="CA17" s="161"/>
      <c r="CB17" s="700"/>
      <c r="CC17" s="700"/>
      <c r="CD17" s="700"/>
      <c r="CE17" s="700"/>
      <c r="CF17" s="700"/>
      <c r="CG17" s="700"/>
      <c r="CH17" s="700"/>
      <c r="CI17" s="700"/>
      <c r="CJ17" s="700"/>
      <c r="CK17" s="700"/>
      <c r="CL17" s="700"/>
      <c r="CM17" s="700"/>
      <c r="CN17" s="700"/>
      <c r="CO17" s="700"/>
      <c r="CP17" s="700"/>
      <c r="CQ17" s="700"/>
      <c r="CR17" s="700"/>
      <c r="CS17" s="700"/>
      <c r="CT17" s="700"/>
      <c r="CU17" s="700"/>
      <c r="CV17" s="700"/>
      <c r="CW17" s="161"/>
      <c r="CX17" s="161"/>
      <c r="CY17" s="161"/>
      <c r="CZ17" s="161"/>
      <c r="DA17" s="161"/>
      <c r="DB17" s="161"/>
      <c r="DC17" s="161"/>
      <c r="DD17" s="161"/>
      <c r="DE17" s="161"/>
      <c r="DF17" s="161"/>
      <c r="DG17" s="161"/>
      <c r="DH17" s="161"/>
      <c r="DJ17" s="161"/>
      <c r="DK17" s="161"/>
      <c r="DM17" s="161"/>
      <c r="DN17" s="161"/>
      <c r="DO17" s="161"/>
      <c r="DP17" s="334"/>
      <c r="DQ17" s="161"/>
      <c r="DR17" s="161"/>
      <c r="DS17" s="161"/>
      <c r="DT17" s="161"/>
      <c r="DU17" s="161"/>
      <c r="DV17" s="161"/>
      <c r="DW17" s="161"/>
      <c r="DX17" s="161"/>
      <c r="DY17" s="161"/>
      <c r="DZ17" s="161"/>
      <c r="EA17" s="161"/>
      <c r="EB17" s="161"/>
      <c r="EC17" s="161"/>
      <c r="ED17" s="161"/>
      <c r="EE17" s="161"/>
      <c r="EF17" s="161"/>
      <c r="EG17" s="161"/>
      <c r="EH17" s="161"/>
      <c r="EI17" s="161"/>
      <c r="EJ17" s="161"/>
      <c r="EK17" s="161"/>
    </row>
    <row r="18" spans="2:243" s="171" customFormat="1" ht="20.25" x14ac:dyDescent="0.35">
      <c r="AV18" s="170">
        <v>0.02</v>
      </c>
      <c r="AW18" s="170"/>
      <c r="AX18" s="170"/>
      <c r="AY18" s="170"/>
      <c r="AZ18" s="170"/>
      <c r="BA18" s="170"/>
      <c r="BB18" s="170"/>
      <c r="BC18" s="170"/>
      <c r="BD18" s="170"/>
      <c r="BE18" s="161"/>
      <c r="BF18" s="161"/>
      <c r="BG18" s="161"/>
      <c r="BH18" s="827">
        <f>SUM(BH13:BP17)</f>
        <v>143</v>
      </c>
      <c r="BI18" s="827"/>
      <c r="BJ18" s="827"/>
      <c r="BK18" s="827"/>
      <c r="BL18" s="827"/>
      <c r="BM18" s="827"/>
      <c r="BN18" s="827"/>
      <c r="BO18" s="827"/>
      <c r="BP18" s="827"/>
      <c r="BQ18" s="828">
        <f>SUM(BQ13:BY17)</f>
        <v>1</v>
      </c>
      <c r="BR18" s="828"/>
      <c r="BS18" s="828"/>
      <c r="BT18" s="828"/>
      <c r="BU18" s="828"/>
      <c r="BV18" s="828"/>
      <c r="BW18" s="828"/>
      <c r="BX18" s="828"/>
      <c r="BY18" s="828"/>
      <c r="BZ18" s="429"/>
      <c r="CA18" s="162"/>
      <c r="CB18" s="700"/>
      <c r="CC18" s="700"/>
      <c r="CD18" s="700"/>
      <c r="CE18" s="700"/>
      <c r="CF18" s="700"/>
      <c r="CG18" s="700"/>
      <c r="CH18" s="700"/>
      <c r="CI18" s="700"/>
      <c r="CJ18" s="700"/>
      <c r="CK18" s="700"/>
      <c r="CL18" s="700"/>
      <c r="CM18" s="700"/>
      <c r="CN18" s="700"/>
      <c r="CO18" s="700"/>
      <c r="CP18" s="700"/>
      <c r="CQ18" s="700"/>
      <c r="CR18" s="700"/>
      <c r="CS18" s="700"/>
      <c r="CT18" s="700"/>
      <c r="CU18" s="700"/>
      <c r="CV18" s="700"/>
      <c r="CW18" s="162"/>
      <c r="CX18" s="162"/>
      <c r="CY18" s="162"/>
      <c r="CZ18" s="162"/>
      <c r="DA18" s="162"/>
      <c r="DB18" s="162"/>
      <c r="DC18" s="162"/>
      <c r="DD18" s="162"/>
      <c r="DE18" s="162"/>
      <c r="DF18" s="162"/>
      <c r="DG18" s="162"/>
      <c r="DH18" s="162"/>
      <c r="DI18" s="162"/>
      <c r="DJ18" s="162"/>
      <c r="DK18" s="162"/>
      <c r="DL18" s="162"/>
      <c r="DM18" s="162"/>
      <c r="DN18" s="162"/>
      <c r="DO18" s="162"/>
      <c r="DP18" s="162"/>
      <c r="DQ18" s="162"/>
      <c r="DR18" s="162"/>
      <c r="DS18" s="162"/>
      <c r="DT18" s="162"/>
      <c r="DU18" s="162"/>
      <c r="DV18" s="162"/>
      <c r="DW18" s="162"/>
      <c r="DX18" s="162"/>
      <c r="DY18" s="162"/>
      <c r="DZ18" s="162"/>
      <c r="EA18" s="162"/>
      <c r="EB18" s="162"/>
      <c r="EC18" s="162"/>
      <c r="ED18" s="162"/>
      <c r="EE18" s="162"/>
      <c r="EF18" s="162"/>
      <c r="EG18" s="162"/>
      <c r="EH18" s="162"/>
      <c r="EI18" s="162"/>
      <c r="EJ18" s="162"/>
      <c r="EK18" s="162"/>
      <c r="EL18" s="162"/>
      <c r="EM18" s="162"/>
      <c r="EN18" s="162"/>
      <c r="EO18" s="162"/>
      <c r="EP18" s="162"/>
      <c r="EQ18" s="162"/>
      <c r="ER18" s="162"/>
      <c r="ES18" s="162"/>
      <c r="ET18" s="162"/>
      <c r="EU18" s="162"/>
      <c r="EV18" s="162"/>
    </row>
    <row r="19" spans="2:243" s="171" customFormat="1" ht="18" customHeight="1" x14ac:dyDescent="0.35">
      <c r="B19" s="254"/>
      <c r="C19" s="254"/>
      <c r="D19" s="254"/>
      <c r="E19" s="254"/>
      <c r="F19" s="254"/>
      <c r="G19" s="254"/>
      <c r="H19" s="254"/>
      <c r="I19" s="255"/>
      <c r="J19" s="255"/>
      <c r="K19" s="255"/>
      <c r="L19" s="255"/>
      <c r="M19" s="256"/>
      <c r="N19" s="301"/>
      <c r="O19" s="301"/>
      <c r="P19" s="301"/>
      <c r="Q19" s="301"/>
      <c r="R19" s="301"/>
      <c r="S19" s="301"/>
      <c r="T19" s="302"/>
      <c r="U19" s="260"/>
      <c r="V19" s="260"/>
      <c r="W19" s="260"/>
      <c r="X19" s="260"/>
      <c r="Y19" s="260"/>
      <c r="Z19" s="166"/>
      <c r="AA19" s="166"/>
      <c r="AB19" s="169"/>
      <c r="AC19" s="169"/>
      <c r="AD19" s="301"/>
      <c r="AE19" s="301"/>
      <c r="AF19" s="301"/>
      <c r="AG19" s="301"/>
      <c r="AH19" s="301"/>
      <c r="AI19" s="301"/>
      <c r="AJ19" s="257"/>
      <c r="AK19" s="258"/>
      <c r="AL19" s="258"/>
      <c r="AM19" s="258"/>
      <c r="AV19" s="818" t="s">
        <v>1493</v>
      </c>
      <c r="AW19" s="818"/>
      <c r="AX19" s="818"/>
      <c r="AY19" s="818"/>
      <c r="AZ19" s="818"/>
      <c r="BA19" s="818"/>
      <c r="BB19" s="818"/>
      <c r="BC19" s="818"/>
      <c r="BD19" s="818"/>
      <c r="BE19" s="818"/>
      <c r="BF19" s="818"/>
      <c r="BG19" s="818"/>
      <c r="BH19" s="823">
        <v>50</v>
      </c>
      <c r="BI19" s="823"/>
      <c r="BJ19" s="823"/>
      <c r="BK19" s="823"/>
      <c r="BL19" s="823"/>
      <c r="BM19" s="823"/>
      <c r="BN19" s="823"/>
      <c r="BO19" s="823"/>
      <c r="BP19" s="823"/>
      <c r="BQ19" s="879">
        <f>IF(BH19="","",SUM(BH19/BH$18))</f>
        <v>0.34965034965034963</v>
      </c>
      <c r="BR19" s="879"/>
      <c r="BS19" s="879"/>
      <c r="BT19" s="879"/>
      <c r="BU19" s="879"/>
      <c r="BV19" s="879"/>
      <c r="BW19" s="879"/>
      <c r="BX19" s="879"/>
      <c r="BY19" s="879"/>
      <c r="BZ19" s="698"/>
      <c r="CA19" s="699"/>
      <c r="CB19" s="700"/>
      <c r="CC19" s="700"/>
      <c r="CD19" s="700"/>
      <c r="CE19" s="700"/>
      <c r="CF19" s="700"/>
      <c r="CG19" s="700"/>
      <c r="CH19" s="700"/>
      <c r="CI19" s="700"/>
      <c r="CJ19" s="700"/>
      <c r="CK19" s="700"/>
      <c r="CL19" s="700"/>
      <c r="CM19" s="700"/>
      <c r="CN19" s="700"/>
      <c r="CO19" s="700"/>
      <c r="CP19" s="700"/>
      <c r="CQ19" s="700"/>
      <c r="CR19" s="700"/>
      <c r="CS19" s="700"/>
      <c r="CT19" s="700"/>
      <c r="CU19" s="700"/>
      <c r="CV19" s="700"/>
      <c r="CZ19" s="254"/>
      <c r="DA19" s="254"/>
      <c r="DB19" s="254"/>
      <c r="DF19" s="257"/>
      <c r="DG19" s="260"/>
      <c r="DH19" s="260"/>
      <c r="DI19" s="260"/>
      <c r="DJ19" s="260"/>
      <c r="DK19" s="260"/>
      <c r="DL19" s="254"/>
      <c r="DM19" s="254"/>
      <c r="DN19" s="254"/>
      <c r="DO19" s="254"/>
      <c r="EC19" s="259"/>
      <c r="ED19" s="259"/>
      <c r="EE19" s="257"/>
      <c r="EF19" s="260"/>
      <c r="EG19" s="260"/>
      <c r="EH19" s="260"/>
      <c r="EI19" s="260"/>
      <c r="EJ19" s="260"/>
      <c r="EK19" s="254"/>
      <c r="EL19" s="259"/>
      <c r="EM19" s="259"/>
      <c r="EN19" s="259"/>
      <c r="EO19" s="259"/>
      <c r="EP19" s="259"/>
      <c r="EQ19" s="257"/>
      <c r="ER19" s="260"/>
      <c r="ES19" s="260"/>
      <c r="ET19" s="260"/>
      <c r="EU19" s="260"/>
      <c r="EV19" s="260"/>
      <c r="EW19" s="254"/>
      <c r="EX19" s="254"/>
      <c r="FM19" s="254"/>
      <c r="FN19" s="254"/>
    </row>
    <row r="20" spans="2:243" s="171" customFormat="1" ht="9.6" customHeight="1" x14ac:dyDescent="0.35">
      <c r="B20" s="254"/>
      <c r="C20" s="254"/>
      <c r="D20" s="254"/>
      <c r="E20" s="254"/>
      <c r="F20" s="254"/>
      <c r="G20" s="254"/>
      <c r="H20" s="254"/>
      <c r="I20" s="255"/>
      <c r="J20" s="255"/>
      <c r="K20" s="255"/>
      <c r="L20" s="255"/>
      <c r="M20" s="256"/>
      <c r="N20" s="301"/>
      <c r="O20" s="301"/>
      <c r="P20" s="301"/>
      <c r="Q20" s="301"/>
      <c r="R20" s="301"/>
      <c r="S20" s="301"/>
      <c r="T20" s="260"/>
      <c r="U20" s="260"/>
      <c r="V20" s="260"/>
      <c r="W20" s="260"/>
      <c r="X20" s="260"/>
      <c r="Y20" s="260"/>
      <c r="Z20" s="166"/>
      <c r="AA20" s="166"/>
      <c r="AB20" s="169"/>
      <c r="AC20" s="169"/>
      <c r="AD20" s="301"/>
      <c r="AE20" s="301"/>
      <c r="AF20" s="301"/>
      <c r="AG20" s="301"/>
      <c r="AH20" s="301"/>
      <c r="AI20" s="301"/>
      <c r="AJ20" s="260"/>
      <c r="AK20" s="258"/>
      <c r="AL20" s="258"/>
      <c r="AM20" s="258"/>
      <c r="CH20" s="259"/>
      <c r="CI20" s="259"/>
      <c r="CJ20" s="259"/>
      <c r="CK20" s="259"/>
      <c r="CL20" s="259"/>
      <c r="CM20" s="259"/>
      <c r="CN20" s="260"/>
      <c r="CO20" s="260"/>
      <c r="CP20" s="260"/>
      <c r="CQ20" s="260"/>
      <c r="CR20" s="260"/>
      <c r="CS20" s="260"/>
      <c r="CT20" s="254"/>
      <c r="CU20" s="254"/>
      <c r="CV20" s="254"/>
      <c r="CW20" s="254"/>
      <c r="CX20" s="254"/>
      <c r="CY20" s="254"/>
      <c r="CZ20" s="259"/>
      <c r="DA20" s="259"/>
      <c r="DB20" s="259"/>
      <c r="DC20" s="259"/>
      <c r="DD20" s="259"/>
      <c r="DE20" s="259"/>
      <c r="DF20" s="260"/>
      <c r="DG20" s="260"/>
      <c r="DH20" s="260"/>
      <c r="DI20" s="260"/>
      <c r="DJ20" s="260"/>
      <c r="DK20" s="260"/>
      <c r="DL20" s="254"/>
      <c r="DM20" s="254"/>
      <c r="DN20" s="254"/>
      <c r="DO20" s="254"/>
      <c r="DP20" s="254"/>
      <c r="DQ20" s="254"/>
      <c r="DR20" s="260"/>
      <c r="DS20" s="260"/>
      <c r="DT20" s="260"/>
      <c r="DU20" s="260"/>
      <c r="DV20" s="260"/>
      <c r="DW20" s="260"/>
      <c r="DX20" s="254"/>
      <c r="DY20" s="254"/>
      <c r="DZ20" s="254"/>
      <c r="EA20" s="254"/>
      <c r="ET20" s="254"/>
      <c r="EU20" s="254"/>
      <c r="EV20" s="259"/>
      <c r="EW20" s="259"/>
      <c r="EX20" s="260"/>
      <c r="EY20" s="260"/>
      <c r="EZ20" s="260"/>
      <c r="FA20" s="260"/>
      <c r="FB20" s="254"/>
      <c r="FC20" s="254"/>
      <c r="FD20" s="254"/>
      <c r="FE20" s="254"/>
      <c r="FF20" s="254"/>
      <c r="FG20" s="254"/>
      <c r="FH20" s="259"/>
      <c r="FI20" s="259"/>
      <c r="FJ20" s="259"/>
      <c r="FK20" s="259"/>
      <c r="FL20" s="259"/>
      <c r="FM20" s="259"/>
      <c r="FN20" s="260"/>
      <c r="FO20" s="260"/>
      <c r="FP20" s="260"/>
      <c r="FQ20" s="260"/>
      <c r="FR20" s="260"/>
      <c r="FS20" s="260"/>
      <c r="FT20" s="254"/>
      <c r="FU20" s="254"/>
      <c r="GJ20" s="254"/>
      <c r="GK20" s="254"/>
    </row>
    <row r="21" spans="2:243" s="349" customFormat="1" ht="7.5" customHeight="1" x14ac:dyDescent="0.35"/>
    <row r="22" spans="2:243" s="349" customFormat="1" ht="7.5" customHeight="1" x14ac:dyDescent="0.35"/>
    <row r="23" spans="2:243" s="349" customFormat="1" ht="7.5" customHeight="1" x14ac:dyDescent="0.35"/>
    <row r="24" spans="2:243" s="364" customFormat="1" ht="7.5" customHeight="1" x14ac:dyDescent="0.35"/>
    <row r="25" spans="2:243" s="349" customFormat="1" ht="7.5" customHeight="1" x14ac:dyDescent="0.35">
      <c r="B25" s="394"/>
      <c r="C25" s="394"/>
      <c r="D25" s="394"/>
      <c r="E25" s="394"/>
      <c r="F25" s="394"/>
      <c r="G25" s="394"/>
      <c r="H25" s="394"/>
      <c r="I25" s="394"/>
      <c r="J25" s="394"/>
      <c r="K25" s="394"/>
      <c r="L25" s="394"/>
      <c r="M25" s="394"/>
      <c r="P25" s="662"/>
      <c r="Q25" s="662"/>
      <c r="R25" s="662"/>
      <c r="S25" s="662"/>
      <c r="T25" s="662"/>
      <c r="U25" s="662"/>
      <c r="AA25" s="591"/>
      <c r="AH25" s="590"/>
      <c r="AS25" s="590"/>
      <c r="BQ25" s="672" t="s">
        <v>1955</v>
      </c>
      <c r="BR25" s="673"/>
      <c r="BS25" s="673"/>
      <c r="BT25" s="673"/>
      <c r="BU25" s="673"/>
      <c r="BV25" s="673"/>
      <c r="BX25" s="525"/>
      <c r="CD25" s="517"/>
      <c r="CE25" s="523" t="str">
        <f>TOTALS!$AI$10</f>
        <v>NO DROP</v>
      </c>
      <c r="CF25" s="671"/>
      <c r="CG25" s="671"/>
      <c r="CH25" s="671"/>
      <c r="CI25" s="517"/>
      <c r="CS25" s="672"/>
      <c r="CT25" s="673"/>
      <c r="CU25" s="673"/>
      <c r="CV25" s="673"/>
      <c r="CW25" s="673"/>
      <c r="CX25" s="673"/>
      <c r="DC25" s="599"/>
      <c r="DD25" s="599"/>
      <c r="DE25" s="599"/>
      <c r="DF25" s="599"/>
      <c r="DG25" s="599"/>
      <c r="DH25" s="599"/>
      <c r="DJ25" s="523"/>
      <c r="DK25" s="674"/>
      <c r="DL25" s="675"/>
      <c r="DM25" s="675"/>
      <c r="DN25" s="675"/>
      <c r="DO25" s="675"/>
    </row>
    <row r="26" spans="2:243" s="349" customFormat="1" ht="7.5" customHeight="1" x14ac:dyDescent="0.35">
      <c r="B26" s="394"/>
      <c r="C26" s="394"/>
      <c r="D26" s="394"/>
      <c r="E26" s="394"/>
      <c r="F26" s="394"/>
      <c r="G26" s="394"/>
      <c r="H26" s="394"/>
      <c r="I26" s="394"/>
      <c r="J26" s="394"/>
      <c r="K26" s="394"/>
      <c r="L26" s="394"/>
      <c r="M26" s="394"/>
      <c r="P26" s="662"/>
      <c r="Q26" s="662"/>
      <c r="R26" s="662"/>
      <c r="S26" s="662"/>
      <c r="T26" s="662"/>
      <c r="U26" s="662"/>
      <c r="AA26" s="591"/>
      <c r="AH26" s="458"/>
      <c r="AI26" s="457"/>
      <c r="AJ26" s="457"/>
      <c r="AK26" s="457"/>
      <c r="AL26" s="457"/>
      <c r="AM26" s="457"/>
      <c r="AN26" s="457"/>
      <c r="AO26" s="457"/>
      <c r="AP26" s="457"/>
      <c r="AQ26" s="457"/>
      <c r="AS26" s="590"/>
      <c r="BQ26" s="673"/>
      <c r="BR26" s="673"/>
      <c r="BS26" s="673"/>
      <c r="BT26" s="673"/>
      <c r="BU26" s="673"/>
      <c r="BV26" s="673"/>
      <c r="BX26" s="526"/>
      <c r="BY26" s="374"/>
      <c r="CD26" s="517"/>
      <c r="CE26" s="671"/>
      <c r="CF26" s="671"/>
      <c r="CG26" s="671"/>
      <c r="CH26" s="671"/>
      <c r="CI26" s="517"/>
      <c r="CN26" s="432"/>
      <c r="CO26" s="432"/>
      <c r="CP26" s="432"/>
      <c r="CQ26" s="432"/>
      <c r="CR26" s="374"/>
      <c r="CS26" s="673"/>
      <c r="CT26" s="673"/>
      <c r="CU26" s="673"/>
      <c r="CV26" s="673"/>
      <c r="CW26" s="673"/>
      <c r="CX26" s="673"/>
      <c r="CZ26" s="374"/>
      <c r="DA26" s="374"/>
      <c r="DB26" s="374"/>
      <c r="DC26" s="599"/>
      <c r="DD26" s="599"/>
      <c r="DE26" s="599"/>
      <c r="DF26" s="599"/>
      <c r="DG26" s="599"/>
      <c r="DH26" s="599"/>
      <c r="DJ26" s="524"/>
      <c r="DK26" s="675"/>
      <c r="DL26" s="675"/>
      <c r="DM26" s="675"/>
      <c r="DN26" s="675"/>
      <c r="DO26" s="675"/>
      <c r="DT26" s="374"/>
      <c r="DU26" s="374"/>
      <c r="DV26" s="374"/>
      <c r="DW26" s="374"/>
      <c r="DX26" s="432"/>
      <c r="DY26" s="432"/>
      <c r="DZ26" s="432"/>
      <c r="EA26" s="432"/>
      <c r="EB26" s="432"/>
      <c r="EC26" s="432"/>
      <c r="ED26" s="432"/>
      <c r="EE26" s="432"/>
      <c r="EF26" s="374"/>
      <c r="EG26" s="374"/>
      <c r="EH26" s="374"/>
      <c r="EI26" s="374"/>
      <c r="EJ26" s="404"/>
      <c r="EK26" s="404"/>
      <c r="EL26" s="404"/>
      <c r="EN26" s="374"/>
      <c r="EO26" s="374"/>
      <c r="EP26" s="374"/>
      <c r="EQ26" s="374"/>
      <c r="ER26" s="433"/>
      <c r="ES26" s="433"/>
      <c r="ET26" s="433"/>
      <c r="EU26" s="433"/>
      <c r="GJ26" s="393"/>
      <c r="GK26" s="393"/>
      <c r="GL26" s="393"/>
    </row>
    <row r="27" spans="2:243" s="349" customFormat="1" ht="7.5" customHeight="1" x14ac:dyDescent="0.35">
      <c r="B27" s="394"/>
      <c r="C27" s="394"/>
      <c r="D27" s="394"/>
      <c r="E27" s="394"/>
      <c r="F27" s="394"/>
      <c r="G27" s="394"/>
      <c r="H27" s="394"/>
      <c r="I27" s="394"/>
      <c r="J27" s="394"/>
      <c r="K27" s="394"/>
      <c r="L27" s="394"/>
      <c r="M27" s="394"/>
      <c r="P27" s="662"/>
      <c r="Q27" s="662"/>
      <c r="R27" s="662"/>
      <c r="S27" s="662"/>
      <c r="T27" s="662"/>
      <c r="U27" s="662"/>
      <c r="AA27" s="591"/>
      <c r="AH27" s="458"/>
      <c r="AI27" s="919" t="s">
        <v>1512</v>
      </c>
      <c r="AJ27" s="920"/>
      <c r="AK27" s="920"/>
      <c r="AL27" s="920"/>
      <c r="AM27" s="920"/>
      <c r="AN27" s="920"/>
      <c r="AO27" s="920"/>
      <c r="AP27" s="920"/>
      <c r="AQ27" s="920"/>
      <c r="AR27" s="920"/>
      <c r="AS27" s="921"/>
      <c r="AT27" s="394"/>
      <c r="AU27" s="394"/>
      <c r="BQ27" s="673"/>
      <c r="BR27" s="673"/>
      <c r="BS27" s="673"/>
      <c r="BT27" s="673"/>
      <c r="BU27" s="673"/>
      <c r="BV27" s="673"/>
      <c r="BX27" s="526"/>
      <c r="BY27" s="374"/>
      <c r="CD27" s="517"/>
      <c r="CE27" s="671"/>
      <c r="CF27" s="671"/>
      <c r="CG27" s="671"/>
      <c r="CH27" s="671"/>
      <c r="CI27" s="517"/>
      <c r="CN27" s="432"/>
      <c r="CO27" s="432"/>
      <c r="CP27" s="432"/>
      <c r="CQ27" s="432"/>
      <c r="CR27" s="374"/>
      <c r="CS27" s="673"/>
      <c r="CT27" s="673"/>
      <c r="CU27" s="673"/>
      <c r="CV27" s="673"/>
      <c r="CW27" s="673"/>
      <c r="CX27" s="673"/>
      <c r="CZ27" s="374"/>
      <c r="DA27" s="374"/>
      <c r="DB27" s="374"/>
      <c r="DC27" s="599"/>
      <c r="DD27" s="599"/>
      <c r="DE27" s="599"/>
      <c r="DF27" s="599"/>
      <c r="DG27" s="599"/>
      <c r="DH27" s="599"/>
      <c r="DJ27" s="524"/>
      <c r="DK27" s="675"/>
      <c r="DL27" s="675"/>
      <c r="DM27" s="675"/>
      <c r="DN27" s="675"/>
      <c r="DO27" s="675"/>
      <c r="DT27" s="374"/>
      <c r="DU27" s="374"/>
      <c r="DV27" s="374"/>
      <c r="DW27" s="374"/>
      <c r="DX27" s="432"/>
      <c r="DY27" s="432"/>
      <c r="DZ27" s="432"/>
      <c r="EA27" s="432"/>
      <c r="EB27" s="432"/>
      <c r="EC27" s="432"/>
      <c r="ED27" s="432"/>
      <c r="EE27" s="432"/>
      <c r="EF27" s="694"/>
      <c r="EG27" s="694"/>
      <c r="EH27" s="694"/>
      <c r="EI27" s="695"/>
      <c r="EJ27" s="859" t="s">
        <v>1619</v>
      </c>
      <c r="EK27" s="860"/>
      <c r="EL27" s="860"/>
      <c r="EM27" s="860"/>
      <c r="EN27" s="473"/>
      <c r="EO27" s="474"/>
      <c r="EP27" s="474"/>
      <c r="EQ27" s="374"/>
      <c r="ER27" s="433"/>
      <c r="ES27" s="433"/>
      <c r="ET27" s="433"/>
      <c r="EU27" s="433"/>
    </row>
    <row r="28" spans="2:243" s="349" customFormat="1" ht="7.5" customHeight="1" x14ac:dyDescent="0.35">
      <c r="B28" s="394"/>
      <c r="C28" s="394"/>
      <c r="D28" s="394"/>
      <c r="E28" s="394"/>
      <c r="F28" s="394"/>
      <c r="G28" s="394"/>
      <c r="H28" s="394"/>
      <c r="I28" s="394"/>
      <c r="J28" s="394"/>
      <c r="K28" s="394"/>
      <c r="L28" s="394"/>
      <c r="M28" s="394"/>
      <c r="S28" s="906"/>
      <c r="T28" s="906"/>
      <c r="U28" s="906"/>
      <c r="V28" s="906"/>
      <c r="W28" s="806" t="s">
        <v>2259</v>
      </c>
      <c r="X28" s="807"/>
      <c r="Y28" s="807"/>
      <c r="Z28" s="807"/>
      <c r="AA28" s="593"/>
      <c r="AB28" s="592"/>
      <c r="AH28" s="458"/>
      <c r="AI28" s="919"/>
      <c r="AJ28" s="920"/>
      <c r="AK28" s="920"/>
      <c r="AL28" s="920"/>
      <c r="AM28" s="920"/>
      <c r="AN28" s="920"/>
      <c r="AO28" s="920"/>
      <c r="AP28" s="920"/>
      <c r="AQ28" s="920"/>
      <c r="AR28" s="920"/>
      <c r="AS28" s="921"/>
      <c r="AT28" s="394"/>
      <c r="AU28" s="394"/>
      <c r="BL28" s="374"/>
      <c r="BM28" s="374"/>
      <c r="BN28" s="374"/>
      <c r="BO28" s="374"/>
      <c r="BP28" s="432"/>
      <c r="BQ28" s="432"/>
      <c r="BR28" s="432"/>
      <c r="BS28" s="432"/>
      <c r="BU28" s="432"/>
      <c r="BV28" s="432"/>
      <c r="BW28" s="432"/>
      <c r="BX28" s="432"/>
      <c r="BY28" s="374"/>
      <c r="BZ28" s="374"/>
      <c r="CA28" s="374"/>
      <c r="CB28" s="374"/>
      <c r="CF28" s="374"/>
      <c r="CG28" s="374"/>
      <c r="CH28" s="374"/>
      <c r="CI28" s="374"/>
      <c r="CJ28" s="432"/>
      <c r="CK28" s="432"/>
      <c r="CL28" s="432"/>
      <c r="CM28" s="432"/>
      <c r="CN28" s="432"/>
      <c r="CO28" s="432"/>
      <c r="CP28" s="432"/>
      <c r="CQ28" s="432"/>
      <c r="CR28" s="374"/>
      <c r="CS28" s="374"/>
      <c r="CT28" s="374"/>
      <c r="CU28" s="374"/>
      <c r="CZ28" s="374"/>
      <c r="DA28" s="374"/>
      <c r="DB28" s="374"/>
      <c r="DC28" s="374"/>
      <c r="DD28" s="432"/>
      <c r="DE28" s="432"/>
      <c r="DF28" s="432"/>
      <c r="DG28" s="432"/>
      <c r="DH28" s="432"/>
      <c r="DI28" s="432"/>
      <c r="DJ28" s="432"/>
      <c r="DK28" s="432"/>
      <c r="DL28" s="374"/>
      <c r="DM28" s="374"/>
      <c r="DN28" s="374"/>
      <c r="DO28" s="374"/>
      <c r="DT28" s="374"/>
      <c r="DU28" s="374"/>
      <c r="DV28" s="374"/>
      <c r="DW28" s="374"/>
      <c r="DX28" s="432"/>
      <c r="DY28" s="432"/>
      <c r="DZ28" s="432"/>
      <c r="EA28" s="432"/>
      <c r="EB28" s="432"/>
      <c r="EC28" s="432"/>
      <c r="ED28" s="432"/>
      <c r="EE28" s="432"/>
      <c r="EF28" s="694"/>
      <c r="EG28" s="694"/>
      <c r="EH28" s="694"/>
      <c r="EI28" s="695"/>
      <c r="EJ28" s="860"/>
      <c r="EK28" s="860"/>
      <c r="EL28" s="860"/>
      <c r="EM28" s="860"/>
      <c r="EN28" s="473"/>
      <c r="EO28" s="474"/>
      <c r="EP28" s="474"/>
      <c r="EQ28" s="374"/>
      <c r="ER28" s="433"/>
      <c r="ES28" s="433"/>
      <c r="ET28" s="433"/>
      <c r="EU28" s="433"/>
      <c r="GV28" s="159"/>
      <c r="GW28" s="159"/>
      <c r="GX28" s="159"/>
      <c r="GY28" s="159"/>
      <c r="GZ28" s="159"/>
      <c r="HA28" s="159"/>
      <c r="HB28" s="159"/>
      <c r="HC28" s="159"/>
      <c r="HD28" s="159"/>
      <c r="HE28" s="159"/>
      <c r="HF28" s="159"/>
      <c r="HG28" s="159"/>
      <c r="HH28" s="159"/>
      <c r="HI28" s="159"/>
      <c r="HJ28" s="159"/>
      <c r="HK28" s="159"/>
      <c r="HL28" s="159"/>
      <c r="HM28" s="159"/>
      <c r="HV28" s="380"/>
      <c r="HW28" s="381"/>
      <c r="HX28" s="381"/>
      <c r="HY28" s="381"/>
      <c r="HZ28" s="381"/>
      <c r="IA28" s="381"/>
      <c r="IB28" s="159"/>
      <c r="IC28" s="159"/>
      <c r="ID28" s="159"/>
      <c r="IE28" s="159"/>
      <c r="IF28" s="375"/>
      <c r="IG28" s="376"/>
      <c r="IH28" s="376"/>
      <c r="II28" s="376"/>
    </row>
    <row r="29" spans="2:243" s="349" customFormat="1" ht="7.5" customHeight="1" x14ac:dyDescent="0.35">
      <c r="B29" s="394"/>
      <c r="C29" s="394"/>
      <c r="D29" s="394"/>
      <c r="E29" s="394"/>
      <c r="F29" s="394"/>
      <c r="G29" s="394"/>
      <c r="H29" s="394"/>
      <c r="I29" s="394"/>
      <c r="J29" s="394"/>
      <c r="K29" s="394"/>
      <c r="L29" s="394"/>
      <c r="M29" s="394"/>
      <c r="S29" s="906"/>
      <c r="T29" s="906"/>
      <c r="U29" s="906"/>
      <c r="V29" s="906"/>
      <c r="W29" s="807"/>
      <c r="X29" s="807"/>
      <c r="Y29" s="807"/>
      <c r="Z29" s="807"/>
      <c r="AA29" s="593"/>
      <c r="AB29" s="592"/>
      <c r="AH29" s="458"/>
      <c r="AI29" s="919"/>
      <c r="AJ29" s="920"/>
      <c r="AK29" s="920"/>
      <c r="AL29" s="920"/>
      <c r="AM29" s="920"/>
      <c r="AN29" s="920"/>
      <c r="AO29" s="920"/>
      <c r="AP29" s="920"/>
      <c r="AQ29" s="920"/>
      <c r="AR29" s="920"/>
      <c r="AS29" s="921"/>
      <c r="AT29" s="394"/>
      <c r="AU29" s="394"/>
      <c r="BL29" s="374"/>
      <c r="BM29" s="374"/>
      <c r="BN29" s="374"/>
      <c r="BO29" s="374"/>
      <c r="BP29" s="432"/>
      <c r="BQ29" s="432"/>
      <c r="BR29" s="432"/>
      <c r="BS29" s="432"/>
      <c r="BU29" s="432"/>
      <c r="BV29" s="432"/>
      <c r="BW29" s="432"/>
      <c r="BX29" s="432"/>
      <c r="BY29" s="374"/>
      <c r="BZ29" s="374"/>
      <c r="CA29" s="374"/>
      <c r="CB29" s="374"/>
      <c r="CF29" s="374"/>
      <c r="CG29" s="374"/>
      <c r="CH29" s="374"/>
      <c r="CI29" s="374"/>
      <c r="CJ29" s="432"/>
      <c r="CK29" s="432"/>
      <c r="CL29" s="432"/>
      <c r="CM29" s="432"/>
      <c r="CN29" s="432"/>
      <c r="CO29" s="432"/>
      <c r="CP29" s="432"/>
      <c r="CQ29" s="432"/>
      <c r="CR29" s="374"/>
      <c r="CS29" s="374"/>
      <c r="CT29" s="374"/>
      <c r="CU29" s="374"/>
      <c r="CZ29" s="374"/>
      <c r="DA29" s="374"/>
      <c r="DB29" s="374"/>
      <c r="DC29" s="374"/>
      <c r="DD29" s="432"/>
      <c r="DE29" s="432"/>
      <c r="DF29" s="432"/>
      <c r="DG29" s="432"/>
      <c r="DH29" s="432"/>
      <c r="DI29" s="432"/>
      <c r="DJ29" s="432"/>
      <c r="DK29" s="432"/>
      <c r="DL29" s="374"/>
      <c r="DM29" s="374"/>
      <c r="DN29" s="374"/>
      <c r="DO29" s="374"/>
      <c r="DT29" s="374"/>
      <c r="DU29" s="374"/>
      <c r="DV29" s="374"/>
      <c r="DW29" s="374"/>
      <c r="DX29" s="432"/>
      <c r="DY29" s="432"/>
      <c r="DZ29" s="432"/>
      <c r="EA29" s="432"/>
      <c r="EB29" s="432"/>
      <c r="EC29" s="432"/>
      <c r="ED29" s="432"/>
      <c r="EE29" s="432"/>
      <c r="EF29" s="694"/>
      <c r="EG29" s="694"/>
      <c r="EH29" s="694"/>
      <c r="EI29" s="695"/>
      <c r="EJ29" s="860"/>
      <c r="EK29" s="860"/>
      <c r="EL29" s="860"/>
      <c r="EM29" s="860"/>
      <c r="EN29" s="473"/>
      <c r="EO29" s="474"/>
      <c r="EP29" s="474"/>
      <c r="EQ29" s="374"/>
      <c r="ER29" s="433"/>
      <c r="ES29" s="433"/>
      <c r="ET29" s="433"/>
      <c r="EU29" s="433"/>
      <c r="GV29" s="159"/>
      <c r="GW29" s="159"/>
      <c r="GX29" s="159"/>
      <c r="GY29" s="159"/>
      <c r="GZ29" s="159"/>
      <c r="HA29" s="159"/>
      <c r="HB29" s="159"/>
      <c r="HC29" s="159"/>
      <c r="HD29" s="159"/>
      <c r="HE29" s="159"/>
      <c r="HF29" s="159"/>
      <c r="HG29" s="159"/>
      <c r="HH29" s="159"/>
      <c r="HI29" s="159"/>
      <c r="HJ29" s="159"/>
      <c r="HK29" s="159"/>
      <c r="HL29" s="159"/>
      <c r="HM29" s="159"/>
      <c r="HV29" s="381"/>
      <c r="HW29" s="381"/>
      <c r="HX29" s="381"/>
      <c r="HY29" s="381"/>
      <c r="HZ29" s="381"/>
      <c r="IA29" s="381"/>
      <c r="IB29" s="159"/>
      <c r="IC29" s="159"/>
      <c r="ID29" s="159"/>
      <c r="IE29" s="159"/>
      <c r="IF29" s="376"/>
      <c r="IG29" s="376"/>
      <c r="IH29" s="376"/>
      <c r="II29" s="376"/>
    </row>
    <row r="30" spans="2:243" s="349" customFormat="1" ht="7.5" customHeight="1" x14ac:dyDescent="0.35">
      <c r="B30" s="394"/>
      <c r="C30" s="394"/>
      <c r="D30" s="394"/>
      <c r="E30" s="394"/>
      <c r="F30" s="394"/>
      <c r="G30" s="394"/>
      <c r="H30" s="394"/>
      <c r="I30" s="394"/>
      <c r="J30" s="394"/>
      <c r="K30" s="394"/>
      <c r="L30" s="394"/>
      <c r="M30" s="394"/>
      <c r="S30" s="906"/>
      <c r="T30" s="906"/>
      <c r="U30" s="906"/>
      <c r="V30" s="906"/>
      <c r="W30" s="807"/>
      <c r="X30" s="807"/>
      <c r="Y30" s="807"/>
      <c r="Z30" s="807"/>
      <c r="AA30" s="593"/>
      <c r="AB30" s="592"/>
      <c r="AH30" s="458"/>
      <c r="AI30" s="919"/>
      <c r="AJ30" s="920"/>
      <c r="AK30" s="920"/>
      <c r="AL30" s="920"/>
      <c r="AM30" s="920"/>
      <c r="AN30" s="920"/>
      <c r="AO30" s="920"/>
      <c r="AP30" s="920"/>
      <c r="AQ30" s="920"/>
      <c r="AR30" s="920"/>
      <c r="AS30" s="921"/>
      <c r="AT30" s="394"/>
      <c r="AU30" s="394"/>
      <c r="BL30" s="374"/>
      <c r="BM30" s="374"/>
      <c r="BN30" s="374"/>
      <c r="BO30" s="374"/>
      <c r="BP30" s="432"/>
      <c r="BQ30" s="432"/>
      <c r="BR30" s="432"/>
      <c r="BS30" s="432"/>
      <c r="BU30" s="432"/>
      <c r="BV30" s="432"/>
      <c r="BW30" s="432"/>
      <c r="BX30" s="432"/>
      <c r="BY30" s="374"/>
      <c r="BZ30" s="374"/>
      <c r="CA30" s="374"/>
      <c r="CB30" s="374"/>
      <c r="CF30" s="374"/>
      <c r="CG30" s="374"/>
      <c r="CH30" s="374"/>
      <c r="CI30" s="374"/>
      <c r="CJ30" s="432"/>
      <c r="CK30" s="432"/>
      <c r="CL30" s="432"/>
      <c r="CM30" s="432"/>
      <c r="CN30" s="432"/>
      <c r="CO30" s="432"/>
      <c r="CP30" s="432"/>
      <c r="CQ30" s="432"/>
      <c r="CR30" s="374"/>
      <c r="CS30" s="374"/>
      <c r="CT30" s="374"/>
      <c r="CU30" s="374"/>
      <c r="CZ30" s="374"/>
      <c r="DA30" s="374"/>
      <c r="DB30" s="374"/>
      <c r="DC30" s="374"/>
      <c r="DD30" s="432"/>
      <c r="DE30" s="432"/>
      <c r="DF30" s="432"/>
      <c r="DG30" s="432"/>
      <c r="DH30" s="432"/>
      <c r="DI30" s="432"/>
      <c r="DJ30" s="432"/>
      <c r="DK30" s="432"/>
      <c r="DL30" s="374"/>
      <c r="DM30" s="374"/>
      <c r="DN30" s="374"/>
      <c r="DO30" s="374"/>
      <c r="DT30" s="374"/>
      <c r="DU30" s="374"/>
      <c r="DV30" s="374"/>
      <c r="DW30" s="374"/>
      <c r="DX30" s="432"/>
      <c r="DY30" s="432"/>
      <c r="DZ30" s="432"/>
      <c r="EA30" s="432"/>
      <c r="EB30" s="433"/>
      <c r="EC30" s="433"/>
      <c r="ED30" s="433"/>
      <c r="EE30" s="433"/>
      <c r="EF30" s="694"/>
      <c r="EG30" s="694"/>
      <c r="EH30" s="694"/>
      <c r="EI30" s="695"/>
      <c r="EJ30" s="860"/>
      <c r="EK30" s="860"/>
      <c r="EL30" s="860"/>
      <c r="EM30" s="860"/>
      <c r="EN30" s="473"/>
      <c r="EO30" s="474"/>
      <c r="EP30" s="474"/>
      <c r="EQ30" s="374"/>
      <c r="ER30" s="433"/>
      <c r="ES30" s="433"/>
      <c r="ET30" s="433"/>
      <c r="EU30" s="433"/>
      <c r="EX30" s="403"/>
      <c r="FC30" s="404"/>
      <c r="GV30" s="159"/>
      <c r="GW30" s="159"/>
      <c r="GX30" s="159"/>
      <c r="GY30" s="159"/>
      <c r="GZ30" s="159"/>
      <c r="HA30" s="159"/>
      <c r="HB30" s="159"/>
      <c r="HC30" s="159"/>
      <c r="HD30" s="159"/>
      <c r="HE30" s="159"/>
      <c r="HF30" s="159"/>
      <c r="HG30" s="159"/>
      <c r="HH30" s="159"/>
      <c r="HI30" s="159"/>
      <c r="HJ30" s="159"/>
      <c r="HK30" s="159"/>
      <c r="HL30" s="159"/>
      <c r="HM30" s="159"/>
      <c r="HV30" s="381"/>
      <c r="HW30" s="381"/>
      <c r="HX30" s="381"/>
      <c r="HY30" s="381"/>
      <c r="HZ30" s="381"/>
      <c r="IA30" s="381"/>
      <c r="IB30" s="375"/>
      <c r="IC30" s="376"/>
      <c r="ID30" s="376"/>
      <c r="IE30" s="376"/>
      <c r="IF30" s="376"/>
      <c r="IG30" s="376"/>
      <c r="IH30" s="376"/>
      <c r="II30" s="376"/>
    </row>
    <row r="31" spans="2:243" ht="7.5" customHeight="1" x14ac:dyDescent="0.35">
      <c r="B31" s="394"/>
      <c r="C31" s="394"/>
      <c r="D31" s="394"/>
      <c r="E31" s="394"/>
      <c r="F31" s="394"/>
      <c r="G31" s="394"/>
      <c r="H31" s="394"/>
      <c r="I31" s="394"/>
      <c r="J31" s="394"/>
      <c r="K31" s="394"/>
      <c r="L31" s="394"/>
      <c r="M31" s="394"/>
      <c r="S31" s="906"/>
      <c r="T31" s="906"/>
      <c r="U31" s="906"/>
      <c r="V31" s="906"/>
      <c r="W31" s="807"/>
      <c r="X31" s="807"/>
      <c r="Y31" s="807"/>
      <c r="Z31" s="807"/>
      <c r="AA31" s="593"/>
      <c r="AB31" s="592"/>
      <c r="AG31" s="162"/>
      <c r="AH31" s="458"/>
      <c r="AI31" s="460"/>
      <c r="AJ31" s="460"/>
      <c r="AK31" s="460"/>
      <c r="AL31" s="460"/>
      <c r="AM31" s="460"/>
      <c r="AN31" s="460"/>
      <c r="AO31" s="460"/>
      <c r="AP31" s="460"/>
      <c r="AQ31" s="460"/>
      <c r="AR31" s="427"/>
      <c r="AS31" s="464"/>
      <c r="AT31" s="162"/>
      <c r="AU31" s="162"/>
      <c r="AV31" s="162"/>
      <c r="AW31" s="162"/>
      <c r="AX31" s="162"/>
      <c r="AY31" s="162"/>
      <c r="AZ31" s="162"/>
      <c r="BA31" s="162"/>
      <c r="BB31" s="162"/>
      <c r="BC31" s="162"/>
      <c r="BD31" s="162"/>
      <c r="BE31" s="162"/>
      <c r="BF31" s="162"/>
      <c r="BG31" s="162"/>
      <c r="BH31" s="162"/>
      <c r="BI31" s="162"/>
      <c r="BJ31" s="162"/>
      <c r="BK31" s="162"/>
      <c r="BL31" s="374"/>
      <c r="BM31" s="374"/>
      <c r="BN31" s="374"/>
      <c r="BO31" s="374"/>
      <c r="BP31" s="432"/>
      <c r="BQ31" s="432"/>
      <c r="BR31" s="432"/>
      <c r="BS31" s="432"/>
      <c r="BT31" s="162"/>
      <c r="BU31" s="432"/>
      <c r="BV31" s="432"/>
      <c r="BW31" s="432"/>
      <c r="BX31" s="432"/>
      <c r="BY31" s="374"/>
      <c r="BZ31" s="374"/>
      <c r="CA31" s="374"/>
      <c r="CB31" s="374"/>
      <c r="CC31" s="162"/>
      <c r="CD31" s="162"/>
      <c r="CE31" s="162"/>
      <c r="CF31" s="374"/>
      <c r="CG31" s="374"/>
      <c r="CH31" s="374"/>
      <c r="CI31" s="374"/>
      <c r="CJ31" s="432"/>
      <c r="CK31" s="432"/>
      <c r="CL31" s="432"/>
      <c r="CM31" s="432"/>
      <c r="CN31" s="432"/>
      <c r="CO31" s="432"/>
      <c r="CP31" s="432"/>
      <c r="CQ31" s="432"/>
      <c r="CR31" s="374"/>
      <c r="CS31" s="374"/>
      <c r="CT31" s="374"/>
      <c r="CU31" s="374"/>
      <c r="CV31" s="162"/>
      <c r="CW31" s="162"/>
      <c r="CX31" s="162"/>
      <c r="CY31" s="162"/>
      <c r="CZ31" s="374"/>
      <c r="DA31" s="374"/>
      <c r="DB31" s="374"/>
      <c r="DC31" s="374"/>
      <c r="DD31" s="432"/>
      <c r="DE31" s="432"/>
      <c r="DF31" s="432"/>
      <c r="DG31" s="432"/>
      <c r="DH31" s="432"/>
      <c r="DI31" s="432"/>
      <c r="DJ31" s="432"/>
      <c r="DK31" s="432"/>
      <c r="DL31" s="374"/>
      <c r="DM31" s="374"/>
      <c r="DN31" s="374"/>
      <c r="DO31" s="374"/>
      <c r="DP31" s="162"/>
      <c r="DQ31" s="162"/>
      <c r="DR31" s="162"/>
      <c r="DS31" s="162"/>
      <c r="DT31" s="374"/>
      <c r="DU31" s="374"/>
      <c r="DV31" s="374"/>
      <c r="DW31" s="374"/>
      <c r="DX31" s="432"/>
      <c r="DY31" s="432"/>
      <c r="DZ31" s="432"/>
      <c r="EA31" s="432"/>
      <c r="EB31" s="433"/>
      <c r="EC31" s="433"/>
      <c r="ED31" s="433"/>
      <c r="EE31" s="433"/>
      <c r="EF31" s="692"/>
      <c r="EG31" s="692"/>
      <c r="EH31" s="692"/>
      <c r="EI31" s="693"/>
      <c r="EJ31" s="859" t="s">
        <v>1621</v>
      </c>
      <c r="EK31" s="860"/>
      <c r="EL31" s="860"/>
      <c r="EM31" s="860"/>
      <c r="EN31" s="473"/>
      <c r="EO31" s="474"/>
      <c r="EP31" s="474"/>
      <c r="EQ31" s="374"/>
      <c r="ER31" s="433"/>
      <c r="ES31" s="433"/>
      <c r="ET31" s="433"/>
      <c r="FC31" s="404"/>
      <c r="FD31" s="162"/>
      <c r="FE31" s="162"/>
      <c r="FF31" s="162"/>
      <c r="FG31" s="162"/>
      <c r="FH31" s="162"/>
      <c r="FI31" s="162"/>
      <c r="FJ31" s="162"/>
      <c r="FK31" s="162"/>
      <c r="FL31" s="162"/>
      <c r="FM31" s="162"/>
      <c r="FN31" s="162"/>
      <c r="FO31" s="162"/>
      <c r="FP31" s="162"/>
      <c r="FQ31" s="162"/>
      <c r="FR31" s="162"/>
      <c r="FS31" s="162"/>
      <c r="FT31" s="162"/>
      <c r="FU31" s="162"/>
      <c r="FV31" s="162"/>
      <c r="FW31" s="162"/>
      <c r="FX31" s="162"/>
      <c r="FY31" s="162"/>
      <c r="FZ31" s="162"/>
      <c r="GA31" s="162"/>
      <c r="GB31" s="162"/>
      <c r="GC31" s="162"/>
      <c r="GD31" s="162"/>
      <c r="GJ31" s="380"/>
      <c r="GK31" s="381"/>
      <c r="GL31" s="381"/>
      <c r="GM31" s="381"/>
      <c r="GN31" s="381"/>
      <c r="GO31" s="381"/>
      <c r="HV31" s="381"/>
      <c r="HW31" s="381"/>
      <c r="HX31" s="381"/>
      <c r="HY31" s="381"/>
      <c r="HZ31" s="381"/>
      <c r="IA31" s="381"/>
      <c r="IB31" s="376"/>
      <c r="IC31" s="376"/>
      <c r="ID31" s="376"/>
      <c r="IE31" s="376"/>
      <c r="IF31" s="376"/>
      <c r="IG31" s="376"/>
      <c r="IH31" s="376"/>
      <c r="II31" s="376"/>
    </row>
    <row r="32" spans="2:243" ht="7.5" customHeight="1" x14ac:dyDescent="0.35">
      <c r="B32" s="645"/>
      <c r="C32" s="645"/>
      <c r="D32" s="645"/>
      <c r="E32" s="645"/>
      <c r="F32" s="645"/>
      <c r="G32" s="645"/>
      <c r="H32" s="645"/>
      <c r="I32" s="645"/>
      <c r="J32" s="645"/>
      <c r="K32" s="645"/>
      <c r="L32" s="645"/>
      <c r="M32" s="645"/>
      <c r="S32" s="906"/>
      <c r="T32" s="906"/>
      <c r="U32" s="906"/>
      <c r="V32" s="906"/>
      <c r="W32" s="806" t="s">
        <v>2258</v>
      </c>
      <c r="X32" s="807"/>
      <c r="Y32" s="807"/>
      <c r="Z32" s="807"/>
      <c r="AA32" s="593"/>
      <c r="AB32" s="592"/>
      <c r="AG32" s="162"/>
      <c r="AH32" s="458"/>
      <c r="AI32" s="454"/>
      <c r="AJ32" s="454"/>
      <c r="AK32" s="454"/>
      <c r="AL32" s="454"/>
      <c r="AM32" s="454"/>
      <c r="AN32" s="454"/>
      <c r="AO32" s="454"/>
      <c r="AP32" s="454"/>
      <c r="AQ32" s="454"/>
      <c r="AR32" s="428"/>
      <c r="AS32" s="465"/>
      <c r="AT32" s="162"/>
      <c r="AU32" s="162"/>
      <c r="AV32" s="162"/>
      <c r="AW32" s="162"/>
      <c r="AX32" s="162"/>
      <c r="AY32" s="162"/>
      <c r="AZ32" s="162"/>
      <c r="BA32" s="162"/>
      <c r="BB32" s="162"/>
      <c r="BC32" s="162"/>
      <c r="BD32" s="162"/>
      <c r="BE32" s="162"/>
      <c r="BF32" s="162"/>
      <c r="BG32" s="162"/>
      <c r="BH32" s="162"/>
      <c r="BI32" s="162"/>
      <c r="BJ32" s="162"/>
      <c r="BK32" s="162"/>
      <c r="BL32" s="374"/>
      <c r="BM32" s="374"/>
      <c r="BN32" s="374"/>
      <c r="BO32" s="374"/>
      <c r="BP32" s="432"/>
      <c r="BQ32" s="432"/>
      <c r="BR32" s="432"/>
      <c r="BS32" s="432"/>
      <c r="BT32" s="162"/>
      <c r="BU32" s="432"/>
      <c r="BV32" s="432"/>
      <c r="BW32" s="432"/>
      <c r="BX32" s="432"/>
      <c r="BY32" s="374"/>
      <c r="BZ32" s="374"/>
      <c r="CA32" s="374"/>
      <c r="CB32" s="374"/>
      <c r="CC32" s="162"/>
      <c r="CD32" s="162"/>
      <c r="CE32" s="162"/>
      <c r="CF32" s="374"/>
      <c r="CG32" s="374"/>
      <c r="CH32" s="374"/>
      <c r="CI32" s="374"/>
      <c r="CJ32" s="432"/>
      <c r="CK32" s="432"/>
      <c r="CL32" s="432"/>
      <c r="CM32" s="432"/>
      <c r="CN32" s="432"/>
      <c r="CO32" s="432"/>
      <c r="CP32" s="432"/>
      <c r="CQ32" s="432"/>
      <c r="CR32" s="374"/>
      <c r="CS32" s="374"/>
      <c r="CT32" s="374"/>
      <c r="CU32" s="374"/>
      <c r="CV32" s="162"/>
      <c r="CW32" s="162"/>
      <c r="CX32" s="162"/>
      <c r="CY32" s="162"/>
      <c r="CZ32" s="374"/>
      <c r="DA32" s="374"/>
      <c r="DB32" s="374"/>
      <c r="DC32" s="374"/>
      <c r="DD32" s="432"/>
      <c r="DE32" s="432"/>
      <c r="DF32" s="432"/>
      <c r="DG32" s="432"/>
      <c r="DH32" s="432"/>
      <c r="DI32" s="432"/>
      <c r="DJ32" s="432"/>
      <c r="DK32" s="432"/>
      <c r="DL32" s="374"/>
      <c r="DM32" s="374"/>
      <c r="DN32" s="374"/>
      <c r="DO32" s="374"/>
      <c r="DP32" s="162"/>
      <c r="DQ32" s="162"/>
      <c r="DR32" s="162"/>
      <c r="DS32" s="162"/>
      <c r="DT32" s="374"/>
      <c r="DU32" s="374"/>
      <c r="DV32" s="374"/>
      <c r="DW32" s="374"/>
      <c r="DX32" s="432"/>
      <c r="DY32" s="432"/>
      <c r="DZ32" s="432"/>
      <c r="EA32" s="432"/>
      <c r="EB32" s="433"/>
      <c r="EC32" s="433"/>
      <c r="ED32" s="433"/>
      <c r="EE32" s="433"/>
      <c r="EF32" s="692"/>
      <c r="EG32" s="692"/>
      <c r="EH32" s="692"/>
      <c r="EI32" s="693"/>
      <c r="EJ32" s="860"/>
      <c r="EK32" s="860"/>
      <c r="EL32" s="860"/>
      <c r="EM32" s="860"/>
      <c r="EN32" s="473"/>
      <c r="EO32" s="474"/>
      <c r="EP32" s="474"/>
      <c r="EQ32" s="374"/>
      <c r="ER32" s="433"/>
      <c r="ES32" s="433"/>
      <c r="ET32" s="433"/>
      <c r="FA32" s="404"/>
      <c r="FB32" s="404"/>
      <c r="FC32" s="404"/>
      <c r="FD32" s="162"/>
      <c r="FE32" s="162"/>
      <c r="FF32" s="162"/>
      <c r="FG32" s="162"/>
      <c r="FH32" s="162"/>
      <c r="FI32" s="162"/>
      <c r="FJ32" s="162"/>
      <c r="FK32" s="162"/>
      <c r="FL32" s="162"/>
      <c r="FM32" s="162"/>
      <c r="FN32" s="162"/>
      <c r="FO32" s="162"/>
      <c r="FP32" s="162"/>
      <c r="FQ32" s="162"/>
      <c r="FV32" s="162"/>
      <c r="FW32" s="162"/>
      <c r="FX32" s="162"/>
      <c r="FY32" s="162"/>
      <c r="FZ32" s="162"/>
      <c r="GA32" s="162"/>
      <c r="GB32" s="162"/>
      <c r="GC32" s="162"/>
      <c r="GD32" s="162"/>
      <c r="GJ32" s="381"/>
      <c r="GK32" s="381"/>
      <c r="GL32" s="381"/>
      <c r="GM32" s="381"/>
      <c r="GN32" s="381"/>
      <c r="GO32" s="381"/>
      <c r="HX32" s="375"/>
      <c r="HY32" s="376"/>
      <c r="HZ32" s="376"/>
      <c r="IA32" s="376"/>
      <c r="IB32" s="376"/>
      <c r="IC32" s="376"/>
      <c r="ID32" s="376"/>
      <c r="IE32" s="376"/>
      <c r="IF32" s="374"/>
      <c r="IG32" s="374"/>
      <c r="IH32" s="374"/>
      <c r="II32" s="374"/>
    </row>
    <row r="33" spans="2:243" ht="7.5" customHeight="1" x14ac:dyDescent="0.35">
      <c r="B33" s="645"/>
      <c r="C33" s="645"/>
      <c r="D33" s="663"/>
      <c r="E33" s="645"/>
      <c r="F33" s="645"/>
      <c r="G33" s="645"/>
      <c r="H33" s="645"/>
      <c r="I33" s="645"/>
      <c r="J33" s="645"/>
      <c r="K33" s="645"/>
      <c r="L33" s="645"/>
      <c r="M33" s="645"/>
      <c r="S33" s="906"/>
      <c r="T33" s="906"/>
      <c r="U33" s="906"/>
      <c r="V33" s="906"/>
      <c r="W33" s="807"/>
      <c r="X33" s="807"/>
      <c r="Y33" s="807"/>
      <c r="Z33" s="807"/>
      <c r="AA33" s="593"/>
      <c r="AB33" s="592"/>
      <c r="AG33" s="162"/>
      <c r="AH33" s="458"/>
      <c r="AI33" s="457"/>
      <c r="AJ33" s="457"/>
      <c r="AK33" s="457"/>
      <c r="AL33" s="457"/>
      <c r="AM33" s="457"/>
      <c r="AN33" s="457"/>
      <c r="AO33" s="457"/>
      <c r="AP33" s="457"/>
      <c r="AQ33" s="457"/>
      <c r="AR33" s="162"/>
      <c r="AS33" s="449"/>
      <c r="AT33" s="162"/>
      <c r="AU33" s="162"/>
      <c r="AV33" s="162"/>
      <c r="AW33" s="162"/>
      <c r="AX33" s="162"/>
      <c r="AY33" s="162"/>
      <c r="AZ33" s="162"/>
      <c r="BA33" s="403"/>
      <c r="BB33" s="404"/>
      <c r="BC33" s="404"/>
      <c r="BD33" s="404"/>
      <c r="BE33" s="404"/>
      <c r="BF33" s="404"/>
      <c r="BG33" s="162"/>
      <c r="BH33" s="162"/>
      <c r="BI33" s="162"/>
      <c r="BJ33" s="162"/>
      <c r="BK33" s="162"/>
      <c r="BL33" s="374"/>
      <c r="BM33" s="374"/>
      <c r="BN33" s="374"/>
      <c r="BO33" s="374"/>
      <c r="BP33" s="432"/>
      <c r="BQ33" s="432"/>
      <c r="BR33" s="432"/>
      <c r="BS33" s="432"/>
      <c r="BT33" s="162"/>
      <c r="BU33" s="432"/>
      <c r="BV33" s="432"/>
      <c r="BW33" s="432"/>
      <c r="BX33" s="432"/>
      <c r="BY33" s="374"/>
      <c r="BZ33" s="374"/>
      <c r="CA33" s="374"/>
      <c r="CB33" s="374"/>
      <c r="CC33" s="162"/>
      <c r="CD33" s="162"/>
      <c r="CE33" s="162"/>
      <c r="CF33" s="374"/>
      <c r="CG33" s="374"/>
      <c r="CH33" s="374"/>
      <c r="CI33" s="374"/>
      <c r="CJ33" s="432"/>
      <c r="CK33" s="432"/>
      <c r="CL33" s="432"/>
      <c r="CM33" s="432"/>
      <c r="CN33" s="432"/>
      <c r="CO33" s="432"/>
      <c r="CP33" s="432"/>
      <c r="CQ33" s="432"/>
      <c r="CR33" s="374"/>
      <c r="CS33" s="374"/>
      <c r="CT33" s="374"/>
      <c r="CU33" s="374"/>
      <c r="CV33" s="162"/>
      <c r="CW33" s="162"/>
      <c r="CX33" s="162"/>
      <c r="CY33" s="162"/>
      <c r="CZ33" s="374"/>
      <c r="DA33" s="374"/>
      <c r="DB33" s="374"/>
      <c r="DC33" s="374"/>
      <c r="DD33" s="432"/>
      <c r="DE33" s="432"/>
      <c r="DF33" s="432"/>
      <c r="DG33" s="432"/>
      <c r="DH33" s="432"/>
      <c r="DI33" s="432"/>
      <c r="DJ33" s="432"/>
      <c r="DK33" s="432"/>
      <c r="DL33" s="374"/>
      <c r="DM33" s="374"/>
      <c r="DN33" s="374"/>
      <c r="DO33" s="374"/>
      <c r="DP33" s="162"/>
      <c r="DQ33" s="162"/>
      <c r="DR33" s="162"/>
      <c r="DS33" s="162"/>
      <c r="DT33" s="374"/>
      <c r="DU33" s="374"/>
      <c r="DV33" s="374"/>
      <c r="DW33" s="374"/>
      <c r="DX33" s="432"/>
      <c r="DY33" s="432"/>
      <c r="DZ33" s="432"/>
      <c r="EA33" s="432"/>
      <c r="EB33" s="433"/>
      <c r="EC33" s="433"/>
      <c r="ED33" s="433"/>
      <c r="EE33" s="433"/>
      <c r="EF33" s="692"/>
      <c r="EG33" s="692"/>
      <c r="EH33" s="692"/>
      <c r="EI33" s="693"/>
      <c r="EJ33" s="860"/>
      <c r="EK33" s="860"/>
      <c r="EL33" s="860"/>
      <c r="EM33" s="860"/>
      <c r="EN33" s="473"/>
      <c r="EO33" s="474"/>
      <c r="EP33" s="474"/>
      <c r="EQ33" s="374"/>
      <c r="ER33" s="433"/>
      <c r="ES33" s="433"/>
      <c r="ET33" s="433"/>
      <c r="FA33" s="404"/>
      <c r="FB33" s="404"/>
      <c r="FC33" s="404"/>
      <c r="FD33" s="162"/>
      <c r="FE33" s="162"/>
      <c r="FF33" s="162"/>
      <c r="FG33" s="162"/>
      <c r="FH33" s="162"/>
      <c r="FI33" s="162"/>
      <c r="FJ33" s="162"/>
      <c r="FK33" s="162"/>
      <c r="FL33" s="162"/>
      <c r="FM33" s="162"/>
      <c r="FN33" s="162"/>
      <c r="FO33" s="162"/>
      <c r="FP33" s="162"/>
      <c r="FQ33" s="162"/>
      <c r="FV33" s="162"/>
      <c r="FW33" s="162"/>
      <c r="FX33" s="162"/>
      <c r="FY33" s="162"/>
      <c r="FZ33" s="162"/>
      <c r="GA33" s="162"/>
      <c r="GB33" s="162"/>
      <c r="GC33" s="162"/>
      <c r="GD33" s="162"/>
      <c r="GF33" s="375"/>
      <c r="GG33" s="376"/>
      <c r="GH33" s="376"/>
      <c r="GI33" s="376"/>
      <c r="GJ33" s="381"/>
      <c r="GK33" s="381"/>
      <c r="GL33" s="381"/>
      <c r="GM33" s="381"/>
      <c r="GN33" s="381"/>
      <c r="GO33" s="381"/>
      <c r="GW33" s="381"/>
      <c r="GX33" s="381"/>
      <c r="GY33" s="381"/>
      <c r="GZ33" s="381"/>
      <c r="HA33" s="381"/>
      <c r="HB33" s="381"/>
      <c r="HC33" s="381"/>
      <c r="HD33" s="381"/>
      <c r="HE33" s="381"/>
      <c r="HF33" s="381"/>
      <c r="HG33" s="381"/>
      <c r="HH33" s="381"/>
      <c r="HI33" s="381"/>
      <c r="HJ33" s="381"/>
      <c r="HK33" s="381"/>
      <c r="HL33" s="381"/>
      <c r="HX33" s="376"/>
      <c r="HY33" s="376"/>
      <c r="HZ33" s="376"/>
      <c r="IA33" s="376"/>
      <c r="IB33" s="376"/>
      <c r="IC33" s="376"/>
      <c r="ID33" s="376"/>
      <c r="IE33" s="376"/>
      <c r="IF33" s="374"/>
      <c r="IG33" s="374"/>
      <c r="IH33" s="374"/>
      <c r="II33" s="374"/>
    </row>
    <row r="34" spans="2:243" ht="7.5" customHeight="1" x14ac:dyDescent="0.35">
      <c r="B34" s="645"/>
      <c r="C34" s="645"/>
      <c r="D34" s="645"/>
      <c r="E34" s="645"/>
      <c r="F34" s="645"/>
      <c r="G34" s="645"/>
      <c r="H34" s="645"/>
      <c r="I34" s="645"/>
      <c r="J34" s="645"/>
      <c r="K34" s="645"/>
      <c r="L34" s="645"/>
      <c r="M34" s="645"/>
      <c r="S34" s="906"/>
      <c r="T34" s="906"/>
      <c r="U34" s="906"/>
      <c r="V34" s="906"/>
      <c r="W34" s="807"/>
      <c r="X34" s="807"/>
      <c r="Y34" s="807"/>
      <c r="Z34" s="807"/>
      <c r="AA34" s="593"/>
      <c r="AB34" s="592"/>
      <c r="AG34" s="162"/>
      <c r="AH34" s="458"/>
      <c r="AI34" s="457"/>
      <c r="AJ34" s="457"/>
      <c r="AK34" s="457"/>
      <c r="AL34" s="457"/>
      <c r="AM34" s="457"/>
      <c r="AN34" s="457"/>
      <c r="AO34" s="457"/>
      <c r="AP34" s="457"/>
      <c r="AQ34" s="457"/>
      <c r="AR34" s="162"/>
      <c r="AS34" s="449"/>
      <c r="AT34" s="162"/>
      <c r="AU34" s="162"/>
      <c r="AV34" s="162"/>
      <c r="AW34" s="162"/>
      <c r="AX34" s="162"/>
      <c r="AY34" s="162"/>
      <c r="AZ34" s="162"/>
      <c r="BA34" s="404"/>
      <c r="BB34" s="404"/>
      <c r="BC34" s="404"/>
      <c r="BD34" s="404"/>
      <c r="BE34" s="404"/>
      <c r="BF34" s="404"/>
      <c r="BG34" s="162"/>
      <c r="BH34" s="162"/>
      <c r="BI34" s="162"/>
      <c r="BJ34" s="162"/>
      <c r="BK34" s="162"/>
      <c r="BL34" s="374"/>
      <c r="BM34" s="374"/>
      <c r="BN34" s="374"/>
      <c r="BO34" s="374"/>
      <c r="BP34" s="399"/>
      <c r="BQ34" s="376"/>
      <c r="BR34" s="408"/>
      <c r="BS34" s="408"/>
      <c r="BT34" s="408"/>
      <c r="BU34" s="408"/>
      <c r="BV34" s="408"/>
      <c r="BW34" s="408"/>
      <c r="BX34" s="376"/>
      <c r="BY34" s="374"/>
      <c r="BZ34" s="374"/>
      <c r="CA34" s="374"/>
      <c r="CB34" s="374"/>
      <c r="CC34" s="162"/>
      <c r="CD34" s="162"/>
      <c r="CE34" s="162"/>
      <c r="CF34" s="374"/>
      <c r="CG34" s="374"/>
      <c r="CH34" s="374"/>
      <c r="CI34" s="374"/>
      <c r="CJ34" s="399"/>
      <c r="CK34" s="408"/>
      <c r="CL34" s="408"/>
      <c r="CM34" s="408"/>
      <c r="CN34" s="408"/>
      <c r="CO34" s="408"/>
      <c r="CP34" s="556"/>
      <c r="CQ34" s="376"/>
      <c r="CR34" s="374"/>
      <c r="CS34" s="374"/>
      <c r="CT34" s="374"/>
      <c r="CU34" s="374"/>
      <c r="CV34" s="162"/>
      <c r="CW34" s="162"/>
      <c r="CX34" s="162"/>
      <c r="CY34" s="162"/>
      <c r="CZ34" s="374"/>
      <c r="DA34" s="374"/>
      <c r="DB34" s="374"/>
      <c r="DC34" s="374"/>
      <c r="DD34" s="399"/>
      <c r="DE34" s="413"/>
      <c r="DF34" s="413"/>
      <c r="DG34" s="413"/>
      <c r="DH34" s="413"/>
      <c r="DI34" s="413"/>
      <c r="DJ34" s="413"/>
      <c r="DK34" s="413"/>
      <c r="DL34" s="413"/>
      <c r="DM34" s="413"/>
      <c r="DN34" s="413"/>
      <c r="DO34" s="413"/>
      <c r="DP34" s="162"/>
      <c r="DQ34" s="162"/>
      <c r="DR34" s="162"/>
      <c r="DS34" s="162"/>
      <c r="DT34" s="374"/>
      <c r="DU34" s="374"/>
      <c r="DV34" s="374"/>
      <c r="DW34" s="374"/>
      <c r="DX34" s="399"/>
      <c r="DY34" s="434"/>
      <c r="DZ34" s="629"/>
      <c r="EA34" s="629"/>
      <c r="EB34" s="629"/>
      <c r="EC34" s="629"/>
      <c r="ED34" s="629"/>
      <c r="EE34" s="629"/>
      <c r="EF34" s="692"/>
      <c r="EG34" s="692"/>
      <c r="EH34" s="692"/>
      <c r="EI34" s="693"/>
      <c r="EJ34" s="860"/>
      <c r="EK34" s="860"/>
      <c r="EL34" s="860"/>
      <c r="EM34" s="860"/>
      <c r="EN34" s="473"/>
      <c r="EO34" s="474"/>
      <c r="EP34" s="474"/>
      <c r="EQ34" s="374"/>
      <c r="ER34" s="435"/>
      <c r="ES34" s="435"/>
      <c r="ET34" s="435"/>
      <c r="EU34" s="435"/>
      <c r="EV34" s="162"/>
      <c r="EW34" s="162"/>
      <c r="EX34" s="162"/>
      <c r="EY34" s="162"/>
      <c r="EZ34" s="162"/>
      <c r="FA34" s="162"/>
      <c r="FB34" s="162"/>
      <c r="FC34" s="162"/>
      <c r="FD34" s="162"/>
      <c r="FE34" s="162"/>
      <c r="FF34" s="162"/>
      <c r="FG34" s="162"/>
      <c r="FH34" s="162"/>
      <c r="FI34" s="162"/>
      <c r="FJ34" s="162"/>
      <c r="FK34" s="162"/>
      <c r="FL34" s="162"/>
      <c r="FM34" s="162"/>
      <c r="FN34" s="162"/>
      <c r="FO34" s="162"/>
      <c r="FP34" s="162"/>
      <c r="FQ34" s="162"/>
      <c r="FV34" s="162"/>
      <c r="FW34" s="162"/>
      <c r="FX34" s="162"/>
      <c r="FY34" s="162"/>
      <c r="FZ34" s="162"/>
      <c r="GA34" s="162"/>
      <c r="GB34" s="162"/>
      <c r="GC34" s="162"/>
      <c r="GD34" s="162"/>
      <c r="GF34" s="376"/>
      <c r="GG34" s="376"/>
      <c r="GH34" s="376"/>
      <c r="GI34" s="376"/>
      <c r="GJ34" s="381"/>
      <c r="GK34" s="381"/>
      <c r="GL34" s="381"/>
      <c r="GM34" s="381"/>
      <c r="GN34" s="381"/>
      <c r="GO34" s="381"/>
      <c r="GW34" s="381"/>
      <c r="GX34" s="381"/>
      <c r="GY34" s="381"/>
      <c r="GZ34" s="381"/>
      <c r="HA34" s="381"/>
      <c r="HB34" s="381"/>
      <c r="HC34" s="381"/>
      <c r="HD34" s="381"/>
      <c r="HE34" s="381"/>
      <c r="HF34" s="381"/>
      <c r="HG34" s="381"/>
      <c r="HH34" s="381"/>
      <c r="HI34" s="381"/>
      <c r="HJ34" s="381"/>
      <c r="HK34" s="381"/>
      <c r="HL34" s="381"/>
      <c r="HT34" s="375"/>
      <c r="HU34" s="376"/>
      <c r="HV34" s="376"/>
      <c r="HW34" s="376"/>
      <c r="HX34" s="376"/>
      <c r="HY34" s="376"/>
      <c r="HZ34" s="376"/>
      <c r="IA34" s="376"/>
      <c r="IB34" s="374"/>
      <c r="IC34" s="374"/>
      <c r="ID34" s="374"/>
      <c r="IE34" s="374"/>
      <c r="IF34" s="374"/>
      <c r="IG34" s="374"/>
      <c r="IH34" s="374"/>
      <c r="II34" s="374"/>
    </row>
    <row r="35" spans="2:243" ht="7.5" customHeight="1" x14ac:dyDescent="0.35">
      <c r="B35" s="645"/>
      <c r="C35" s="645"/>
      <c r="D35" s="664"/>
      <c r="E35" s="664"/>
      <c r="F35" s="664"/>
      <c r="G35" s="664"/>
      <c r="H35" s="664"/>
      <c r="I35" s="664"/>
      <c r="J35" s="664"/>
      <c r="K35" s="645"/>
      <c r="L35" s="645"/>
      <c r="M35" s="645"/>
      <c r="S35" s="906"/>
      <c r="T35" s="906"/>
      <c r="U35" s="906"/>
      <c r="V35" s="906"/>
      <c r="W35" s="807"/>
      <c r="X35" s="807"/>
      <c r="Y35" s="807"/>
      <c r="Z35" s="807"/>
      <c r="AA35" s="594"/>
      <c r="AB35" s="595"/>
      <c r="AC35" s="589"/>
      <c r="AD35" s="589"/>
      <c r="AE35" s="589"/>
      <c r="AF35" s="589"/>
      <c r="AG35" s="427"/>
      <c r="AH35" s="461"/>
      <c r="AI35" s="457"/>
      <c r="AJ35" s="457"/>
      <c r="AK35" s="457"/>
      <c r="AL35" s="457"/>
      <c r="AM35" s="457"/>
      <c r="AN35" s="457"/>
      <c r="AO35" s="457"/>
      <c r="AP35" s="457"/>
      <c r="AQ35" s="457"/>
      <c r="AR35" s="162"/>
      <c r="AS35" s="449"/>
      <c r="AT35" s="162"/>
      <c r="AU35" s="162"/>
      <c r="AV35" s="162"/>
      <c r="AW35" s="162"/>
      <c r="AX35" s="162"/>
      <c r="AY35" s="162"/>
      <c r="AZ35" s="162"/>
      <c r="BA35" s="404"/>
      <c r="BB35" s="404"/>
      <c r="BC35" s="404"/>
      <c r="BD35" s="404"/>
      <c r="BE35" s="404"/>
      <c r="BF35" s="404"/>
      <c r="BG35" s="162"/>
      <c r="BH35" s="162"/>
      <c r="BI35" s="162"/>
      <c r="BJ35" s="162"/>
      <c r="BK35" s="162"/>
      <c r="BL35" s="374"/>
      <c r="BM35" s="374"/>
      <c r="BN35" s="374"/>
      <c r="BO35" s="374"/>
      <c r="BP35" s="376"/>
      <c r="BQ35" s="376"/>
      <c r="BR35" s="408"/>
      <c r="BS35" s="408"/>
      <c r="BT35" s="408"/>
      <c r="BU35" s="408"/>
      <c r="BV35" s="408"/>
      <c r="BW35" s="408"/>
      <c r="BX35" s="376"/>
      <c r="BY35" s="374"/>
      <c r="BZ35" s="374"/>
      <c r="CA35" s="374"/>
      <c r="CB35" s="374"/>
      <c r="CC35" s="162"/>
      <c r="CD35" s="162"/>
      <c r="CE35" s="162"/>
      <c r="CF35" s="374"/>
      <c r="CG35" s="374"/>
      <c r="CH35" s="374"/>
      <c r="CI35" s="374"/>
      <c r="CJ35" s="376"/>
      <c r="CK35" s="408"/>
      <c r="CL35" s="408"/>
      <c r="CM35" s="408"/>
      <c r="CN35" s="408"/>
      <c r="CO35" s="408"/>
      <c r="CP35" s="556"/>
      <c r="CQ35" s="376"/>
      <c r="CR35" s="374"/>
      <c r="CS35" s="374"/>
      <c r="CT35" s="374"/>
      <c r="CU35" s="374"/>
      <c r="CV35" s="436"/>
      <c r="CW35" s="436"/>
      <c r="CX35" s="436"/>
      <c r="CY35" s="436"/>
      <c r="CZ35" s="436"/>
      <c r="DA35" s="436"/>
      <c r="DB35" s="414"/>
      <c r="DC35" s="414"/>
      <c r="DD35" s="414"/>
      <c r="DE35" s="414"/>
      <c r="DF35" s="414"/>
      <c r="DG35" s="414"/>
      <c r="DH35" s="413"/>
      <c r="DI35" s="413"/>
      <c r="DJ35" s="413"/>
      <c r="DK35" s="413"/>
      <c r="DL35" s="413"/>
      <c r="DM35" s="413"/>
      <c r="DN35" s="413"/>
      <c r="DO35" s="413"/>
      <c r="DP35" s="162"/>
      <c r="DQ35" s="162"/>
      <c r="DR35" s="162"/>
      <c r="DS35" s="162"/>
      <c r="DT35" s="374"/>
      <c r="DU35" s="374"/>
      <c r="DV35" s="374"/>
      <c r="DW35" s="374"/>
      <c r="DX35" s="376"/>
      <c r="DY35" s="434"/>
      <c r="DZ35" s="629"/>
      <c r="EA35" s="629"/>
      <c r="EB35" s="629"/>
      <c r="EC35" s="629"/>
      <c r="ED35" s="629"/>
      <c r="EE35" s="629"/>
      <c r="EF35" s="692"/>
      <c r="EG35" s="692"/>
      <c r="EH35" s="692"/>
      <c r="EI35" s="693"/>
      <c r="EJ35" s="859" t="s">
        <v>1622</v>
      </c>
      <c r="EK35" s="860"/>
      <c r="EL35" s="860"/>
      <c r="EM35" s="860"/>
      <c r="EN35" s="473"/>
      <c r="EO35" s="474"/>
      <c r="EP35" s="474"/>
      <c r="EQ35" s="374"/>
      <c r="ER35" s="435"/>
      <c r="ES35" s="435"/>
      <c r="ET35" s="435"/>
      <c r="EU35" s="435"/>
      <c r="EV35" s="162"/>
      <c r="EW35" s="162"/>
      <c r="EX35" s="162"/>
      <c r="EY35" s="162"/>
      <c r="EZ35" s="162"/>
      <c r="FA35" s="162"/>
      <c r="FB35" s="162"/>
      <c r="FC35" s="162"/>
      <c r="FD35" s="162"/>
      <c r="FJ35" s="162"/>
      <c r="FK35" s="162"/>
      <c r="FL35" s="162"/>
      <c r="FM35" s="162"/>
      <c r="FN35" s="162"/>
      <c r="FO35" s="162"/>
      <c r="FP35" s="162"/>
      <c r="FQ35" s="162"/>
      <c r="FV35" s="162"/>
      <c r="FW35" s="162"/>
      <c r="FX35" s="162"/>
      <c r="FY35" s="162"/>
      <c r="FZ35" s="162"/>
      <c r="GA35" s="162"/>
      <c r="GB35" s="162"/>
      <c r="GC35" s="162"/>
      <c r="GD35" s="162"/>
      <c r="HT35" s="376"/>
      <c r="HU35" s="376"/>
      <c r="HV35" s="376"/>
      <c r="HW35" s="376"/>
      <c r="HX35" s="376"/>
      <c r="HY35" s="376"/>
      <c r="HZ35" s="376"/>
      <c r="IA35" s="376"/>
      <c r="IB35" s="374"/>
      <c r="IC35" s="374"/>
      <c r="ID35" s="374"/>
      <c r="IE35" s="374"/>
      <c r="IF35" s="374"/>
      <c r="IG35" s="374"/>
      <c r="IH35" s="374"/>
      <c r="II35" s="374"/>
    </row>
    <row r="36" spans="2:243" ht="7.5" customHeight="1" x14ac:dyDescent="0.35">
      <c r="B36" s="797" t="s">
        <v>2262</v>
      </c>
      <c r="C36" s="798"/>
      <c r="D36" s="798"/>
      <c r="E36" s="799"/>
      <c r="F36" s="797" t="s">
        <v>2261</v>
      </c>
      <c r="G36" s="798"/>
      <c r="H36" s="798"/>
      <c r="I36" s="799"/>
      <c r="J36" s="797" t="s">
        <v>2260</v>
      </c>
      <c r="K36" s="798"/>
      <c r="L36" s="798"/>
      <c r="M36" s="799"/>
      <c r="W36" s="906"/>
      <c r="X36" s="906"/>
      <c r="Y36" s="906"/>
      <c r="Z36" s="906"/>
      <c r="AA36" s="906"/>
      <c r="AB36" s="906"/>
      <c r="AC36" s="906"/>
      <c r="AD36" s="906"/>
      <c r="AE36" s="906"/>
      <c r="AF36" s="906"/>
      <c r="AG36" s="906"/>
      <c r="AH36" s="906"/>
      <c r="AI36" s="453"/>
      <c r="AJ36" s="454"/>
      <c r="AK36" s="454"/>
      <c r="AL36" s="454"/>
      <c r="AM36" s="454"/>
      <c r="AN36" s="454"/>
      <c r="AO36" s="455"/>
      <c r="AP36" s="457"/>
      <c r="AQ36" s="457"/>
      <c r="AR36" s="162"/>
      <c r="AS36" s="449"/>
      <c r="AT36" s="162"/>
      <c r="AU36" s="162"/>
      <c r="AV36" s="162"/>
      <c r="AW36" s="162"/>
      <c r="AX36" s="162"/>
      <c r="AY36" s="162"/>
      <c r="AZ36" s="162"/>
      <c r="BA36" s="404"/>
      <c r="BB36" s="404"/>
      <c r="BC36" s="404"/>
      <c r="BD36" s="404"/>
      <c r="BE36" s="404"/>
      <c r="BF36" s="404"/>
      <c r="BG36" s="162"/>
      <c r="BH36" s="162"/>
      <c r="BI36" s="162"/>
      <c r="BJ36" s="162"/>
      <c r="BK36" s="162"/>
      <c r="BL36" s="374"/>
      <c r="BM36" s="374"/>
      <c r="BN36" s="374"/>
      <c r="BO36" s="374"/>
      <c r="BP36" s="376"/>
      <c r="BQ36" s="376"/>
      <c r="BR36" s="408"/>
      <c r="BS36" s="408"/>
      <c r="BT36" s="408"/>
      <c r="BU36" s="408"/>
      <c r="BV36" s="408"/>
      <c r="BW36" s="408"/>
      <c r="BX36" s="376"/>
      <c r="BY36" s="374"/>
      <c r="BZ36" s="374"/>
      <c r="CA36" s="374"/>
      <c r="CB36" s="374"/>
      <c r="CC36" s="162"/>
      <c r="CD36" s="162"/>
      <c r="CE36" s="162"/>
      <c r="CF36" s="374"/>
      <c r="CG36" s="374"/>
      <c r="CH36" s="374"/>
      <c r="CI36" s="374"/>
      <c r="CJ36" s="376"/>
      <c r="CK36" s="408"/>
      <c r="CL36" s="408"/>
      <c r="CM36" s="408"/>
      <c r="CN36" s="408"/>
      <c r="CO36" s="408"/>
      <c r="CP36" s="556"/>
      <c r="CQ36" s="376"/>
      <c r="CR36" s="374"/>
      <c r="CS36" s="374"/>
      <c r="CT36" s="374"/>
      <c r="CU36" s="374"/>
      <c r="CV36" s="436"/>
      <c r="CW36" s="436"/>
      <c r="CX36" s="436"/>
      <c r="CY36" s="436"/>
      <c r="CZ36" s="436"/>
      <c r="DA36" s="436"/>
      <c r="DB36" s="414"/>
      <c r="DC36" s="414"/>
      <c r="DD36" s="414"/>
      <c r="DE36" s="414"/>
      <c r="DF36" s="414"/>
      <c r="DG36" s="414"/>
      <c r="DH36" s="413"/>
      <c r="DI36" s="413"/>
      <c r="DJ36" s="413"/>
      <c r="DK36" s="413"/>
      <c r="DL36" s="413"/>
      <c r="DM36" s="413"/>
      <c r="DN36" s="413"/>
      <c r="DO36" s="413"/>
      <c r="DP36" s="162"/>
      <c r="DQ36" s="162"/>
      <c r="DR36" s="162"/>
      <c r="DS36" s="162"/>
      <c r="DT36" s="374"/>
      <c r="DU36" s="374"/>
      <c r="DV36" s="374"/>
      <c r="DW36" s="374"/>
      <c r="DX36" s="376"/>
      <c r="DY36" s="434"/>
      <c r="DZ36" s="629"/>
      <c r="EA36" s="629"/>
      <c r="EB36" s="629"/>
      <c r="EC36" s="629"/>
      <c r="ED36" s="629"/>
      <c r="EE36" s="629"/>
      <c r="EF36" s="692"/>
      <c r="EG36" s="692"/>
      <c r="EH36" s="692"/>
      <c r="EI36" s="693"/>
      <c r="EJ36" s="860"/>
      <c r="EK36" s="860"/>
      <c r="EL36" s="860"/>
      <c r="EM36" s="860"/>
      <c r="EN36" s="473"/>
      <c r="EO36" s="474"/>
      <c r="EP36" s="474"/>
      <c r="EQ36" s="374"/>
      <c r="ER36" s="435"/>
      <c r="ES36" s="435"/>
      <c r="ET36" s="435"/>
      <c r="EU36" s="435"/>
      <c r="EV36" s="162"/>
      <c r="EW36" s="162"/>
      <c r="EX36" s="162"/>
      <c r="EY36" s="162"/>
      <c r="EZ36" s="162"/>
      <c r="FA36" s="162"/>
      <c r="FB36" s="162"/>
      <c r="FC36" s="162"/>
      <c r="FD36" s="162"/>
      <c r="FJ36" s="162"/>
      <c r="FK36" s="162"/>
      <c r="FL36" s="162"/>
      <c r="FM36" s="162"/>
      <c r="FN36" s="162"/>
      <c r="FO36" s="162"/>
      <c r="FP36" s="162"/>
      <c r="FQ36" s="162"/>
      <c r="FV36" s="162"/>
      <c r="FW36" s="162"/>
      <c r="FX36" s="162"/>
      <c r="FY36" s="162"/>
      <c r="FZ36" s="162"/>
      <c r="GA36" s="162"/>
      <c r="GB36" s="162"/>
      <c r="GC36" s="162"/>
      <c r="GD36" s="162"/>
      <c r="HT36" s="376"/>
      <c r="HU36" s="376"/>
      <c r="HV36" s="376"/>
      <c r="HW36" s="376"/>
      <c r="HX36" s="374"/>
      <c r="HY36" s="374"/>
      <c r="HZ36" s="374"/>
      <c r="IA36" s="374"/>
      <c r="IB36" s="374"/>
      <c r="IC36" s="374"/>
      <c r="ID36" s="374"/>
      <c r="IE36" s="374"/>
    </row>
    <row r="37" spans="2:243" ht="7.5" customHeight="1" x14ac:dyDescent="0.35">
      <c r="B37" s="800"/>
      <c r="C37" s="801"/>
      <c r="D37" s="801"/>
      <c r="E37" s="802"/>
      <c r="F37" s="800"/>
      <c r="G37" s="801"/>
      <c r="H37" s="801"/>
      <c r="I37" s="802"/>
      <c r="J37" s="800"/>
      <c r="K37" s="801"/>
      <c r="L37" s="801"/>
      <c r="M37" s="802"/>
      <c r="W37" s="906"/>
      <c r="X37" s="906"/>
      <c r="Y37" s="906"/>
      <c r="Z37" s="906"/>
      <c r="AA37" s="906"/>
      <c r="AB37" s="906"/>
      <c r="AC37" s="906"/>
      <c r="AD37" s="906"/>
      <c r="AE37" s="906"/>
      <c r="AF37" s="906"/>
      <c r="AG37" s="906"/>
      <c r="AH37" s="906"/>
      <c r="AI37" s="456"/>
      <c r="AJ37" s="457"/>
      <c r="AK37" s="457"/>
      <c r="AL37" s="457"/>
      <c r="AM37" s="457"/>
      <c r="AN37" s="457"/>
      <c r="AO37" s="458"/>
      <c r="AP37" s="457"/>
      <c r="AQ37" s="457"/>
      <c r="AR37" s="162"/>
      <c r="AS37" s="449"/>
      <c r="AT37" s="162"/>
      <c r="AU37" s="162"/>
      <c r="AV37" s="162"/>
      <c r="AW37" s="162"/>
      <c r="AX37" s="162"/>
      <c r="AY37" s="162"/>
      <c r="BR37" s="883" t="s">
        <v>1752</v>
      </c>
      <c r="BS37" s="884"/>
      <c r="BT37" s="884"/>
      <c r="BU37" s="884"/>
      <c r="BV37" s="885"/>
      <c r="BX37" s="376"/>
      <c r="BY37" s="374"/>
      <c r="CD37" s="554"/>
      <c r="CE37" s="861" t="s">
        <v>1510</v>
      </c>
      <c r="CF37" s="862"/>
      <c r="CG37" s="862"/>
      <c r="CH37" s="862"/>
      <c r="CI37" s="863"/>
      <c r="CN37" s="376"/>
      <c r="CO37" s="376"/>
      <c r="CP37" s="376"/>
      <c r="CQ37" s="376"/>
      <c r="CR37" s="880" t="s">
        <v>1507</v>
      </c>
      <c r="CS37" s="880"/>
      <c r="CT37" s="880"/>
      <c r="CU37" s="880"/>
      <c r="CV37" s="880"/>
      <c r="CW37" s="374"/>
      <c r="CX37" s="436"/>
      <c r="CY37" s="436"/>
      <c r="CZ37" s="436"/>
      <c r="DA37" s="436"/>
      <c r="DB37" s="414"/>
      <c r="DC37" s="414"/>
      <c r="DF37" s="861" t="s">
        <v>1496</v>
      </c>
      <c r="DG37" s="862"/>
      <c r="DH37" s="862"/>
      <c r="DI37" s="862"/>
      <c r="DJ37" s="863"/>
      <c r="DK37" s="691"/>
      <c r="DL37" s="691"/>
      <c r="DM37" s="691"/>
      <c r="DN37" s="691"/>
      <c r="DO37" s="691"/>
      <c r="DP37" s="162"/>
      <c r="DQ37" s="162"/>
      <c r="DR37" s="162"/>
      <c r="DS37" s="162"/>
      <c r="DT37" s="374"/>
      <c r="DU37" s="374"/>
      <c r="DV37" s="374"/>
      <c r="DW37" s="374"/>
      <c r="DX37" s="376"/>
      <c r="DY37" s="434"/>
      <c r="DZ37" s="629"/>
      <c r="EA37" s="629"/>
      <c r="EB37" s="629"/>
      <c r="EC37" s="629"/>
      <c r="ED37" s="629"/>
      <c r="EE37" s="629"/>
      <c r="EF37" s="692"/>
      <c r="EG37" s="692"/>
      <c r="EH37" s="692"/>
      <c r="EI37" s="693"/>
      <c r="EJ37" s="860"/>
      <c r="EK37" s="860"/>
      <c r="EL37" s="860"/>
      <c r="EM37" s="860"/>
      <c r="EN37" s="473"/>
      <c r="EO37" s="474"/>
      <c r="EP37" s="474"/>
      <c r="EQ37" s="374"/>
      <c r="ER37" s="435"/>
      <c r="ES37" s="435"/>
      <c r="ET37" s="435"/>
      <c r="EU37" s="435"/>
      <c r="EV37" s="162"/>
      <c r="EW37" s="162"/>
      <c r="EX37" s="162"/>
      <c r="EY37" s="162"/>
      <c r="EZ37" s="162"/>
      <c r="FE37" s="162"/>
      <c r="FF37" s="162"/>
      <c r="FG37" s="162"/>
      <c r="FH37" s="162"/>
      <c r="FI37" s="162"/>
      <c r="FJ37" s="162"/>
      <c r="FK37" s="162"/>
      <c r="FL37" s="162"/>
      <c r="FM37" s="162"/>
      <c r="FN37" s="162"/>
      <c r="FO37" s="162"/>
      <c r="FP37" s="162"/>
      <c r="FQ37" s="162"/>
      <c r="FV37" s="162"/>
      <c r="FW37" s="162"/>
      <c r="FX37" s="162"/>
      <c r="FY37" s="162"/>
      <c r="FZ37" s="162"/>
      <c r="GA37" s="162"/>
      <c r="GB37" s="162"/>
      <c r="GC37" s="162"/>
      <c r="GD37" s="162"/>
      <c r="HT37" s="376"/>
      <c r="HU37" s="376"/>
      <c r="HV37" s="376"/>
      <c r="HW37" s="376"/>
      <c r="HX37" s="374"/>
      <c r="HY37" s="374"/>
      <c r="HZ37" s="374"/>
      <c r="IA37" s="374"/>
      <c r="IB37" s="374"/>
      <c r="IC37" s="374"/>
      <c r="ID37" s="374"/>
      <c r="IE37" s="374"/>
    </row>
    <row r="38" spans="2:243" ht="7.5" customHeight="1" x14ac:dyDescent="0.35">
      <c r="B38" s="800"/>
      <c r="C38" s="801"/>
      <c r="D38" s="801"/>
      <c r="E38" s="802"/>
      <c r="F38" s="800"/>
      <c r="G38" s="801"/>
      <c r="H38" s="801"/>
      <c r="I38" s="802"/>
      <c r="J38" s="800"/>
      <c r="K38" s="801"/>
      <c r="L38" s="801"/>
      <c r="M38" s="802"/>
      <c r="W38" s="906"/>
      <c r="X38" s="906"/>
      <c r="Y38" s="906"/>
      <c r="Z38" s="906"/>
      <c r="AA38" s="906"/>
      <c r="AB38" s="906"/>
      <c r="AC38" s="906"/>
      <c r="AD38" s="906"/>
      <c r="AE38" s="906"/>
      <c r="AF38" s="906"/>
      <c r="AG38" s="906"/>
      <c r="AH38" s="906"/>
      <c r="AI38" s="456"/>
      <c r="AJ38" s="457"/>
      <c r="AK38" s="457"/>
      <c r="AL38" s="457"/>
      <c r="AM38" s="457"/>
      <c r="AN38" s="457"/>
      <c r="AO38" s="458"/>
      <c r="AP38" s="457"/>
      <c r="AQ38" s="457"/>
      <c r="AR38" s="162"/>
      <c r="AS38" s="449"/>
      <c r="AT38" s="162"/>
      <c r="AU38" s="162"/>
      <c r="AV38" s="162"/>
      <c r="AW38" s="162"/>
      <c r="AX38" s="162"/>
      <c r="AY38" s="162"/>
      <c r="BR38" s="886"/>
      <c r="BS38" s="887"/>
      <c r="BT38" s="887"/>
      <c r="BU38" s="887"/>
      <c r="BV38" s="888"/>
      <c r="BX38" s="376"/>
      <c r="BY38" s="374"/>
      <c r="CD38" s="554"/>
      <c r="CE38" s="864"/>
      <c r="CF38" s="865"/>
      <c r="CG38" s="865"/>
      <c r="CH38" s="865"/>
      <c r="CI38" s="866"/>
      <c r="CN38" s="410"/>
      <c r="CO38" s="410"/>
      <c r="CP38" s="410"/>
      <c r="CQ38" s="376"/>
      <c r="CR38" s="880"/>
      <c r="CS38" s="880"/>
      <c r="CT38" s="880"/>
      <c r="CU38" s="880"/>
      <c r="CV38" s="880"/>
      <c r="CW38" s="374"/>
      <c r="CX38" s="436"/>
      <c r="CY38" s="436"/>
      <c r="CZ38" s="436"/>
      <c r="DA38" s="436"/>
      <c r="DB38" s="410"/>
      <c r="DC38" s="410"/>
      <c r="DF38" s="864"/>
      <c r="DG38" s="865"/>
      <c r="DH38" s="865"/>
      <c r="DI38" s="865"/>
      <c r="DJ38" s="866"/>
      <c r="DK38" s="691"/>
      <c r="DL38" s="691"/>
      <c r="DM38" s="691"/>
      <c r="DN38" s="691"/>
      <c r="DO38" s="691"/>
      <c r="DP38" s="404"/>
      <c r="DQ38" s="404"/>
      <c r="DR38" s="162"/>
      <c r="DS38" s="162"/>
      <c r="DT38" s="403"/>
      <c r="DU38" s="404"/>
      <c r="DV38" s="404"/>
      <c r="DW38" s="404"/>
      <c r="DX38" s="404"/>
      <c r="DY38" s="404"/>
      <c r="DZ38" s="790" t="s">
        <v>1487</v>
      </c>
      <c r="EA38" s="791"/>
      <c r="EB38" s="791"/>
      <c r="EC38" s="791"/>
      <c r="ED38" s="792"/>
      <c r="EE38" s="376"/>
      <c r="EF38" s="692"/>
      <c r="EG38" s="692"/>
      <c r="EH38" s="692"/>
      <c r="EI38" s="693"/>
      <c r="EJ38" s="860"/>
      <c r="EK38" s="860"/>
      <c r="EL38" s="860"/>
      <c r="EM38" s="860"/>
      <c r="EN38" s="473"/>
      <c r="EO38" s="474"/>
      <c r="EP38" s="474"/>
      <c r="EQ38" s="434"/>
      <c r="ER38" s="434"/>
      <c r="ES38" s="434"/>
      <c r="ET38" s="434"/>
      <c r="EU38" s="404"/>
      <c r="EV38" s="162"/>
      <c r="EW38" s="162"/>
      <c r="EX38" s="162"/>
      <c r="EY38" s="162"/>
      <c r="EZ38" s="162"/>
      <c r="FE38" s="162"/>
      <c r="FF38" s="162"/>
      <c r="FG38" s="162"/>
      <c r="FH38" s="162"/>
      <c r="FI38" s="162"/>
      <c r="FJ38" s="162"/>
      <c r="FK38" s="162"/>
      <c r="FL38" s="162"/>
      <c r="FM38" s="162"/>
      <c r="FN38" s="162"/>
      <c r="FO38" s="162"/>
      <c r="FP38" s="162"/>
      <c r="FQ38" s="162"/>
      <c r="FV38" s="162"/>
      <c r="FW38" s="162"/>
      <c r="FX38" s="162"/>
      <c r="FY38" s="162"/>
      <c r="FZ38" s="162"/>
      <c r="GA38" s="162"/>
      <c r="GB38" s="162"/>
      <c r="GC38" s="162"/>
      <c r="GD38" s="162"/>
      <c r="HT38" s="374"/>
      <c r="HU38" s="374"/>
      <c r="HV38" s="374"/>
      <c r="HW38" s="374"/>
      <c r="HX38" s="374"/>
      <c r="HY38" s="374"/>
      <c r="HZ38" s="374"/>
      <c r="IA38" s="374"/>
    </row>
    <row r="39" spans="2:243" ht="7.5" customHeight="1" thickBot="1" x14ac:dyDescent="0.4">
      <c r="B39" s="803"/>
      <c r="C39" s="804"/>
      <c r="D39" s="804"/>
      <c r="E39" s="805"/>
      <c r="F39" s="803"/>
      <c r="G39" s="804"/>
      <c r="H39" s="804"/>
      <c r="I39" s="805"/>
      <c r="J39" s="803"/>
      <c r="K39" s="804"/>
      <c r="L39" s="804"/>
      <c r="M39" s="805"/>
      <c r="W39" s="906"/>
      <c r="X39" s="906"/>
      <c r="Y39" s="906"/>
      <c r="Z39" s="906"/>
      <c r="AA39" s="906"/>
      <c r="AB39" s="906"/>
      <c r="AC39" s="906"/>
      <c r="AD39" s="906"/>
      <c r="AE39" s="906"/>
      <c r="AF39" s="906"/>
      <c r="AG39" s="906"/>
      <c r="AH39" s="906"/>
      <c r="AI39" s="456"/>
      <c r="AJ39" s="457"/>
      <c r="AK39" s="457"/>
      <c r="AL39" s="457"/>
      <c r="AM39" s="457"/>
      <c r="AN39" s="457"/>
      <c r="AO39" s="458"/>
      <c r="AP39" s="457"/>
      <c r="AQ39" s="457"/>
      <c r="AR39" s="162"/>
      <c r="AS39" s="449"/>
      <c r="AT39" s="162"/>
      <c r="AU39" s="162"/>
      <c r="AV39" s="162"/>
      <c r="AW39" s="162"/>
      <c r="AX39" s="162"/>
      <c r="AY39" s="450"/>
      <c r="AZ39" s="437"/>
      <c r="BA39" s="437"/>
      <c r="BB39" s="437"/>
      <c r="BC39" s="437"/>
      <c r="BD39" s="438"/>
      <c r="BE39" s="438"/>
      <c r="BF39" s="438"/>
      <c r="BG39" s="438"/>
      <c r="BL39" s="374"/>
      <c r="BM39" s="374"/>
      <c r="BN39" s="374"/>
      <c r="BO39" s="374"/>
      <c r="BP39" s="376"/>
      <c r="BQ39" s="376"/>
      <c r="BR39" s="376"/>
      <c r="BS39" s="376"/>
      <c r="BT39" s="162"/>
      <c r="BU39" s="376"/>
      <c r="BV39" s="376"/>
      <c r="BW39" s="376"/>
      <c r="BX39" s="376"/>
      <c r="BY39" s="374"/>
      <c r="BZ39" s="376"/>
      <c r="CA39" s="376"/>
      <c r="CB39" s="376"/>
      <c r="CC39" s="376"/>
      <c r="CD39" s="162"/>
      <c r="CE39" s="555"/>
      <c r="CF39" s="555"/>
      <c r="CG39" s="555"/>
      <c r="CH39" s="555"/>
      <c r="CI39" s="436"/>
      <c r="CJ39" s="511"/>
      <c r="CK39" s="511"/>
      <c r="CL39" s="511"/>
      <c r="CM39" s="511"/>
      <c r="CN39" s="557"/>
      <c r="CO39" s="557"/>
      <c r="CP39" s="557"/>
      <c r="CQ39" s="558"/>
      <c r="CR39" s="559"/>
      <c r="CS39" s="559"/>
      <c r="CT39" s="559"/>
      <c r="CU39" s="559"/>
      <c r="CV39" s="560"/>
      <c r="CW39" s="560"/>
      <c r="CX39" s="560"/>
      <c r="CY39" s="560"/>
      <c r="CZ39" s="436"/>
      <c r="DA39" s="436"/>
      <c r="DB39" s="410"/>
      <c r="DC39" s="410"/>
      <c r="DD39" s="410"/>
      <c r="DE39" s="410"/>
      <c r="DF39" s="410"/>
      <c r="DG39" s="410"/>
      <c r="DH39" s="392"/>
      <c r="DI39" s="392"/>
      <c r="DJ39" s="392"/>
      <c r="DK39" s="392"/>
      <c r="DL39" s="392"/>
      <c r="DM39" s="404"/>
      <c r="DN39" s="404"/>
      <c r="DO39" s="404"/>
      <c r="DP39" s="404"/>
      <c r="DQ39" s="404"/>
      <c r="DR39" s="162"/>
      <c r="DS39" s="162"/>
      <c r="DT39" s="404"/>
      <c r="DU39" s="404"/>
      <c r="DV39" s="404"/>
      <c r="DW39" s="404"/>
      <c r="DX39" s="404"/>
      <c r="DY39" s="404"/>
      <c r="DZ39" s="793"/>
      <c r="EA39" s="794"/>
      <c r="EB39" s="794"/>
      <c r="EC39" s="794"/>
      <c r="ED39" s="795"/>
      <c r="EE39" s="376"/>
      <c r="EF39" s="692"/>
      <c r="EG39" s="692"/>
      <c r="EH39" s="692"/>
      <c r="EI39" s="693"/>
      <c r="EJ39" s="859" t="s">
        <v>1623</v>
      </c>
      <c r="EK39" s="860"/>
      <c r="EL39" s="860"/>
      <c r="EM39" s="860"/>
      <c r="EN39" s="473"/>
      <c r="EO39" s="474"/>
      <c r="EP39" s="474"/>
      <c r="EQ39" s="434"/>
      <c r="ER39" s="434"/>
      <c r="ES39" s="434"/>
      <c r="ET39" s="434"/>
      <c r="EU39" s="404"/>
      <c r="EV39" s="162"/>
      <c r="EW39" s="162"/>
      <c r="EX39" s="162"/>
      <c r="EY39" s="162"/>
      <c r="EZ39" s="162"/>
      <c r="FE39" s="162"/>
      <c r="FF39" s="162"/>
      <c r="FG39" s="162"/>
      <c r="FH39" s="162"/>
      <c r="FI39" s="162"/>
      <c r="FJ39" s="162"/>
      <c r="FK39" s="162"/>
      <c r="FL39" s="162"/>
      <c r="FM39" s="162"/>
      <c r="FN39" s="162"/>
      <c r="FO39" s="162"/>
      <c r="FP39" s="162"/>
      <c r="FQ39" s="162"/>
      <c r="FV39" s="162"/>
      <c r="FW39" s="162"/>
      <c r="FX39" s="162"/>
      <c r="FY39" s="162"/>
      <c r="FZ39" s="162"/>
      <c r="GA39" s="162"/>
      <c r="GB39" s="162"/>
      <c r="GC39" s="162"/>
      <c r="GD39" s="162"/>
      <c r="HT39" s="374"/>
      <c r="HU39" s="374"/>
      <c r="HV39" s="374"/>
      <c r="HW39" s="374"/>
      <c r="HX39" s="374"/>
      <c r="HY39" s="374"/>
      <c r="HZ39" s="374"/>
      <c r="IA39" s="374"/>
    </row>
    <row r="40" spans="2:243" ht="7.5" customHeight="1" thickTop="1" x14ac:dyDescent="0.35">
      <c r="B40" s="906"/>
      <c r="C40" s="906"/>
      <c r="D40" s="906"/>
      <c r="E40" s="906"/>
      <c r="F40" s="906"/>
      <c r="G40" s="906"/>
      <c r="H40" s="906"/>
      <c r="I40" s="906"/>
      <c r="J40" s="906"/>
      <c r="K40" s="906"/>
      <c r="L40" s="906"/>
      <c r="M40" s="906"/>
      <c r="W40" s="895" t="s">
        <v>2257</v>
      </c>
      <c r="X40" s="896"/>
      <c r="Y40" s="896"/>
      <c r="Z40" s="897"/>
      <c r="AA40" s="895" t="s">
        <v>2256</v>
      </c>
      <c r="AB40" s="896"/>
      <c r="AC40" s="896"/>
      <c r="AD40" s="897"/>
      <c r="AE40" s="895" t="s">
        <v>2255</v>
      </c>
      <c r="AF40" s="896"/>
      <c r="AG40" s="896"/>
      <c r="AH40" s="897"/>
      <c r="AI40" s="459"/>
      <c r="AJ40" s="460"/>
      <c r="AK40" s="460"/>
      <c r="AL40" s="460"/>
      <c r="AM40" s="460"/>
      <c r="AN40" s="460"/>
      <c r="AO40" s="461"/>
      <c r="AP40" s="457"/>
      <c r="AQ40" s="457"/>
      <c r="AR40" s="162"/>
      <c r="AS40" s="449"/>
      <c r="AT40" s="162"/>
      <c r="AU40" s="162"/>
      <c r="AV40" s="162"/>
      <c r="AW40" s="162"/>
      <c r="AX40" s="162"/>
      <c r="AY40" s="162"/>
      <c r="AZ40" s="437"/>
      <c r="BA40" s="437"/>
      <c r="BB40" s="437"/>
      <c r="BC40" s="437"/>
      <c r="BD40" s="438"/>
      <c r="BE40" s="438"/>
      <c r="BF40" s="438"/>
      <c r="BG40" s="438"/>
      <c r="BL40" s="374"/>
      <c r="BR40" s="880" t="s">
        <v>828</v>
      </c>
      <c r="BS40" s="880"/>
      <c r="BT40" s="880"/>
      <c r="BU40" s="880"/>
      <c r="BV40" s="880"/>
      <c r="BW40" s="553"/>
      <c r="BX40" s="553"/>
      <c r="BY40" s="553"/>
      <c r="BZ40" s="551"/>
      <c r="CA40" s="552"/>
      <c r="CB40" s="374"/>
      <c r="CC40" s="162"/>
      <c r="CD40" s="162"/>
      <c r="CE40" s="889" t="s">
        <v>826</v>
      </c>
      <c r="CF40" s="890"/>
      <c r="CG40" s="890"/>
      <c r="CH40" s="890"/>
      <c r="CI40" s="891"/>
      <c r="CJ40" s="436"/>
      <c r="CK40" s="410"/>
      <c r="CL40" s="410"/>
      <c r="CM40" s="410"/>
      <c r="CN40" s="410"/>
      <c r="CO40" s="410"/>
      <c r="CP40" s="410"/>
      <c r="CQ40" s="376"/>
      <c r="CR40" s="880" t="s">
        <v>638</v>
      </c>
      <c r="CS40" s="880"/>
      <c r="CT40" s="880"/>
      <c r="CU40" s="880"/>
      <c r="CV40" s="880"/>
      <c r="CW40" s="436"/>
      <c r="CX40" s="436"/>
      <c r="CY40" s="436"/>
      <c r="CZ40" s="436"/>
      <c r="DA40" s="436"/>
      <c r="DB40" s="410"/>
      <c r="DC40" s="410"/>
      <c r="DD40" s="511"/>
      <c r="DE40" s="511"/>
      <c r="DF40" s="867" t="s">
        <v>342</v>
      </c>
      <c r="DG40" s="868"/>
      <c r="DH40" s="868"/>
      <c r="DI40" s="868"/>
      <c r="DJ40" s="869"/>
      <c r="DK40" s="511"/>
      <c r="DL40" s="511"/>
      <c r="DM40" s="511"/>
      <c r="DN40" s="511"/>
      <c r="DO40" s="404"/>
      <c r="DP40" s="404"/>
      <c r="DQ40" s="404"/>
      <c r="DR40" s="162"/>
      <c r="DS40" s="162"/>
      <c r="DT40" s="404"/>
      <c r="DU40" s="404"/>
      <c r="DV40" s="404"/>
      <c r="DW40" s="404"/>
      <c r="DX40" s="404"/>
      <c r="DY40" s="404"/>
      <c r="DZ40" s="392"/>
      <c r="EA40" s="392"/>
      <c r="EB40" s="392"/>
      <c r="EC40" s="392"/>
      <c r="ED40" s="376"/>
      <c r="EE40" s="376"/>
      <c r="EF40" s="692"/>
      <c r="EG40" s="692"/>
      <c r="EH40" s="692"/>
      <c r="EI40" s="693"/>
      <c r="EJ40" s="860"/>
      <c r="EK40" s="860"/>
      <c r="EL40" s="860"/>
      <c r="EM40" s="860"/>
      <c r="EN40" s="473"/>
      <c r="EO40" s="474"/>
      <c r="EP40" s="474"/>
      <c r="EQ40" s="434"/>
      <c r="ER40" s="434"/>
      <c r="ES40" s="434"/>
      <c r="ET40" s="434"/>
      <c r="EU40" s="404"/>
      <c r="EV40" s="162"/>
      <c r="EW40" s="162"/>
      <c r="EX40" s="162"/>
      <c r="EY40" s="162"/>
      <c r="EZ40" s="162"/>
      <c r="FA40" s="162"/>
      <c r="FB40" s="162"/>
      <c r="FC40" s="162"/>
      <c r="FD40" s="162"/>
      <c r="FE40" s="162"/>
      <c r="FF40" s="162"/>
      <c r="FG40" s="162"/>
      <c r="FH40" s="162"/>
      <c r="FI40" s="162"/>
      <c r="FJ40" s="162"/>
      <c r="FK40" s="162"/>
      <c r="FL40" s="162"/>
      <c r="FM40" s="162"/>
      <c r="FN40" s="162"/>
      <c r="FO40" s="162"/>
      <c r="FP40" s="162"/>
      <c r="FQ40" s="162"/>
      <c r="FV40" s="162"/>
      <c r="FW40" s="162"/>
      <c r="FX40" s="162"/>
      <c r="FY40" s="162"/>
      <c r="FZ40" s="162"/>
      <c r="GA40" s="162"/>
      <c r="GB40" s="162"/>
      <c r="GC40" s="162"/>
      <c r="GD40" s="162"/>
      <c r="HT40" s="374"/>
      <c r="HU40" s="374"/>
      <c r="HV40" s="374"/>
      <c r="HW40" s="374"/>
    </row>
    <row r="41" spans="2:243" ht="7.5" customHeight="1" x14ac:dyDescent="0.35">
      <c r="B41" s="906"/>
      <c r="C41" s="906"/>
      <c r="D41" s="906"/>
      <c r="E41" s="906"/>
      <c r="F41" s="906"/>
      <c r="G41" s="906"/>
      <c r="H41" s="906"/>
      <c r="I41" s="906"/>
      <c r="J41" s="906"/>
      <c r="K41" s="906"/>
      <c r="L41" s="906"/>
      <c r="M41" s="906"/>
      <c r="W41" s="898"/>
      <c r="X41" s="899"/>
      <c r="Y41" s="899"/>
      <c r="Z41" s="900"/>
      <c r="AA41" s="898"/>
      <c r="AB41" s="899"/>
      <c r="AC41" s="899"/>
      <c r="AD41" s="900"/>
      <c r="AE41" s="898"/>
      <c r="AF41" s="899"/>
      <c r="AG41" s="899"/>
      <c r="AH41" s="900"/>
      <c r="AI41" s="456"/>
      <c r="AJ41" s="457"/>
      <c r="AK41" s="457"/>
      <c r="AL41" s="457"/>
      <c r="AM41" s="457"/>
      <c r="AN41" s="457"/>
      <c r="AO41" s="457"/>
      <c r="AP41" s="457"/>
      <c r="AQ41" s="457"/>
      <c r="AR41" s="162"/>
      <c r="AS41" s="449"/>
      <c r="AT41" s="162"/>
      <c r="AU41" s="162"/>
      <c r="AV41" s="162"/>
      <c r="AW41" s="162"/>
      <c r="AX41" s="162"/>
      <c r="AY41" s="162"/>
      <c r="AZ41" s="437"/>
      <c r="BA41" s="437"/>
      <c r="BB41" s="437"/>
      <c r="BC41" s="437"/>
      <c r="BD41" s="438"/>
      <c r="BE41" s="438"/>
      <c r="BF41" s="438"/>
      <c r="BG41" s="438"/>
      <c r="BL41" s="374"/>
      <c r="BR41" s="881"/>
      <c r="BS41" s="881"/>
      <c r="BT41" s="881"/>
      <c r="BU41" s="881"/>
      <c r="BV41" s="881"/>
      <c r="BW41" s="553"/>
      <c r="BX41" s="553"/>
      <c r="BY41" s="553"/>
      <c r="BZ41" s="553"/>
      <c r="CA41" s="374"/>
      <c r="CB41" s="374"/>
      <c r="CC41" s="162"/>
      <c r="CD41" s="162"/>
      <c r="CE41" s="892"/>
      <c r="CF41" s="893"/>
      <c r="CG41" s="893"/>
      <c r="CH41" s="893"/>
      <c r="CI41" s="894"/>
      <c r="CJ41" s="404"/>
      <c r="CK41" s="404"/>
      <c r="CL41" s="376"/>
      <c r="CM41" s="376"/>
      <c r="CN41" s="376"/>
      <c r="CO41" s="376"/>
      <c r="CP41" s="376"/>
      <c r="CQ41" s="376"/>
      <c r="CR41" s="880"/>
      <c r="CS41" s="880"/>
      <c r="CT41" s="880"/>
      <c r="CU41" s="880"/>
      <c r="CV41" s="880"/>
      <c r="CW41" s="162"/>
      <c r="CX41" s="162"/>
      <c r="CY41" s="162"/>
      <c r="CZ41" s="404"/>
      <c r="DA41" s="404"/>
      <c r="DB41" s="404"/>
      <c r="DC41" s="404"/>
      <c r="DD41" s="511"/>
      <c r="DE41" s="511"/>
      <c r="DF41" s="870"/>
      <c r="DG41" s="871"/>
      <c r="DH41" s="871"/>
      <c r="DI41" s="871"/>
      <c r="DJ41" s="872"/>
      <c r="DK41" s="511"/>
      <c r="DL41" s="511"/>
      <c r="DM41" s="511"/>
      <c r="DN41" s="511"/>
      <c r="DO41" s="404"/>
      <c r="DP41" s="404"/>
      <c r="DQ41" s="404"/>
      <c r="DR41" s="162"/>
      <c r="DS41" s="162"/>
      <c r="DT41" s="404"/>
      <c r="DU41" s="404"/>
      <c r="DV41" s="404"/>
      <c r="DW41" s="404"/>
      <c r="DX41" s="404"/>
      <c r="DY41" s="404"/>
      <c r="DZ41" s="392"/>
      <c r="EA41" s="392"/>
      <c r="EB41" s="392"/>
      <c r="EC41" s="392"/>
      <c r="ED41" s="376"/>
      <c r="EE41" s="376"/>
      <c r="EF41" s="692"/>
      <c r="EG41" s="692"/>
      <c r="EH41" s="692"/>
      <c r="EI41" s="693"/>
      <c r="EJ41" s="860"/>
      <c r="EK41" s="860"/>
      <c r="EL41" s="860"/>
      <c r="EM41" s="860"/>
      <c r="EN41" s="473"/>
      <c r="EO41" s="474"/>
      <c r="EP41" s="474"/>
      <c r="EQ41" s="404"/>
      <c r="ER41" s="404"/>
      <c r="ES41" s="404"/>
      <c r="ET41" s="404"/>
      <c r="EU41" s="404"/>
      <c r="EV41" s="162"/>
      <c r="EW41" s="162"/>
      <c r="EX41" s="162"/>
      <c r="EY41" s="162"/>
      <c r="EZ41" s="162"/>
      <c r="FA41" s="162"/>
      <c r="FB41" s="162"/>
      <c r="FC41" s="162"/>
      <c r="FD41" s="162"/>
      <c r="FE41" s="162"/>
      <c r="FF41" s="162"/>
      <c r="FG41" s="162"/>
      <c r="FH41" s="162"/>
      <c r="FI41" s="162"/>
      <c r="FJ41" s="162"/>
      <c r="FK41" s="162"/>
      <c r="FL41" s="162"/>
      <c r="FM41" s="162"/>
      <c r="FN41" s="162"/>
      <c r="FO41" s="162"/>
      <c r="FP41" s="162"/>
      <c r="FQ41" s="162"/>
      <c r="FV41" s="162"/>
      <c r="FW41" s="162"/>
      <c r="FX41" s="162"/>
      <c r="FY41" s="162"/>
      <c r="FZ41" s="162"/>
      <c r="GA41" s="162"/>
      <c r="GB41" s="162"/>
      <c r="GC41" s="162"/>
      <c r="GD41" s="162"/>
      <c r="HT41" s="374"/>
      <c r="HU41" s="374"/>
      <c r="HV41" s="374"/>
      <c r="HW41" s="374"/>
    </row>
    <row r="42" spans="2:243" ht="7.5" customHeight="1" x14ac:dyDescent="0.35">
      <c r="B42" s="906"/>
      <c r="C42" s="906"/>
      <c r="D42" s="906"/>
      <c r="E42" s="906"/>
      <c r="F42" s="906"/>
      <c r="G42" s="906"/>
      <c r="H42" s="906"/>
      <c r="I42" s="906"/>
      <c r="J42" s="906"/>
      <c r="K42" s="906"/>
      <c r="L42" s="906"/>
      <c r="M42" s="906"/>
      <c r="R42" s="665"/>
      <c r="S42" s="381"/>
      <c r="T42" s="381"/>
      <c r="U42" s="381"/>
      <c r="V42" s="666"/>
      <c r="W42" s="898"/>
      <c r="X42" s="899"/>
      <c r="Y42" s="899"/>
      <c r="Z42" s="900"/>
      <c r="AA42" s="898"/>
      <c r="AB42" s="899"/>
      <c r="AC42" s="899"/>
      <c r="AD42" s="900"/>
      <c r="AE42" s="898"/>
      <c r="AF42" s="899"/>
      <c r="AG42" s="899"/>
      <c r="AH42" s="900"/>
      <c r="AI42" s="456"/>
      <c r="AJ42" s="457"/>
      <c r="AK42" s="457"/>
      <c r="AL42" s="457"/>
      <c r="AM42" s="457"/>
      <c r="AN42" s="457"/>
      <c r="AO42" s="457"/>
      <c r="AP42" s="457"/>
      <c r="AQ42" s="457"/>
      <c r="AR42" s="162"/>
      <c r="AS42" s="449"/>
      <c r="AT42" s="162"/>
      <c r="AU42" s="162"/>
      <c r="AV42" s="162"/>
      <c r="AW42" s="162"/>
      <c r="AX42" s="162"/>
      <c r="AY42" s="162"/>
      <c r="AZ42" s="437"/>
      <c r="BA42" s="437"/>
      <c r="BB42" s="437"/>
      <c r="BC42" s="437"/>
      <c r="BD42" s="438"/>
      <c r="BE42" s="438"/>
      <c r="BF42" s="438"/>
      <c r="BG42" s="438"/>
      <c r="BL42" s="162"/>
      <c r="BM42" s="162"/>
      <c r="BN42" s="162"/>
      <c r="BO42" s="162"/>
      <c r="BP42" s="162"/>
      <c r="BQ42" s="162"/>
      <c r="BR42" s="403"/>
      <c r="BS42" s="404"/>
      <c r="BT42" s="404"/>
      <c r="BU42" s="404"/>
      <c r="BV42" s="404"/>
      <c r="BW42" s="404"/>
      <c r="BX42" s="162"/>
      <c r="BY42" s="162"/>
      <c r="BZ42" s="162"/>
      <c r="CA42" s="162"/>
      <c r="CB42" s="162"/>
      <c r="CC42" s="162"/>
      <c r="CD42" s="162"/>
      <c r="CE42" s="162"/>
      <c r="CF42" s="162"/>
      <c r="CG42" s="162"/>
      <c r="CH42" s="162"/>
      <c r="CI42" s="162"/>
      <c r="CJ42" s="162"/>
      <c r="CK42" s="162"/>
      <c r="CL42" s="374"/>
      <c r="CM42" s="374"/>
      <c r="CN42" s="374"/>
      <c r="CO42" s="374"/>
      <c r="CP42" s="162"/>
      <c r="CQ42" s="162"/>
      <c r="CR42" s="162"/>
      <c r="CS42" s="162"/>
      <c r="CT42" s="162"/>
      <c r="CU42" s="162"/>
      <c r="CV42" s="162"/>
      <c r="CW42" s="162"/>
      <c r="CX42" s="162"/>
      <c r="CY42" s="162"/>
      <c r="CZ42" s="162"/>
      <c r="DA42" s="162"/>
      <c r="DB42" s="162"/>
      <c r="DC42" s="162"/>
      <c r="DD42" s="162"/>
      <c r="DE42" s="162"/>
      <c r="DF42" s="374"/>
      <c r="DG42" s="374"/>
      <c r="DH42" s="374"/>
      <c r="DI42" s="374"/>
      <c r="DJ42" s="162"/>
      <c r="DK42" s="162"/>
      <c r="DL42" s="162"/>
      <c r="DM42" s="162"/>
      <c r="DN42" s="162"/>
      <c r="DO42" s="162"/>
      <c r="DP42" s="162"/>
      <c r="DQ42" s="162"/>
      <c r="DR42" s="162"/>
      <c r="DS42" s="162"/>
      <c r="DT42" s="162"/>
      <c r="DU42" s="162"/>
      <c r="DV42" s="162"/>
      <c r="DW42" s="162"/>
      <c r="DX42" s="162"/>
      <c r="DY42" s="162"/>
      <c r="DZ42" s="374"/>
      <c r="EA42" s="374"/>
      <c r="EB42" s="374"/>
      <c r="EC42" s="374"/>
      <c r="ED42" s="162"/>
      <c r="EE42" s="162"/>
      <c r="EF42" s="692"/>
      <c r="EG42" s="692"/>
      <c r="EH42" s="692"/>
      <c r="EI42" s="693"/>
      <c r="EJ42" s="860"/>
      <c r="EK42" s="860"/>
      <c r="EL42" s="860"/>
      <c r="EM42" s="860"/>
      <c r="EN42" s="473"/>
      <c r="EO42" s="474"/>
      <c r="EP42" s="474"/>
      <c r="EQ42" s="162"/>
      <c r="ER42" s="162"/>
      <c r="ES42" s="162"/>
      <c r="ET42" s="162"/>
      <c r="EU42" s="162"/>
      <c r="EV42" s="162"/>
      <c r="EW42" s="162"/>
      <c r="EX42" s="162"/>
      <c r="EY42" s="162"/>
      <c r="EZ42" s="162"/>
      <c r="FA42" s="162"/>
      <c r="FB42" s="162"/>
      <c r="FC42" s="162"/>
      <c r="FD42" s="162"/>
      <c r="FE42" s="162"/>
      <c r="FF42" s="162"/>
      <c r="FG42" s="162"/>
      <c r="FH42" s="162"/>
      <c r="FI42" s="162"/>
      <c r="FJ42" s="162"/>
      <c r="FK42" s="162"/>
      <c r="FL42" s="162"/>
      <c r="FM42" s="162"/>
      <c r="FN42" s="162"/>
      <c r="FO42" s="162"/>
      <c r="FP42" s="162"/>
      <c r="FQ42" s="162"/>
      <c r="FV42" s="162"/>
      <c r="FW42" s="162"/>
      <c r="FX42" s="162"/>
      <c r="FY42" s="162"/>
      <c r="FZ42" s="162"/>
      <c r="GA42" s="162"/>
      <c r="GB42" s="162"/>
      <c r="GC42" s="162"/>
      <c r="GD42" s="162"/>
    </row>
    <row r="43" spans="2:243" ht="7.5" customHeight="1" x14ac:dyDescent="0.35">
      <c r="B43" s="906"/>
      <c r="C43" s="906"/>
      <c r="D43" s="906"/>
      <c r="E43" s="906"/>
      <c r="F43" s="906"/>
      <c r="G43" s="906"/>
      <c r="H43" s="906"/>
      <c r="I43" s="906"/>
      <c r="J43" s="906"/>
      <c r="K43" s="906"/>
      <c r="L43" s="906"/>
      <c r="M43" s="906"/>
      <c r="R43" s="381"/>
      <c r="S43" s="381"/>
      <c r="T43" s="381"/>
      <c r="U43" s="381"/>
      <c r="V43" s="666"/>
      <c r="W43" s="901"/>
      <c r="X43" s="902"/>
      <c r="Y43" s="902"/>
      <c r="Z43" s="903"/>
      <c r="AA43" s="901"/>
      <c r="AB43" s="902"/>
      <c r="AC43" s="902"/>
      <c r="AD43" s="903"/>
      <c r="AE43" s="901"/>
      <c r="AF43" s="902"/>
      <c r="AG43" s="902"/>
      <c r="AH43" s="903"/>
      <c r="AI43" s="456"/>
      <c r="AJ43" s="457"/>
      <c r="AK43" s="457"/>
      <c r="AL43" s="457"/>
      <c r="AM43" s="457"/>
      <c r="AN43" s="457"/>
      <c r="AO43" s="457"/>
      <c r="AP43" s="457"/>
      <c r="AQ43" s="457"/>
      <c r="AR43" s="162"/>
      <c r="AS43" s="449"/>
      <c r="AT43" s="434"/>
      <c r="AU43" s="434"/>
      <c r="AV43" s="873" t="s">
        <v>827</v>
      </c>
      <c r="AW43" s="874"/>
      <c r="AX43" s="874"/>
      <c r="AY43" s="874"/>
      <c r="AZ43" s="875"/>
      <c r="BA43" s="439"/>
      <c r="BB43" s="439"/>
      <c r="BC43" s="439"/>
      <c r="BD43" s="440"/>
      <c r="BE43" s="440"/>
      <c r="BF43" s="440"/>
      <c r="BG43" s="440"/>
      <c r="BL43" s="162"/>
      <c r="BM43" s="162"/>
      <c r="BN43" s="162"/>
      <c r="BO43" s="162"/>
      <c r="BP43" s="162"/>
      <c r="BQ43" s="162"/>
      <c r="BR43" s="404"/>
      <c r="BS43" s="404"/>
      <c r="BT43" s="404"/>
      <c r="BU43" s="404"/>
      <c r="BV43" s="404"/>
      <c r="BW43" s="404"/>
      <c r="BX43" s="162"/>
      <c r="BY43" s="162"/>
      <c r="BZ43" s="162"/>
      <c r="CA43" s="162"/>
      <c r="CB43" s="162"/>
      <c r="CC43" s="162"/>
      <c r="CD43" s="162"/>
      <c r="CE43" s="162"/>
      <c r="CF43" s="162"/>
      <c r="CG43" s="162"/>
      <c r="CH43" s="162"/>
      <c r="CI43" s="162"/>
      <c r="CJ43" s="162"/>
      <c r="CK43" s="162"/>
      <c r="CL43" s="374"/>
      <c r="CM43" s="374"/>
      <c r="CN43" s="374"/>
      <c r="CO43" s="374"/>
      <c r="CP43" s="162"/>
      <c r="CQ43" s="162"/>
      <c r="CR43" s="162"/>
      <c r="CS43" s="162"/>
      <c r="CT43" s="162"/>
      <c r="CU43" s="162"/>
      <c r="CV43" s="162"/>
      <c r="CW43" s="162"/>
      <c r="CX43" s="162"/>
      <c r="CY43" s="162"/>
      <c r="CZ43" s="162"/>
      <c r="DA43" s="162"/>
      <c r="DB43" s="162"/>
      <c r="DC43" s="162"/>
      <c r="DD43" s="162"/>
      <c r="DE43" s="162"/>
      <c r="DF43" s="374"/>
      <c r="DG43" s="374"/>
      <c r="DH43" s="374"/>
      <c r="DI43" s="374"/>
      <c r="DJ43" s="162"/>
      <c r="DK43" s="162"/>
      <c r="DL43" s="162"/>
      <c r="DM43" s="162"/>
      <c r="DN43" s="162"/>
      <c r="DO43" s="162"/>
      <c r="DP43" s="162"/>
      <c r="DQ43" s="162"/>
      <c r="DR43" s="162"/>
      <c r="DS43" s="162"/>
      <c r="DT43" s="162"/>
      <c r="DU43" s="162"/>
      <c r="DV43" s="162"/>
      <c r="DW43" s="162"/>
      <c r="DX43" s="162"/>
      <c r="DY43" s="162"/>
      <c r="DZ43" s="374"/>
      <c r="EA43" s="374"/>
      <c r="EB43" s="374"/>
      <c r="EC43" s="374"/>
      <c r="ED43" s="162"/>
      <c r="EE43" s="162"/>
      <c r="EF43" s="692"/>
      <c r="EG43" s="692"/>
      <c r="EH43" s="692"/>
      <c r="EI43" s="693"/>
      <c r="EJ43" s="806" t="s">
        <v>1624</v>
      </c>
      <c r="EK43" s="807"/>
      <c r="EL43" s="807"/>
      <c r="EM43" s="807"/>
      <c r="EN43" s="473"/>
      <c r="EO43" s="474"/>
      <c r="EP43" s="474"/>
      <c r="EQ43" s="162"/>
      <c r="ER43" s="162"/>
      <c r="ES43" s="162"/>
      <c r="ET43" s="162"/>
      <c r="EU43" s="162"/>
      <c r="EV43" s="162"/>
      <c r="EW43" s="162"/>
      <c r="EX43" s="162"/>
      <c r="EY43" s="162"/>
      <c r="EZ43" s="162"/>
      <c r="FA43" s="162"/>
      <c r="FB43" s="162"/>
      <c r="FC43" s="162"/>
      <c r="FD43" s="162"/>
      <c r="FE43" s="162"/>
      <c r="FF43" s="162"/>
      <c r="FG43" s="162"/>
      <c r="FH43" s="162"/>
      <c r="FI43" s="162"/>
      <c r="FJ43" s="162"/>
      <c r="FK43" s="162"/>
      <c r="FL43" s="162"/>
      <c r="FM43" s="162"/>
      <c r="FN43" s="162"/>
      <c r="FO43" s="162"/>
      <c r="FP43" s="162"/>
      <c r="FQ43" s="162"/>
      <c r="FV43" s="162"/>
      <c r="FW43" s="162"/>
      <c r="FX43" s="162"/>
      <c r="FY43" s="162"/>
      <c r="FZ43" s="162"/>
      <c r="GA43" s="162"/>
      <c r="GB43" s="162"/>
      <c r="GC43" s="162"/>
      <c r="GD43" s="162"/>
    </row>
    <row r="44" spans="2:243" ht="7.5" customHeight="1" x14ac:dyDescent="0.35">
      <c r="B44" s="906"/>
      <c r="C44" s="906"/>
      <c r="D44" s="906"/>
      <c r="E44" s="906"/>
      <c r="F44" s="906"/>
      <c r="G44" s="906"/>
      <c r="H44" s="906"/>
      <c r="I44" s="906"/>
      <c r="R44" s="381"/>
      <c r="S44" s="381"/>
      <c r="T44" s="381"/>
      <c r="U44" s="381"/>
      <c r="V44" s="666"/>
      <c r="W44" s="895" t="s">
        <v>2252</v>
      </c>
      <c r="X44" s="896"/>
      <c r="Y44" s="896"/>
      <c r="Z44" s="897"/>
      <c r="AA44" s="895" t="s">
        <v>2253</v>
      </c>
      <c r="AB44" s="912"/>
      <c r="AC44" s="912"/>
      <c r="AD44" s="912"/>
      <c r="AE44" s="895" t="s">
        <v>2254</v>
      </c>
      <c r="AF44" s="912"/>
      <c r="AG44" s="912"/>
      <c r="AH44" s="912"/>
      <c r="AI44" s="459"/>
      <c r="AJ44" s="460"/>
      <c r="AK44" s="466"/>
      <c r="AL44" s="466"/>
      <c r="AM44" s="466"/>
      <c r="AN44" s="466"/>
      <c r="AO44" s="466"/>
      <c r="AP44" s="460"/>
      <c r="AQ44" s="460"/>
      <c r="AR44" s="427"/>
      <c r="AS44" s="464"/>
      <c r="AT44" s="434"/>
      <c r="AU44" s="434"/>
      <c r="AV44" s="876"/>
      <c r="AW44" s="877"/>
      <c r="AX44" s="877"/>
      <c r="AY44" s="877"/>
      <c r="AZ44" s="878"/>
      <c r="BA44" s="439"/>
      <c r="BB44" s="439"/>
      <c r="BC44" s="439"/>
      <c r="BD44" s="440"/>
      <c r="BE44" s="440"/>
      <c r="BF44" s="440"/>
      <c r="BG44" s="440"/>
      <c r="BL44" s="162"/>
      <c r="BM44" s="162"/>
      <c r="BN44" s="162"/>
      <c r="BO44" s="162"/>
      <c r="BP44" s="162"/>
      <c r="BQ44" s="162"/>
      <c r="BR44" s="404"/>
      <c r="BS44" s="404"/>
      <c r="BT44" s="404"/>
      <c r="BU44" s="404"/>
      <c r="BV44" s="404"/>
      <c r="BW44" s="404"/>
      <c r="BX44" s="162"/>
      <c r="BY44" s="162"/>
      <c r="BZ44" s="162"/>
      <c r="CA44" s="162"/>
      <c r="CB44" s="162"/>
      <c r="CC44" s="162"/>
      <c r="CD44" s="162"/>
      <c r="CE44" s="162"/>
      <c r="CF44" s="162"/>
      <c r="CG44" s="162"/>
      <c r="CH44" s="162"/>
      <c r="CI44" s="162"/>
      <c r="CJ44" s="162"/>
      <c r="CK44" s="162"/>
      <c r="CL44" s="374"/>
      <c r="CM44" s="374"/>
      <c r="CN44" s="374"/>
      <c r="CO44" s="374"/>
      <c r="CP44" s="162"/>
      <c r="CQ44" s="162"/>
      <c r="CR44" s="162"/>
      <c r="CS44" s="162"/>
      <c r="CT44" s="162"/>
      <c r="CU44" s="162"/>
      <c r="CV44" s="162"/>
      <c r="CW44" s="162"/>
      <c r="CX44" s="162"/>
      <c r="CY44" s="162"/>
      <c r="CZ44" s="162"/>
      <c r="DA44" s="162"/>
      <c r="DB44" s="162"/>
      <c r="DC44" s="162"/>
      <c r="DD44" s="162"/>
      <c r="DE44" s="162"/>
      <c r="DF44" s="374"/>
      <c r="DG44" s="374"/>
      <c r="DH44" s="374"/>
      <c r="DI44" s="374"/>
      <c r="DJ44" s="162"/>
      <c r="DK44" s="162"/>
      <c r="DL44" s="162"/>
      <c r="DM44" s="162"/>
      <c r="DN44" s="162"/>
      <c r="DO44" s="162"/>
      <c r="DP44" s="162"/>
      <c r="DQ44" s="162"/>
      <c r="DR44" s="162"/>
      <c r="DS44" s="162"/>
      <c r="DT44" s="162"/>
      <c r="DU44" s="162"/>
      <c r="DV44" s="162"/>
      <c r="DW44" s="162"/>
      <c r="DX44" s="162"/>
      <c r="DY44" s="162"/>
      <c r="DZ44" s="374"/>
      <c r="EA44" s="374"/>
      <c r="EB44" s="374"/>
      <c r="EC44" s="374"/>
      <c r="ED44" s="162"/>
      <c r="EE44" s="162"/>
      <c r="EF44" s="692"/>
      <c r="EG44" s="692"/>
      <c r="EH44" s="692"/>
      <c r="EI44" s="693"/>
      <c r="EJ44" s="807"/>
      <c r="EK44" s="807"/>
      <c r="EL44" s="807"/>
      <c r="EM44" s="807"/>
      <c r="EN44" s="473"/>
      <c r="EO44" s="474"/>
      <c r="EP44" s="474"/>
      <c r="EQ44" s="162"/>
      <c r="ER44" s="162"/>
      <c r="ES44" s="162"/>
      <c r="ET44" s="162"/>
      <c r="EU44" s="162"/>
      <c r="EV44" s="162"/>
      <c r="EW44" s="162"/>
      <c r="EX44" s="162"/>
      <c r="EY44" s="162"/>
      <c r="EZ44" s="162"/>
      <c r="FA44" s="162"/>
      <c r="FB44" s="162"/>
      <c r="FC44" s="162"/>
      <c r="FD44" s="162"/>
      <c r="FE44" s="162"/>
      <c r="FF44" s="162"/>
      <c r="FG44" s="162"/>
      <c r="FH44" s="162"/>
      <c r="FI44" s="162"/>
      <c r="FJ44" s="162"/>
      <c r="FK44" s="162"/>
      <c r="FL44" s="162"/>
      <c r="FM44" s="162"/>
      <c r="FN44" s="162"/>
      <c r="FO44" s="162"/>
      <c r="FP44" s="162"/>
      <c r="FQ44" s="162"/>
      <c r="FV44" s="162"/>
      <c r="FW44" s="162"/>
      <c r="FX44" s="162"/>
      <c r="FY44" s="162"/>
      <c r="FZ44" s="162"/>
      <c r="GA44" s="162"/>
      <c r="GB44" s="162"/>
      <c r="GC44" s="162"/>
      <c r="GD44" s="162"/>
    </row>
    <row r="45" spans="2:243" ht="7.5" customHeight="1" x14ac:dyDescent="0.35">
      <c r="B45" s="906"/>
      <c r="C45" s="906"/>
      <c r="D45" s="906"/>
      <c r="E45" s="906"/>
      <c r="F45" s="906"/>
      <c r="G45" s="906"/>
      <c r="H45" s="906"/>
      <c r="I45" s="906"/>
      <c r="W45" s="898"/>
      <c r="X45" s="899"/>
      <c r="Y45" s="899"/>
      <c r="Z45" s="900"/>
      <c r="AA45" s="913"/>
      <c r="AB45" s="914"/>
      <c r="AC45" s="914"/>
      <c r="AD45" s="914"/>
      <c r="AE45" s="913"/>
      <c r="AF45" s="914"/>
      <c r="AG45" s="914"/>
      <c r="AH45" s="914"/>
      <c r="AI45" s="453"/>
      <c r="AJ45" s="454"/>
      <c r="AK45" s="470"/>
      <c r="AL45" s="467"/>
      <c r="AM45" s="468"/>
      <c r="AN45" s="468"/>
      <c r="AO45" s="468"/>
      <c r="AP45" s="454"/>
      <c r="AQ45" s="454"/>
      <c r="AR45" s="472"/>
      <c r="AS45" s="465"/>
      <c r="AT45" s="434"/>
      <c r="AU45" s="434"/>
      <c r="AV45" s="434"/>
      <c r="AW45" s="434"/>
      <c r="AX45" s="434"/>
      <c r="AY45" s="410"/>
      <c r="AZ45" s="439"/>
      <c r="BA45" s="439"/>
      <c r="BB45" s="439"/>
      <c r="BC45" s="439"/>
      <c r="BD45" s="440"/>
      <c r="BE45" s="440"/>
      <c r="BF45" s="440"/>
      <c r="BG45" s="440"/>
      <c r="BL45" s="162"/>
      <c r="BM45" s="162"/>
      <c r="BN45" s="162"/>
      <c r="BO45" s="162"/>
      <c r="BP45" s="162"/>
      <c r="BQ45" s="162"/>
      <c r="BR45" s="404"/>
      <c r="BS45" s="404"/>
      <c r="BT45" s="404"/>
      <c r="BU45" s="404"/>
      <c r="BV45" s="404"/>
      <c r="BW45" s="404"/>
      <c r="BX45" s="162"/>
      <c r="BY45" s="162"/>
      <c r="BZ45" s="162"/>
      <c r="CA45" s="162"/>
      <c r="CB45" s="162"/>
      <c r="CC45" s="162"/>
      <c r="CD45" s="162"/>
      <c r="CE45" s="162"/>
      <c r="CF45" s="162"/>
      <c r="CG45" s="162"/>
      <c r="CH45" s="162"/>
      <c r="CI45" s="162"/>
      <c r="CJ45" s="162"/>
      <c r="CK45" s="162"/>
      <c r="CL45" s="374"/>
      <c r="CM45" s="374"/>
      <c r="CN45" s="374"/>
      <c r="CO45" s="374"/>
      <c r="CP45" s="162"/>
      <c r="CQ45" s="162"/>
      <c r="CR45" s="162"/>
      <c r="CS45" s="162"/>
      <c r="CT45" s="162"/>
      <c r="CU45" s="162"/>
      <c r="CV45" s="162"/>
      <c r="CW45" s="162"/>
      <c r="CX45" s="162"/>
      <c r="CY45" s="162"/>
      <c r="CZ45" s="162"/>
      <c r="DA45" s="162"/>
      <c r="DB45" s="162"/>
      <c r="DC45" s="162"/>
      <c r="DD45" s="162"/>
      <c r="DE45" s="162"/>
      <c r="DF45" s="374"/>
      <c r="DG45" s="374"/>
      <c r="DH45" s="374"/>
      <c r="DI45" s="374"/>
      <c r="DJ45" s="162"/>
      <c r="DK45" s="162"/>
      <c r="DL45" s="162"/>
      <c r="DM45" s="162"/>
      <c r="DN45" s="162"/>
      <c r="DO45" s="162"/>
      <c r="DP45" s="162"/>
      <c r="DQ45" s="162"/>
      <c r="DR45" s="162"/>
      <c r="DS45" s="162"/>
      <c r="DT45" s="162"/>
      <c r="DU45" s="162"/>
      <c r="DV45" s="162"/>
      <c r="DW45" s="162"/>
      <c r="DX45" s="162"/>
      <c r="DY45" s="162"/>
      <c r="DZ45" s="374"/>
      <c r="EA45" s="374"/>
      <c r="EB45" s="374"/>
      <c r="EC45" s="374"/>
      <c r="ED45" s="162"/>
      <c r="EE45" s="162"/>
      <c r="EF45" s="692"/>
      <c r="EG45" s="692"/>
      <c r="EH45" s="692"/>
      <c r="EI45" s="693"/>
      <c r="EJ45" s="807"/>
      <c r="EK45" s="807"/>
      <c r="EL45" s="807"/>
      <c r="EM45" s="807"/>
      <c r="EN45" s="473"/>
      <c r="EO45" s="474"/>
      <c r="EP45" s="474"/>
      <c r="EQ45" s="162"/>
      <c r="ER45" s="162"/>
      <c r="ES45" s="162"/>
      <c r="ET45" s="162"/>
      <c r="EU45" s="162"/>
      <c r="EV45" s="162"/>
      <c r="EW45" s="162"/>
      <c r="EX45" s="162"/>
      <c r="EY45" s="162"/>
      <c r="FF45" s="162"/>
      <c r="FG45" s="162"/>
      <c r="FH45" s="162"/>
      <c r="FI45" s="162"/>
      <c r="FJ45" s="162"/>
      <c r="FK45" s="162"/>
      <c r="FL45" s="162"/>
      <c r="FM45" s="162"/>
      <c r="FN45" s="162"/>
      <c r="FO45" s="162"/>
      <c r="FP45" s="162"/>
      <c r="FQ45" s="162"/>
      <c r="FV45" s="162"/>
      <c r="FW45" s="162"/>
      <c r="FX45" s="162"/>
      <c r="FY45" s="162"/>
      <c r="FZ45" s="162"/>
      <c r="GA45" s="162"/>
      <c r="GB45" s="162"/>
      <c r="GC45" s="162"/>
      <c r="GD45" s="162"/>
    </row>
    <row r="46" spans="2:243" ht="7.5" customHeight="1" x14ac:dyDescent="0.35">
      <c r="B46" s="906"/>
      <c r="C46" s="906"/>
      <c r="D46" s="906"/>
      <c r="E46" s="906"/>
      <c r="F46" s="906"/>
      <c r="G46" s="906"/>
      <c r="H46" s="906"/>
      <c r="I46" s="906"/>
      <c r="W46" s="898"/>
      <c r="X46" s="899"/>
      <c r="Y46" s="899"/>
      <c r="Z46" s="900"/>
      <c r="AA46" s="913"/>
      <c r="AB46" s="914"/>
      <c r="AC46" s="914"/>
      <c r="AD46" s="914"/>
      <c r="AE46" s="913"/>
      <c r="AF46" s="914"/>
      <c r="AG46" s="914"/>
      <c r="AH46" s="914"/>
      <c r="AI46" s="456"/>
      <c r="AJ46" s="457"/>
      <c r="AK46" s="471"/>
      <c r="AL46" s="462"/>
      <c r="AM46" s="463"/>
      <c r="AN46" s="463"/>
      <c r="AO46" s="463"/>
      <c r="AP46" s="457"/>
      <c r="AQ46" s="457"/>
      <c r="AR46" s="429"/>
      <c r="AS46" s="449"/>
      <c r="AT46" s="162"/>
      <c r="AU46" s="509"/>
      <c r="AV46" s="509"/>
      <c r="AW46" s="509"/>
      <c r="AX46" s="509"/>
      <c r="AY46" s="509"/>
      <c r="AZ46" s="509"/>
      <c r="BA46" s="509"/>
      <c r="BB46" s="509"/>
      <c r="BC46" s="439"/>
      <c r="BD46" s="440"/>
      <c r="BE46" s="440"/>
      <c r="BF46" s="440"/>
      <c r="BG46" s="440"/>
      <c r="BL46" s="162"/>
      <c r="BM46" s="162"/>
      <c r="BN46" s="162"/>
      <c r="BO46" s="162"/>
      <c r="BP46" s="162"/>
      <c r="BQ46" s="162"/>
      <c r="BR46" s="162"/>
      <c r="BS46" s="162"/>
      <c r="BT46" s="162"/>
      <c r="BU46" s="162"/>
      <c r="BV46" s="162"/>
      <c r="BW46" s="162"/>
      <c r="BX46" s="162"/>
      <c r="BY46" s="162"/>
      <c r="BZ46" s="162"/>
      <c r="CA46" s="162"/>
      <c r="CB46" s="374"/>
      <c r="CC46" s="374"/>
      <c r="CD46" s="374"/>
      <c r="CE46" s="374"/>
      <c r="CF46" s="162"/>
      <c r="CG46" s="162"/>
      <c r="CH46" s="162"/>
      <c r="CI46" s="162"/>
      <c r="CJ46" s="162"/>
      <c r="CK46" s="162"/>
      <c r="CL46" s="162"/>
      <c r="CM46" s="162"/>
      <c r="CN46" s="162"/>
      <c r="CO46" s="162"/>
      <c r="CP46" s="162"/>
      <c r="CQ46" s="162"/>
      <c r="CR46" s="162"/>
      <c r="CS46" s="162"/>
      <c r="CT46" s="162"/>
      <c r="CU46" s="162"/>
      <c r="CV46" s="162"/>
      <c r="CW46" s="374"/>
      <c r="CX46" s="374"/>
      <c r="CY46" s="374"/>
      <c r="CZ46" s="374"/>
      <c r="DA46" s="162"/>
      <c r="DB46" s="162"/>
      <c r="DC46" s="162"/>
      <c r="DD46" s="162"/>
      <c r="DE46" s="162"/>
      <c r="DF46" s="162"/>
      <c r="DG46" s="162"/>
      <c r="DH46" s="162"/>
      <c r="DI46" s="162"/>
      <c r="DJ46" s="162"/>
      <c r="DK46" s="162"/>
      <c r="DL46" s="162"/>
      <c r="DM46" s="162"/>
      <c r="DN46" s="162"/>
      <c r="DO46" s="162"/>
      <c r="DP46" s="162"/>
      <c r="DQ46" s="374"/>
      <c r="DR46" s="374"/>
      <c r="DS46" s="374"/>
      <c r="DT46" s="374"/>
      <c r="DU46" s="162"/>
      <c r="DV46" s="162"/>
      <c r="DW46" s="162"/>
      <c r="DX46" s="162"/>
      <c r="DY46" s="162"/>
      <c r="DZ46" s="162"/>
      <c r="EA46" s="162"/>
      <c r="EB46" s="162"/>
      <c r="EC46" s="162"/>
      <c r="ED46" s="162"/>
      <c r="EE46" s="162"/>
      <c r="EF46" s="692"/>
      <c r="EG46" s="692"/>
      <c r="EH46" s="692"/>
      <c r="EI46" s="693"/>
      <c r="EJ46" s="807"/>
      <c r="EK46" s="807"/>
      <c r="EL46" s="807"/>
      <c r="EM46" s="807"/>
      <c r="EN46" s="473"/>
      <c r="EO46" s="474"/>
      <c r="EP46" s="474"/>
      <c r="EQ46" s="162"/>
      <c r="ER46" s="162"/>
      <c r="ES46" s="162"/>
      <c r="ET46" s="162"/>
      <c r="EU46" s="162"/>
      <c r="EV46" s="162"/>
      <c r="EW46" s="162"/>
      <c r="EX46" s="162"/>
      <c r="EY46" s="162"/>
      <c r="FF46" s="162"/>
      <c r="FG46" s="162"/>
      <c r="FH46" s="162"/>
      <c r="FI46" s="162"/>
      <c r="FJ46" s="162"/>
      <c r="FK46" s="162"/>
      <c r="FL46" s="162"/>
      <c r="FM46" s="162"/>
      <c r="FN46" s="162"/>
      <c r="FO46" s="162"/>
      <c r="FP46" s="162"/>
      <c r="FQ46" s="162"/>
      <c r="FV46" s="162"/>
      <c r="FW46" s="162"/>
      <c r="FX46" s="162"/>
      <c r="FY46" s="162"/>
      <c r="FZ46" s="162"/>
      <c r="GA46" s="162"/>
      <c r="GB46" s="162"/>
      <c r="GC46" s="162"/>
      <c r="GD46" s="162"/>
    </row>
    <row r="47" spans="2:243" ht="7.5" customHeight="1" x14ac:dyDescent="0.35">
      <c r="B47" s="906"/>
      <c r="C47" s="906"/>
      <c r="D47" s="906"/>
      <c r="E47" s="906"/>
      <c r="F47" s="906"/>
      <c r="G47" s="906"/>
      <c r="H47" s="906"/>
      <c r="I47" s="906"/>
      <c r="J47" s="665"/>
      <c r="K47" s="381"/>
      <c r="L47" s="381"/>
      <c r="M47" s="381"/>
      <c r="N47" s="381"/>
      <c r="O47" s="381"/>
      <c r="W47" s="901"/>
      <c r="X47" s="902"/>
      <c r="Y47" s="902"/>
      <c r="Z47" s="903"/>
      <c r="AA47" s="915"/>
      <c r="AB47" s="916"/>
      <c r="AC47" s="916"/>
      <c r="AD47" s="916"/>
      <c r="AE47" s="915"/>
      <c r="AF47" s="916"/>
      <c r="AG47" s="916"/>
      <c r="AH47" s="916"/>
      <c r="AI47" s="456"/>
      <c r="AJ47" s="457"/>
      <c r="AK47" s="458"/>
      <c r="AL47" s="456"/>
      <c r="AM47" s="457"/>
      <c r="AN47" s="457"/>
      <c r="AO47" s="457"/>
      <c r="AP47" s="457"/>
      <c r="AQ47" s="457"/>
      <c r="AR47" s="429"/>
      <c r="AS47" s="449"/>
      <c r="AT47" s="162"/>
      <c r="AU47" s="509"/>
      <c r="AV47" s="509"/>
      <c r="AW47" s="509"/>
      <c r="AX47" s="509"/>
      <c r="AY47" s="509"/>
      <c r="AZ47" s="509"/>
      <c r="BA47" s="509"/>
      <c r="BB47" s="509"/>
      <c r="BC47" s="439"/>
      <c r="BD47" s="441"/>
      <c r="BE47" s="441"/>
      <c r="BF47" s="441"/>
      <c r="BG47" s="441"/>
      <c r="BL47" s="162"/>
      <c r="BM47" s="162"/>
      <c r="BN47" s="162"/>
      <c r="BO47" s="162"/>
      <c r="BP47" s="162"/>
      <c r="BQ47" s="162"/>
      <c r="BR47" s="162"/>
      <c r="BS47" s="162"/>
      <c r="BT47" s="162"/>
      <c r="BU47" s="162"/>
      <c r="BV47" s="162"/>
      <c r="BW47" s="162"/>
      <c r="BX47" s="162"/>
      <c r="BY47" s="162"/>
      <c r="BZ47" s="162"/>
      <c r="CA47" s="162"/>
      <c r="CB47" s="374"/>
      <c r="CC47" s="374"/>
      <c r="CD47" s="374"/>
      <c r="CE47" s="374"/>
      <c r="CF47" s="162"/>
      <c r="CG47" s="162"/>
      <c r="CH47" s="162"/>
      <c r="CI47" s="162"/>
      <c r="CJ47" s="403"/>
      <c r="CK47" s="404"/>
      <c r="CL47" s="404"/>
      <c r="CM47" s="404"/>
      <c r="CN47" s="404"/>
      <c r="CO47" s="404"/>
      <c r="CP47" s="162"/>
      <c r="CQ47" s="162"/>
      <c r="CR47" s="162"/>
      <c r="CS47" s="162"/>
      <c r="CT47" s="162"/>
      <c r="CU47" s="162"/>
      <c r="CV47" s="162"/>
      <c r="CW47" s="374"/>
      <c r="CX47" s="374"/>
      <c r="CY47" s="374"/>
      <c r="CZ47" s="374"/>
      <c r="DA47" s="162"/>
      <c r="DB47" s="162"/>
      <c r="DC47" s="162"/>
      <c r="DD47" s="162"/>
      <c r="DE47" s="162"/>
      <c r="DF47" s="162"/>
      <c r="DG47" s="162"/>
      <c r="DH47" s="162"/>
      <c r="DI47" s="162"/>
      <c r="DJ47" s="162"/>
      <c r="DK47" s="162"/>
      <c r="DL47" s="162"/>
      <c r="DM47" s="162"/>
      <c r="DN47" s="162"/>
      <c r="DO47" s="162"/>
      <c r="DP47" s="162"/>
      <c r="DQ47" s="374"/>
      <c r="DR47" s="374"/>
      <c r="DS47" s="374"/>
      <c r="DT47" s="374"/>
      <c r="DU47" s="162"/>
      <c r="DV47" s="162"/>
      <c r="DW47" s="162"/>
      <c r="DX47" s="162"/>
      <c r="DY47" s="162"/>
      <c r="DZ47" s="162"/>
      <c r="EA47" s="162"/>
      <c r="EB47" s="162"/>
      <c r="EC47" s="162"/>
      <c r="ED47" s="162"/>
      <c r="EE47" s="162"/>
      <c r="EF47" s="692"/>
      <c r="EG47" s="692"/>
      <c r="EH47" s="692"/>
      <c r="EI47" s="693"/>
      <c r="EJ47" s="806" t="s">
        <v>1625</v>
      </c>
      <c r="EK47" s="807"/>
      <c r="EL47" s="807"/>
      <c r="EM47" s="807"/>
      <c r="EN47" s="473"/>
      <c r="EO47" s="474"/>
      <c r="EP47" s="474"/>
      <c r="EQ47" s="162"/>
      <c r="ER47" s="162"/>
      <c r="ES47" s="162"/>
      <c r="ET47" s="162"/>
      <c r="EU47" s="162"/>
      <c r="EV47" s="162"/>
      <c r="EW47" s="162"/>
      <c r="EX47" s="162"/>
      <c r="EY47" s="162"/>
      <c r="FF47" s="162"/>
      <c r="FG47" s="162"/>
      <c r="FH47" s="162"/>
      <c r="FI47" s="162"/>
      <c r="FJ47" s="162"/>
      <c r="FK47" s="162"/>
      <c r="FL47" s="162"/>
      <c r="FM47" s="162"/>
      <c r="FN47" s="162"/>
      <c r="FO47" s="162"/>
      <c r="FP47" s="162"/>
      <c r="FQ47" s="162"/>
      <c r="FV47" s="162"/>
      <c r="FW47" s="162"/>
      <c r="FX47" s="162"/>
      <c r="FY47" s="162"/>
      <c r="FZ47" s="162"/>
      <c r="GA47" s="162"/>
      <c r="GB47" s="162"/>
      <c r="GC47" s="162"/>
      <c r="GD47" s="162"/>
    </row>
    <row r="48" spans="2:243" ht="7.5" customHeight="1" x14ac:dyDescent="0.35">
      <c r="B48" s="797" t="s">
        <v>2263</v>
      </c>
      <c r="C48" s="798"/>
      <c r="D48" s="798"/>
      <c r="E48" s="799"/>
      <c r="F48" s="797" t="s">
        <v>2266</v>
      </c>
      <c r="G48" s="798"/>
      <c r="H48" s="798"/>
      <c r="I48" s="799"/>
      <c r="J48" s="381"/>
      <c r="K48" s="381"/>
      <c r="L48" s="381"/>
      <c r="M48" s="381"/>
      <c r="N48" s="381"/>
      <c r="O48" s="381"/>
      <c r="W48" s="907"/>
      <c r="X48" s="907"/>
      <c r="Y48" s="907"/>
      <c r="Z48" s="907"/>
      <c r="AA48" s="907"/>
      <c r="AB48" s="907"/>
      <c r="AC48" s="907"/>
      <c r="AD48" s="907"/>
      <c r="AE48" s="907"/>
      <c r="AF48" s="907"/>
      <c r="AG48" s="907"/>
      <c r="AH48" s="907"/>
      <c r="AI48" s="456"/>
      <c r="AJ48" s="457"/>
      <c r="AK48" s="458"/>
      <c r="AL48" s="909" t="s">
        <v>1492</v>
      </c>
      <c r="AM48" s="910"/>
      <c r="AN48" s="910"/>
      <c r="AO48" s="910"/>
      <c r="AP48" s="910"/>
      <c r="AQ48" s="911"/>
      <c r="AR48" s="429"/>
      <c r="AS48" s="449"/>
      <c r="AT48" s="162"/>
      <c r="AU48" s="509"/>
      <c r="AV48" s="509"/>
      <c r="AW48" s="509"/>
      <c r="AX48" s="509"/>
      <c r="AY48" s="509"/>
      <c r="AZ48" s="509"/>
      <c r="BA48" s="509"/>
      <c r="BB48" s="509"/>
      <c r="BC48" s="439"/>
      <c r="BD48" s="441"/>
      <c r="BE48" s="441"/>
      <c r="BF48" s="441"/>
      <c r="BG48" s="441"/>
      <c r="BQ48" s="162"/>
      <c r="BR48" s="162"/>
      <c r="BS48" s="162"/>
      <c r="BT48" s="162"/>
      <c r="BU48" s="162"/>
      <c r="BV48" s="162"/>
      <c r="BW48" s="162"/>
      <c r="BX48" s="374"/>
      <c r="BY48" s="374"/>
      <c r="BZ48" s="374"/>
      <c r="CA48" s="374"/>
      <c r="CB48" s="374"/>
      <c r="CC48" s="374"/>
      <c r="CD48" s="374"/>
      <c r="CE48" s="374"/>
      <c r="CF48" s="374"/>
      <c r="CG48" s="374"/>
      <c r="CH48" s="374"/>
      <c r="CI48" s="374"/>
      <c r="CJ48" s="404"/>
      <c r="CK48" s="404"/>
      <c r="CL48" s="404"/>
      <c r="CM48" s="404"/>
      <c r="CN48" s="404"/>
      <c r="CO48" s="404"/>
      <c r="CP48" s="162"/>
      <c r="CQ48" s="162"/>
      <c r="CR48" s="162"/>
      <c r="CS48" s="374"/>
      <c r="CT48" s="374"/>
      <c r="CU48" s="374"/>
      <c r="CV48" s="374"/>
      <c r="CW48" s="374"/>
      <c r="CX48" s="374"/>
      <c r="CY48" s="374"/>
      <c r="CZ48" s="374"/>
      <c r="DA48" s="374"/>
      <c r="DB48" s="374"/>
      <c r="DC48" s="374"/>
      <c r="DD48" s="374"/>
      <c r="DE48" s="162"/>
      <c r="DF48" s="162"/>
      <c r="DG48" s="162"/>
      <c r="DH48" s="162"/>
      <c r="DI48" s="162"/>
      <c r="DJ48" s="162"/>
      <c r="DK48" s="162"/>
      <c r="DL48" s="162"/>
      <c r="DM48" s="374"/>
      <c r="DN48" s="374"/>
      <c r="DO48" s="374"/>
      <c r="DP48" s="374"/>
      <c r="DQ48" s="374"/>
      <c r="DR48" s="374"/>
      <c r="DS48" s="374"/>
      <c r="DT48" s="374"/>
      <c r="DU48" s="374"/>
      <c r="DV48" s="374"/>
      <c r="DW48" s="374"/>
      <c r="DX48" s="374"/>
      <c r="DY48" s="162"/>
      <c r="DZ48" s="162"/>
      <c r="EA48" s="162"/>
      <c r="EB48" s="162"/>
      <c r="EC48" s="162"/>
      <c r="ED48" s="162"/>
      <c r="EE48" s="162"/>
      <c r="EF48" s="692"/>
      <c r="EG48" s="692"/>
      <c r="EH48" s="692"/>
      <c r="EI48" s="693"/>
      <c r="EJ48" s="807"/>
      <c r="EK48" s="807"/>
      <c r="EL48" s="807"/>
      <c r="EM48" s="807"/>
      <c r="EN48" s="473"/>
      <c r="EO48" s="474"/>
      <c r="EP48" s="474"/>
      <c r="EQ48" s="162"/>
      <c r="ER48" s="162"/>
      <c r="ES48" s="162"/>
      <c r="ET48" s="162"/>
      <c r="EU48" s="162"/>
      <c r="EV48" s="162"/>
      <c r="EW48" s="162"/>
      <c r="EX48" s="162"/>
      <c r="EY48" s="162"/>
      <c r="EZ48" s="162"/>
      <c r="FA48" s="162"/>
      <c r="FB48" s="162"/>
      <c r="FC48" s="162"/>
      <c r="FD48" s="162"/>
      <c r="FE48" s="162"/>
      <c r="FF48" s="162"/>
      <c r="FG48" s="162"/>
      <c r="FH48" s="162"/>
      <c r="FI48" s="162"/>
      <c r="FJ48" s="162"/>
      <c r="FK48" s="162"/>
      <c r="FL48" s="162"/>
      <c r="FM48" s="162"/>
      <c r="FN48" s="162"/>
      <c r="FO48" s="162"/>
      <c r="FP48" s="162"/>
      <c r="FQ48" s="162"/>
      <c r="FV48" s="162"/>
      <c r="FW48" s="162"/>
      <c r="FX48" s="162"/>
      <c r="FY48" s="162"/>
      <c r="FZ48" s="162"/>
      <c r="GA48" s="162"/>
      <c r="GB48" s="162"/>
      <c r="GC48" s="162"/>
      <c r="GD48" s="162"/>
    </row>
    <row r="49" spans="2:241" ht="7.5" customHeight="1" x14ac:dyDescent="0.35">
      <c r="B49" s="800"/>
      <c r="C49" s="801"/>
      <c r="D49" s="801"/>
      <c r="E49" s="802"/>
      <c r="F49" s="800"/>
      <c r="G49" s="801"/>
      <c r="H49" s="801"/>
      <c r="I49" s="802"/>
      <c r="J49" s="381"/>
      <c r="K49" s="381"/>
      <c r="L49" s="381"/>
      <c r="M49" s="381"/>
      <c r="N49" s="381"/>
      <c r="O49" s="381"/>
      <c r="W49" s="908"/>
      <c r="X49" s="908"/>
      <c r="Y49" s="908"/>
      <c r="Z49" s="908"/>
      <c r="AA49" s="908"/>
      <c r="AB49" s="908"/>
      <c r="AC49" s="908"/>
      <c r="AD49" s="908"/>
      <c r="AE49" s="908"/>
      <c r="AF49" s="908"/>
      <c r="AG49" s="908"/>
      <c r="AH49" s="908"/>
      <c r="AI49" s="456"/>
      <c r="AJ49" s="457"/>
      <c r="AK49" s="458"/>
      <c r="AL49" s="909"/>
      <c r="AM49" s="910"/>
      <c r="AN49" s="910"/>
      <c r="AO49" s="910"/>
      <c r="AP49" s="910"/>
      <c r="AQ49" s="911"/>
      <c r="AR49" s="429"/>
      <c r="AS49" s="449"/>
      <c r="AT49" s="162"/>
      <c r="AU49" s="162"/>
      <c r="AV49" s="162"/>
      <c r="AW49" s="162"/>
      <c r="AX49" s="162"/>
      <c r="AY49" s="162"/>
      <c r="AZ49" s="439"/>
      <c r="BA49" s="439"/>
      <c r="BB49" s="439"/>
      <c r="BC49" s="439"/>
      <c r="BD49" s="441"/>
      <c r="BE49" s="441"/>
      <c r="BF49" s="441"/>
      <c r="BG49" s="441"/>
      <c r="BQ49" s="162"/>
      <c r="BR49" s="162"/>
      <c r="BS49" s="162"/>
      <c r="BT49" s="162"/>
      <c r="BU49" s="162"/>
      <c r="BV49" s="162"/>
      <c r="BW49" s="162"/>
      <c r="BX49" s="374"/>
      <c r="BY49" s="374"/>
      <c r="BZ49" s="374"/>
      <c r="CA49" s="374"/>
      <c r="CB49" s="374"/>
      <c r="CC49" s="374"/>
      <c r="CD49" s="374"/>
      <c r="CE49" s="374"/>
      <c r="CF49" s="374"/>
      <c r="CG49" s="374"/>
      <c r="CH49" s="374"/>
      <c r="CI49" s="374"/>
      <c r="CJ49" s="404"/>
      <c r="CK49" s="404"/>
      <c r="CL49" s="404"/>
      <c r="CM49" s="404"/>
      <c r="CN49" s="404"/>
      <c r="CO49" s="404"/>
      <c r="CP49" s="162"/>
      <c r="CQ49" s="162"/>
      <c r="CR49" s="162"/>
      <c r="CS49" s="374"/>
      <c r="CT49" s="374"/>
      <c r="CU49" s="374"/>
      <c r="CV49" s="374"/>
      <c r="CW49" s="374"/>
      <c r="CX49" s="374"/>
      <c r="CY49" s="374"/>
      <c r="CZ49" s="374"/>
      <c r="DA49" s="374"/>
      <c r="DB49" s="374"/>
      <c r="DC49" s="374"/>
      <c r="DD49" s="374"/>
      <c r="DE49" s="162"/>
      <c r="DF49" s="162"/>
      <c r="DG49" s="162"/>
      <c r="DH49" s="162"/>
      <c r="DI49" s="162"/>
      <c r="DJ49" s="162"/>
      <c r="DK49" s="162"/>
      <c r="DL49" s="162"/>
      <c r="DM49" s="374"/>
      <c r="DN49" s="374"/>
      <c r="DO49" s="374"/>
      <c r="DP49" s="374"/>
      <c r="DQ49" s="374"/>
      <c r="DR49" s="374"/>
      <c r="DS49" s="374"/>
      <c r="DT49" s="374"/>
      <c r="DU49" s="374"/>
      <c r="DV49" s="374"/>
      <c r="DW49" s="374"/>
      <c r="DX49" s="374"/>
      <c r="DY49" s="162"/>
      <c r="DZ49" s="162"/>
      <c r="EA49" s="162"/>
      <c r="EB49" s="162"/>
      <c r="EC49" s="162"/>
      <c r="ED49" s="162"/>
      <c r="EE49" s="162"/>
      <c r="EF49" s="692"/>
      <c r="EG49" s="692"/>
      <c r="EH49" s="692"/>
      <c r="EI49" s="693"/>
      <c r="EJ49" s="807"/>
      <c r="EK49" s="807"/>
      <c r="EL49" s="807"/>
      <c r="EM49" s="807"/>
      <c r="EN49" s="473"/>
      <c r="EO49" s="474"/>
      <c r="EP49" s="474"/>
      <c r="EQ49" s="162"/>
      <c r="ER49" s="162"/>
      <c r="ES49" s="162"/>
      <c r="ET49" s="162"/>
      <c r="EU49" s="162"/>
      <c r="EV49" s="162"/>
      <c r="EW49" s="162"/>
      <c r="EX49" s="162"/>
      <c r="FD49" s="162"/>
      <c r="FE49" s="162"/>
      <c r="FF49" s="162"/>
      <c r="FG49" s="162"/>
      <c r="FH49" s="162"/>
      <c r="FI49" s="162"/>
      <c r="FJ49" s="162"/>
      <c r="FK49" s="162"/>
      <c r="FL49" s="162"/>
      <c r="FM49" s="162"/>
      <c r="FN49" s="162"/>
      <c r="FO49" s="162"/>
      <c r="FP49" s="162"/>
      <c r="FQ49" s="162"/>
      <c r="FV49" s="162"/>
      <c r="FW49" s="162"/>
      <c r="FX49" s="162"/>
      <c r="FY49" s="162"/>
      <c r="FZ49" s="162"/>
      <c r="GA49" s="162"/>
      <c r="GB49" s="162"/>
      <c r="GC49" s="162"/>
      <c r="GD49" s="162"/>
    </row>
    <row r="50" spans="2:241" ht="7.5" customHeight="1" x14ac:dyDescent="0.35">
      <c r="B50" s="800"/>
      <c r="C50" s="801"/>
      <c r="D50" s="801"/>
      <c r="E50" s="802"/>
      <c r="F50" s="800"/>
      <c r="G50" s="801"/>
      <c r="H50" s="801"/>
      <c r="I50" s="802"/>
      <c r="J50" s="797" t="s">
        <v>2267</v>
      </c>
      <c r="K50" s="798"/>
      <c r="L50" s="798"/>
      <c r="M50" s="799"/>
      <c r="N50" s="906"/>
      <c r="O50" s="906"/>
      <c r="P50" s="906"/>
      <c r="Q50" s="906"/>
      <c r="W50" s="908"/>
      <c r="X50" s="908"/>
      <c r="Y50" s="908"/>
      <c r="Z50" s="908"/>
      <c r="AA50" s="908"/>
      <c r="AB50" s="908"/>
      <c r="AC50" s="908"/>
      <c r="AD50" s="908"/>
      <c r="AE50" s="908"/>
      <c r="AF50" s="908"/>
      <c r="AG50" s="908"/>
      <c r="AH50" s="908"/>
      <c r="AI50" s="456"/>
      <c r="AJ50" s="457"/>
      <c r="AK50" s="458"/>
      <c r="AL50" s="909"/>
      <c r="AM50" s="910"/>
      <c r="AN50" s="910"/>
      <c r="AO50" s="910"/>
      <c r="AP50" s="910"/>
      <c r="AQ50" s="911"/>
      <c r="AR50" s="429"/>
      <c r="AS50" s="449"/>
      <c r="AT50" s="162"/>
      <c r="AU50" s="162"/>
      <c r="AV50" s="162"/>
      <c r="AW50" s="162"/>
      <c r="AX50" s="162"/>
      <c r="AY50" s="162"/>
      <c r="AZ50" s="439"/>
      <c r="BA50" s="439"/>
      <c r="BB50" s="439"/>
      <c r="BC50" s="439"/>
      <c r="BD50" s="441"/>
      <c r="BE50" s="441"/>
      <c r="BF50" s="441"/>
      <c r="BG50" s="441"/>
      <c r="BQ50" s="162"/>
      <c r="BR50" s="162"/>
      <c r="BS50" s="162"/>
      <c r="BT50" s="162"/>
      <c r="BU50" s="162"/>
      <c r="BV50" s="162"/>
      <c r="BW50" s="162"/>
      <c r="BX50" s="882"/>
      <c r="BY50" s="882"/>
      <c r="BZ50" s="882"/>
      <c r="CA50" s="882"/>
      <c r="CB50" s="882"/>
      <c r="CC50" s="882"/>
      <c r="CD50" s="376"/>
      <c r="CE50" s="376"/>
      <c r="CF50" s="374"/>
      <c r="CG50" s="374"/>
      <c r="CH50" s="374"/>
      <c r="CI50" s="374"/>
      <c r="CJ50" s="404"/>
      <c r="CK50" s="404"/>
      <c r="CL50" s="404"/>
      <c r="CM50" s="404"/>
      <c r="CN50" s="404"/>
      <c r="CO50" s="404"/>
      <c r="CP50" s="162"/>
      <c r="CQ50" s="162"/>
      <c r="CR50" s="162"/>
      <c r="CS50" s="374"/>
      <c r="CT50" s="374"/>
      <c r="CU50" s="374"/>
      <c r="CV50" s="374"/>
      <c r="CW50" s="399"/>
      <c r="CX50" s="376"/>
      <c r="CY50" s="376"/>
      <c r="CZ50" s="376"/>
      <c r="DA50" s="374"/>
      <c r="DB50" s="374"/>
      <c r="DC50" s="374"/>
      <c r="DD50" s="374"/>
      <c r="DE50" s="162"/>
      <c r="DF50" s="162"/>
      <c r="DG50" s="162"/>
      <c r="DH50" s="162"/>
      <c r="DI50" s="162"/>
      <c r="DJ50" s="162"/>
      <c r="DK50" s="162"/>
      <c r="DL50" s="162"/>
      <c r="DM50" s="374"/>
      <c r="DN50" s="374"/>
      <c r="DO50" s="374"/>
      <c r="DP50" s="374"/>
      <c r="DQ50" s="399"/>
      <c r="DR50" s="376"/>
      <c r="DS50" s="376"/>
      <c r="DT50" s="376"/>
      <c r="DU50" s="374"/>
      <c r="DV50" s="374"/>
      <c r="DW50" s="374"/>
      <c r="DX50" s="374"/>
      <c r="DY50" s="162"/>
      <c r="DZ50" s="162"/>
      <c r="EA50" s="162"/>
      <c r="EB50" s="162"/>
      <c r="EC50" s="162"/>
      <c r="ED50" s="162"/>
      <c r="EE50" s="162"/>
      <c r="EF50" s="692"/>
      <c r="EG50" s="692"/>
      <c r="EH50" s="692"/>
      <c r="EI50" s="693"/>
      <c r="EJ50" s="807"/>
      <c r="EK50" s="807"/>
      <c r="EL50" s="807"/>
      <c r="EM50" s="807"/>
      <c r="EN50" s="473"/>
      <c r="EO50" s="474"/>
      <c r="EP50" s="474"/>
      <c r="EQ50" s="162"/>
      <c r="ER50" s="162"/>
      <c r="ES50" s="162"/>
      <c r="ET50" s="162"/>
      <c r="EU50" s="162"/>
      <c r="EV50" s="162"/>
      <c r="EW50" s="162"/>
      <c r="EX50" s="162"/>
      <c r="FD50" s="162"/>
      <c r="FE50" s="162"/>
      <c r="FF50" s="162"/>
      <c r="FG50" s="162"/>
      <c r="FH50" s="162"/>
      <c r="FI50" s="162"/>
      <c r="FJ50" s="162"/>
      <c r="FK50" s="162"/>
      <c r="FL50" s="162"/>
      <c r="FM50" s="162"/>
      <c r="FN50" s="162"/>
      <c r="FO50" s="162"/>
      <c r="FP50" s="162"/>
      <c r="FQ50" s="162"/>
      <c r="FV50" s="162"/>
      <c r="FW50" s="162"/>
      <c r="FX50" s="162"/>
      <c r="FY50" s="162"/>
      <c r="FZ50" s="162"/>
      <c r="GA50" s="162"/>
      <c r="GB50" s="162"/>
      <c r="GC50" s="162"/>
      <c r="GD50" s="162"/>
      <c r="ID50" s="374"/>
      <c r="IE50" s="374"/>
      <c r="IF50" s="374"/>
      <c r="IG50" s="374"/>
    </row>
    <row r="51" spans="2:241" ht="7.5" customHeight="1" x14ac:dyDescent="0.35">
      <c r="B51" s="803"/>
      <c r="C51" s="804"/>
      <c r="D51" s="804"/>
      <c r="E51" s="805"/>
      <c r="F51" s="803"/>
      <c r="G51" s="804"/>
      <c r="H51" s="804"/>
      <c r="I51" s="805"/>
      <c r="J51" s="800"/>
      <c r="K51" s="801"/>
      <c r="L51" s="801"/>
      <c r="M51" s="802"/>
      <c r="N51" s="906"/>
      <c r="O51" s="906"/>
      <c r="P51" s="906"/>
      <c r="Q51" s="906"/>
      <c r="W51" s="908"/>
      <c r="X51" s="908"/>
      <c r="Y51" s="908"/>
      <c r="Z51" s="908"/>
      <c r="AA51" s="908"/>
      <c r="AB51" s="908"/>
      <c r="AC51" s="908"/>
      <c r="AD51" s="908"/>
      <c r="AE51" s="908"/>
      <c r="AF51" s="908"/>
      <c r="AG51" s="908"/>
      <c r="AH51" s="908"/>
      <c r="AI51" s="456"/>
      <c r="AJ51" s="457"/>
      <c r="AK51" s="458"/>
      <c r="AL51" s="909"/>
      <c r="AM51" s="910"/>
      <c r="AN51" s="910"/>
      <c r="AO51" s="910"/>
      <c r="AP51" s="910"/>
      <c r="AQ51" s="911"/>
      <c r="AR51" s="429"/>
      <c r="AS51" s="449"/>
      <c r="AT51" s="162"/>
      <c r="AU51" s="162"/>
      <c r="AV51" s="162"/>
      <c r="AW51" s="162"/>
      <c r="AX51" s="162"/>
      <c r="AY51" s="162"/>
      <c r="AZ51" s="442"/>
      <c r="BA51" s="442"/>
      <c r="BB51" s="442"/>
      <c r="BC51" s="442"/>
      <c r="BD51" s="443"/>
      <c r="BE51" s="443"/>
      <c r="BF51" s="443"/>
      <c r="BG51" s="443"/>
      <c r="BL51" s="162"/>
      <c r="BM51" s="162"/>
      <c r="BN51" s="162"/>
      <c r="BO51" s="669"/>
      <c r="BP51" s="670"/>
      <c r="BQ51" s="670"/>
      <c r="BR51" s="670"/>
      <c r="BS51" s="670"/>
      <c r="BT51" s="670"/>
      <c r="BU51" s="670"/>
      <c r="BV51" s="670"/>
      <c r="BW51" s="162"/>
      <c r="BX51" s="882"/>
      <c r="BY51" s="882"/>
      <c r="BZ51" s="882"/>
      <c r="CA51" s="882"/>
      <c r="CB51" s="882"/>
      <c r="CC51" s="882"/>
      <c r="CD51" s="509"/>
      <c r="CE51" s="509"/>
      <c r="CF51" s="509"/>
      <c r="CG51" s="509"/>
      <c r="CH51" s="509"/>
      <c r="CI51" s="509"/>
      <c r="CJ51" s="509"/>
      <c r="CK51" s="509"/>
      <c r="CL51" s="509"/>
      <c r="CM51" s="550"/>
      <c r="CN51" s="550"/>
      <c r="CO51" s="162"/>
      <c r="CP51" s="629"/>
      <c r="CQ51" s="629"/>
      <c r="CR51" s="629"/>
      <c r="CS51" s="629"/>
      <c r="CT51" s="629"/>
      <c r="CU51" s="629"/>
      <c r="CV51" s="629"/>
      <c r="CW51" s="629"/>
      <c r="CX51" s="509"/>
      <c r="CY51" s="376"/>
      <c r="CZ51" s="376"/>
      <c r="DA51" s="374"/>
      <c r="DB51" s="374"/>
      <c r="DC51" s="513"/>
      <c r="DD51" s="513"/>
      <c r="DE51" s="513"/>
      <c r="DF51" s="434"/>
      <c r="DG51" s="434"/>
      <c r="DH51" s="434"/>
      <c r="DI51" s="434"/>
      <c r="DJ51" s="434"/>
      <c r="DK51" s="434"/>
      <c r="DL51" s="434"/>
      <c r="DM51" s="512"/>
      <c r="DN51" s="512"/>
      <c r="DO51" s="512"/>
      <c r="DP51" s="374"/>
      <c r="DQ51" s="376"/>
      <c r="DR51" s="376"/>
      <c r="DS51" s="376"/>
      <c r="DT51" s="376"/>
      <c r="DU51" s="374"/>
      <c r="DV51" s="374"/>
      <c r="DW51" s="374"/>
      <c r="DX51" s="374"/>
      <c r="DY51" s="162"/>
      <c r="DZ51" s="162"/>
      <c r="EA51" s="162"/>
      <c r="EB51" s="162"/>
      <c r="EC51" s="162"/>
      <c r="ED51" s="162"/>
      <c r="EE51" s="162"/>
      <c r="EF51" s="692"/>
      <c r="EG51" s="692"/>
      <c r="EH51" s="692"/>
      <c r="EI51" s="693"/>
      <c r="EJ51" s="806" t="s">
        <v>1620</v>
      </c>
      <c r="EK51" s="807"/>
      <c r="EL51" s="807"/>
      <c r="EM51" s="807"/>
      <c r="EN51" s="473"/>
      <c r="EO51" s="474"/>
      <c r="EP51" s="474"/>
      <c r="EQ51" s="162"/>
      <c r="ER51" s="162"/>
      <c r="ES51" s="162"/>
      <c r="ET51" s="162"/>
      <c r="EU51" s="162"/>
      <c r="EV51" s="162"/>
      <c r="EW51" s="162"/>
      <c r="EX51" s="162"/>
      <c r="EY51" s="162"/>
      <c r="EZ51" s="162"/>
      <c r="FA51" s="162"/>
      <c r="FB51" s="162"/>
      <c r="FC51" s="162"/>
      <c r="FD51" s="162"/>
      <c r="FE51" s="162"/>
      <c r="FF51" s="162"/>
      <c r="FG51" s="162"/>
      <c r="FH51" s="162"/>
      <c r="FI51" s="162"/>
      <c r="FJ51" s="162"/>
      <c r="FK51" s="162"/>
      <c r="FL51" s="162"/>
      <c r="FM51" s="162"/>
      <c r="FN51" s="162"/>
      <c r="FO51" s="162"/>
      <c r="FP51" s="162"/>
      <c r="FQ51" s="162"/>
      <c r="FV51" s="162"/>
      <c r="FW51" s="162"/>
      <c r="FX51" s="162"/>
      <c r="FY51" s="162"/>
      <c r="FZ51" s="162"/>
      <c r="GA51" s="162"/>
      <c r="GB51" s="162"/>
      <c r="GC51" s="162"/>
      <c r="GD51" s="162"/>
      <c r="ID51" s="374"/>
      <c r="IE51" s="374"/>
      <c r="IF51" s="374"/>
      <c r="IG51" s="374"/>
    </row>
    <row r="52" spans="2:241" ht="7.5" customHeight="1" x14ac:dyDescent="0.35">
      <c r="B52" s="797" t="s">
        <v>2264</v>
      </c>
      <c r="C52" s="798"/>
      <c r="D52" s="798"/>
      <c r="E52" s="799"/>
      <c r="F52" s="797" t="s">
        <v>2265</v>
      </c>
      <c r="G52" s="798"/>
      <c r="H52" s="798"/>
      <c r="I52" s="799"/>
      <c r="J52" s="800"/>
      <c r="K52" s="801"/>
      <c r="L52" s="801"/>
      <c r="M52" s="802"/>
      <c r="N52" s="906"/>
      <c r="O52" s="906"/>
      <c r="P52" s="906"/>
      <c r="Q52" s="906"/>
      <c r="W52" s="908"/>
      <c r="X52" s="908"/>
      <c r="Y52" s="908"/>
      <c r="Z52" s="908"/>
      <c r="AA52" s="908"/>
      <c r="AB52" s="908"/>
      <c r="AC52" s="908"/>
      <c r="AD52" s="908"/>
      <c r="AE52" s="908"/>
      <c r="AF52" s="908"/>
      <c r="AG52" s="908"/>
      <c r="AH52" s="908"/>
      <c r="AI52" s="456"/>
      <c r="AJ52" s="457"/>
      <c r="AK52" s="458"/>
      <c r="AL52" s="909"/>
      <c r="AM52" s="910"/>
      <c r="AN52" s="910"/>
      <c r="AO52" s="910"/>
      <c r="AP52" s="910"/>
      <c r="AQ52" s="911"/>
      <c r="AR52" s="429"/>
      <c r="AS52" s="449"/>
      <c r="AT52" s="162"/>
      <c r="AU52" s="162"/>
      <c r="AV52" s="162"/>
      <c r="AW52" s="162"/>
      <c r="AX52" s="162"/>
      <c r="AY52" s="162"/>
      <c r="AZ52" s="442"/>
      <c r="BA52" s="442"/>
      <c r="BB52" s="442"/>
      <c r="BC52" s="442"/>
      <c r="BD52" s="443"/>
      <c r="BE52" s="443"/>
      <c r="BF52" s="443"/>
      <c r="BG52" s="443"/>
      <c r="BL52" s="162"/>
      <c r="BM52" s="162"/>
      <c r="BN52" s="162"/>
      <c r="BO52" s="670"/>
      <c r="BP52" s="670"/>
      <c r="BV52" s="670"/>
      <c r="BW52" s="162"/>
      <c r="BX52" s="882"/>
      <c r="BY52" s="882"/>
      <c r="BZ52" s="882"/>
      <c r="CA52" s="882"/>
      <c r="CB52" s="882"/>
      <c r="CC52" s="882"/>
      <c r="CD52" s="509"/>
      <c r="CE52" s="509"/>
      <c r="CF52" s="509"/>
      <c r="CG52" s="509"/>
      <c r="CH52" s="509"/>
      <c r="CI52" s="509"/>
      <c r="CJ52" s="509"/>
      <c r="CK52" s="509"/>
      <c r="CL52" s="509"/>
      <c r="CM52" s="550"/>
      <c r="CN52" s="550"/>
      <c r="CO52" s="162"/>
      <c r="CP52" s="629"/>
      <c r="CQ52" s="629"/>
      <c r="CR52" s="629"/>
      <c r="CS52" s="629"/>
      <c r="CT52" s="629"/>
      <c r="CU52" s="629"/>
      <c r="CV52" s="629"/>
      <c r="CW52" s="629"/>
      <c r="CX52" s="509"/>
      <c r="CY52" s="376"/>
      <c r="CZ52" s="376"/>
      <c r="DA52" s="399"/>
      <c r="DB52" s="376"/>
      <c r="DC52" s="513"/>
      <c r="DD52" s="513"/>
      <c r="DE52" s="513"/>
      <c r="DF52" s="434"/>
      <c r="DG52" s="434"/>
      <c r="DH52" s="434"/>
      <c r="DI52" s="434"/>
      <c r="DJ52" s="434"/>
      <c r="DK52" s="434"/>
      <c r="DL52" s="434"/>
      <c r="DM52" s="512"/>
      <c r="DN52" s="512"/>
      <c r="DO52" s="512"/>
      <c r="DP52" s="376"/>
      <c r="DQ52" s="376"/>
      <c r="DR52" s="376"/>
      <c r="DS52" s="376"/>
      <c r="DT52" s="376"/>
      <c r="DU52" s="399"/>
      <c r="DV52" s="376"/>
      <c r="DW52" s="376"/>
      <c r="DX52" s="376"/>
      <c r="DY52" s="162"/>
      <c r="DZ52" s="401"/>
      <c r="EA52" s="401"/>
      <c r="EB52" s="401"/>
      <c r="EC52" s="401"/>
      <c r="ED52" s="401"/>
      <c r="EE52" s="401"/>
      <c r="EF52" s="692"/>
      <c r="EG52" s="692"/>
      <c r="EH52" s="692"/>
      <c r="EI52" s="693"/>
      <c r="EJ52" s="807"/>
      <c r="EK52" s="807"/>
      <c r="EL52" s="807"/>
      <c r="EM52" s="807"/>
      <c r="EN52" s="473"/>
      <c r="EO52" s="474"/>
      <c r="EP52" s="474"/>
      <c r="EQ52" s="162"/>
      <c r="ER52" s="162"/>
      <c r="ES52" s="162"/>
      <c r="ET52" s="162"/>
      <c r="EU52" s="162"/>
      <c r="EV52" s="162"/>
      <c r="EW52" s="162"/>
      <c r="EX52" s="162"/>
      <c r="EY52" s="162"/>
      <c r="EZ52" s="162"/>
      <c r="FA52" s="162"/>
      <c r="FB52" s="162"/>
      <c r="FC52" s="162"/>
      <c r="FD52" s="162"/>
      <c r="FE52" s="162"/>
      <c r="FF52" s="162"/>
      <c r="FG52" s="162"/>
      <c r="FH52" s="162"/>
      <c r="FI52" s="162"/>
      <c r="FJ52" s="162"/>
      <c r="FK52" s="162"/>
      <c r="FL52" s="162"/>
      <c r="FM52" s="162"/>
      <c r="FN52" s="162"/>
      <c r="FO52" s="162"/>
      <c r="FP52" s="162"/>
      <c r="FQ52" s="162"/>
      <c r="FV52" s="162"/>
      <c r="FW52" s="162"/>
      <c r="FX52" s="162"/>
      <c r="FY52" s="162"/>
      <c r="FZ52" s="162"/>
      <c r="GA52" s="162"/>
      <c r="GB52" s="162"/>
      <c r="GC52" s="162"/>
      <c r="GD52" s="162"/>
      <c r="ID52" s="374"/>
      <c r="IE52" s="374"/>
      <c r="IF52" s="374"/>
      <c r="IG52" s="374"/>
    </row>
    <row r="53" spans="2:241" ht="7.5" customHeight="1" x14ac:dyDescent="0.35">
      <c r="B53" s="800"/>
      <c r="C53" s="801"/>
      <c r="D53" s="801"/>
      <c r="E53" s="802"/>
      <c r="F53" s="800"/>
      <c r="G53" s="801"/>
      <c r="H53" s="801"/>
      <c r="I53" s="802"/>
      <c r="J53" s="803"/>
      <c r="K53" s="804"/>
      <c r="L53" s="804"/>
      <c r="M53" s="805"/>
      <c r="N53" s="906"/>
      <c r="O53" s="906"/>
      <c r="P53" s="906"/>
      <c r="Q53" s="906"/>
      <c r="W53" s="908"/>
      <c r="X53" s="908"/>
      <c r="Y53" s="908"/>
      <c r="Z53" s="908"/>
      <c r="AA53" s="908"/>
      <c r="AB53" s="908"/>
      <c r="AC53" s="908"/>
      <c r="AD53" s="908"/>
      <c r="AE53" s="908"/>
      <c r="AF53" s="908"/>
      <c r="AG53" s="908"/>
      <c r="AH53" s="908"/>
      <c r="AI53" s="469"/>
      <c r="AJ53" s="427"/>
      <c r="AK53" s="464"/>
      <c r="AL53" s="909"/>
      <c r="AM53" s="910"/>
      <c r="AN53" s="910"/>
      <c r="AO53" s="910"/>
      <c r="AP53" s="910"/>
      <c r="AQ53" s="911"/>
      <c r="AR53" s="429"/>
      <c r="AS53" s="449"/>
      <c r="AT53" s="162"/>
      <c r="AU53" s="162"/>
      <c r="AV53" s="162"/>
      <c r="AW53" s="162"/>
      <c r="AX53" s="162"/>
      <c r="AY53" s="162"/>
      <c r="AZ53" s="442"/>
      <c r="BA53" s="442"/>
      <c r="BB53" s="442"/>
      <c r="BC53" s="442"/>
      <c r="BD53" s="443"/>
      <c r="BE53" s="443"/>
      <c r="BF53" s="443"/>
      <c r="BG53" s="443"/>
      <c r="BH53" s="162"/>
      <c r="BI53" s="162"/>
      <c r="BJ53" s="162"/>
      <c r="BK53" s="162"/>
      <c r="BL53" s="162"/>
      <c r="BM53" s="162"/>
      <c r="BN53" s="162"/>
      <c r="BO53" s="670"/>
      <c r="BP53" s="670"/>
      <c r="BV53" s="670"/>
      <c r="BW53" s="162"/>
      <c r="BX53" s="376"/>
      <c r="BY53" s="376"/>
      <c r="BZ53" s="376"/>
      <c r="CA53" s="599"/>
      <c r="CB53" s="599"/>
      <c r="CC53" s="599"/>
      <c r="CD53" s="509"/>
      <c r="CE53" s="509"/>
      <c r="CF53" s="509"/>
      <c r="CG53" s="509"/>
      <c r="CH53" s="509"/>
      <c r="CI53" s="509"/>
      <c r="CJ53" s="509"/>
      <c r="CK53" s="509"/>
      <c r="CL53" s="509"/>
      <c r="CM53" s="550"/>
      <c r="CN53" s="550"/>
      <c r="CO53" s="162"/>
      <c r="CP53" s="629"/>
      <c r="CQ53" s="629"/>
      <c r="CR53" s="629"/>
      <c r="CS53" s="629"/>
      <c r="CT53" s="629"/>
      <c r="CU53" s="629"/>
      <c r="CV53" s="629"/>
      <c r="CW53" s="629"/>
      <c r="CX53" s="509"/>
      <c r="CY53" s="376"/>
      <c r="CZ53" s="376"/>
      <c r="DA53" s="376"/>
      <c r="DB53" s="376"/>
      <c r="DC53" s="513"/>
      <c r="DD53" s="513"/>
      <c r="DE53" s="513"/>
      <c r="DF53" s="434"/>
      <c r="DG53" s="434"/>
      <c r="DH53" s="434"/>
      <c r="DI53" s="434"/>
      <c r="DJ53" s="434"/>
      <c r="DK53" s="434"/>
      <c r="DL53" s="434"/>
      <c r="DM53" s="512"/>
      <c r="DN53" s="512"/>
      <c r="DO53" s="512"/>
      <c r="DP53" s="376"/>
      <c r="DQ53" s="376"/>
      <c r="DR53" s="376"/>
      <c r="DS53" s="376"/>
      <c r="DT53" s="376"/>
      <c r="DU53" s="376"/>
      <c r="DV53" s="376"/>
      <c r="DW53" s="376"/>
      <c r="DX53" s="376"/>
      <c r="DY53" s="162"/>
      <c r="DZ53" s="401"/>
      <c r="EA53" s="401"/>
      <c r="EB53" s="401"/>
      <c r="EC53" s="401"/>
      <c r="ED53" s="401"/>
      <c r="EE53" s="401"/>
      <c r="EF53" s="692"/>
      <c r="EG53" s="692"/>
      <c r="EH53" s="692"/>
      <c r="EI53" s="693"/>
      <c r="EJ53" s="807"/>
      <c r="EK53" s="807"/>
      <c r="EL53" s="807"/>
      <c r="EM53" s="807"/>
      <c r="EN53" s="473"/>
      <c r="EO53" s="474"/>
      <c r="EP53" s="474"/>
      <c r="EQ53" s="162"/>
      <c r="ER53" s="162"/>
      <c r="ES53" s="162"/>
      <c r="ET53" s="162"/>
      <c r="EU53" s="162"/>
      <c r="EV53" s="162"/>
      <c r="EW53" s="162"/>
      <c r="EX53" s="162"/>
      <c r="EY53" s="162"/>
      <c r="EZ53" s="162"/>
      <c r="FA53" s="162"/>
      <c r="FB53" s="162"/>
      <c r="FC53" s="162"/>
      <c r="FD53" s="162"/>
      <c r="FE53" s="162"/>
      <c r="FF53" s="162"/>
      <c r="FG53" s="162"/>
      <c r="FH53" s="162"/>
      <c r="FI53" s="162"/>
      <c r="FJ53" s="162"/>
      <c r="FK53" s="162"/>
      <c r="FL53" s="162"/>
      <c r="FM53" s="162"/>
      <c r="FN53" s="162"/>
      <c r="FO53" s="162"/>
      <c r="FP53" s="162"/>
      <c r="FQ53" s="162"/>
      <c r="FV53" s="162"/>
      <c r="FW53" s="162"/>
      <c r="FX53" s="162"/>
      <c r="FY53" s="162"/>
      <c r="FZ53" s="162"/>
      <c r="GA53" s="162"/>
      <c r="GB53" s="162"/>
      <c r="GC53" s="162"/>
      <c r="GD53" s="162"/>
      <c r="ID53" s="374"/>
      <c r="IE53" s="374"/>
      <c r="IF53" s="374"/>
      <c r="IG53" s="374"/>
    </row>
    <row r="54" spans="2:241" ht="7.5" customHeight="1" x14ac:dyDescent="0.35">
      <c r="B54" s="800"/>
      <c r="C54" s="801"/>
      <c r="D54" s="801"/>
      <c r="E54" s="802"/>
      <c r="F54" s="800"/>
      <c r="G54" s="801"/>
      <c r="H54" s="801"/>
      <c r="I54" s="802"/>
      <c r="W54" s="908"/>
      <c r="X54" s="908"/>
      <c r="Y54" s="908"/>
      <c r="Z54" s="908"/>
      <c r="AA54" s="908"/>
      <c r="AB54" s="908"/>
      <c r="AC54" s="908"/>
      <c r="AD54" s="908"/>
      <c r="AE54" s="908"/>
      <c r="AF54" s="908"/>
      <c r="AG54" s="908"/>
      <c r="AH54" s="908"/>
      <c r="AI54" s="429"/>
      <c r="AJ54" s="162"/>
      <c r="AK54" s="449"/>
      <c r="AL54" s="429"/>
      <c r="AM54" s="162"/>
      <c r="AN54" s="162"/>
      <c r="AO54" s="162"/>
      <c r="AP54" s="162"/>
      <c r="AQ54" s="162"/>
      <c r="AR54" s="429"/>
      <c r="AS54" s="449"/>
      <c r="AT54" s="162"/>
      <c r="AU54" s="162"/>
      <c r="AV54" s="162"/>
      <c r="AW54" s="162"/>
      <c r="AX54" s="162"/>
      <c r="AY54" s="162"/>
      <c r="AZ54" s="442"/>
      <c r="BA54" s="442"/>
      <c r="BB54" s="442"/>
      <c r="BC54" s="442"/>
      <c r="BD54" s="443"/>
      <c r="BE54" s="443"/>
      <c r="BF54" s="697"/>
      <c r="BG54" s="697"/>
      <c r="BH54" s="697"/>
      <c r="BI54" s="697"/>
      <c r="BJ54" s="162"/>
      <c r="BK54" s="162"/>
      <c r="BL54" s="162"/>
      <c r="BM54" s="162"/>
      <c r="BN54" s="162"/>
      <c r="BO54" s="162"/>
      <c r="BU54" s="376"/>
      <c r="BV54" s="376"/>
      <c r="BW54" s="376"/>
      <c r="BX54" s="376"/>
      <c r="BY54" s="376"/>
      <c r="BZ54" s="376"/>
      <c r="CA54" s="376"/>
      <c r="CB54" s="162"/>
      <c r="CC54" s="162"/>
      <c r="CD54" s="162"/>
      <c r="CE54" s="162"/>
      <c r="CF54" s="376"/>
      <c r="CG54" s="376"/>
      <c r="CH54" s="376"/>
      <c r="CI54" s="376"/>
      <c r="CJ54" s="162"/>
      <c r="CK54" s="162"/>
      <c r="CL54" s="162"/>
      <c r="CM54" s="162"/>
      <c r="CN54" s="162"/>
      <c r="CO54" s="162"/>
      <c r="CP54" s="162"/>
      <c r="CQ54" s="162"/>
      <c r="CR54" s="162"/>
      <c r="CS54" s="376"/>
      <c r="CT54" s="376"/>
      <c r="CU54" s="376"/>
      <c r="CV54" s="376"/>
      <c r="CW54" s="162"/>
      <c r="CX54" s="162"/>
      <c r="CY54" s="162"/>
      <c r="CZ54" s="796"/>
      <c r="DA54" s="796"/>
      <c r="DB54" s="796"/>
      <c r="DC54" s="796"/>
      <c r="DD54" s="376"/>
      <c r="DE54" s="404"/>
      <c r="DF54" s="404"/>
      <c r="DG54" s="404"/>
      <c r="DH54" s="404"/>
      <c r="DI54" s="404"/>
      <c r="DJ54" s="404"/>
      <c r="DK54" s="162"/>
      <c r="DL54" s="162"/>
      <c r="DM54" s="376"/>
      <c r="DN54" s="376"/>
      <c r="DO54" s="376"/>
      <c r="DP54" s="376"/>
      <c r="DQ54" s="162"/>
      <c r="DR54" s="162"/>
      <c r="DS54" s="162"/>
      <c r="DT54" s="162"/>
      <c r="DU54" s="376"/>
      <c r="DV54" s="376"/>
      <c r="DW54" s="376"/>
      <c r="DX54" s="376"/>
      <c r="DY54" s="399"/>
      <c r="DZ54" s="401"/>
      <c r="EA54" s="401"/>
      <c r="EB54" s="401"/>
      <c r="EC54" s="401"/>
      <c r="ED54" s="401"/>
      <c r="EE54" s="401"/>
      <c r="EF54" s="692"/>
      <c r="EG54" s="692"/>
      <c r="EH54" s="692"/>
      <c r="EI54" s="693"/>
      <c r="EJ54" s="807"/>
      <c r="EK54" s="807"/>
      <c r="EL54" s="807"/>
      <c r="EM54" s="807"/>
      <c r="EN54" s="473"/>
      <c r="EO54" s="474"/>
      <c r="EP54" s="474"/>
      <c r="EQ54" s="162"/>
      <c r="ER54" s="162"/>
      <c r="ES54" s="162"/>
      <c r="ET54" s="162"/>
      <c r="EU54" s="162"/>
      <c r="EV54" s="162"/>
      <c r="EW54" s="162"/>
      <c r="EX54" s="162"/>
      <c r="EY54" s="162"/>
      <c r="EZ54" s="162"/>
      <c r="FA54" s="162"/>
      <c r="FB54" s="162"/>
      <c r="FC54" s="162"/>
      <c r="FD54" s="162"/>
      <c r="FE54" s="162"/>
      <c r="FF54" s="162"/>
      <c r="FG54" s="162"/>
      <c r="FH54" s="162"/>
      <c r="FI54" s="162"/>
      <c r="FJ54" s="162"/>
      <c r="FK54" s="162"/>
      <c r="FL54" s="162"/>
      <c r="FM54" s="162"/>
      <c r="FN54" s="162"/>
      <c r="FO54" s="162"/>
      <c r="FP54" s="162"/>
      <c r="FQ54" s="162"/>
      <c r="FV54" s="162"/>
      <c r="FW54" s="162"/>
      <c r="FX54" s="162"/>
      <c r="FY54" s="162"/>
      <c r="FZ54" s="162"/>
      <c r="GA54" s="162"/>
      <c r="GB54" s="162"/>
      <c r="GC54" s="162"/>
      <c r="GD54" s="162"/>
    </row>
    <row r="55" spans="2:241" ht="7.5" customHeight="1" x14ac:dyDescent="0.35">
      <c r="B55" s="803"/>
      <c r="C55" s="804"/>
      <c r="D55" s="804"/>
      <c r="E55" s="805"/>
      <c r="F55" s="803"/>
      <c r="G55" s="804"/>
      <c r="H55" s="804"/>
      <c r="I55" s="805"/>
      <c r="W55" s="917"/>
      <c r="X55" s="917"/>
      <c r="Y55" s="917"/>
      <c r="Z55" s="917"/>
      <c r="AA55" s="917"/>
      <c r="AB55" s="917"/>
      <c r="AC55" s="917"/>
      <c r="AD55" s="917"/>
      <c r="AE55" s="917"/>
      <c r="AF55" s="917"/>
      <c r="AG55" s="917"/>
      <c r="AH55" s="917"/>
      <c r="AI55" s="429"/>
      <c r="AJ55" s="162"/>
      <c r="AK55" s="449"/>
      <c r="AL55" s="429"/>
      <c r="AM55" s="162"/>
      <c r="AN55" s="162"/>
      <c r="AO55" s="162"/>
      <c r="AP55" s="162"/>
      <c r="AQ55" s="162"/>
      <c r="AR55" s="429"/>
      <c r="AS55" s="449"/>
      <c r="AT55" s="162"/>
      <c r="AU55" s="162"/>
      <c r="AV55" s="162"/>
      <c r="AW55" s="162"/>
      <c r="AX55" s="162"/>
      <c r="AY55" s="162"/>
      <c r="AZ55" s="376"/>
      <c r="BA55" s="376"/>
      <c r="BB55" s="376"/>
      <c r="BC55" s="376"/>
      <c r="BD55" s="374"/>
      <c r="BE55" s="374"/>
      <c r="BF55" s="697"/>
      <c r="BG55" s="697"/>
      <c r="BH55" s="697"/>
      <c r="BI55" s="697"/>
      <c r="BU55" s="475"/>
      <c r="BV55" s="376"/>
      <c r="BW55" s="376"/>
      <c r="BX55" s="376"/>
      <c r="BY55" s="376"/>
      <c r="BZ55" s="376"/>
      <c r="CA55" s="376"/>
      <c r="CB55" s="162"/>
      <c r="CC55" s="162"/>
      <c r="CD55" s="162"/>
      <c r="CE55" s="162"/>
      <c r="CF55" s="376"/>
      <c r="CG55" s="376"/>
      <c r="CH55" s="376"/>
      <c r="CI55" s="376"/>
      <c r="CJ55" s="162"/>
      <c r="CK55" s="162"/>
      <c r="CL55" s="162"/>
      <c r="CM55" s="162"/>
      <c r="CN55" s="162"/>
      <c r="CO55" s="162"/>
      <c r="CP55" s="162"/>
      <c r="CQ55" s="162"/>
      <c r="CR55" s="162"/>
      <c r="CS55" s="376"/>
      <c r="CT55" s="376"/>
      <c r="CU55" s="376"/>
      <c r="CV55" s="376"/>
      <c r="CW55" s="162"/>
      <c r="CX55" s="162"/>
      <c r="CY55" s="162"/>
      <c r="CZ55" s="796"/>
      <c r="DA55" s="796"/>
      <c r="DB55" s="796"/>
      <c r="DC55" s="796"/>
      <c r="DD55" s="376"/>
      <c r="DE55" s="404"/>
      <c r="DF55" s="404"/>
      <c r="DG55" s="404"/>
      <c r="DH55" s="404"/>
      <c r="DI55" s="404"/>
      <c r="DJ55" s="404"/>
      <c r="DK55" s="162"/>
      <c r="DL55" s="162"/>
      <c r="DM55" s="376"/>
      <c r="DN55" s="376"/>
      <c r="DO55" s="376"/>
      <c r="DP55" s="376"/>
      <c r="DQ55" s="162"/>
      <c r="DR55" s="162"/>
      <c r="DS55" s="162"/>
      <c r="DT55" s="162"/>
      <c r="DU55" s="376"/>
      <c r="DV55" s="376"/>
      <c r="DW55" s="376"/>
      <c r="DX55" s="376"/>
      <c r="DY55" s="399"/>
      <c r="DZ55" s="399"/>
      <c r="EA55" s="399"/>
      <c r="EB55" s="399"/>
      <c r="EC55" s="399"/>
      <c r="ED55" s="399"/>
      <c r="EE55" s="399"/>
      <c r="EF55" s="692"/>
      <c r="EG55" s="692"/>
      <c r="EH55" s="692"/>
      <c r="EI55" s="693"/>
      <c r="EJ55" s="806" t="s">
        <v>1626</v>
      </c>
      <c r="EK55" s="807"/>
      <c r="EL55" s="807"/>
      <c r="EM55" s="807"/>
      <c r="EN55" s="473"/>
      <c r="EO55" s="474"/>
      <c r="EP55" s="474"/>
      <c r="EQ55" s="162"/>
      <c r="ER55" s="162"/>
      <c r="ES55" s="162"/>
      <c r="ET55" s="162"/>
      <c r="EU55" s="162"/>
      <c r="EV55" s="162"/>
      <c r="EW55" s="162"/>
      <c r="EX55" s="162"/>
      <c r="EY55" s="162"/>
      <c r="EZ55" s="162"/>
      <c r="FA55" s="162"/>
      <c r="FB55" s="162"/>
      <c r="FC55" s="162"/>
      <c r="FD55" s="162"/>
      <c r="FE55" s="162"/>
      <c r="FF55" s="162"/>
      <c r="FG55" s="162"/>
      <c r="FH55" s="162"/>
      <c r="FI55" s="162"/>
      <c r="FJ55" s="162"/>
      <c r="FK55" s="162"/>
      <c r="FL55" s="162"/>
      <c r="FM55" s="162"/>
      <c r="FN55" s="162"/>
      <c r="FO55" s="162"/>
      <c r="FP55" s="162"/>
      <c r="FQ55" s="162"/>
      <c r="FV55" s="162"/>
      <c r="FW55" s="162"/>
      <c r="FX55" s="162"/>
      <c r="FY55" s="162"/>
      <c r="FZ55" s="162"/>
      <c r="GA55" s="162"/>
      <c r="GB55" s="162"/>
      <c r="GC55" s="162"/>
      <c r="GD55" s="162"/>
    </row>
    <row r="56" spans="2:241" ht="7.5" customHeight="1" x14ac:dyDescent="0.35">
      <c r="B56" s="906"/>
      <c r="C56" s="906"/>
      <c r="D56" s="906"/>
      <c r="E56" s="906"/>
      <c r="F56" s="906"/>
      <c r="G56" s="906"/>
      <c r="H56" s="906"/>
      <c r="I56" s="906"/>
      <c r="W56" s="797" t="s">
        <v>2249</v>
      </c>
      <c r="X56" s="798"/>
      <c r="Y56" s="798"/>
      <c r="Z56" s="799"/>
      <c r="AA56" s="895" t="s">
        <v>2250</v>
      </c>
      <c r="AB56" s="912"/>
      <c r="AC56" s="912"/>
      <c r="AD56" s="912"/>
      <c r="AE56" s="895" t="s">
        <v>2251</v>
      </c>
      <c r="AF56" s="912"/>
      <c r="AG56" s="912"/>
      <c r="AH56" s="912"/>
      <c r="AI56" s="162"/>
      <c r="AJ56" s="162"/>
      <c r="AK56" s="449"/>
      <c r="AL56" s="429"/>
      <c r="AM56" s="162"/>
      <c r="AN56" s="162"/>
      <c r="AO56" s="162"/>
      <c r="AP56" s="162"/>
      <c r="AQ56" s="162"/>
      <c r="AR56" s="429"/>
      <c r="AS56" s="449"/>
      <c r="AT56" s="162"/>
      <c r="AU56" s="162"/>
      <c r="AV56" s="162"/>
      <c r="AW56" s="162"/>
      <c r="AX56" s="162"/>
      <c r="AY56" s="162"/>
      <c r="AZ56" s="376"/>
      <c r="BA56" s="376"/>
      <c r="BB56" s="376"/>
      <c r="BC56" s="376"/>
      <c r="BD56" s="374"/>
      <c r="BE56" s="374"/>
      <c r="BF56" s="697"/>
      <c r="BG56" s="697"/>
      <c r="BH56" s="697"/>
      <c r="BI56" s="697"/>
      <c r="BR56" s="475"/>
      <c r="BS56" s="475"/>
      <c r="BU56" s="676"/>
      <c r="BV56" s="633"/>
      <c r="BW56" s="633"/>
      <c r="BX56" s="633"/>
      <c r="BY56" s="633"/>
      <c r="BZ56" s="633"/>
      <c r="CA56" s="404"/>
      <c r="CB56" s="162"/>
      <c r="CC56" s="162"/>
      <c r="CD56" s="162"/>
      <c r="CE56" s="162"/>
      <c r="CF56" s="399"/>
      <c r="CG56" s="376"/>
      <c r="CH56" s="376"/>
      <c r="CI56" s="376"/>
      <c r="CJ56" s="162"/>
      <c r="CK56" s="162"/>
      <c r="CL56" s="162"/>
      <c r="CM56" s="162"/>
      <c r="CN56" s="162"/>
      <c r="CO56" s="676"/>
      <c r="CP56" s="633"/>
      <c r="CQ56" s="633"/>
      <c r="CR56" s="633"/>
      <c r="CS56" s="633"/>
      <c r="CT56" s="633"/>
      <c r="CU56" s="376"/>
      <c r="CV56" s="376"/>
      <c r="CW56" s="162"/>
      <c r="CX56" s="162"/>
      <c r="CY56" s="162"/>
      <c r="CZ56" s="796"/>
      <c r="DA56" s="796"/>
      <c r="DB56" s="796"/>
      <c r="DC56" s="796"/>
      <c r="DD56" s="376"/>
      <c r="DE56" s="162"/>
      <c r="DF56" s="162"/>
      <c r="DG56" s="162"/>
      <c r="DH56" s="162"/>
      <c r="DN56" s="376"/>
      <c r="DO56" s="376"/>
      <c r="DP56" s="376"/>
      <c r="DQ56" s="162"/>
      <c r="DR56" s="162"/>
      <c r="DS56" s="162"/>
      <c r="DT56" s="162"/>
      <c r="DU56" s="399"/>
      <c r="DV56" s="376"/>
      <c r="DW56" s="376"/>
      <c r="DX56" s="376"/>
      <c r="DY56" s="399"/>
      <c r="DZ56" s="399"/>
      <c r="EA56" s="399"/>
      <c r="EB56" s="399"/>
      <c r="EC56" s="399"/>
      <c r="ED56" s="399"/>
      <c r="EE56" s="399"/>
      <c r="EF56" s="692"/>
      <c r="EG56" s="692"/>
      <c r="EH56" s="692"/>
      <c r="EI56" s="693"/>
      <c r="EJ56" s="807"/>
      <c r="EK56" s="807"/>
      <c r="EL56" s="807"/>
      <c r="EM56" s="807"/>
      <c r="EN56" s="473"/>
      <c r="EO56" s="474"/>
      <c r="EP56" s="474"/>
      <c r="EQ56" s="162"/>
      <c r="ER56" s="162"/>
      <c r="ES56" s="162"/>
      <c r="ET56" s="162"/>
      <c r="EU56" s="162"/>
      <c r="EV56" s="162"/>
      <c r="EW56" s="162"/>
      <c r="EX56" s="162"/>
      <c r="EY56" s="162"/>
      <c r="EZ56" s="162"/>
      <c r="FA56" s="162"/>
      <c r="FB56" s="162"/>
      <c r="FC56" s="162"/>
      <c r="FD56" s="162"/>
      <c r="FE56" s="162"/>
      <c r="FF56" s="162"/>
      <c r="FG56" s="162"/>
      <c r="FH56" s="162"/>
      <c r="FI56" s="162"/>
      <c r="FJ56" s="162"/>
      <c r="FK56" s="162"/>
      <c r="FL56" s="162"/>
      <c r="FM56" s="162"/>
      <c r="FN56" s="162"/>
      <c r="FO56" s="162"/>
      <c r="FP56" s="162"/>
      <c r="FQ56" s="162"/>
      <c r="FV56" s="162"/>
      <c r="FW56" s="162"/>
      <c r="FX56" s="162"/>
      <c r="FY56" s="162"/>
      <c r="FZ56" s="162"/>
      <c r="GA56" s="162"/>
      <c r="GB56" s="162"/>
      <c r="GC56" s="162"/>
      <c r="GD56" s="162"/>
    </row>
    <row r="57" spans="2:241" ht="7.5" customHeight="1" x14ac:dyDescent="0.35">
      <c r="B57" s="906"/>
      <c r="C57" s="906"/>
      <c r="D57" s="906"/>
      <c r="E57" s="906"/>
      <c r="F57" s="906"/>
      <c r="G57" s="906"/>
      <c r="H57" s="906"/>
      <c r="I57" s="906"/>
      <c r="W57" s="800"/>
      <c r="X57" s="801"/>
      <c r="Y57" s="801"/>
      <c r="Z57" s="802"/>
      <c r="AA57" s="913"/>
      <c r="AB57" s="914"/>
      <c r="AC57" s="914"/>
      <c r="AD57" s="914"/>
      <c r="AE57" s="913"/>
      <c r="AF57" s="914"/>
      <c r="AG57" s="914"/>
      <c r="AH57" s="914"/>
      <c r="AI57" s="427"/>
      <c r="AJ57" s="427"/>
      <c r="AK57" s="464"/>
      <c r="AL57" s="469"/>
      <c r="AM57" s="427"/>
      <c r="AN57" s="427"/>
      <c r="AO57" s="427"/>
      <c r="AP57" s="427"/>
      <c r="AQ57" s="427"/>
      <c r="AR57" s="469"/>
      <c r="AS57" s="464"/>
      <c r="AT57" s="162"/>
      <c r="AU57" s="162"/>
      <c r="AV57" s="162"/>
      <c r="AW57" s="162"/>
      <c r="AX57" s="162"/>
      <c r="AY57" s="162"/>
      <c r="AZ57" s="399"/>
      <c r="BA57" s="376"/>
      <c r="BB57" s="376"/>
      <c r="BC57" s="376"/>
      <c r="BD57" s="374"/>
      <c r="BE57" s="374"/>
      <c r="BF57" s="697"/>
      <c r="BG57" s="697"/>
      <c r="BH57" s="697"/>
      <c r="BI57" s="697"/>
      <c r="BR57" s="475"/>
      <c r="BS57" s="475"/>
      <c r="BT57" s="404"/>
      <c r="BU57" s="633"/>
      <c r="BV57" s="633"/>
      <c r="BW57" s="633"/>
      <c r="BX57" s="633"/>
      <c r="BY57" s="633"/>
      <c r="BZ57" s="633"/>
      <c r="CA57" s="404"/>
      <c r="CB57" s="475"/>
      <c r="CC57" s="475"/>
      <c r="CD57" s="475"/>
      <c r="CE57" s="475"/>
      <c r="CN57" s="475"/>
      <c r="CO57" s="633"/>
      <c r="CP57" s="633"/>
      <c r="CQ57" s="633"/>
      <c r="CR57" s="633"/>
      <c r="CS57" s="633"/>
      <c r="CT57" s="633"/>
      <c r="CU57" s="376"/>
      <c r="CV57" s="376"/>
      <c r="CW57" s="162"/>
      <c r="CX57" s="162"/>
      <c r="CY57" s="162"/>
      <c r="CZ57" s="796"/>
      <c r="DA57" s="796"/>
      <c r="DB57" s="796"/>
      <c r="DC57" s="796"/>
      <c r="DD57" s="376"/>
      <c r="DE57" s="162"/>
      <c r="DF57" s="162"/>
      <c r="DG57" s="162"/>
      <c r="DH57" s="162"/>
      <c r="DN57" s="376"/>
      <c r="DO57" s="376"/>
      <c r="DP57" s="376"/>
      <c r="DQ57" s="162"/>
      <c r="DR57" s="162"/>
      <c r="DS57" s="162"/>
      <c r="DT57" s="162"/>
      <c r="DU57" s="376"/>
      <c r="DV57" s="376"/>
      <c r="DW57" s="376"/>
      <c r="DX57" s="376"/>
      <c r="DY57" s="399"/>
      <c r="DZ57" s="399"/>
      <c r="EA57" s="399"/>
      <c r="EB57" s="399"/>
      <c r="EC57" s="399"/>
      <c r="ED57" s="399"/>
      <c r="EE57" s="399"/>
      <c r="EF57" s="692"/>
      <c r="EG57" s="692"/>
      <c r="EH57" s="692"/>
      <c r="EI57" s="693"/>
      <c r="EJ57" s="807"/>
      <c r="EK57" s="807"/>
      <c r="EL57" s="807"/>
      <c r="EM57" s="807"/>
      <c r="EN57" s="473"/>
      <c r="EO57" s="474"/>
      <c r="EP57" s="474"/>
      <c r="EQ57" s="162"/>
      <c r="ER57" s="162"/>
      <c r="ES57" s="162"/>
      <c r="ET57" s="162"/>
      <c r="EU57" s="162"/>
      <c r="EV57" s="162"/>
      <c r="EW57" s="162"/>
      <c r="EX57" s="162"/>
      <c r="EY57" s="162"/>
      <c r="EZ57" s="162"/>
      <c r="FA57" s="162"/>
      <c r="FB57" s="162"/>
      <c r="FC57" s="162"/>
      <c r="FD57" s="162"/>
      <c r="FE57" s="162"/>
      <c r="FF57" s="162"/>
      <c r="FG57" s="162"/>
      <c r="FH57" s="162"/>
      <c r="FI57" s="162"/>
      <c r="FJ57" s="162"/>
      <c r="FK57" s="162"/>
      <c r="FL57" s="162"/>
      <c r="FM57" s="162"/>
      <c r="FN57" s="162"/>
      <c r="FO57" s="162"/>
      <c r="FP57" s="162"/>
      <c r="FQ57" s="162"/>
      <c r="FV57" s="162"/>
      <c r="FW57" s="162"/>
      <c r="FX57" s="162"/>
      <c r="FY57" s="162"/>
      <c r="FZ57" s="162"/>
      <c r="GA57" s="162"/>
      <c r="GB57" s="162"/>
      <c r="GC57" s="162"/>
      <c r="GD57" s="162"/>
    </row>
    <row r="58" spans="2:241" ht="7.5" customHeight="1" x14ac:dyDescent="0.35">
      <c r="B58" s="906"/>
      <c r="C58" s="906"/>
      <c r="D58" s="906"/>
      <c r="E58" s="906"/>
      <c r="F58" s="906"/>
      <c r="G58" s="906"/>
      <c r="H58" s="906"/>
      <c r="I58" s="906"/>
      <c r="W58" s="800"/>
      <c r="X58" s="801"/>
      <c r="Y58" s="801"/>
      <c r="Z58" s="802"/>
      <c r="AA58" s="913"/>
      <c r="AB58" s="914"/>
      <c r="AC58" s="914"/>
      <c r="AD58" s="914"/>
      <c r="AE58" s="913"/>
      <c r="AF58" s="914"/>
      <c r="AG58" s="914"/>
      <c r="AH58" s="914"/>
      <c r="AI58" s="162"/>
      <c r="AJ58" s="162"/>
      <c r="AK58" s="457"/>
      <c r="AL58" s="797" t="s">
        <v>1651</v>
      </c>
      <c r="AM58" s="798"/>
      <c r="AN58" s="798"/>
      <c r="AO58" s="799"/>
      <c r="AP58" s="808"/>
      <c r="AQ58" s="808"/>
      <c r="AR58" s="808"/>
      <c r="AS58" s="808"/>
      <c r="BF58" s="819" t="s">
        <v>1677</v>
      </c>
      <c r="BG58" s="819"/>
      <c r="BH58" s="819"/>
      <c r="BI58" s="819"/>
      <c r="BR58" s="475"/>
      <c r="BS58" s="475"/>
      <c r="BT58" s="644"/>
      <c r="BU58" s="677"/>
      <c r="BV58" s="677"/>
      <c r="BW58" s="677"/>
      <c r="BX58" s="677"/>
      <c r="BY58" s="677"/>
      <c r="BZ58" s="677"/>
      <c r="CA58" s="644"/>
      <c r="CB58" s="475"/>
      <c r="CC58" s="475"/>
      <c r="CD58" s="475"/>
      <c r="CE58" s="475"/>
      <c r="CN58" s="475"/>
      <c r="CO58" s="677"/>
      <c r="CP58" s="677"/>
      <c r="CQ58" s="677"/>
      <c r="CR58" s="677"/>
      <c r="CS58" s="677"/>
      <c r="CT58" s="677"/>
      <c r="CU58" s="376"/>
      <c r="CV58" s="376"/>
      <c r="CW58" s="399"/>
      <c r="CX58" s="376"/>
      <c r="CY58" s="376"/>
      <c r="CZ58" s="625"/>
      <c r="DA58" s="626"/>
      <c r="DB58" s="626"/>
      <c r="DC58" s="626"/>
      <c r="DD58" s="637"/>
      <c r="DE58" s="637"/>
      <c r="DF58" s="637"/>
      <c r="DG58" s="637"/>
      <c r="DH58" s="637"/>
      <c r="DI58" s="637"/>
      <c r="DJ58" s="637"/>
      <c r="DK58" s="637"/>
      <c r="DL58" s="637"/>
      <c r="DM58" s="637"/>
      <c r="DN58" s="376"/>
      <c r="DO58" s="376"/>
      <c r="DP58" s="376"/>
      <c r="DQ58" s="399"/>
      <c r="DR58" s="376"/>
      <c r="DS58" s="376"/>
      <c r="DT58" s="376"/>
      <c r="DU58" s="376"/>
      <c r="DV58" s="376"/>
      <c r="DW58" s="376"/>
      <c r="DX58" s="376"/>
      <c r="DY58" s="399"/>
      <c r="DZ58" s="399"/>
      <c r="EA58" s="399"/>
      <c r="EB58" s="399"/>
      <c r="EC58" s="399"/>
      <c r="ED58" s="399"/>
      <c r="EE58" s="399"/>
      <c r="EF58" s="692"/>
      <c r="EG58" s="692"/>
      <c r="EH58" s="692"/>
      <c r="EI58" s="693"/>
      <c r="EJ58" s="807"/>
      <c r="EK58" s="807"/>
      <c r="EL58" s="807"/>
      <c r="EM58" s="807"/>
      <c r="EN58" s="473"/>
      <c r="EO58" s="474"/>
      <c r="EP58" s="474"/>
      <c r="EQ58" s="162"/>
      <c r="ER58" s="162"/>
      <c r="ES58" s="162"/>
      <c r="ET58" s="162"/>
      <c r="EU58" s="162"/>
      <c r="EV58" s="162"/>
      <c r="EW58" s="162"/>
      <c r="EX58" s="162"/>
      <c r="EY58" s="162"/>
      <c r="EZ58" s="162"/>
      <c r="FA58" s="162"/>
      <c r="FB58" s="162"/>
      <c r="FC58" s="162"/>
      <c r="FD58" s="162"/>
      <c r="FE58" s="162"/>
      <c r="FF58" s="162"/>
      <c r="FG58" s="162"/>
      <c r="FH58" s="162"/>
      <c r="FI58" s="162"/>
      <c r="FJ58" s="162"/>
      <c r="FK58" s="162"/>
      <c r="FL58" s="162"/>
      <c r="FM58" s="162"/>
      <c r="FN58" s="162"/>
      <c r="FO58" s="162"/>
      <c r="FP58" s="162"/>
      <c r="FQ58" s="162"/>
      <c r="FV58" s="162"/>
      <c r="FW58" s="162"/>
      <c r="FX58" s="162"/>
      <c r="FY58" s="162"/>
      <c r="FZ58" s="162"/>
      <c r="GA58" s="162"/>
      <c r="GB58" s="162"/>
      <c r="GC58" s="162"/>
      <c r="GD58" s="162"/>
    </row>
    <row r="59" spans="2:241" ht="7.5" customHeight="1" x14ac:dyDescent="0.35">
      <c r="B59" s="906"/>
      <c r="C59" s="906"/>
      <c r="D59" s="906"/>
      <c r="E59" s="906"/>
      <c r="F59" s="906"/>
      <c r="G59" s="906"/>
      <c r="H59" s="906"/>
      <c r="I59" s="906"/>
      <c r="O59" s="665"/>
      <c r="P59" s="381"/>
      <c r="Q59" s="381"/>
      <c r="R59" s="381"/>
      <c r="S59" s="381"/>
      <c r="T59" s="381"/>
      <c r="W59" s="803"/>
      <c r="X59" s="804"/>
      <c r="Y59" s="804"/>
      <c r="Z59" s="805"/>
      <c r="AA59" s="915"/>
      <c r="AB59" s="916"/>
      <c r="AC59" s="916"/>
      <c r="AD59" s="916"/>
      <c r="AE59" s="915"/>
      <c r="AF59" s="916"/>
      <c r="AG59" s="916"/>
      <c r="AH59" s="916"/>
      <c r="AI59" s="162"/>
      <c r="AJ59" s="162"/>
      <c r="AK59" s="457"/>
      <c r="AL59" s="800"/>
      <c r="AM59" s="801"/>
      <c r="AN59" s="801"/>
      <c r="AO59" s="802"/>
      <c r="AP59" s="808"/>
      <c r="AQ59" s="808"/>
      <c r="AR59" s="808"/>
      <c r="AS59" s="808"/>
      <c r="AZ59" s="665"/>
      <c r="BA59" s="665"/>
      <c r="BB59" s="665"/>
      <c r="BC59" s="665"/>
      <c r="BD59" s="665"/>
      <c r="BE59" s="678"/>
      <c r="BF59" s="819"/>
      <c r="BG59" s="819"/>
      <c r="BH59" s="819"/>
      <c r="BI59" s="819"/>
      <c r="BP59" s="808"/>
      <c r="BQ59" s="808"/>
      <c r="BR59" s="808"/>
      <c r="BS59" s="808"/>
      <c r="BT59" s="797" t="s">
        <v>1677</v>
      </c>
      <c r="BU59" s="798"/>
      <c r="BV59" s="798"/>
      <c r="BW59" s="799"/>
      <c r="BX59" s="797" t="s">
        <v>1674</v>
      </c>
      <c r="BY59" s="798"/>
      <c r="BZ59" s="798"/>
      <c r="CA59" s="799"/>
      <c r="CB59" s="808"/>
      <c r="CC59" s="808"/>
      <c r="CD59" s="808"/>
      <c r="CE59" s="808"/>
      <c r="CJ59" s="808"/>
      <c r="CK59" s="808"/>
      <c r="CL59" s="808"/>
      <c r="CM59" s="808"/>
      <c r="CN59" s="797" t="s">
        <v>1671</v>
      </c>
      <c r="CO59" s="798"/>
      <c r="CP59" s="798"/>
      <c r="CQ59" s="799"/>
      <c r="CR59" s="797" t="s">
        <v>1631</v>
      </c>
      <c r="CS59" s="798"/>
      <c r="CT59" s="798"/>
      <c r="CU59" s="799"/>
      <c r="CV59" s="808"/>
      <c r="CW59" s="808"/>
      <c r="CX59" s="808"/>
      <c r="CY59" s="808"/>
      <c r="CZ59" s="626"/>
      <c r="DA59" s="626"/>
      <c r="DB59" s="626"/>
      <c r="DC59" s="626"/>
      <c r="DD59" s="637"/>
      <c r="DU59" s="376"/>
      <c r="DV59" s="376"/>
      <c r="DW59" s="376"/>
      <c r="DX59" s="376"/>
      <c r="DY59" s="162"/>
      <c r="DZ59" s="162"/>
      <c r="EA59" s="162"/>
      <c r="EB59" s="162"/>
      <c r="EC59" s="162"/>
      <c r="ED59" s="162"/>
      <c r="EE59" s="162"/>
      <c r="EF59" s="162"/>
      <c r="EG59" s="162"/>
      <c r="EN59" s="162"/>
      <c r="EO59" s="162"/>
      <c r="EP59" s="162"/>
      <c r="EQ59" s="162"/>
      <c r="ER59" s="162"/>
      <c r="ES59" s="162"/>
      <c r="ET59" s="162"/>
      <c r="EU59" s="162"/>
      <c r="EV59" s="162"/>
      <c r="EW59" s="162"/>
      <c r="EX59" s="162"/>
      <c r="EY59" s="162"/>
      <c r="EZ59" s="162"/>
      <c r="FA59" s="162"/>
      <c r="FB59" s="162"/>
      <c r="FC59" s="162"/>
      <c r="FD59" s="162"/>
      <c r="FE59" s="162"/>
      <c r="FF59" s="162"/>
      <c r="FG59" s="162"/>
      <c r="FH59" s="162"/>
      <c r="FI59" s="162"/>
      <c r="FJ59" s="162"/>
      <c r="FK59" s="162"/>
      <c r="FL59" s="162"/>
      <c r="FM59" s="162"/>
      <c r="FN59" s="162"/>
      <c r="FO59" s="162"/>
      <c r="FP59" s="162"/>
      <c r="FQ59" s="162"/>
      <c r="FV59" s="162"/>
      <c r="FW59" s="162"/>
      <c r="FX59" s="162"/>
      <c r="FY59" s="162"/>
      <c r="FZ59" s="162"/>
      <c r="GA59" s="162"/>
      <c r="GB59" s="162"/>
      <c r="GC59" s="162"/>
      <c r="GD59" s="162"/>
    </row>
    <row r="60" spans="2:241" ht="7.5" customHeight="1" x14ac:dyDescent="0.35">
      <c r="O60" s="381"/>
      <c r="P60" s="381"/>
      <c r="Q60" s="381"/>
      <c r="R60" s="381"/>
      <c r="S60" s="381"/>
      <c r="T60" s="381"/>
      <c r="U60" s="596"/>
      <c r="V60" s="597"/>
      <c r="W60" s="597"/>
      <c r="X60" s="597"/>
      <c r="Y60" s="597"/>
      <c r="Z60" s="667"/>
      <c r="AA60" s="668"/>
      <c r="AB60" s="668"/>
      <c r="AC60" s="668"/>
      <c r="AD60" s="668"/>
      <c r="AE60" s="668"/>
      <c r="AF60" s="597"/>
      <c r="AG60" s="428"/>
      <c r="AH60" s="428"/>
      <c r="AI60" s="162"/>
      <c r="AJ60" s="162"/>
      <c r="AK60" s="457"/>
      <c r="AL60" s="800"/>
      <c r="AM60" s="801"/>
      <c r="AN60" s="801"/>
      <c r="AO60" s="802"/>
      <c r="AP60" s="808"/>
      <c r="AQ60" s="808"/>
      <c r="AR60" s="808"/>
      <c r="AS60" s="808"/>
      <c r="AZ60" s="665"/>
      <c r="BA60" s="665"/>
      <c r="BB60" s="665"/>
      <c r="BC60" s="665"/>
      <c r="BD60" s="665"/>
      <c r="BE60" s="678"/>
      <c r="BF60" s="819"/>
      <c r="BG60" s="819"/>
      <c r="BH60" s="819"/>
      <c r="BI60" s="819"/>
      <c r="BP60" s="808"/>
      <c r="BQ60" s="808"/>
      <c r="BR60" s="808"/>
      <c r="BS60" s="808"/>
      <c r="BT60" s="800"/>
      <c r="BU60" s="801"/>
      <c r="BV60" s="801"/>
      <c r="BW60" s="802"/>
      <c r="BX60" s="800"/>
      <c r="BY60" s="801"/>
      <c r="BZ60" s="801"/>
      <c r="CA60" s="802"/>
      <c r="CB60" s="808"/>
      <c r="CC60" s="808"/>
      <c r="CD60" s="808"/>
      <c r="CE60" s="808"/>
      <c r="CJ60" s="808"/>
      <c r="CK60" s="808"/>
      <c r="CL60" s="808"/>
      <c r="CM60" s="808"/>
      <c r="CN60" s="800"/>
      <c r="CO60" s="801"/>
      <c r="CP60" s="801"/>
      <c r="CQ60" s="802"/>
      <c r="CR60" s="800"/>
      <c r="CS60" s="801"/>
      <c r="CT60" s="801"/>
      <c r="CU60" s="802"/>
      <c r="CV60" s="808"/>
      <c r="CW60" s="808"/>
      <c r="CX60" s="808"/>
      <c r="CY60" s="808"/>
      <c r="CZ60" s="626"/>
      <c r="DA60" s="626"/>
      <c r="DB60" s="626"/>
      <c r="DC60" s="626"/>
      <c r="DD60" s="637"/>
      <c r="DU60" s="374"/>
      <c r="DV60" s="374"/>
      <c r="DW60" s="374"/>
      <c r="DX60" s="374"/>
      <c r="DY60" s="162"/>
      <c r="DZ60" s="162"/>
      <c r="EA60" s="162"/>
      <c r="EB60" s="162"/>
      <c r="EC60" s="162"/>
      <c r="ED60" s="162"/>
      <c r="EE60" s="162"/>
      <c r="EF60" s="403"/>
      <c r="EG60" s="403"/>
      <c r="EH60" s="403"/>
      <c r="EI60" s="403"/>
      <c r="EJ60" s="403"/>
      <c r="EK60" s="403"/>
      <c r="EL60" s="403"/>
      <c r="EM60" s="403"/>
      <c r="EN60" s="403"/>
      <c r="EO60" s="162"/>
      <c r="EP60" s="162"/>
      <c r="EQ60" s="162"/>
      <c r="ER60" s="162"/>
      <c r="ES60" s="162"/>
      <c r="ET60" s="162"/>
      <c r="EU60" s="162"/>
      <c r="EV60" s="162"/>
      <c r="EW60" s="162"/>
      <c r="EX60" s="162"/>
      <c r="EY60" s="162"/>
      <c r="EZ60" s="162"/>
      <c r="FA60" s="162"/>
      <c r="FB60" s="162"/>
      <c r="FC60" s="162"/>
      <c r="FD60" s="162"/>
      <c r="FE60" s="162"/>
      <c r="FF60" s="162"/>
      <c r="FG60" s="162"/>
      <c r="FH60" s="162"/>
      <c r="FI60" s="162"/>
      <c r="FJ60" s="162"/>
      <c r="FK60" s="162"/>
      <c r="FL60" s="162"/>
      <c r="FM60" s="162"/>
      <c r="FN60" s="162"/>
      <c r="FO60" s="162"/>
      <c r="FP60" s="162"/>
      <c r="FQ60" s="162"/>
      <c r="FV60" s="162"/>
      <c r="FW60" s="162"/>
      <c r="FX60" s="162"/>
      <c r="FY60" s="162"/>
      <c r="FZ60" s="162"/>
      <c r="GA60" s="162"/>
      <c r="GB60" s="162"/>
      <c r="GC60" s="162"/>
      <c r="GD60" s="162"/>
    </row>
    <row r="61" spans="2:241" ht="7.5" customHeight="1" x14ac:dyDescent="0.35">
      <c r="O61" s="381"/>
      <c r="P61" s="381"/>
      <c r="Q61" s="381"/>
      <c r="R61" s="381"/>
      <c r="S61" s="381"/>
      <c r="T61" s="381"/>
      <c r="U61" s="587"/>
      <c r="Z61" s="381"/>
      <c r="AA61" s="381"/>
      <c r="AB61" s="381"/>
      <c r="AC61" s="381"/>
      <c r="AD61" s="381"/>
      <c r="AE61" s="381"/>
      <c r="AG61" s="162"/>
      <c r="AH61" s="162"/>
      <c r="AI61" s="162"/>
      <c r="AJ61" s="162"/>
      <c r="AK61" s="457"/>
      <c r="AL61" s="803"/>
      <c r="AM61" s="804"/>
      <c r="AN61" s="804"/>
      <c r="AO61" s="805"/>
      <c r="AP61" s="808"/>
      <c r="AQ61" s="808"/>
      <c r="AR61" s="808"/>
      <c r="AS61" s="808"/>
      <c r="AZ61" s="665"/>
      <c r="BA61" s="665"/>
      <c r="BB61" s="665"/>
      <c r="BC61" s="665"/>
      <c r="BD61" s="665"/>
      <c r="BE61" s="678"/>
      <c r="BF61" s="819"/>
      <c r="BG61" s="819"/>
      <c r="BH61" s="819"/>
      <c r="BI61" s="819"/>
      <c r="BP61" s="808"/>
      <c r="BQ61" s="808"/>
      <c r="BR61" s="808"/>
      <c r="BS61" s="808"/>
      <c r="BT61" s="800"/>
      <c r="BU61" s="801"/>
      <c r="BV61" s="801"/>
      <c r="BW61" s="802"/>
      <c r="BX61" s="800"/>
      <c r="BY61" s="801"/>
      <c r="BZ61" s="801"/>
      <c r="CA61" s="802"/>
      <c r="CB61" s="808"/>
      <c r="CC61" s="808"/>
      <c r="CD61" s="808"/>
      <c r="CE61" s="808"/>
      <c r="CJ61" s="808"/>
      <c r="CK61" s="808"/>
      <c r="CL61" s="808"/>
      <c r="CM61" s="808"/>
      <c r="CN61" s="800"/>
      <c r="CO61" s="801"/>
      <c r="CP61" s="801"/>
      <c r="CQ61" s="802"/>
      <c r="CR61" s="800"/>
      <c r="CS61" s="801"/>
      <c r="CT61" s="801"/>
      <c r="CU61" s="802"/>
      <c r="CV61" s="808"/>
      <c r="CW61" s="808"/>
      <c r="CX61" s="808"/>
      <c r="CY61" s="808"/>
      <c r="CZ61" s="626"/>
      <c r="DA61" s="626"/>
      <c r="DB61" s="626"/>
      <c r="DC61" s="626"/>
      <c r="DD61" s="374"/>
      <c r="DU61" s="374"/>
      <c r="DV61" s="374"/>
      <c r="DW61" s="374"/>
      <c r="DX61" s="374"/>
      <c r="DY61" s="162"/>
      <c r="DZ61" s="162"/>
      <c r="EA61" s="162"/>
      <c r="EB61" s="162"/>
      <c r="EC61" s="162"/>
      <c r="ED61" s="162"/>
      <c r="EE61" s="162"/>
      <c r="EF61" s="403"/>
      <c r="EG61" s="403"/>
      <c r="EH61" s="403"/>
      <c r="EI61" s="403"/>
      <c r="EJ61" s="403"/>
      <c r="EK61" s="403"/>
      <c r="EL61" s="403"/>
      <c r="EM61" s="403"/>
      <c r="EN61" s="403"/>
      <c r="EO61" s="162"/>
      <c r="EP61" s="162"/>
      <c r="EQ61" s="162"/>
      <c r="ER61" s="162"/>
      <c r="ES61" s="162"/>
      <c r="ET61" s="162"/>
      <c r="EU61" s="162"/>
      <c r="EV61" s="162"/>
      <c r="EW61" s="162"/>
      <c r="EX61" s="162"/>
      <c r="EY61" s="162"/>
      <c r="EZ61" s="162"/>
      <c r="FA61" s="162"/>
      <c r="FB61" s="162"/>
      <c r="FC61" s="162"/>
      <c r="FD61" s="162"/>
      <c r="FE61" s="162"/>
      <c r="FF61" s="162"/>
      <c r="FG61" s="162"/>
      <c r="FH61" s="162"/>
      <c r="FI61" s="162"/>
      <c r="FJ61" s="162"/>
      <c r="FK61" s="162"/>
      <c r="FL61" s="162"/>
      <c r="FM61" s="162"/>
      <c r="FN61" s="162"/>
      <c r="FO61" s="162"/>
      <c r="FP61" s="162"/>
      <c r="FQ61" s="162"/>
      <c r="FV61" s="162"/>
      <c r="FW61" s="162"/>
      <c r="FX61" s="162"/>
      <c r="FY61" s="162"/>
      <c r="FZ61" s="162"/>
      <c r="GA61" s="162"/>
      <c r="GB61" s="162"/>
      <c r="GC61" s="162"/>
      <c r="GD61" s="162"/>
    </row>
    <row r="62" spans="2:241" ht="7.5" customHeight="1" x14ac:dyDescent="0.35">
      <c r="M62" s="906"/>
      <c r="N62" s="906"/>
      <c r="O62" s="906"/>
      <c r="P62" s="906"/>
      <c r="Q62" s="809" t="s">
        <v>2248</v>
      </c>
      <c r="R62" s="810"/>
      <c r="S62" s="810"/>
      <c r="T62" s="811"/>
      <c r="U62" s="587"/>
      <c r="Z62" s="381"/>
      <c r="AA62" s="381"/>
      <c r="AB62" s="381"/>
      <c r="AC62" s="381"/>
      <c r="AD62" s="381"/>
      <c r="AE62" s="381"/>
      <c r="AG62" s="162"/>
      <c r="AH62" s="162"/>
      <c r="AI62" s="162"/>
      <c r="AJ62" s="162"/>
      <c r="AK62" s="457"/>
      <c r="AL62" s="797" t="s">
        <v>1650</v>
      </c>
      <c r="AM62" s="798"/>
      <c r="AN62" s="798"/>
      <c r="AO62" s="799"/>
      <c r="AP62" s="808"/>
      <c r="AQ62" s="808"/>
      <c r="AR62" s="808"/>
      <c r="AS62" s="808"/>
      <c r="AZ62" s="808"/>
      <c r="BA62" s="808"/>
      <c r="BB62" s="808"/>
      <c r="BC62" s="808"/>
      <c r="BD62" s="797" t="s">
        <v>1678</v>
      </c>
      <c r="BE62" s="798"/>
      <c r="BF62" s="798"/>
      <c r="BG62" s="799"/>
      <c r="BH62" s="797" t="s">
        <v>1674</v>
      </c>
      <c r="BI62" s="798"/>
      <c r="BJ62" s="798"/>
      <c r="BK62" s="799"/>
      <c r="BL62" s="808"/>
      <c r="BM62" s="808"/>
      <c r="BN62" s="808"/>
      <c r="BO62" s="808"/>
      <c r="BP62" s="808"/>
      <c r="BQ62" s="808"/>
      <c r="BR62" s="808"/>
      <c r="BS62" s="808"/>
      <c r="BT62" s="803"/>
      <c r="BU62" s="804"/>
      <c r="BV62" s="804"/>
      <c r="BW62" s="805"/>
      <c r="BX62" s="803"/>
      <c r="BY62" s="804"/>
      <c r="BZ62" s="804"/>
      <c r="CA62" s="805"/>
      <c r="CB62" s="808"/>
      <c r="CC62" s="808"/>
      <c r="CD62" s="808"/>
      <c r="CE62" s="808"/>
      <c r="CJ62" s="808"/>
      <c r="CK62" s="808"/>
      <c r="CL62" s="808"/>
      <c r="CM62" s="808"/>
      <c r="CN62" s="803"/>
      <c r="CO62" s="804"/>
      <c r="CP62" s="804"/>
      <c r="CQ62" s="805"/>
      <c r="CR62" s="803"/>
      <c r="CS62" s="804"/>
      <c r="CT62" s="804"/>
      <c r="CU62" s="805"/>
      <c r="CV62" s="808"/>
      <c r="CW62" s="808"/>
      <c r="CX62" s="808"/>
      <c r="CY62" s="808"/>
      <c r="DU62" s="374"/>
      <c r="DV62" s="374"/>
      <c r="DW62" s="374"/>
      <c r="DX62" s="374"/>
      <c r="DY62" s="162"/>
      <c r="DZ62" s="162"/>
      <c r="EA62" s="162"/>
      <c r="EB62" s="162"/>
      <c r="EC62" s="162"/>
      <c r="ED62" s="162"/>
      <c r="EE62" s="162"/>
      <c r="EF62" s="403"/>
      <c r="EG62" s="403"/>
      <c r="EH62" s="403"/>
      <c r="EI62" s="403"/>
      <c r="EJ62" s="403"/>
      <c r="EK62" s="403"/>
      <c r="EL62" s="403"/>
      <c r="EM62" s="403"/>
      <c r="EN62" s="403"/>
      <c r="EO62" s="162"/>
      <c r="EP62" s="162"/>
      <c r="EQ62" s="797" t="s">
        <v>1618</v>
      </c>
      <c r="ER62" s="798"/>
      <c r="ES62" s="798"/>
      <c r="ET62" s="799"/>
      <c r="EU62" s="797" t="s">
        <v>1627</v>
      </c>
      <c r="EV62" s="798"/>
      <c r="EW62" s="798"/>
      <c r="EX62" s="799"/>
      <c r="EY62" s="797" t="s">
        <v>1628</v>
      </c>
      <c r="EZ62" s="798"/>
      <c r="FA62" s="798"/>
      <c r="FB62" s="799"/>
      <c r="FC62" s="689"/>
      <c r="FD62" s="690"/>
      <c r="FE62" s="690"/>
      <c r="FF62" s="690"/>
      <c r="FG62" s="690"/>
      <c r="FH62" s="690"/>
      <c r="FI62" s="690"/>
      <c r="FJ62" s="690"/>
      <c r="FK62" s="690"/>
      <c r="FL62" s="690"/>
      <c r="FM62" s="162"/>
      <c r="FN62" s="162"/>
      <c r="FO62" s="162"/>
      <c r="FP62" s="162"/>
      <c r="FQ62" s="162"/>
      <c r="FV62" s="162"/>
      <c r="FW62" s="162"/>
      <c r="FX62" s="162"/>
      <c r="FY62" s="162"/>
      <c r="FZ62" s="162"/>
      <c r="GA62" s="162"/>
      <c r="GB62" s="162"/>
      <c r="GC62" s="162"/>
      <c r="GD62" s="162"/>
    </row>
    <row r="63" spans="2:241" ht="7.5" customHeight="1" x14ac:dyDescent="0.35">
      <c r="M63" s="906"/>
      <c r="N63" s="906"/>
      <c r="O63" s="906"/>
      <c r="P63" s="906"/>
      <c r="Q63" s="812"/>
      <c r="R63" s="813"/>
      <c r="S63" s="813"/>
      <c r="T63" s="814"/>
      <c r="U63" s="587"/>
      <c r="AG63" s="162"/>
      <c r="AH63" s="162"/>
      <c r="AI63" s="162"/>
      <c r="AJ63" s="162"/>
      <c r="AK63" s="457"/>
      <c r="AL63" s="800"/>
      <c r="AM63" s="801"/>
      <c r="AN63" s="801"/>
      <c r="AO63" s="802"/>
      <c r="AP63" s="808"/>
      <c r="AQ63" s="808"/>
      <c r="AR63" s="808"/>
      <c r="AS63" s="808"/>
      <c r="AZ63" s="808"/>
      <c r="BA63" s="808"/>
      <c r="BB63" s="808"/>
      <c r="BC63" s="808"/>
      <c r="BD63" s="800"/>
      <c r="BE63" s="801"/>
      <c r="BF63" s="801"/>
      <c r="BG63" s="802"/>
      <c r="BH63" s="800"/>
      <c r="BI63" s="801"/>
      <c r="BJ63" s="801"/>
      <c r="BK63" s="802"/>
      <c r="BL63" s="808"/>
      <c r="BM63" s="808"/>
      <c r="BN63" s="808"/>
      <c r="BO63" s="808"/>
      <c r="BP63" s="808"/>
      <c r="BQ63" s="808"/>
      <c r="BR63" s="808"/>
      <c r="BS63" s="808"/>
      <c r="BT63" s="797" t="s">
        <v>1678</v>
      </c>
      <c r="BU63" s="798"/>
      <c r="BV63" s="798"/>
      <c r="BW63" s="799"/>
      <c r="BX63" s="797" t="s">
        <v>1675</v>
      </c>
      <c r="BY63" s="798"/>
      <c r="BZ63" s="798"/>
      <c r="CA63" s="799"/>
      <c r="CB63" s="808"/>
      <c r="CC63" s="808"/>
      <c r="CD63" s="808"/>
      <c r="CE63" s="808"/>
      <c r="CJ63" s="808"/>
      <c r="CK63" s="808"/>
      <c r="CL63" s="808"/>
      <c r="CM63" s="808"/>
      <c r="CN63" s="797" t="s">
        <v>1672</v>
      </c>
      <c r="CO63" s="798"/>
      <c r="CP63" s="798"/>
      <c r="CQ63" s="799"/>
      <c r="CR63" s="797" t="s">
        <v>1630</v>
      </c>
      <c r="CS63" s="798"/>
      <c r="CT63" s="798"/>
      <c r="CU63" s="799"/>
      <c r="CV63" s="808"/>
      <c r="CW63" s="808"/>
      <c r="CX63" s="808"/>
      <c r="CY63" s="808"/>
      <c r="DU63" s="374"/>
      <c r="DV63" s="374"/>
      <c r="DW63" s="374"/>
      <c r="DX63" s="374"/>
      <c r="DY63" s="162"/>
      <c r="DZ63" s="162"/>
      <c r="EA63" s="162"/>
      <c r="EB63" s="162"/>
      <c r="EC63" s="162"/>
      <c r="ED63" s="162"/>
      <c r="EE63" s="162"/>
      <c r="EF63" s="162"/>
      <c r="EG63" s="162"/>
      <c r="EH63" s="162"/>
      <c r="EI63" s="162"/>
      <c r="EJ63" s="162"/>
      <c r="EK63" s="162"/>
      <c r="EL63" s="162"/>
      <c r="EM63" s="162"/>
      <c r="EN63" s="162"/>
      <c r="EO63" s="162"/>
      <c r="EP63" s="162"/>
      <c r="EQ63" s="800"/>
      <c r="ER63" s="801"/>
      <c r="ES63" s="801"/>
      <c r="ET63" s="802"/>
      <c r="EU63" s="800"/>
      <c r="EV63" s="801"/>
      <c r="EW63" s="801"/>
      <c r="EX63" s="802"/>
      <c r="EY63" s="800"/>
      <c r="EZ63" s="801"/>
      <c r="FA63" s="801"/>
      <c r="FB63" s="802"/>
      <c r="FC63" s="689"/>
      <c r="FD63" s="690"/>
      <c r="FE63" s="690"/>
      <c r="FF63" s="690"/>
      <c r="FG63" s="690"/>
      <c r="FH63" s="690"/>
      <c r="FI63" s="690"/>
      <c r="FJ63" s="690"/>
      <c r="FK63" s="690"/>
      <c r="FL63" s="690"/>
      <c r="FM63" s="162"/>
      <c r="FN63" s="162"/>
      <c r="FO63" s="162"/>
      <c r="FP63" s="162"/>
      <c r="FQ63" s="162"/>
      <c r="FV63" s="162"/>
      <c r="FW63" s="162"/>
      <c r="FX63" s="162"/>
      <c r="FY63" s="162"/>
      <c r="FZ63" s="162"/>
      <c r="GA63" s="162"/>
      <c r="GB63" s="162"/>
      <c r="GC63" s="162"/>
      <c r="GD63" s="162"/>
    </row>
    <row r="64" spans="2:241" ht="7.5" customHeight="1" x14ac:dyDescent="0.35">
      <c r="M64" s="906"/>
      <c r="N64" s="906"/>
      <c r="O64" s="906"/>
      <c r="P64" s="906"/>
      <c r="Q64" s="812"/>
      <c r="R64" s="813"/>
      <c r="S64" s="813"/>
      <c r="T64" s="814"/>
      <c r="U64" s="587"/>
      <c r="AG64" s="162"/>
      <c r="AH64" s="162"/>
      <c r="AI64" s="162"/>
      <c r="AJ64" s="162"/>
      <c r="AK64" s="457"/>
      <c r="AL64" s="800"/>
      <c r="AM64" s="801"/>
      <c r="AN64" s="801"/>
      <c r="AO64" s="802"/>
      <c r="AP64" s="808"/>
      <c r="AQ64" s="808"/>
      <c r="AR64" s="808"/>
      <c r="AS64" s="808"/>
      <c r="AZ64" s="808"/>
      <c r="BA64" s="808"/>
      <c r="BB64" s="808"/>
      <c r="BC64" s="808"/>
      <c r="BD64" s="800"/>
      <c r="BE64" s="801"/>
      <c r="BF64" s="801"/>
      <c r="BG64" s="802"/>
      <c r="BH64" s="800"/>
      <c r="BI64" s="801"/>
      <c r="BJ64" s="801"/>
      <c r="BK64" s="802"/>
      <c r="BL64" s="808"/>
      <c r="BM64" s="808"/>
      <c r="BN64" s="808"/>
      <c r="BO64" s="808"/>
      <c r="BP64" s="808"/>
      <c r="BQ64" s="808"/>
      <c r="BR64" s="808"/>
      <c r="BS64" s="808"/>
      <c r="BT64" s="800"/>
      <c r="BU64" s="801"/>
      <c r="BV64" s="801"/>
      <c r="BW64" s="802"/>
      <c r="BX64" s="800"/>
      <c r="BY64" s="801"/>
      <c r="BZ64" s="801"/>
      <c r="CA64" s="802"/>
      <c r="CB64" s="808"/>
      <c r="CC64" s="808"/>
      <c r="CD64" s="808"/>
      <c r="CE64" s="808"/>
      <c r="CJ64" s="808"/>
      <c r="CK64" s="808"/>
      <c r="CL64" s="808"/>
      <c r="CM64" s="808"/>
      <c r="CN64" s="800"/>
      <c r="CO64" s="801"/>
      <c r="CP64" s="801"/>
      <c r="CQ64" s="802"/>
      <c r="CR64" s="800"/>
      <c r="CS64" s="801"/>
      <c r="CT64" s="801"/>
      <c r="CU64" s="802"/>
      <c r="CV64" s="808"/>
      <c r="CW64" s="808"/>
      <c r="CX64" s="808"/>
      <c r="CY64" s="808"/>
      <c r="DU64" s="374"/>
      <c r="DV64" s="374"/>
      <c r="DW64" s="162"/>
      <c r="DX64" s="162"/>
      <c r="DY64" s="162"/>
      <c r="DZ64" s="162"/>
      <c r="EA64" s="162"/>
      <c r="EB64" s="162"/>
      <c r="EC64" s="162"/>
      <c r="ED64" s="162"/>
      <c r="EE64" s="162"/>
      <c r="EF64" s="162"/>
      <c r="EG64" s="162"/>
      <c r="EH64" s="162"/>
      <c r="EI64" s="162"/>
      <c r="EJ64" s="162"/>
      <c r="EK64" s="162"/>
      <c r="EL64" s="162"/>
      <c r="EM64" s="162"/>
      <c r="EN64" s="162"/>
      <c r="EO64" s="162"/>
      <c r="EP64" s="162"/>
      <c r="EQ64" s="800"/>
      <c r="ER64" s="801"/>
      <c r="ES64" s="801"/>
      <c r="ET64" s="802"/>
      <c r="EU64" s="800"/>
      <c r="EV64" s="801"/>
      <c r="EW64" s="801"/>
      <c r="EX64" s="802"/>
      <c r="EY64" s="800"/>
      <c r="EZ64" s="801"/>
      <c r="FA64" s="801"/>
      <c r="FB64" s="802"/>
      <c r="FC64" s="689"/>
      <c r="FD64" s="690"/>
      <c r="FE64" s="690"/>
      <c r="FF64" s="690"/>
      <c r="FG64" s="690"/>
      <c r="FH64" s="690"/>
      <c r="FI64" s="690"/>
      <c r="FJ64" s="690"/>
      <c r="FK64" s="690"/>
      <c r="FL64" s="690"/>
      <c r="FM64" s="162"/>
      <c r="FN64" s="162"/>
      <c r="FO64" s="162"/>
      <c r="FP64" s="162"/>
      <c r="FQ64" s="162"/>
      <c r="FR64" s="162"/>
      <c r="FS64" s="162"/>
      <c r="FT64" s="162"/>
      <c r="FU64" s="162"/>
      <c r="FV64" s="162"/>
      <c r="FW64" s="162"/>
      <c r="FX64" s="162"/>
      <c r="FY64" s="162"/>
      <c r="FZ64" s="162"/>
      <c r="GA64" s="162"/>
      <c r="GB64" s="162"/>
      <c r="GC64" s="162"/>
      <c r="GD64" s="162"/>
    </row>
    <row r="65" spans="13:224" ht="7.5" customHeight="1" x14ac:dyDescent="0.35">
      <c r="M65" s="906"/>
      <c r="N65" s="906"/>
      <c r="O65" s="906"/>
      <c r="P65" s="906"/>
      <c r="Q65" s="815"/>
      <c r="R65" s="816"/>
      <c r="S65" s="816"/>
      <c r="T65" s="817"/>
      <c r="U65" s="587"/>
      <c r="AG65" s="162"/>
      <c r="AH65" s="162"/>
      <c r="AI65" s="162"/>
      <c r="AJ65" s="162"/>
      <c r="AK65" s="457"/>
      <c r="AL65" s="803"/>
      <c r="AM65" s="804"/>
      <c r="AN65" s="804"/>
      <c r="AO65" s="805"/>
      <c r="AP65" s="808"/>
      <c r="AQ65" s="808"/>
      <c r="AR65" s="808"/>
      <c r="AS65" s="808"/>
      <c r="AZ65" s="808"/>
      <c r="BA65" s="808"/>
      <c r="BB65" s="808"/>
      <c r="BC65" s="808"/>
      <c r="BD65" s="803"/>
      <c r="BE65" s="804"/>
      <c r="BF65" s="804"/>
      <c r="BG65" s="805"/>
      <c r="BH65" s="803"/>
      <c r="BI65" s="804"/>
      <c r="BJ65" s="804"/>
      <c r="BK65" s="805"/>
      <c r="BL65" s="808"/>
      <c r="BM65" s="808"/>
      <c r="BN65" s="808"/>
      <c r="BO65" s="808"/>
      <c r="BP65" s="808"/>
      <c r="BQ65" s="808"/>
      <c r="BR65" s="808"/>
      <c r="BS65" s="808"/>
      <c r="BT65" s="800"/>
      <c r="BU65" s="801"/>
      <c r="BV65" s="801"/>
      <c r="BW65" s="802"/>
      <c r="BX65" s="800"/>
      <c r="BY65" s="801"/>
      <c r="BZ65" s="801"/>
      <c r="CA65" s="802"/>
      <c r="CB65" s="808"/>
      <c r="CC65" s="808"/>
      <c r="CD65" s="808"/>
      <c r="CE65" s="808"/>
      <c r="CJ65" s="808"/>
      <c r="CK65" s="808"/>
      <c r="CL65" s="808"/>
      <c r="CM65" s="808"/>
      <c r="CN65" s="800"/>
      <c r="CO65" s="801"/>
      <c r="CP65" s="801"/>
      <c r="CQ65" s="802"/>
      <c r="CR65" s="800"/>
      <c r="CS65" s="801"/>
      <c r="CT65" s="801"/>
      <c r="CU65" s="802"/>
      <c r="CV65" s="808"/>
      <c r="CW65" s="808"/>
      <c r="CX65" s="808"/>
      <c r="CY65" s="808"/>
      <c r="DU65" s="374"/>
      <c r="DV65" s="374"/>
      <c r="DW65" s="162"/>
      <c r="DX65" s="162"/>
      <c r="DY65" s="162"/>
      <c r="DZ65" s="162"/>
      <c r="EA65" s="162"/>
      <c r="EB65" s="162"/>
      <c r="EC65" s="162"/>
      <c r="ED65" s="162"/>
      <c r="EE65" s="162"/>
      <c r="EF65" s="162"/>
      <c r="EG65" s="162"/>
      <c r="EH65" s="162"/>
      <c r="EI65" s="162"/>
      <c r="EJ65" s="162"/>
      <c r="EK65" s="162"/>
      <c r="EL65" s="162"/>
      <c r="EM65" s="162"/>
      <c r="EN65" s="162"/>
      <c r="EO65" s="162"/>
      <c r="EP65" s="162"/>
      <c r="EQ65" s="803"/>
      <c r="ER65" s="804"/>
      <c r="ES65" s="804"/>
      <c r="ET65" s="805"/>
      <c r="EU65" s="803"/>
      <c r="EV65" s="804"/>
      <c r="EW65" s="804"/>
      <c r="EX65" s="805"/>
      <c r="EY65" s="803"/>
      <c r="EZ65" s="804"/>
      <c r="FA65" s="804"/>
      <c r="FB65" s="805"/>
      <c r="FC65" s="162"/>
      <c r="FD65" s="162"/>
      <c r="FE65" s="162"/>
      <c r="FF65" s="162"/>
      <c r="FG65" s="162"/>
      <c r="FH65" s="162"/>
      <c r="FI65" s="162"/>
      <c r="FJ65" s="162"/>
      <c r="FK65" s="162"/>
      <c r="FL65" s="162"/>
      <c r="FM65" s="162"/>
      <c r="FN65" s="162"/>
      <c r="FO65" s="162"/>
      <c r="FP65" s="162"/>
      <c r="FQ65" s="162"/>
      <c r="FR65" s="162"/>
      <c r="FS65" s="162"/>
      <c r="FT65" s="162"/>
      <c r="FU65" s="162"/>
      <c r="FV65" s="162"/>
      <c r="FW65" s="162"/>
      <c r="FX65" s="162"/>
      <c r="FY65" s="162"/>
      <c r="FZ65" s="162"/>
      <c r="GA65" s="162"/>
      <c r="GB65" s="162"/>
      <c r="GC65" s="162"/>
      <c r="GD65" s="162"/>
    </row>
    <row r="66" spans="13:224" ht="7.5" customHeight="1" x14ac:dyDescent="0.35">
      <c r="M66" s="906"/>
      <c r="N66" s="906"/>
      <c r="O66" s="906"/>
      <c r="P66" s="906"/>
      <c r="Q66" s="809" t="s">
        <v>2247</v>
      </c>
      <c r="R66" s="810"/>
      <c r="S66" s="810"/>
      <c r="T66" s="811"/>
      <c r="U66" s="587"/>
      <c r="AI66" s="162"/>
      <c r="AJ66" s="162"/>
      <c r="AK66" s="457"/>
      <c r="AL66" s="797" t="s">
        <v>1649</v>
      </c>
      <c r="AM66" s="798"/>
      <c r="AN66" s="798"/>
      <c r="AO66" s="799"/>
      <c r="AP66" s="808"/>
      <c r="AQ66" s="808"/>
      <c r="AR66" s="808"/>
      <c r="AS66" s="808"/>
      <c r="AZ66" s="808"/>
      <c r="BA66" s="808"/>
      <c r="BB66" s="808"/>
      <c r="BC66" s="808"/>
      <c r="BD66" s="797" t="s">
        <v>1679</v>
      </c>
      <c r="BE66" s="798"/>
      <c r="BF66" s="798"/>
      <c r="BG66" s="799"/>
      <c r="BH66" s="797" t="s">
        <v>1675</v>
      </c>
      <c r="BI66" s="798"/>
      <c r="BJ66" s="798"/>
      <c r="BK66" s="799"/>
      <c r="BL66" s="808"/>
      <c r="BM66" s="808"/>
      <c r="BN66" s="808"/>
      <c r="BO66" s="808"/>
      <c r="BP66" s="808"/>
      <c r="BQ66" s="808"/>
      <c r="BR66" s="808"/>
      <c r="BS66" s="808"/>
      <c r="BT66" s="803"/>
      <c r="BU66" s="804"/>
      <c r="BV66" s="804"/>
      <c r="BW66" s="805"/>
      <c r="BX66" s="803"/>
      <c r="BY66" s="804"/>
      <c r="BZ66" s="804"/>
      <c r="CA66" s="805"/>
      <c r="CB66" s="808"/>
      <c r="CC66" s="808"/>
      <c r="CD66" s="808"/>
      <c r="CE66" s="808"/>
      <c r="CJ66" s="808"/>
      <c r="CK66" s="808"/>
      <c r="CL66" s="808"/>
      <c r="CM66" s="808"/>
      <c r="CN66" s="803"/>
      <c r="CO66" s="804"/>
      <c r="CP66" s="804"/>
      <c r="CQ66" s="805"/>
      <c r="CR66" s="803"/>
      <c r="CS66" s="804"/>
      <c r="CT66" s="804"/>
      <c r="CU66" s="805"/>
      <c r="CV66" s="808"/>
      <c r="CW66" s="808"/>
      <c r="CX66" s="808"/>
      <c r="CY66" s="808"/>
      <c r="CZ66" s="475"/>
      <c r="DA66" s="475"/>
      <c r="DB66" s="475"/>
      <c r="DC66" s="475"/>
      <c r="DD66" s="475"/>
      <c r="DU66" s="162"/>
      <c r="DV66" s="162"/>
      <c r="DW66" s="162"/>
      <c r="DX66" s="162"/>
      <c r="DY66" s="162"/>
      <c r="DZ66" s="162"/>
      <c r="EA66" s="162"/>
      <c r="EB66" s="162"/>
      <c r="EC66" s="162"/>
      <c r="ED66" s="162"/>
      <c r="EE66" s="162"/>
      <c r="EF66" s="162"/>
      <c r="EG66" s="162"/>
      <c r="EH66" s="162"/>
      <c r="EI66" s="162"/>
      <c r="EJ66" s="162"/>
      <c r="EK66" s="162"/>
      <c r="EL66" s="162"/>
      <c r="EM66" s="162"/>
      <c r="EN66" s="162"/>
      <c r="EO66" s="162"/>
      <c r="EP66" s="162"/>
      <c r="EQ66" s="696"/>
      <c r="ER66" s="696"/>
      <c r="ES66" s="696"/>
      <c r="ET66" s="696"/>
      <c r="EU66" s="696"/>
      <c r="EV66" s="696"/>
      <c r="EW66" s="696"/>
      <c r="EX66" s="696"/>
      <c r="EY66" s="696"/>
      <c r="EZ66" s="696"/>
      <c r="FA66" s="696"/>
      <c r="FB66" s="696"/>
      <c r="FC66" s="162"/>
      <c r="FD66" s="162"/>
      <c r="FE66" s="162"/>
      <c r="FF66" s="162"/>
      <c r="FG66" s="162"/>
      <c r="FH66" s="162"/>
      <c r="FI66" s="162"/>
      <c r="FJ66" s="162"/>
      <c r="FK66" s="162"/>
      <c r="FL66" s="162"/>
      <c r="FM66" s="162"/>
      <c r="FN66" s="162"/>
      <c r="FO66" s="162"/>
      <c r="FP66" s="162"/>
      <c r="FQ66" s="162"/>
      <c r="FR66" s="162"/>
      <c r="FS66" s="162"/>
      <c r="FT66" s="162"/>
      <c r="FU66" s="162"/>
      <c r="FV66" s="162"/>
      <c r="FW66" s="162"/>
      <c r="FX66" s="162"/>
      <c r="FY66" s="162"/>
      <c r="FZ66" s="162"/>
      <c r="GA66" s="162"/>
      <c r="GB66" s="162"/>
      <c r="GC66" s="162"/>
      <c r="GD66" s="162"/>
    </row>
    <row r="67" spans="13:224" ht="7.5" customHeight="1" x14ac:dyDescent="0.35">
      <c r="M67" s="906"/>
      <c r="N67" s="906"/>
      <c r="O67" s="906"/>
      <c r="P67" s="906"/>
      <c r="Q67" s="812"/>
      <c r="R67" s="813"/>
      <c r="S67" s="813"/>
      <c r="T67" s="814"/>
      <c r="U67" s="587"/>
      <c r="AI67" s="162"/>
      <c r="AJ67" s="162"/>
      <c r="AK67" s="457"/>
      <c r="AL67" s="800"/>
      <c r="AM67" s="801"/>
      <c r="AN67" s="801"/>
      <c r="AO67" s="802"/>
      <c r="AP67" s="808"/>
      <c r="AQ67" s="808"/>
      <c r="AR67" s="808"/>
      <c r="AS67" s="808"/>
      <c r="AZ67" s="808"/>
      <c r="BA67" s="808"/>
      <c r="BB67" s="808"/>
      <c r="BC67" s="808"/>
      <c r="BD67" s="800"/>
      <c r="BE67" s="801"/>
      <c r="BF67" s="801"/>
      <c r="BG67" s="802"/>
      <c r="BH67" s="800"/>
      <c r="BI67" s="801"/>
      <c r="BJ67" s="801"/>
      <c r="BK67" s="802"/>
      <c r="BL67" s="808"/>
      <c r="BM67" s="808"/>
      <c r="BN67" s="808"/>
      <c r="BO67" s="808"/>
      <c r="BP67" s="808"/>
      <c r="BQ67" s="808"/>
      <c r="BR67" s="808"/>
      <c r="BS67" s="808"/>
      <c r="BT67" s="797" t="s">
        <v>1679</v>
      </c>
      <c r="BU67" s="798"/>
      <c r="BV67" s="798"/>
      <c r="BW67" s="799"/>
      <c r="BX67" s="797" t="s">
        <v>1676</v>
      </c>
      <c r="BY67" s="798"/>
      <c r="BZ67" s="798"/>
      <c r="CA67" s="799"/>
      <c r="CB67" s="808"/>
      <c r="CC67" s="808"/>
      <c r="CD67" s="808"/>
      <c r="CE67" s="808"/>
      <c r="CJ67" s="808"/>
      <c r="CK67" s="808"/>
      <c r="CL67" s="808"/>
      <c r="CM67" s="808"/>
      <c r="CN67" s="797" t="s">
        <v>1673</v>
      </c>
      <c r="CO67" s="798"/>
      <c r="CP67" s="798"/>
      <c r="CQ67" s="799"/>
      <c r="CR67" s="797" t="s">
        <v>1629</v>
      </c>
      <c r="CS67" s="798"/>
      <c r="CT67" s="798"/>
      <c r="CU67" s="799"/>
      <c r="CV67" s="808"/>
      <c r="CW67" s="808"/>
      <c r="CX67" s="808"/>
      <c r="CY67" s="808"/>
      <c r="CZ67" s="475"/>
      <c r="DA67" s="475"/>
      <c r="DB67" s="475"/>
      <c r="DC67" s="475"/>
      <c r="DD67" s="475"/>
      <c r="DU67" s="401"/>
      <c r="DV67" s="401"/>
      <c r="DW67" s="401"/>
      <c r="DX67" s="401"/>
      <c r="DY67" s="401"/>
      <c r="DZ67" s="401"/>
      <c r="EA67" s="162"/>
      <c r="EB67" s="162"/>
      <c r="EC67" s="162"/>
      <c r="ED67" s="162"/>
      <c r="EE67" s="162"/>
      <c r="EF67" s="162"/>
      <c r="EG67" s="162"/>
      <c r="EH67" s="162"/>
      <c r="EI67" s="162"/>
      <c r="EJ67" s="162"/>
      <c r="EK67" s="162"/>
      <c r="EL67" s="162"/>
      <c r="EM67" s="162"/>
      <c r="EN67" s="162"/>
      <c r="EO67" s="162"/>
      <c r="EP67" s="162"/>
      <c r="EQ67" s="697"/>
      <c r="ER67" s="697"/>
      <c r="ES67" s="697"/>
      <c r="ET67" s="697"/>
      <c r="EU67" s="697"/>
      <c r="EV67" s="697"/>
      <c r="EW67" s="697"/>
      <c r="EX67" s="697"/>
      <c r="EY67" s="697"/>
      <c r="EZ67" s="697"/>
      <c r="FA67" s="697"/>
      <c r="FB67" s="697"/>
      <c r="FC67" s="162"/>
      <c r="FD67" s="162"/>
      <c r="FE67" s="162"/>
      <c r="FF67" s="162"/>
      <c r="FG67" s="162"/>
      <c r="FH67" s="162"/>
      <c r="FI67" s="162"/>
      <c r="FJ67" s="162"/>
      <c r="FK67" s="162"/>
      <c r="FL67" s="162"/>
      <c r="FM67" s="162"/>
      <c r="FN67" s="162"/>
      <c r="FO67" s="162"/>
      <c r="FP67" s="162"/>
      <c r="FQ67" s="162"/>
      <c r="FR67" s="162"/>
      <c r="FS67" s="162"/>
      <c r="FT67" s="162"/>
      <c r="FU67" s="162"/>
      <c r="FV67" s="162"/>
      <c r="FW67" s="162"/>
      <c r="FX67" s="162"/>
      <c r="FY67" s="162"/>
      <c r="FZ67" s="162"/>
      <c r="GA67" s="162"/>
      <c r="GB67" s="162"/>
      <c r="GC67" s="162"/>
      <c r="GD67" s="162"/>
    </row>
    <row r="68" spans="13:224" ht="7.5" customHeight="1" x14ac:dyDescent="0.35">
      <c r="M68" s="906"/>
      <c r="N68" s="906"/>
      <c r="O68" s="906"/>
      <c r="P68" s="906"/>
      <c r="Q68" s="812"/>
      <c r="R68" s="813"/>
      <c r="S68" s="813"/>
      <c r="T68" s="814"/>
      <c r="U68" s="587"/>
      <c r="AI68" s="162"/>
      <c r="AJ68" s="162"/>
      <c r="AK68" s="457"/>
      <c r="AL68" s="800"/>
      <c r="AM68" s="801"/>
      <c r="AN68" s="801"/>
      <c r="AO68" s="802"/>
      <c r="AP68" s="808"/>
      <c r="AQ68" s="808"/>
      <c r="AR68" s="808"/>
      <c r="AS68" s="808"/>
      <c r="AZ68" s="808"/>
      <c r="BA68" s="808"/>
      <c r="BB68" s="808"/>
      <c r="BC68" s="808"/>
      <c r="BD68" s="800"/>
      <c r="BE68" s="801"/>
      <c r="BF68" s="801"/>
      <c r="BG68" s="802"/>
      <c r="BH68" s="800"/>
      <c r="BI68" s="801"/>
      <c r="BJ68" s="801"/>
      <c r="BK68" s="802"/>
      <c r="BL68" s="808"/>
      <c r="BM68" s="808"/>
      <c r="BN68" s="808"/>
      <c r="BO68" s="808"/>
      <c r="BP68" s="808"/>
      <c r="BQ68" s="808"/>
      <c r="BR68" s="808"/>
      <c r="BS68" s="808"/>
      <c r="BT68" s="800"/>
      <c r="BU68" s="801"/>
      <c r="BV68" s="801"/>
      <c r="BW68" s="802"/>
      <c r="BX68" s="800"/>
      <c r="BY68" s="801"/>
      <c r="BZ68" s="801"/>
      <c r="CA68" s="802"/>
      <c r="CB68" s="808"/>
      <c r="CC68" s="808"/>
      <c r="CD68" s="808"/>
      <c r="CE68" s="808"/>
      <c r="CJ68" s="808"/>
      <c r="CK68" s="808"/>
      <c r="CL68" s="808"/>
      <c r="CM68" s="808"/>
      <c r="CN68" s="800"/>
      <c r="CO68" s="801"/>
      <c r="CP68" s="801"/>
      <c r="CQ68" s="802"/>
      <c r="CR68" s="800"/>
      <c r="CS68" s="801"/>
      <c r="CT68" s="801"/>
      <c r="CU68" s="802"/>
      <c r="CV68" s="808"/>
      <c r="CW68" s="808"/>
      <c r="CX68" s="808"/>
      <c r="CY68" s="808"/>
      <c r="CZ68" s="475"/>
      <c r="DA68" s="475"/>
      <c r="DB68" s="475"/>
      <c r="DC68" s="475"/>
      <c r="DD68" s="475"/>
      <c r="DU68" s="401"/>
      <c r="DV68" s="401"/>
      <c r="DW68" s="401"/>
      <c r="DX68" s="401"/>
      <c r="DY68" s="401"/>
      <c r="DZ68" s="401"/>
      <c r="EA68" s="162"/>
      <c r="EB68" s="162"/>
      <c r="EC68" s="162"/>
      <c r="ED68" s="162"/>
      <c r="EE68" s="162"/>
      <c r="EF68" s="162"/>
      <c r="EG68" s="162"/>
      <c r="EH68" s="162"/>
      <c r="EI68" s="162"/>
      <c r="EJ68" s="162"/>
      <c r="EK68" s="162"/>
      <c r="EL68" s="162"/>
      <c r="EM68" s="162"/>
      <c r="EN68" s="162"/>
      <c r="EO68" s="162"/>
      <c r="EP68" s="162"/>
      <c r="EQ68" s="697"/>
      <c r="ER68" s="697"/>
      <c r="ES68" s="697"/>
      <c r="ET68" s="697"/>
      <c r="EU68" s="697"/>
      <c r="EV68" s="697"/>
      <c r="EW68" s="697"/>
      <c r="EX68" s="697"/>
      <c r="EY68" s="697"/>
      <c r="EZ68" s="697"/>
      <c r="FA68" s="697"/>
      <c r="FB68" s="697"/>
      <c r="FC68" s="162"/>
      <c r="FD68" s="162"/>
      <c r="FE68" s="162"/>
      <c r="FF68" s="162"/>
      <c r="FG68" s="162"/>
      <c r="FH68" s="162"/>
      <c r="FI68" s="162"/>
      <c r="FJ68" s="162"/>
      <c r="FK68" s="162"/>
      <c r="FL68" s="162"/>
      <c r="FM68" s="162"/>
      <c r="FN68" s="162"/>
      <c r="FO68" s="162"/>
      <c r="FP68" s="162"/>
      <c r="FQ68" s="162"/>
      <c r="FR68" s="162"/>
      <c r="FS68" s="162"/>
      <c r="FT68" s="162"/>
      <c r="FU68" s="162"/>
      <c r="FV68" s="162"/>
      <c r="FW68" s="162"/>
      <c r="FX68" s="162"/>
      <c r="FY68" s="162"/>
      <c r="FZ68" s="162"/>
      <c r="GA68" s="162"/>
      <c r="GB68" s="162"/>
      <c r="GC68" s="162"/>
      <c r="GD68" s="162"/>
    </row>
    <row r="69" spans="13:224" ht="7.5" customHeight="1" x14ac:dyDescent="0.35">
      <c r="M69" s="906"/>
      <c r="N69" s="906"/>
      <c r="O69" s="906"/>
      <c r="P69" s="906"/>
      <c r="Q69" s="815"/>
      <c r="R69" s="816"/>
      <c r="S69" s="816"/>
      <c r="T69" s="817"/>
      <c r="U69" s="587"/>
      <c r="AI69" s="162"/>
      <c r="AJ69" s="162"/>
      <c r="AK69" s="457"/>
      <c r="AL69" s="803"/>
      <c r="AM69" s="804"/>
      <c r="AN69" s="804"/>
      <c r="AO69" s="805"/>
      <c r="AP69" s="808"/>
      <c r="AQ69" s="808"/>
      <c r="AR69" s="808"/>
      <c r="AS69" s="808"/>
      <c r="AZ69" s="808"/>
      <c r="BA69" s="808"/>
      <c r="BB69" s="808"/>
      <c r="BC69" s="808"/>
      <c r="BD69" s="803"/>
      <c r="BE69" s="804"/>
      <c r="BF69" s="804"/>
      <c r="BG69" s="805"/>
      <c r="BH69" s="803"/>
      <c r="BI69" s="804"/>
      <c r="BJ69" s="804"/>
      <c r="BK69" s="805"/>
      <c r="BL69" s="808"/>
      <c r="BM69" s="808"/>
      <c r="BN69" s="808"/>
      <c r="BO69" s="808"/>
      <c r="BP69" s="808"/>
      <c r="BQ69" s="808"/>
      <c r="BR69" s="808"/>
      <c r="BS69" s="808"/>
      <c r="BT69" s="800"/>
      <c r="BU69" s="801"/>
      <c r="BV69" s="801"/>
      <c r="BW69" s="802"/>
      <c r="BX69" s="800"/>
      <c r="BY69" s="801"/>
      <c r="BZ69" s="801"/>
      <c r="CA69" s="802"/>
      <c r="CB69" s="808"/>
      <c r="CC69" s="808"/>
      <c r="CD69" s="808"/>
      <c r="CE69" s="808"/>
      <c r="CJ69" s="808"/>
      <c r="CK69" s="808"/>
      <c r="CL69" s="808"/>
      <c r="CM69" s="808"/>
      <c r="CN69" s="800"/>
      <c r="CO69" s="801"/>
      <c r="CP69" s="801"/>
      <c r="CQ69" s="802"/>
      <c r="CR69" s="800"/>
      <c r="CS69" s="801"/>
      <c r="CT69" s="801"/>
      <c r="CU69" s="802"/>
      <c r="CV69" s="808"/>
      <c r="CW69" s="808"/>
      <c r="CX69" s="808"/>
      <c r="CY69" s="808"/>
      <c r="CZ69" s="475"/>
      <c r="DA69" s="475"/>
      <c r="DB69" s="475"/>
      <c r="DC69" s="475"/>
      <c r="DD69" s="475"/>
      <c r="DU69" s="377"/>
      <c r="DV69" s="377"/>
      <c r="DW69" s="377"/>
      <c r="DX69" s="377"/>
      <c r="DY69" s="377"/>
      <c r="DZ69" s="377"/>
      <c r="EA69" s="377"/>
      <c r="EB69" s="377"/>
      <c r="EC69" s="377"/>
      <c r="ED69" s="377"/>
      <c r="EE69" s="377"/>
      <c r="EF69" s="377"/>
      <c r="EG69" s="377"/>
      <c r="EH69" s="377"/>
      <c r="EI69" s="377"/>
      <c r="EJ69" s="162"/>
      <c r="EK69" s="162"/>
      <c r="EL69" s="162"/>
      <c r="EM69" s="162"/>
      <c r="EN69" s="162"/>
      <c r="EO69" s="162"/>
      <c r="EP69" s="162"/>
      <c r="EQ69" s="697"/>
      <c r="ER69" s="697"/>
      <c r="ES69" s="697"/>
      <c r="ET69" s="697"/>
      <c r="EU69" s="697"/>
      <c r="EV69" s="697"/>
      <c r="EW69" s="697"/>
      <c r="EX69" s="697"/>
      <c r="EY69" s="697"/>
      <c r="EZ69" s="697"/>
      <c r="FA69" s="697"/>
      <c r="FB69" s="697"/>
      <c r="FC69" s="162"/>
      <c r="FD69" s="162"/>
      <c r="FE69" s="361"/>
      <c r="FF69" s="361"/>
      <c r="FG69" s="361"/>
      <c r="FH69" s="361"/>
      <c r="FI69" s="361"/>
      <c r="FJ69" s="361"/>
      <c r="FK69" s="361"/>
      <c r="FL69" s="361"/>
      <c r="FM69" s="361"/>
      <c r="FN69" s="361"/>
      <c r="FO69" s="361"/>
      <c r="FP69" s="361"/>
      <c r="FQ69" s="361"/>
      <c r="FR69" s="361"/>
      <c r="FS69" s="361"/>
      <c r="FT69" s="379"/>
      <c r="FU69" s="379"/>
      <c r="FV69" s="379"/>
      <c r="FW69" s="379"/>
      <c r="FX69" s="379"/>
      <c r="FY69" s="379"/>
      <c r="FZ69" s="361"/>
      <c r="GA69" s="379"/>
      <c r="GB69" s="379"/>
      <c r="GC69" s="379"/>
      <c r="GD69" s="379"/>
      <c r="GE69" s="379"/>
      <c r="GF69" s="379"/>
      <c r="GG69" s="361"/>
      <c r="GH69" s="361"/>
      <c r="GI69" s="361"/>
      <c r="GJ69" s="361"/>
      <c r="GK69" s="361"/>
      <c r="GL69" s="361"/>
      <c r="GM69" s="361"/>
      <c r="GN69" s="361"/>
      <c r="GO69" s="361"/>
      <c r="GP69" s="361"/>
      <c r="GQ69" s="361"/>
      <c r="GR69" s="361"/>
      <c r="GS69" s="361"/>
      <c r="GT69" s="361"/>
      <c r="GU69" s="361"/>
      <c r="GV69" s="361"/>
      <c r="GW69" s="361"/>
      <c r="GX69" s="361"/>
      <c r="GY69" s="361"/>
      <c r="GZ69" s="361"/>
      <c r="HA69" s="361"/>
      <c r="HB69" s="361"/>
      <c r="HC69" s="361"/>
    </row>
    <row r="70" spans="13:224" ht="7.5" customHeight="1" x14ac:dyDescent="0.35">
      <c r="M70" s="906"/>
      <c r="N70" s="906"/>
      <c r="O70" s="906"/>
      <c r="P70" s="906"/>
      <c r="Q70" s="809" t="s">
        <v>2246</v>
      </c>
      <c r="R70" s="810"/>
      <c r="S70" s="810"/>
      <c r="T70" s="811"/>
      <c r="U70" s="587"/>
      <c r="AG70" s="162"/>
      <c r="AH70" s="162"/>
      <c r="AI70" s="162"/>
      <c r="AJ70" s="162"/>
      <c r="AK70" s="457"/>
      <c r="AL70" s="797" t="s">
        <v>1648</v>
      </c>
      <c r="AM70" s="798"/>
      <c r="AN70" s="798"/>
      <c r="AO70" s="799"/>
      <c r="AP70" s="808"/>
      <c r="AQ70" s="808"/>
      <c r="AR70" s="808"/>
      <c r="AS70" s="808"/>
      <c r="AZ70" s="808"/>
      <c r="BA70" s="808"/>
      <c r="BB70" s="808"/>
      <c r="BC70" s="808"/>
      <c r="BD70" s="797" t="s">
        <v>1680</v>
      </c>
      <c r="BE70" s="798"/>
      <c r="BF70" s="798"/>
      <c r="BG70" s="799"/>
      <c r="BH70" s="797" t="s">
        <v>1676</v>
      </c>
      <c r="BI70" s="798"/>
      <c r="BJ70" s="798"/>
      <c r="BK70" s="799"/>
      <c r="BL70" s="808"/>
      <c r="BM70" s="808"/>
      <c r="BN70" s="808"/>
      <c r="BO70" s="808"/>
      <c r="BP70" s="808"/>
      <c r="BQ70" s="808"/>
      <c r="BR70" s="808"/>
      <c r="BS70" s="808"/>
      <c r="BT70" s="803"/>
      <c r="BU70" s="804"/>
      <c r="BV70" s="804"/>
      <c r="BW70" s="805"/>
      <c r="BX70" s="803"/>
      <c r="BY70" s="804"/>
      <c r="BZ70" s="804"/>
      <c r="CA70" s="805"/>
      <c r="CB70" s="808"/>
      <c r="CC70" s="808"/>
      <c r="CD70" s="808"/>
      <c r="CE70" s="808"/>
      <c r="CJ70" s="808"/>
      <c r="CK70" s="808"/>
      <c r="CL70" s="808"/>
      <c r="CM70" s="808"/>
      <c r="CN70" s="803"/>
      <c r="CO70" s="804"/>
      <c r="CP70" s="804"/>
      <c r="CQ70" s="805"/>
      <c r="CR70" s="803"/>
      <c r="CS70" s="804"/>
      <c r="CT70" s="804"/>
      <c r="CU70" s="805"/>
      <c r="CV70" s="808"/>
      <c r="CW70" s="808"/>
      <c r="CX70" s="808"/>
      <c r="CY70" s="808"/>
      <c r="CZ70" s="377"/>
      <c r="DA70" s="410"/>
      <c r="DB70" s="410"/>
      <c r="DC70" s="410"/>
      <c r="DD70" s="410"/>
      <c r="DU70" s="377"/>
      <c r="DV70" s="377"/>
      <c r="DW70" s="377"/>
      <c r="DX70" s="377"/>
      <c r="DY70" s="377"/>
      <c r="DZ70" s="377"/>
      <c r="EA70" s="377"/>
      <c r="EB70" s="377"/>
      <c r="EC70" s="377"/>
      <c r="ED70" s="377"/>
      <c r="EE70" s="377"/>
      <c r="EF70" s="377"/>
      <c r="EG70" s="377"/>
      <c r="EH70" s="377"/>
      <c r="EI70" s="377"/>
      <c r="EJ70" s="162"/>
      <c r="EK70" s="162"/>
      <c r="EL70" s="162"/>
      <c r="EM70" s="162"/>
      <c r="EN70" s="162"/>
      <c r="EO70" s="162"/>
      <c r="EP70" s="162"/>
      <c r="EQ70" s="162"/>
      <c r="ER70" s="162"/>
      <c r="ES70" s="162"/>
      <c r="ET70" s="162"/>
      <c r="EU70" s="162"/>
      <c r="EV70" s="162"/>
      <c r="EW70" s="162"/>
      <c r="EX70" s="162"/>
      <c r="EY70" s="162"/>
      <c r="EZ70" s="162"/>
      <c r="FA70" s="162"/>
      <c r="FB70" s="162"/>
      <c r="FC70" s="162"/>
      <c r="FD70" s="162"/>
      <c r="FE70" s="162"/>
      <c r="FF70" s="162"/>
      <c r="FG70" s="162"/>
      <c r="FH70" s="162"/>
      <c r="FI70" s="162"/>
      <c r="FJ70" s="162"/>
      <c r="FK70" s="162"/>
      <c r="FL70" s="162"/>
      <c r="FM70" s="162"/>
      <c r="FN70" s="162"/>
      <c r="FO70" s="162"/>
      <c r="FP70" s="162"/>
      <c r="FQ70" s="162"/>
      <c r="FR70" s="162"/>
      <c r="FS70" s="162"/>
      <c r="FT70" s="162"/>
      <c r="FU70" s="162"/>
      <c r="FV70" s="162"/>
      <c r="FW70" s="162"/>
      <c r="FX70" s="162"/>
      <c r="FY70" s="162"/>
      <c r="FZ70" s="162"/>
      <c r="GA70" s="162"/>
      <c r="GB70" s="162"/>
      <c r="GC70" s="162"/>
      <c r="GD70" s="162"/>
      <c r="GM70" s="376"/>
      <c r="GN70" s="376"/>
      <c r="GO70" s="376"/>
      <c r="GP70" s="376"/>
      <c r="GQ70" s="376"/>
      <c r="GR70" s="376"/>
    </row>
    <row r="71" spans="13:224" ht="7.5" customHeight="1" x14ac:dyDescent="0.35">
      <c r="M71" s="906"/>
      <c r="N71" s="906"/>
      <c r="O71" s="906"/>
      <c r="P71" s="906"/>
      <c r="Q71" s="812"/>
      <c r="R71" s="813"/>
      <c r="S71" s="813"/>
      <c r="T71" s="814"/>
      <c r="U71" s="587"/>
      <c r="AG71" s="162"/>
      <c r="AH71" s="162"/>
      <c r="AI71" s="162"/>
      <c r="AJ71" s="162"/>
      <c r="AK71" s="457"/>
      <c r="AL71" s="800"/>
      <c r="AM71" s="801"/>
      <c r="AN71" s="801"/>
      <c r="AO71" s="802"/>
      <c r="AP71" s="808"/>
      <c r="AQ71" s="808"/>
      <c r="AR71" s="808"/>
      <c r="AS71" s="808"/>
      <c r="AZ71" s="808"/>
      <c r="BA71" s="808"/>
      <c r="BB71" s="808"/>
      <c r="BC71" s="808"/>
      <c r="BD71" s="800"/>
      <c r="BE71" s="801"/>
      <c r="BF71" s="801"/>
      <c r="BG71" s="802"/>
      <c r="BH71" s="800"/>
      <c r="BI71" s="801"/>
      <c r="BJ71" s="801"/>
      <c r="BK71" s="802"/>
      <c r="BL71" s="808"/>
      <c r="BM71" s="808"/>
      <c r="BN71" s="808"/>
      <c r="BO71" s="808"/>
      <c r="BP71" s="404"/>
      <c r="BQ71" s="404"/>
      <c r="BR71" s="404"/>
      <c r="BS71" s="404"/>
      <c r="CD71" s="401"/>
      <c r="CE71" s="401"/>
      <c r="CF71" s="401"/>
      <c r="CG71" s="401"/>
      <c r="CH71" s="401"/>
      <c r="CI71" s="627"/>
      <c r="CJ71" s="627"/>
      <c r="CK71" s="627"/>
      <c r="CL71" s="627"/>
      <c r="CM71" s="627"/>
      <c r="CV71" s="377"/>
      <c r="CW71" s="377"/>
      <c r="CX71" s="377"/>
      <c r="CY71" s="377"/>
      <c r="CZ71" s="377"/>
      <c r="DA71" s="377"/>
      <c r="DB71" s="377"/>
      <c r="DC71" s="377"/>
      <c r="DD71" s="377"/>
      <c r="DE71" s="377"/>
      <c r="DF71" s="377"/>
      <c r="DG71" s="377"/>
      <c r="DH71" s="377"/>
      <c r="DI71" s="377"/>
      <c r="DJ71" s="377"/>
      <c r="DK71" s="377"/>
      <c r="DL71" s="377"/>
      <c r="DM71" s="377"/>
      <c r="DN71" s="377"/>
      <c r="DO71" s="377"/>
      <c r="DP71" s="377"/>
      <c r="DQ71" s="377"/>
      <c r="DR71" s="377"/>
      <c r="DS71" s="377"/>
      <c r="DT71" s="377"/>
      <c r="DU71" s="377"/>
      <c r="DV71" s="377"/>
      <c r="DW71" s="377"/>
      <c r="DX71" s="377"/>
      <c r="DY71" s="377"/>
      <c r="DZ71" s="377"/>
      <c r="EA71" s="377"/>
      <c r="EB71" s="377"/>
      <c r="EC71" s="377"/>
      <c r="ED71" s="377"/>
      <c r="EE71" s="377"/>
      <c r="EF71" s="377"/>
      <c r="EG71" s="377"/>
      <c r="EH71" s="377"/>
      <c r="EI71" s="377"/>
      <c r="EJ71" s="162"/>
      <c r="EK71" s="162"/>
      <c r="EL71" s="162"/>
      <c r="EM71" s="162"/>
      <c r="EN71" s="162"/>
      <c r="EO71" s="162"/>
      <c r="EP71" s="162"/>
      <c r="EQ71" s="162"/>
      <c r="ER71" s="162"/>
      <c r="ES71" s="162"/>
      <c r="ET71" s="162"/>
      <c r="EU71" s="162"/>
      <c r="EV71" s="162"/>
      <c r="EW71" s="162"/>
      <c r="EX71" s="162"/>
      <c r="EY71" s="162"/>
      <c r="EZ71" s="162"/>
      <c r="FA71" s="162"/>
      <c r="FB71" s="162"/>
      <c r="FC71" s="162"/>
      <c r="FD71" s="162"/>
      <c r="FE71" s="162"/>
      <c r="FF71" s="162"/>
      <c r="FG71" s="162"/>
      <c r="FH71" s="162"/>
      <c r="FI71" s="162"/>
      <c r="FJ71" s="162"/>
      <c r="FK71" s="162"/>
      <c r="FL71" s="162"/>
      <c r="FM71" s="162"/>
      <c r="FN71" s="162"/>
      <c r="FO71" s="162"/>
      <c r="FP71" s="162"/>
      <c r="FQ71" s="162"/>
      <c r="FR71" s="162"/>
      <c r="FS71" s="162"/>
      <c r="FT71" s="162"/>
      <c r="FU71" s="162"/>
      <c r="FV71" s="162"/>
      <c r="FW71" s="162"/>
      <c r="FX71" s="162"/>
      <c r="FY71" s="162"/>
      <c r="FZ71" s="162"/>
      <c r="GA71" s="162"/>
      <c r="GB71" s="162"/>
      <c r="GC71" s="162"/>
      <c r="GD71" s="162"/>
      <c r="GM71" s="376"/>
      <c r="GN71" s="376"/>
      <c r="GO71" s="376"/>
      <c r="GP71" s="376"/>
      <c r="GQ71" s="376"/>
      <c r="GR71" s="376"/>
    </row>
    <row r="72" spans="13:224" ht="7.5" customHeight="1" x14ac:dyDescent="0.35">
      <c r="M72" s="906"/>
      <c r="N72" s="906"/>
      <c r="O72" s="906"/>
      <c r="P72" s="906"/>
      <c r="Q72" s="812"/>
      <c r="R72" s="813"/>
      <c r="S72" s="813"/>
      <c r="T72" s="814"/>
      <c r="U72" s="587"/>
      <c r="AG72" s="162"/>
      <c r="AH72" s="162"/>
      <c r="AI72" s="162"/>
      <c r="AJ72" s="162"/>
      <c r="AK72" s="457"/>
      <c r="AL72" s="800"/>
      <c r="AM72" s="801"/>
      <c r="AN72" s="801"/>
      <c r="AO72" s="802"/>
      <c r="AP72" s="808"/>
      <c r="AQ72" s="808"/>
      <c r="AR72" s="808"/>
      <c r="AS72" s="808"/>
      <c r="AZ72" s="808"/>
      <c r="BA72" s="808"/>
      <c r="BB72" s="808"/>
      <c r="BC72" s="808"/>
      <c r="BD72" s="800"/>
      <c r="BE72" s="801"/>
      <c r="BF72" s="801"/>
      <c r="BG72" s="802"/>
      <c r="BH72" s="800"/>
      <c r="BI72" s="801"/>
      <c r="BJ72" s="801"/>
      <c r="BK72" s="802"/>
      <c r="BL72" s="808"/>
      <c r="BM72" s="808"/>
      <c r="BN72" s="808"/>
      <c r="BO72" s="808"/>
      <c r="BP72" s="404"/>
      <c r="BQ72" s="404"/>
      <c r="BR72" s="404"/>
      <c r="BS72" s="404"/>
      <c r="BU72" s="665"/>
      <c r="BV72" s="381"/>
      <c r="BW72" s="381"/>
      <c r="BX72" s="381"/>
      <c r="BY72" s="381"/>
      <c r="BZ72" s="381"/>
      <c r="CD72" s="401"/>
      <c r="CE72" s="401"/>
      <c r="CF72" s="401"/>
      <c r="CG72" s="401"/>
      <c r="CH72" s="401"/>
      <c r="CI72" s="401"/>
      <c r="CJ72" s="401"/>
      <c r="CK72" s="401"/>
      <c r="CL72" s="377"/>
      <c r="CM72" s="377"/>
      <c r="CO72" s="665"/>
      <c r="CP72" s="665"/>
      <c r="CQ72" s="665"/>
      <c r="CR72" s="665"/>
      <c r="CS72" s="665"/>
      <c r="CT72" s="665"/>
      <c r="CV72" s="377"/>
      <c r="CW72" s="377"/>
      <c r="CX72" s="377"/>
      <c r="CY72" s="377"/>
      <c r="CZ72" s="377"/>
      <c r="DA72" s="377"/>
      <c r="DB72" s="377"/>
      <c r="DC72" s="377"/>
      <c r="DD72" s="377"/>
      <c r="DE72" s="377"/>
      <c r="DF72" s="377"/>
      <c r="DG72" s="377"/>
      <c r="DH72" s="377"/>
      <c r="DI72" s="377"/>
      <c r="DJ72" s="377"/>
      <c r="DK72" s="377"/>
      <c r="DL72" s="377"/>
      <c r="DM72" s="377"/>
      <c r="DN72" s="377"/>
      <c r="DO72" s="377"/>
      <c r="DP72" s="377"/>
      <c r="DQ72" s="377"/>
      <c r="DR72" s="377"/>
      <c r="DS72" s="377"/>
      <c r="DT72" s="377"/>
      <c r="DU72" s="377"/>
      <c r="DV72" s="377"/>
      <c r="DW72" s="377"/>
      <c r="DX72" s="377"/>
      <c r="DY72" s="377"/>
      <c r="DZ72" s="377"/>
      <c r="EA72" s="377"/>
      <c r="EB72" s="377"/>
      <c r="EC72" s="377"/>
      <c r="ED72" s="377"/>
      <c r="EE72" s="377"/>
      <c r="EF72" s="377"/>
      <c r="EG72" s="377"/>
      <c r="EH72" s="377"/>
      <c r="EI72" s="377"/>
      <c r="EJ72" s="162"/>
      <c r="EK72" s="162"/>
      <c r="EL72" s="162"/>
      <c r="EM72" s="162"/>
      <c r="EN72" s="162"/>
      <c r="EO72" s="162"/>
      <c r="EP72" s="162"/>
      <c r="EQ72" s="162"/>
      <c r="ER72" s="162"/>
      <c r="ES72" s="162"/>
      <c r="ET72" s="162"/>
      <c r="EU72" s="162"/>
      <c r="EV72" s="162"/>
      <c r="EW72" s="162"/>
      <c r="EX72" s="162"/>
      <c r="EY72" s="162"/>
      <c r="EZ72" s="162"/>
      <c r="FA72" s="162"/>
      <c r="FB72" s="162"/>
      <c r="FC72" s="162"/>
      <c r="FD72" s="162"/>
      <c r="FE72" s="162"/>
      <c r="FF72" s="162"/>
      <c r="FG72" s="162"/>
      <c r="FH72" s="162"/>
      <c r="FI72" s="162"/>
      <c r="FJ72" s="162"/>
      <c r="FK72" s="162"/>
      <c r="FL72" s="162"/>
      <c r="FM72" s="162"/>
      <c r="FN72" s="162"/>
      <c r="FO72" s="162"/>
      <c r="FP72" s="162"/>
      <c r="FQ72" s="162"/>
      <c r="FR72" s="162"/>
      <c r="FS72" s="162"/>
      <c r="FT72" s="162"/>
      <c r="FU72" s="162"/>
      <c r="FV72" s="162"/>
      <c r="FW72" s="162"/>
      <c r="FX72" s="162"/>
      <c r="FY72" s="162"/>
      <c r="FZ72" s="162"/>
      <c r="GA72" s="162"/>
      <c r="GB72" s="162"/>
      <c r="GC72" s="162"/>
      <c r="GD72" s="162"/>
      <c r="GM72" s="376"/>
      <c r="GN72" s="376"/>
      <c r="GO72" s="376"/>
      <c r="GP72" s="376"/>
      <c r="GQ72" s="376"/>
      <c r="GR72" s="376"/>
    </row>
    <row r="73" spans="13:224" ht="7.5" customHeight="1" x14ac:dyDescent="0.35">
      <c r="M73" s="906"/>
      <c r="N73" s="906"/>
      <c r="O73" s="906"/>
      <c r="P73" s="906"/>
      <c r="Q73" s="815"/>
      <c r="R73" s="816"/>
      <c r="S73" s="816"/>
      <c r="T73" s="817"/>
      <c r="U73" s="587"/>
      <c r="AG73" s="162"/>
      <c r="AH73" s="162"/>
      <c r="AI73" s="162"/>
      <c r="AJ73" s="162"/>
      <c r="AK73" s="457"/>
      <c r="AL73" s="803"/>
      <c r="AM73" s="804"/>
      <c r="AN73" s="804"/>
      <c r="AO73" s="805"/>
      <c r="AP73" s="808"/>
      <c r="AQ73" s="808"/>
      <c r="AR73" s="808"/>
      <c r="AS73" s="808"/>
      <c r="AZ73" s="808"/>
      <c r="BA73" s="808"/>
      <c r="BB73" s="808"/>
      <c r="BC73" s="808"/>
      <c r="BD73" s="803"/>
      <c r="BE73" s="804"/>
      <c r="BF73" s="804"/>
      <c r="BG73" s="805"/>
      <c r="BH73" s="803"/>
      <c r="BI73" s="804"/>
      <c r="BJ73" s="804"/>
      <c r="BK73" s="805"/>
      <c r="BL73" s="808"/>
      <c r="BM73" s="808"/>
      <c r="BN73" s="808"/>
      <c r="BO73" s="808"/>
      <c r="BP73" s="404"/>
      <c r="BQ73" s="404"/>
      <c r="BR73" s="404"/>
      <c r="BS73" s="404"/>
      <c r="BU73" s="381"/>
      <c r="BV73" s="381"/>
      <c r="BW73" s="381"/>
      <c r="BX73" s="381"/>
      <c r="BY73" s="381"/>
      <c r="BZ73" s="381"/>
      <c r="CD73" s="401"/>
      <c r="CE73" s="405"/>
      <c r="CF73" s="405"/>
      <c r="CG73" s="405"/>
      <c r="CH73" s="405"/>
      <c r="CI73" s="162"/>
      <c r="CJ73" s="162"/>
      <c r="CK73" s="162"/>
      <c r="CL73" s="162"/>
      <c r="CM73" s="162"/>
      <c r="CO73" s="665"/>
      <c r="CP73" s="665"/>
      <c r="CQ73" s="665"/>
      <c r="CR73" s="665"/>
      <c r="CS73" s="665"/>
      <c r="CT73" s="665"/>
      <c r="CV73" s="377"/>
      <c r="CW73" s="377"/>
      <c r="CX73" s="377"/>
      <c r="CY73" s="377"/>
      <c r="CZ73" s="377"/>
      <c r="DA73" s="377"/>
      <c r="DB73" s="377"/>
      <c r="DC73" s="377"/>
      <c r="DD73" s="377"/>
      <c r="DE73" s="377"/>
      <c r="DF73" s="377"/>
      <c r="DG73" s="377"/>
      <c r="DH73" s="377"/>
      <c r="DI73" s="377"/>
      <c r="DJ73" s="377"/>
      <c r="DK73" s="377"/>
      <c r="DL73" s="377"/>
      <c r="DM73" s="377"/>
      <c r="DN73" s="377"/>
      <c r="DO73" s="377"/>
      <c r="DP73" s="377"/>
      <c r="DQ73" s="377"/>
      <c r="DR73" s="377"/>
      <c r="DS73" s="377"/>
      <c r="DT73" s="377"/>
      <c r="DU73" s="377"/>
      <c r="DV73" s="377"/>
      <c r="DW73" s="377"/>
      <c r="DX73" s="377"/>
      <c r="DY73" s="377"/>
      <c r="DZ73" s="377"/>
      <c r="EA73" s="377"/>
      <c r="EB73" s="377"/>
      <c r="EC73" s="377"/>
      <c r="ED73" s="377"/>
      <c r="EE73" s="377"/>
      <c r="EF73" s="377"/>
      <c r="EG73" s="377"/>
      <c r="EH73" s="377"/>
      <c r="EI73" s="377"/>
      <c r="EJ73" s="162"/>
      <c r="EK73" s="162"/>
      <c r="EL73" s="162"/>
      <c r="EM73" s="162"/>
      <c r="EN73" s="162"/>
      <c r="EO73" s="162"/>
      <c r="EP73" s="162"/>
      <c r="EQ73" s="162"/>
      <c r="ER73" s="162"/>
      <c r="ES73" s="162"/>
      <c r="ET73" s="162"/>
      <c r="EU73" s="162"/>
      <c r="EV73" s="162"/>
      <c r="EW73" s="162"/>
      <c r="EX73" s="162"/>
      <c r="EY73" s="162"/>
      <c r="EZ73" s="162"/>
      <c r="FA73" s="162"/>
      <c r="FB73" s="162"/>
      <c r="FC73" s="162"/>
      <c r="FD73" s="162"/>
      <c r="FE73" s="162"/>
      <c r="FF73" s="162"/>
      <c r="FG73" s="162"/>
      <c r="FH73" s="162"/>
      <c r="FI73" s="162"/>
      <c r="FJ73" s="162"/>
      <c r="FK73" s="162"/>
      <c r="FL73" s="162"/>
      <c r="FM73" s="162"/>
      <c r="FN73" s="162"/>
      <c r="FO73" s="162"/>
      <c r="FP73" s="162"/>
      <c r="FQ73" s="162"/>
      <c r="FR73" s="162"/>
      <c r="FS73" s="162"/>
      <c r="FT73" s="162"/>
      <c r="FU73" s="162"/>
      <c r="FV73" s="162"/>
      <c r="FW73" s="162"/>
      <c r="FX73" s="162"/>
      <c r="FY73" s="162"/>
      <c r="FZ73" s="162"/>
      <c r="GA73" s="162"/>
      <c r="GB73" s="162"/>
      <c r="GC73" s="162"/>
      <c r="GD73" s="162"/>
      <c r="GM73" s="374"/>
      <c r="GN73" s="374"/>
      <c r="GO73" s="374"/>
      <c r="GP73" s="374"/>
      <c r="GQ73" s="374"/>
      <c r="GR73" s="374"/>
    </row>
    <row r="74" spans="13:224" ht="7.5" customHeight="1" x14ac:dyDescent="0.35">
      <c r="U74" s="587"/>
      <c r="AG74" s="162"/>
      <c r="AH74" s="162"/>
      <c r="AI74" s="162"/>
      <c r="AJ74" s="162"/>
      <c r="AK74" s="457"/>
      <c r="AL74" s="797" t="s">
        <v>1647</v>
      </c>
      <c r="AM74" s="798"/>
      <c r="AN74" s="798"/>
      <c r="AO74" s="799"/>
      <c r="AP74" s="808"/>
      <c r="AQ74" s="808"/>
      <c r="AR74" s="808"/>
      <c r="AS74" s="808"/>
      <c r="AT74" s="162"/>
      <c r="AU74" s="162"/>
      <c r="AV74" s="162"/>
      <c r="AW74" s="162"/>
      <c r="AX74" s="162"/>
      <c r="AY74" s="444"/>
      <c r="AZ74" s="444"/>
      <c r="BA74" s="444"/>
      <c r="BB74" s="475"/>
      <c r="BC74" s="475"/>
      <c r="BD74" s="475"/>
      <c r="BE74" s="475"/>
      <c r="BF74" s="445"/>
      <c r="BG74" s="446"/>
      <c r="BH74" s="446"/>
      <c r="BI74" s="446"/>
      <c r="BJ74" s="446"/>
      <c r="BK74" s="162"/>
      <c r="BL74" s="447"/>
      <c r="BM74" s="410"/>
      <c r="BN74" s="598"/>
      <c r="BO74" s="598"/>
      <c r="BP74" s="598"/>
      <c r="BQ74" s="598"/>
      <c r="BU74" s="684"/>
      <c r="BV74" s="684"/>
      <c r="BW74" s="684"/>
      <c r="BX74" s="684"/>
      <c r="BY74" s="684"/>
      <c r="BZ74" s="684"/>
      <c r="CD74" s="627"/>
      <c r="CE74" s="627"/>
      <c r="CF74" s="627"/>
      <c r="CG74" s="627"/>
      <c r="CH74" s="627"/>
      <c r="CI74" s="627"/>
      <c r="CJ74" s="162"/>
      <c r="CL74" s="625"/>
      <c r="CM74" s="625"/>
      <c r="CN74" s="625"/>
      <c r="CO74" s="680"/>
      <c r="CP74" s="680"/>
      <c r="CQ74" s="680"/>
      <c r="CR74" s="680"/>
      <c r="CS74" s="680"/>
      <c r="CT74" s="680"/>
      <c r="CU74" s="625"/>
      <c r="CV74" s="377"/>
      <c r="CW74" s="377"/>
      <c r="CX74" s="377"/>
      <c r="CY74" s="377"/>
      <c r="CZ74" s="377"/>
      <c r="DA74" s="377"/>
      <c r="DB74" s="377"/>
      <c r="DC74" s="377"/>
      <c r="DD74" s="377"/>
      <c r="DE74" s="377"/>
      <c r="DF74" s="377"/>
      <c r="DG74" s="377"/>
      <c r="DH74" s="377"/>
      <c r="DI74" s="625"/>
      <c r="DJ74" s="377"/>
      <c r="DK74" s="377"/>
      <c r="DL74" s="377"/>
      <c r="DM74" s="377"/>
      <c r="DN74" s="377"/>
      <c r="DO74" s="377"/>
      <c r="DP74" s="377"/>
      <c r="DQ74" s="377"/>
      <c r="DR74" s="377"/>
      <c r="DS74" s="377"/>
      <c r="DT74" s="377"/>
      <c r="DU74" s="377"/>
      <c r="DV74" s="377"/>
      <c r="DW74" s="377"/>
      <c r="DX74" s="377"/>
      <c r="DY74" s="377"/>
      <c r="DZ74" s="377"/>
      <c r="EA74" s="377"/>
      <c r="EB74" s="377"/>
      <c r="EC74" s="377"/>
      <c r="ED74" s="377"/>
      <c r="EE74" s="377"/>
      <c r="EF74" s="377"/>
      <c r="EG74" s="377"/>
      <c r="EH74" s="377"/>
      <c r="EI74" s="377"/>
      <c r="EJ74" s="162"/>
      <c r="EK74" s="162"/>
      <c r="EL74" s="162"/>
      <c r="EM74" s="162"/>
      <c r="EN74" s="162"/>
      <c r="EO74" s="162"/>
      <c r="EP74" s="162"/>
      <c r="EQ74" s="162"/>
      <c r="ER74" s="162"/>
      <c r="ES74" s="162"/>
      <c r="ET74" s="162"/>
      <c r="EU74" s="162"/>
      <c r="EV74" s="162"/>
      <c r="EW74" s="162"/>
      <c r="EX74" s="162"/>
      <c r="EY74" s="162"/>
      <c r="EZ74" s="162"/>
      <c r="FA74" s="162"/>
      <c r="FB74" s="162"/>
      <c r="FC74" s="162"/>
      <c r="FD74" s="162"/>
      <c r="FE74" s="162"/>
      <c r="FF74" s="162"/>
      <c r="FG74" s="162"/>
      <c r="FH74" s="162"/>
      <c r="FI74" s="162"/>
      <c r="FJ74" s="162"/>
      <c r="FK74" s="162"/>
      <c r="FL74" s="162"/>
      <c r="FM74" s="162"/>
      <c r="FN74" s="162"/>
      <c r="FO74" s="162"/>
      <c r="FP74" s="162"/>
      <c r="FQ74" s="162"/>
      <c r="FR74" s="162"/>
      <c r="FS74" s="162"/>
      <c r="FT74" s="162"/>
      <c r="FU74" s="162"/>
      <c r="FV74" s="162"/>
      <c r="FW74" s="162"/>
      <c r="FX74" s="162"/>
      <c r="FY74" s="162"/>
      <c r="FZ74" s="162"/>
      <c r="GA74" s="162"/>
      <c r="GB74" s="162"/>
      <c r="GC74" s="162"/>
      <c r="GD74" s="162"/>
      <c r="GM74" s="374"/>
      <c r="GN74" s="374"/>
      <c r="GO74" s="374"/>
      <c r="GP74" s="374"/>
      <c r="GQ74" s="374"/>
      <c r="GR74" s="374"/>
      <c r="HK74" s="374"/>
      <c r="HL74" s="374"/>
      <c r="HM74" s="374"/>
      <c r="HN74" s="374"/>
      <c r="HO74" s="374"/>
      <c r="HP74" s="374"/>
    </row>
    <row r="75" spans="13:224" ht="7.5" customHeight="1" x14ac:dyDescent="0.35">
      <c r="U75" s="587"/>
      <c r="AG75" s="162"/>
      <c r="AH75" s="162"/>
      <c r="AI75" s="162"/>
      <c r="AJ75" s="162"/>
      <c r="AK75" s="162"/>
      <c r="AL75" s="800"/>
      <c r="AM75" s="801"/>
      <c r="AN75" s="801"/>
      <c r="AO75" s="802"/>
      <c r="AP75" s="808"/>
      <c r="AQ75" s="808"/>
      <c r="AR75" s="808"/>
      <c r="AS75" s="808"/>
      <c r="AT75" s="162"/>
      <c r="AU75" s="162"/>
      <c r="AV75" s="162"/>
      <c r="AW75" s="162"/>
      <c r="AX75" s="162"/>
      <c r="AY75" s="444"/>
      <c r="AZ75" s="444"/>
      <c r="BA75" s="444"/>
      <c r="BB75" s="475"/>
      <c r="BC75" s="475"/>
      <c r="BD75" s="475"/>
      <c r="BE75" s="681"/>
      <c r="BF75" s="682"/>
      <c r="BG75" s="682"/>
      <c r="BH75" s="682"/>
      <c r="BI75" s="682"/>
      <c r="BJ75" s="682"/>
      <c r="BK75" s="162"/>
      <c r="BL75" s="410"/>
      <c r="BM75" s="410"/>
      <c r="BN75" s="598"/>
      <c r="BO75" s="598"/>
      <c r="BP75" s="808"/>
      <c r="BQ75" s="808"/>
      <c r="BR75" s="808"/>
      <c r="BS75" s="808"/>
      <c r="BT75" s="797" t="s">
        <v>1643</v>
      </c>
      <c r="BU75" s="798"/>
      <c r="BV75" s="798"/>
      <c r="BW75" s="799"/>
      <c r="BX75" s="797" t="s">
        <v>1642</v>
      </c>
      <c r="BY75" s="798"/>
      <c r="BZ75" s="798"/>
      <c r="CA75" s="799"/>
      <c r="CB75" s="808"/>
      <c r="CC75" s="808"/>
      <c r="CD75" s="808"/>
      <c r="CE75" s="808"/>
      <c r="CF75" s="627"/>
      <c r="CG75" s="627"/>
      <c r="CJ75" s="808"/>
      <c r="CK75" s="808"/>
      <c r="CL75" s="808"/>
      <c r="CM75" s="808"/>
      <c r="CN75" s="809" t="s">
        <v>1633</v>
      </c>
      <c r="CO75" s="810"/>
      <c r="CP75" s="810"/>
      <c r="CQ75" s="811"/>
      <c r="CR75" s="809" t="s">
        <v>1634</v>
      </c>
      <c r="CS75" s="810"/>
      <c r="CT75" s="810"/>
      <c r="CU75" s="811"/>
      <c r="CV75" s="808"/>
      <c r="CW75" s="808"/>
      <c r="CX75" s="808"/>
      <c r="CY75" s="808"/>
      <c r="CZ75" s="377"/>
      <c r="DA75" s="377"/>
      <c r="DR75" s="377"/>
      <c r="DS75" s="377"/>
      <c r="DT75" s="377"/>
      <c r="DU75" s="377"/>
      <c r="DV75" s="377"/>
      <c r="DW75" s="377"/>
      <c r="DX75" s="377"/>
      <c r="DY75" s="377"/>
      <c r="DZ75" s="377"/>
      <c r="EA75" s="377"/>
      <c r="EB75" s="377"/>
      <c r="EC75" s="377"/>
      <c r="ED75" s="377"/>
      <c r="EE75" s="377"/>
      <c r="EF75" s="377"/>
      <c r="EG75" s="377"/>
      <c r="EH75" s="377"/>
      <c r="EI75" s="377"/>
      <c r="EJ75" s="162"/>
      <c r="EK75" s="162"/>
      <c r="EL75" s="162"/>
      <c r="EM75" s="162"/>
      <c r="EN75" s="162"/>
      <c r="EO75" s="162"/>
      <c r="EP75" s="162"/>
      <c r="EQ75" s="162"/>
      <c r="ER75" s="162"/>
      <c r="ES75" s="162"/>
      <c r="ET75" s="162"/>
      <c r="EU75" s="162"/>
      <c r="EV75" s="162"/>
      <c r="EW75" s="162"/>
      <c r="EX75" s="162"/>
      <c r="EY75" s="162"/>
      <c r="EZ75" s="162"/>
      <c r="FA75" s="162"/>
      <c r="FB75" s="162"/>
      <c r="FC75" s="162"/>
      <c r="FD75" s="162"/>
      <c r="FE75" s="162"/>
      <c r="FF75" s="162"/>
      <c r="FG75" s="162"/>
      <c r="FH75" s="162"/>
      <c r="FI75" s="162"/>
      <c r="FJ75" s="162"/>
      <c r="FK75" s="162"/>
      <c r="FL75" s="162"/>
      <c r="FM75" s="162"/>
      <c r="FN75" s="162"/>
      <c r="FO75" s="162"/>
      <c r="FP75" s="162"/>
      <c r="FQ75" s="162"/>
      <c r="FR75" s="162"/>
      <c r="FS75" s="162"/>
      <c r="FT75" s="162"/>
      <c r="FU75" s="162"/>
      <c r="FV75" s="162"/>
      <c r="FW75" s="162"/>
      <c r="FX75" s="162"/>
      <c r="FY75" s="162"/>
      <c r="FZ75" s="162"/>
      <c r="GA75" s="162"/>
      <c r="GB75" s="162"/>
      <c r="GC75" s="162"/>
      <c r="GD75" s="162"/>
      <c r="GM75" s="374"/>
      <c r="GN75" s="374"/>
      <c r="GO75" s="374"/>
      <c r="GP75" s="374"/>
      <c r="GQ75" s="374"/>
      <c r="GR75" s="374"/>
      <c r="HK75" s="374"/>
      <c r="HL75" s="374"/>
      <c r="HM75" s="374"/>
      <c r="HN75" s="374"/>
      <c r="HO75" s="374"/>
      <c r="HP75" s="374"/>
    </row>
    <row r="76" spans="13:224" ht="7.5" customHeight="1" x14ac:dyDescent="0.35">
      <c r="U76" s="587"/>
      <c r="AG76" s="162"/>
      <c r="AH76" s="162"/>
      <c r="AI76" s="162"/>
      <c r="AJ76" s="162"/>
      <c r="AK76" s="162"/>
      <c r="AL76" s="800"/>
      <c r="AM76" s="801"/>
      <c r="AN76" s="801"/>
      <c r="AO76" s="802"/>
      <c r="AP76" s="808"/>
      <c r="AQ76" s="808"/>
      <c r="AR76" s="808"/>
      <c r="AS76" s="808"/>
      <c r="AT76" s="162"/>
      <c r="AU76" s="509"/>
      <c r="AV76" s="509"/>
      <c r="AW76" s="509"/>
      <c r="AX76" s="509"/>
      <c r="AY76" s="509"/>
      <c r="AZ76" s="509"/>
      <c r="BA76" s="509"/>
      <c r="BE76" s="682"/>
      <c r="BF76" s="682"/>
      <c r="BG76" s="682"/>
      <c r="BH76" s="682"/>
      <c r="BI76" s="682"/>
      <c r="BJ76" s="682"/>
      <c r="BK76" s="162"/>
      <c r="BL76" s="410"/>
      <c r="BM76" s="410"/>
      <c r="BN76" s="598"/>
      <c r="BO76" s="598"/>
      <c r="BP76" s="808"/>
      <c r="BQ76" s="808"/>
      <c r="BR76" s="808"/>
      <c r="BS76" s="808"/>
      <c r="BT76" s="800"/>
      <c r="BU76" s="801"/>
      <c r="BV76" s="801"/>
      <c r="BW76" s="802"/>
      <c r="BX76" s="800"/>
      <c r="BY76" s="801"/>
      <c r="BZ76" s="801"/>
      <c r="CA76" s="802"/>
      <c r="CB76" s="808"/>
      <c r="CC76" s="808"/>
      <c r="CD76" s="808"/>
      <c r="CE76" s="808"/>
      <c r="CF76" s="627"/>
      <c r="CG76" s="627"/>
      <c r="CJ76" s="808"/>
      <c r="CK76" s="808"/>
      <c r="CL76" s="808"/>
      <c r="CM76" s="808"/>
      <c r="CN76" s="812"/>
      <c r="CO76" s="813"/>
      <c r="CP76" s="813"/>
      <c r="CQ76" s="814"/>
      <c r="CR76" s="812"/>
      <c r="CS76" s="813"/>
      <c r="CT76" s="813"/>
      <c r="CU76" s="814"/>
      <c r="CV76" s="808"/>
      <c r="CW76" s="808"/>
      <c r="CX76" s="808"/>
      <c r="CY76" s="808"/>
      <c r="CZ76" s="377"/>
      <c r="DA76" s="377"/>
      <c r="DR76" s="377"/>
      <c r="DS76" s="377"/>
      <c r="DT76" s="377"/>
      <c r="DU76" s="377"/>
      <c r="DV76" s="377"/>
      <c r="DW76" s="377"/>
      <c r="DX76" s="377"/>
      <c r="DY76" s="377"/>
      <c r="DZ76" s="377"/>
      <c r="EA76" s="377"/>
      <c r="EB76" s="377"/>
      <c r="EC76" s="377"/>
      <c r="ED76" s="377"/>
      <c r="EE76" s="377"/>
      <c r="EF76" s="377"/>
      <c r="EG76" s="377"/>
      <c r="EH76" s="377"/>
      <c r="EI76" s="377"/>
      <c r="EJ76" s="162"/>
      <c r="EK76" s="162"/>
      <c r="EL76" s="162"/>
      <c r="EM76" s="162"/>
      <c r="EN76" s="162"/>
      <c r="EO76" s="162"/>
      <c r="EP76" s="162"/>
      <c r="EQ76" s="162"/>
      <c r="ER76" s="162"/>
      <c r="ES76" s="162"/>
      <c r="ET76" s="162"/>
      <c r="EU76" s="162"/>
      <c r="EV76" s="162"/>
      <c r="EW76" s="162"/>
      <c r="EX76" s="162"/>
      <c r="EY76" s="162"/>
      <c r="EZ76" s="162"/>
      <c r="FA76" s="162"/>
      <c r="FB76" s="162"/>
      <c r="FC76" s="162"/>
      <c r="FD76" s="162"/>
      <c r="FE76" s="162"/>
      <c r="FF76" s="162"/>
      <c r="FG76" s="162"/>
      <c r="FH76" s="162"/>
      <c r="FI76" s="162"/>
      <c r="FJ76" s="162"/>
      <c r="FK76" s="162"/>
      <c r="FL76" s="162"/>
      <c r="FM76" s="162"/>
      <c r="FN76" s="162"/>
      <c r="FO76" s="162"/>
      <c r="FP76" s="162"/>
      <c r="FQ76" s="162"/>
      <c r="FR76" s="162"/>
      <c r="FS76" s="162"/>
      <c r="FT76" s="162"/>
      <c r="FU76" s="162"/>
      <c r="FV76" s="162"/>
      <c r="FW76" s="162"/>
      <c r="FX76" s="162"/>
      <c r="FY76" s="162"/>
      <c r="FZ76" s="162"/>
      <c r="GA76" s="162"/>
      <c r="GB76" s="162"/>
      <c r="GC76" s="162"/>
      <c r="GD76" s="162"/>
      <c r="GM76" s="374"/>
      <c r="GN76" s="374"/>
      <c r="GO76" s="374"/>
      <c r="GP76" s="374"/>
      <c r="GQ76" s="374"/>
      <c r="GR76" s="374"/>
      <c r="HK76" s="374"/>
      <c r="HL76" s="374"/>
      <c r="HM76" s="374"/>
      <c r="HN76" s="374"/>
      <c r="HO76" s="374"/>
      <c r="HP76" s="374"/>
    </row>
    <row r="77" spans="13:224" ht="7.5" customHeight="1" x14ac:dyDescent="0.35">
      <c r="M77" s="906"/>
      <c r="N77" s="906"/>
      <c r="O77" s="906"/>
      <c r="P77" s="906"/>
      <c r="Q77" s="809" t="s">
        <v>2245</v>
      </c>
      <c r="R77" s="810"/>
      <c r="S77" s="810"/>
      <c r="T77" s="811"/>
      <c r="U77" s="587"/>
      <c r="AG77" s="162"/>
      <c r="AH77" s="162"/>
      <c r="AI77" s="162"/>
      <c r="AJ77" s="162"/>
      <c r="AK77" s="162"/>
      <c r="AL77" s="803"/>
      <c r="AM77" s="804"/>
      <c r="AN77" s="804"/>
      <c r="AO77" s="805"/>
      <c r="AP77" s="808"/>
      <c r="AQ77" s="808"/>
      <c r="AR77" s="808"/>
      <c r="AS77" s="808"/>
      <c r="AT77" s="162"/>
      <c r="AU77" s="509"/>
      <c r="AV77" s="509"/>
      <c r="AW77" s="509"/>
      <c r="AX77" s="509"/>
      <c r="AY77" s="509"/>
      <c r="AZ77" s="509"/>
      <c r="BA77" s="509"/>
      <c r="BE77" s="683"/>
      <c r="BF77" s="683"/>
      <c r="BG77" s="683"/>
      <c r="BH77" s="683"/>
      <c r="BI77" s="683"/>
      <c r="BJ77" s="683"/>
      <c r="BK77" s="162"/>
      <c r="BL77" s="162"/>
      <c r="BM77" s="162"/>
      <c r="BN77" s="162"/>
      <c r="BO77" s="162"/>
      <c r="BP77" s="808"/>
      <c r="BQ77" s="808"/>
      <c r="BR77" s="808"/>
      <c r="BS77" s="808"/>
      <c r="BT77" s="800"/>
      <c r="BU77" s="801"/>
      <c r="BV77" s="801"/>
      <c r="BW77" s="802"/>
      <c r="BX77" s="800"/>
      <c r="BY77" s="801"/>
      <c r="BZ77" s="801"/>
      <c r="CA77" s="802"/>
      <c r="CB77" s="808"/>
      <c r="CC77" s="808"/>
      <c r="CD77" s="808"/>
      <c r="CE77" s="808"/>
      <c r="CF77" s="404"/>
      <c r="CG77" s="404"/>
      <c r="CJ77" s="808"/>
      <c r="CK77" s="808"/>
      <c r="CL77" s="808"/>
      <c r="CM77" s="808"/>
      <c r="CN77" s="812"/>
      <c r="CO77" s="813"/>
      <c r="CP77" s="813"/>
      <c r="CQ77" s="814"/>
      <c r="CR77" s="812"/>
      <c r="CS77" s="813"/>
      <c r="CT77" s="813"/>
      <c r="CU77" s="814"/>
      <c r="CV77" s="808"/>
      <c r="CW77" s="808"/>
      <c r="CX77" s="808"/>
      <c r="CY77" s="808"/>
      <c r="CZ77" s="377"/>
      <c r="DA77" s="377"/>
      <c r="DR77" s="377"/>
      <c r="DS77" s="377"/>
      <c r="DT77" s="377"/>
      <c r="DU77" s="377"/>
      <c r="DV77" s="377"/>
      <c r="DW77" s="377"/>
      <c r="DX77" s="377"/>
      <c r="DY77" s="377"/>
      <c r="DZ77" s="377"/>
      <c r="EA77" s="377"/>
      <c r="EB77" s="377"/>
      <c r="EC77" s="377"/>
      <c r="ED77" s="377"/>
      <c r="EE77" s="377"/>
      <c r="EF77" s="377"/>
      <c r="EG77" s="377"/>
      <c r="EH77" s="377"/>
      <c r="EI77" s="377"/>
      <c r="EJ77" s="162"/>
      <c r="EK77" s="162"/>
      <c r="EL77" s="162"/>
      <c r="EM77" s="162"/>
      <c r="EN77" s="162"/>
      <c r="EO77" s="162"/>
      <c r="EP77" s="162"/>
      <c r="EQ77" s="162"/>
      <c r="ER77" s="162"/>
      <c r="ES77" s="162"/>
      <c r="ET77" s="162"/>
      <c r="EU77" s="162"/>
      <c r="EV77" s="162"/>
      <c r="EW77" s="162"/>
      <c r="EX77" s="162"/>
      <c r="EY77" s="162"/>
      <c r="EZ77" s="162"/>
      <c r="FA77" s="162"/>
      <c r="FB77" s="162"/>
      <c r="FC77" s="162"/>
      <c r="FD77" s="162"/>
      <c r="FE77" s="162"/>
      <c r="FF77" s="162"/>
      <c r="FG77" s="162"/>
      <c r="FH77" s="162"/>
      <c r="FI77" s="162"/>
      <c r="FJ77" s="162"/>
      <c r="FK77" s="162"/>
      <c r="FL77" s="162"/>
      <c r="FM77" s="162"/>
      <c r="FN77" s="162"/>
      <c r="FO77" s="162"/>
      <c r="FP77" s="162"/>
      <c r="FQ77" s="162"/>
      <c r="FR77" s="162"/>
      <c r="FS77" s="162"/>
      <c r="FT77" s="162"/>
      <c r="FU77" s="162"/>
      <c r="FV77" s="162"/>
      <c r="FW77" s="162"/>
      <c r="FX77" s="162"/>
      <c r="FY77" s="162"/>
      <c r="FZ77" s="162"/>
      <c r="GA77" s="162"/>
      <c r="GB77" s="162"/>
      <c r="GC77" s="162"/>
      <c r="GD77" s="162"/>
    </row>
    <row r="78" spans="13:224" ht="7.5" customHeight="1" x14ac:dyDescent="0.35">
      <c r="M78" s="906"/>
      <c r="N78" s="906"/>
      <c r="O78" s="906"/>
      <c r="P78" s="906"/>
      <c r="Q78" s="812"/>
      <c r="R78" s="813"/>
      <c r="S78" s="813"/>
      <c r="T78" s="814"/>
      <c r="U78" s="587"/>
      <c r="AG78" s="162"/>
      <c r="AH78" s="162"/>
      <c r="AI78" s="162"/>
      <c r="AJ78" s="162"/>
      <c r="AK78" s="162"/>
      <c r="AL78" s="797" t="s">
        <v>1646</v>
      </c>
      <c r="AM78" s="798"/>
      <c r="AN78" s="798"/>
      <c r="AO78" s="799"/>
      <c r="AP78" s="808"/>
      <c r="AQ78" s="808"/>
      <c r="AR78" s="808"/>
      <c r="AS78" s="808"/>
      <c r="AZ78" s="808"/>
      <c r="BA78" s="808"/>
      <c r="BB78" s="808"/>
      <c r="BC78" s="808"/>
      <c r="BD78" s="797" t="s">
        <v>1684</v>
      </c>
      <c r="BE78" s="798"/>
      <c r="BF78" s="798"/>
      <c r="BG78" s="799"/>
      <c r="BH78" s="797" t="s">
        <v>1681</v>
      </c>
      <c r="BI78" s="798"/>
      <c r="BJ78" s="798"/>
      <c r="BK78" s="799"/>
      <c r="BL78" s="808"/>
      <c r="BM78" s="808"/>
      <c r="BN78" s="808"/>
      <c r="BO78" s="808"/>
      <c r="BP78" s="808"/>
      <c r="BQ78" s="808"/>
      <c r="BR78" s="808"/>
      <c r="BS78" s="808"/>
      <c r="BT78" s="803"/>
      <c r="BU78" s="804"/>
      <c r="BV78" s="804"/>
      <c r="BW78" s="805"/>
      <c r="BX78" s="803"/>
      <c r="BY78" s="804"/>
      <c r="BZ78" s="804"/>
      <c r="CA78" s="805"/>
      <c r="CB78" s="808"/>
      <c r="CC78" s="808"/>
      <c r="CD78" s="808"/>
      <c r="CE78" s="808"/>
      <c r="CJ78" s="808"/>
      <c r="CK78" s="808"/>
      <c r="CL78" s="808"/>
      <c r="CM78" s="808"/>
      <c r="CN78" s="815"/>
      <c r="CO78" s="816"/>
      <c r="CP78" s="816"/>
      <c r="CQ78" s="817"/>
      <c r="CR78" s="815"/>
      <c r="CS78" s="816"/>
      <c r="CT78" s="816"/>
      <c r="CU78" s="817"/>
      <c r="CV78" s="808"/>
      <c r="CW78" s="808"/>
      <c r="CX78" s="808"/>
      <c r="CY78" s="808"/>
      <c r="CZ78" s="377"/>
      <c r="DA78" s="377"/>
      <c r="DR78" s="377"/>
      <c r="DS78" s="377"/>
      <c r="DT78" s="377"/>
      <c r="DU78" s="377"/>
      <c r="DV78" s="377"/>
      <c r="DW78" s="377"/>
      <c r="DX78" s="377"/>
      <c r="DY78" s="377"/>
      <c r="DZ78" s="377"/>
      <c r="EA78" s="377"/>
      <c r="EB78" s="377"/>
      <c r="EC78" s="377"/>
      <c r="ED78" s="377"/>
      <c r="EE78" s="377"/>
      <c r="EF78" s="377"/>
      <c r="EG78" s="377"/>
      <c r="EH78" s="377"/>
      <c r="EI78" s="377"/>
      <c r="EJ78" s="162"/>
      <c r="EK78" s="162"/>
      <c r="EL78" s="162"/>
      <c r="EM78" s="162"/>
      <c r="EN78" s="162"/>
      <c r="EO78" s="162"/>
      <c r="EP78" s="162"/>
      <c r="EQ78" s="162"/>
      <c r="ER78" s="162"/>
      <c r="ES78" s="162"/>
      <c r="ET78" s="162"/>
      <c r="EU78" s="162"/>
      <c r="EV78" s="162"/>
      <c r="EW78" s="162"/>
      <c r="EX78" s="162"/>
      <c r="EY78" s="162"/>
      <c r="EZ78" s="162"/>
      <c r="FA78" s="162"/>
      <c r="FB78" s="162"/>
      <c r="FC78" s="162"/>
      <c r="FD78" s="162"/>
      <c r="FE78" s="162"/>
      <c r="FF78" s="162"/>
      <c r="FG78" s="162"/>
      <c r="FH78" s="162"/>
      <c r="FI78" s="162"/>
      <c r="FJ78" s="162"/>
      <c r="FK78" s="162"/>
      <c r="FL78" s="162"/>
      <c r="FM78" s="162"/>
      <c r="FN78" s="162"/>
      <c r="FO78" s="162"/>
      <c r="FP78" s="162"/>
      <c r="FQ78" s="162"/>
      <c r="FR78" s="162"/>
      <c r="FS78" s="162"/>
      <c r="FT78" s="162"/>
      <c r="FU78" s="162"/>
      <c r="FV78" s="162"/>
      <c r="FW78" s="162"/>
      <c r="FX78" s="162"/>
      <c r="FY78" s="162"/>
      <c r="FZ78" s="162"/>
      <c r="GA78" s="162"/>
      <c r="GB78" s="162"/>
      <c r="GC78" s="162"/>
      <c r="GD78" s="162"/>
    </row>
    <row r="79" spans="13:224" ht="7.5" customHeight="1" x14ac:dyDescent="0.35">
      <c r="M79" s="906"/>
      <c r="N79" s="906"/>
      <c r="O79" s="906"/>
      <c r="P79" s="906"/>
      <c r="Q79" s="812"/>
      <c r="R79" s="813"/>
      <c r="S79" s="813"/>
      <c r="T79" s="814"/>
      <c r="U79" s="587"/>
      <c r="AG79" s="162"/>
      <c r="AH79" s="162"/>
      <c r="AI79" s="162"/>
      <c r="AJ79" s="162"/>
      <c r="AK79" s="162"/>
      <c r="AL79" s="800"/>
      <c r="AM79" s="801"/>
      <c r="AN79" s="801"/>
      <c r="AO79" s="802"/>
      <c r="AP79" s="808"/>
      <c r="AQ79" s="808"/>
      <c r="AR79" s="808"/>
      <c r="AS79" s="808"/>
      <c r="AZ79" s="808"/>
      <c r="BA79" s="808"/>
      <c r="BB79" s="808"/>
      <c r="BC79" s="808"/>
      <c r="BD79" s="800"/>
      <c r="BE79" s="801"/>
      <c r="BF79" s="801"/>
      <c r="BG79" s="802"/>
      <c r="BH79" s="800"/>
      <c r="BI79" s="801"/>
      <c r="BJ79" s="801"/>
      <c r="BK79" s="802"/>
      <c r="BL79" s="808"/>
      <c r="BM79" s="808"/>
      <c r="BN79" s="808"/>
      <c r="BO79" s="808"/>
      <c r="BP79" s="808"/>
      <c r="BQ79" s="808"/>
      <c r="BR79" s="808"/>
      <c r="BS79" s="808"/>
      <c r="BT79" s="797" t="s">
        <v>1655</v>
      </c>
      <c r="BU79" s="798"/>
      <c r="BV79" s="798"/>
      <c r="BW79" s="799"/>
      <c r="BX79" s="797" t="s">
        <v>1641</v>
      </c>
      <c r="BY79" s="798"/>
      <c r="BZ79" s="798"/>
      <c r="CA79" s="799"/>
      <c r="CB79" s="808"/>
      <c r="CC79" s="808"/>
      <c r="CD79" s="808"/>
      <c r="CE79" s="808"/>
      <c r="CJ79" s="808"/>
      <c r="CK79" s="808"/>
      <c r="CL79" s="808"/>
      <c r="CM79" s="808"/>
      <c r="CN79" s="809" t="s">
        <v>1632</v>
      </c>
      <c r="CO79" s="810"/>
      <c r="CP79" s="810"/>
      <c r="CQ79" s="811"/>
      <c r="CR79" s="809" t="s">
        <v>1635</v>
      </c>
      <c r="CS79" s="810"/>
      <c r="CT79" s="810"/>
      <c r="CU79" s="811"/>
      <c r="CV79" s="808"/>
      <c r="CW79" s="808"/>
      <c r="CX79" s="808"/>
      <c r="CY79" s="808"/>
      <c r="CZ79" s="377"/>
      <c r="DA79" s="377"/>
      <c r="DR79" s="377"/>
      <c r="DS79" s="377"/>
      <c r="DT79" s="377"/>
      <c r="DU79" s="377"/>
      <c r="DV79" s="377"/>
      <c r="DW79" s="377"/>
      <c r="DX79" s="377"/>
      <c r="DY79" s="377"/>
      <c r="DZ79" s="377"/>
      <c r="EA79" s="377"/>
      <c r="EB79" s="377"/>
      <c r="EC79" s="377"/>
      <c r="ED79" s="377"/>
      <c r="EE79" s="377"/>
      <c r="EF79" s="377"/>
      <c r="EG79" s="377"/>
      <c r="EH79" s="377"/>
      <c r="EI79" s="377"/>
      <c r="EJ79" s="162"/>
      <c r="EK79" s="162"/>
      <c r="EL79" s="162"/>
      <c r="EM79" s="162"/>
      <c r="EN79" s="162"/>
      <c r="EO79" s="162"/>
      <c r="EP79" s="162"/>
      <c r="EQ79" s="162"/>
      <c r="ER79" s="162"/>
      <c r="ES79" s="162"/>
      <c r="ET79" s="162"/>
      <c r="EU79" s="162"/>
      <c r="EV79" s="162"/>
      <c r="EW79" s="162"/>
      <c r="EX79" s="162"/>
      <c r="EY79" s="162"/>
      <c r="EZ79" s="162"/>
      <c r="FA79" s="162"/>
      <c r="FB79" s="162"/>
      <c r="FC79" s="162"/>
      <c r="FD79" s="162"/>
      <c r="FE79" s="162"/>
      <c r="FF79" s="162"/>
      <c r="FG79" s="162"/>
      <c r="FH79" s="162"/>
      <c r="FI79" s="162"/>
      <c r="FJ79" s="162"/>
      <c r="FK79" s="162"/>
      <c r="FL79" s="162"/>
      <c r="FM79" s="162"/>
      <c r="FN79" s="162"/>
      <c r="FO79" s="162"/>
      <c r="FP79" s="162"/>
      <c r="FQ79" s="162"/>
      <c r="FR79" s="162"/>
      <c r="FS79" s="162"/>
      <c r="FT79" s="162"/>
      <c r="FU79" s="162"/>
      <c r="FV79" s="162"/>
      <c r="FW79" s="162"/>
      <c r="FX79" s="162"/>
      <c r="FY79" s="162"/>
      <c r="FZ79" s="162"/>
      <c r="GA79" s="162"/>
      <c r="GB79" s="162"/>
      <c r="GC79" s="162"/>
      <c r="GD79" s="162"/>
    </row>
    <row r="80" spans="13:224" ht="7.5" customHeight="1" x14ac:dyDescent="0.35">
      <c r="M80" s="906"/>
      <c r="N80" s="906"/>
      <c r="O80" s="906"/>
      <c r="P80" s="906"/>
      <c r="Q80" s="815"/>
      <c r="R80" s="816"/>
      <c r="S80" s="816"/>
      <c r="T80" s="817"/>
      <c r="U80" s="587"/>
      <c r="AG80" s="162"/>
      <c r="AH80" s="162"/>
      <c r="AI80" s="162"/>
      <c r="AJ80" s="162"/>
      <c r="AK80" s="162"/>
      <c r="AL80" s="800"/>
      <c r="AM80" s="801"/>
      <c r="AN80" s="801"/>
      <c r="AO80" s="802"/>
      <c r="AP80" s="808"/>
      <c r="AQ80" s="808"/>
      <c r="AR80" s="808"/>
      <c r="AS80" s="808"/>
      <c r="AZ80" s="808"/>
      <c r="BA80" s="808"/>
      <c r="BB80" s="808"/>
      <c r="BC80" s="808"/>
      <c r="BD80" s="800"/>
      <c r="BE80" s="801"/>
      <c r="BF80" s="801"/>
      <c r="BG80" s="802"/>
      <c r="BH80" s="800"/>
      <c r="BI80" s="801"/>
      <c r="BJ80" s="801"/>
      <c r="BK80" s="802"/>
      <c r="BL80" s="808"/>
      <c r="BM80" s="808"/>
      <c r="BN80" s="808"/>
      <c r="BO80" s="808"/>
      <c r="BP80" s="808"/>
      <c r="BQ80" s="808"/>
      <c r="BR80" s="808"/>
      <c r="BS80" s="808"/>
      <c r="BT80" s="800"/>
      <c r="BU80" s="801"/>
      <c r="BV80" s="801"/>
      <c r="BW80" s="802"/>
      <c r="BX80" s="800"/>
      <c r="BY80" s="801"/>
      <c r="BZ80" s="801"/>
      <c r="CA80" s="802"/>
      <c r="CB80" s="808"/>
      <c r="CC80" s="808"/>
      <c r="CD80" s="808"/>
      <c r="CE80" s="808"/>
      <c r="CJ80" s="808"/>
      <c r="CK80" s="808"/>
      <c r="CL80" s="808"/>
      <c r="CM80" s="808"/>
      <c r="CN80" s="812"/>
      <c r="CO80" s="813"/>
      <c r="CP80" s="813"/>
      <c r="CQ80" s="814"/>
      <c r="CR80" s="812"/>
      <c r="CS80" s="813"/>
      <c r="CT80" s="813"/>
      <c r="CU80" s="814"/>
      <c r="CV80" s="808"/>
      <c r="CW80" s="808"/>
      <c r="CX80" s="808"/>
      <c r="CY80" s="808"/>
      <c r="CZ80" s="377"/>
      <c r="DA80" s="377"/>
      <c r="DR80" s="377"/>
      <c r="DS80" s="377"/>
      <c r="DT80" s="377"/>
      <c r="DU80" s="377"/>
      <c r="DV80" s="377"/>
      <c r="DW80" s="377"/>
      <c r="DX80" s="377"/>
      <c r="DY80" s="377"/>
      <c r="DZ80" s="377"/>
      <c r="EA80" s="377"/>
      <c r="EB80" s="377"/>
      <c r="EC80" s="377"/>
      <c r="ED80" s="377"/>
      <c r="EE80" s="377"/>
      <c r="EF80" s="377"/>
      <c r="EG80" s="377"/>
      <c r="EH80" s="377"/>
      <c r="EI80" s="377"/>
      <c r="EJ80" s="162"/>
      <c r="EK80" s="162"/>
      <c r="EL80" s="162"/>
      <c r="EM80" s="162"/>
      <c r="EN80" s="162"/>
      <c r="EO80" s="162"/>
      <c r="EP80" s="162"/>
      <c r="EQ80" s="162"/>
      <c r="ER80" s="162"/>
      <c r="ES80" s="162"/>
      <c r="ET80" s="162"/>
      <c r="EU80" s="162"/>
      <c r="EV80" s="162"/>
      <c r="EW80" s="162"/>
      <c r="EX80" s="162"/>
      <c r="EY80" s="162"/>
      <c r="EZ80" s="162"/>
      <c r="FA80" s="162"/>
      <c r="FB80" s="162"/>
      <c r="FC80" s="162"/>
      <c r="FD80" s="162"/>
      <c r="FE80" s="162"/>
      <c r="FF80" s="162"/>
      <c r="FG80" s="162"/>
      <c r="FH80" s="162"/>
      <c r="FI80" s="162"/>
      <c r="FJ80" s="162"/>
      <c r="FK80" s="162"/>
      <c r="FL80" s="162"/>
      <c r="FM80" s="162"/>
      <c r="FN80" s="162"/>
      <c r="FO80" s="162"/>
      <c r="FP80" s="162"/>
      <c r="FQ80" s="162"/>
      <c r="FR80" s="162"/>
      <c r="FS80" s="162"/>
      <c r="FT80" s="162"/>
      <c r="FU80" s="162"/>
      <c r="FV80" s="162"/>
      <c r="FW80" s="162"/>
      <c r="FX80" s="162"/>
      <c r="FY80" s="162"/>
      <c r="FZ80" s="162"/>
      <c r="GA80" s="162"/>
      <c r="GB80" s="162"/>
      <c r="GC80" s="162"/>
      <c r="GD80" s="162"/>
    </row>
    <row r="81" spans="13:229" ht="7.5" customHeight="1" x14ac:dyDescent="0.35">
      <c r="M81" s="906"/>
      <c r="N81" s="906"/>
      <c r="O81" s="906"/>
      <c r="P81" s="918"/>
      <c r="Q81" s="809" t="s">
        <v>2244</v>
      </c>
      <c r="R81" s="810"/>
      <c r="S81" s="810"/>
      <c r="T81" s="811"/>
      <c r="U81" s="587"/>
      <c r="AG81" s="162"/>
      <c r="AH81" s="162"/>
      <c r="AI81" s="162"/>
      <c r="AJ81" s="162"/>
      <c r="AK81" s="162"/>
      <c r="AL81" s="803"/>
      <c r="AM81" s="804"/>
      <c r="AN81" s="804"/>
      <c r="AO81" s="805"/>
      <c r="AP81" s="808"/>
      <c r="AQ81" s="808"/>
      <c r="AR81" s="808"/>
      <c r="AS81" s="808"/>
      <c r="AZ81" s="808"/>
      <c r="BA81" s="808"/>
      <c r="BB81" s="808"/>
      <c r="BC81" s="808"/>
      <c r="BD81" s="803"/>
      <c r="BE81" s="804"/>
      <c r="BF81" s="804"/>
      <c r="BG81" s="805"/>
      <c r="BH81" s="803"/>
      <c r="BI81" s="804"/>
      <c r="BJ81" s="804"/>
      <c r="BK81" s="805"/>
      <c r="BL81" s="808"/>
      <c r="BM81" s="808"/>
      <c r="BN81" s="808"/>
      <c r="BO81" s="808"/>
      <c r="BP81" s="808"/>
      <c r="BQ81" s="808"/>
      <c r="BR81" s="808"/>
      <c r="BS81" s="808"/>
      <c r="BT81" s="800"/>
      <c r="BU81" s="801"/>
      <c r="BV81" s="801"/>
      <c r="BW81" s="802"/>
      <c r="BX81" s="800"/>
      <c r="BY81" s="801"/>
      <c r="BZ81" s="801"/>
      <c r="CA81" s="802"/>
      <c r="CB81" s="808"/>
      <c r="CC81" s="808"/>
      <c r="CD81" s="808"/>
      <c r="CE81" s="808"/>
      <c r="CJ81" s="808"/>
      <c r="CK81" s="808"/>
      <c r="CL81" s="808"/>
      <c r="CM81" s="808"/>
      <c r="CN81" s="812"/>
      <c r="CO81" s="813"/>
      <c r="CP81" s="813"/>
      <c r="CQ81" s="814"/>
      <c r="CR81" s="812"/>
      <c r="CS81" s="813"/>
      <c r="CT81" s="813"/>
      <c r="CU81" s="814"/>
      <c r="CV81" s="808"/>
      <c r="CW81" s="808"/>
      <c r="CX81" s="808"/>
      <c r="CY81" s="808"/>
      <c r="CZ81" s="377"/>
      <c r="DA81" s="377"/>
      <c r="DR81" s="377"/>
      <c r="DS81" s="377"/>
      <c r="DT81" s="377"/>
      <c r="DU81" s="377"/>
      <c r="DV81" s="377"/>
      <c r="DW81" s="377"/>
      <c r="DX81" s="377"/>
      <c r="DY81" s="377"/>
      <c r="DZ81" s="377"/>
      <c r="EA81" s="377"/>
      <c r="EB81" s="377"/>
      <c r="EC81" s="377"/>
      <c r="ED81" s="377"/>
      <c r="EE81" s="377"/>
      <c r="EF81" s="377"/>
      <c r="EG81" s="377"/>
      <c r="EH81" s="377"/>
      <c r="EI81" s="377"/>
      <c r="EJ81" s="162"/>
      <c r="EK81" s="162"/>
      <c r="EL81" s="162"/>
      <c r="EM81" s="162"/>
      <c r="EN81" s="162"/>
      <c r="EO81" s="162"/>
      <c r="EP81" s="162"/>
      <c r="EQ81" s="162"/>
      <c r="ER81" s="162"/>
      <c r="ES81" s="162"/>
      <c r="ET81" s="162"/>
      <c r="EU81" s="162"/>
      <c r="EV81" s="162"/>
      <c r="EW81" s="162"/>
      <c r="EX81" s="162"/>
      <c r="EY81" s="162"/>
      <c r="EZ81" s="162"/>
      <c r="FA81" s="162"/>
      <c r="FB81" s="162"/>
      <c r="FC81" s="162"/>
      <c r="FD81" s="162"/>
      <c r="FE81" s="162"/>
      <c r="FF81" s="162"/>
      <c r="FG81" s="162"/>
      <c r="FH81" s="162"/>
      <c r="FI81" s="162"/>
      <c r="FJ81" s="162"/>
      <c r="FK81" s="162"/>
      <c r="FL81" s="162"/>
      <c r="FM81" s="162"/>
      <c r="FN81" s="162"/>
      <c r="FO81" s="162"/>
      <c r="FP81" s="162"/>
      <c r="FQ81" s="162"/>
      <c r="FR81" s="162"/>
      <c r="FS81" s="162"/>
      <c r="FT81" s="162"/>
      <c r="FU81" s="162"/>
      <c r="FV81" s="162"/>
      <c r="FW81" s="162"/>
      <c r="FX81" s="162"/>
      <c r="FY81" s="162"/>
      <c r="FZ81" s="162"/>
      <c r="GA81" s="162"/>
      <c r="GB81" s="162"/>
      <c r="GC81" s="162"/>
      <c r="GD81" s="162"/>
    </row>
    <row r="82" spans="13:229" ht="7.5" customHeight="1" x14ac:dyDescent="0.35">
      <c r="M82" s="906"/>
      <c r="N82" s="906"/>
      <c r="O82" s="906"/>
      <c r="P82" s="918"/>
      <c r="Q82" s="812"/>
      <c r="R82" s="813"/>
      <c r="S82" s="813"/>
      <c r="T82" s="814"/>
      <c r="U82" s="587"/>
      <c r="Z82" s="928" t="s">
        <v>1512</v>
      </c>
      <c r="AA82" s="929"/>
      <c r="AB82" s="929"/>
      <c r="AC82" s="929"/>
      <c r="AD82" s="929"/>
      <c r="AE82" s="929"/>
      <c r="AF82" s="929"/>
      <c r="AG82" s="929"/>
      <c r="AH82" s="929"/>
      <c r="AI82" s="930"/>
      <c r="AL82" s="797" t="s">
        <v>1645</v>
      </c>
      <c r="AM82" s="798"/>
      <c r="AN82" s="798"/>
      <c r="AO82" s="799"/>
      <c r="AP82" s="808"/>
      <c r="AQ82" s="808"/>
      <c r="AR82" s="808"/>
      <c r="AS82" s="808"/>
      <c r="AZ82" s="808"/>
      <c r="BA82" s="808"/>
      <c r="BB82" s="808"/>
      <c r="BC82" s="808"/>
      <c r="BD82" s="797" t="s">
        <v>1958</v>
      </c>
      <c r="BE82" s="798"/>
      <c r="BF82" s="798"/>
      <c r="BG82" s="799"/>
      <c r="BH82" s="797" t="s">
        <v>1682</v>
      </c>
      <c r="BI82" s="798"/>
      <c r="BJ82" s="798"/>
      <c r="BK82" s="799"/>
      <c r="BL82" s="808"/>
      <c r="BM82" s="808"/>
      <c r="BN82" s="808"/>
      <c r="BO82" s="808"/>
      <c r="BP82" s="808"/>
      <c r="BQ82" s="808"/>
      <c r="BR82" s="808"/>
      <c r="BS82" s="808"/>
      <c r="BT82" s="803"/>
      <c r="BU82" s="804"/>
      <c r="BV82" s="804"/>
      <c r="BW82" s="805"/>
      <c r="BX82" s="803"/>
      <c r="BY82" s="804"/>
      <c r="BZ82" s="804"/>
      <c r="CA82" s="805"/>
      <c r="CB82" s="808"/>
      <c r="CC82" s="808"/>
      <c r="CD82" s="808"/>
      <c r="CE82" s="808"/>
      <c r="CJ82" s="808"/>
      <c r="CK82" s="808"/>
      <c r="CL82" s="808"/>
      <c r="CM82" s="808"/>
      <c r="CN82" s="815"/>
      <c r="CO82" s="816"/>
      <c r="CP82" s="816"/>
      <c r="CQ82" s="817"/>
      <c r="CR82" s="815"/>
      <c r="CS82" s="816"/>
      <c r="CT82" s="816"/>
      <c r="CU82" s="817"/>
      <c r="CV82" s="808"/>
      <c r="CW82" s="808"/>
      <c r="CX82" s="808"/>
      <c r="CY82" s="808"/>
      <c r="CZ82" s="377"/>
      <c r="DA82" s="377"/>
      <c r="DR82" s="377"/>
      <c r="DS82" s="377"/>
      <c r="DT82" s="377"/>
      <c r="DU82" s="377"/>
      <c r="DV82" s="377"/>
      <c r="DW82" s="377"/>
      <c r="DX82" s="377"/>
      <c r="DY82" s="377"/>
      <c r="DZ82" s="377"/>
      <c r="EA82" s="377"/>
      <c r="EB82" s="377"/>
      <c r="EC82" s="377"/>
      <c r="ED82" s="377"/>
      <c r="EE82" s="377"/>
      <c r="EF82" s="377"/>
      <c r="EG82" s="377"/>
      <c r="EH82" s="377"/>
      <c r="EI82" s="377"/>
      <c r="EJ82" s="162"/>
      <c r="EK82" s="162"/>
      <c r="EL82" s="162"/>
      <c r="EM82" s="162"/>
      <c r="EN82" s="162"/>
      <c r="EO82" s="162"/>
      <c r="EP82" s="162"/>
      <c r="EQ82" s="162"/>
      <c r="ER82" s="162"/>
      <c r="ES82" s="162"/>
      <c r="ET82" s="162"/>
      <c r="EU82" s="162"/>
      <c r="EV82" s="162"/>
      <c r="EW82" s="162"/>
      <c r="EX82" s="162"/>
      <c r="EY82" s="162"/>
      <c r="EZ82" s="162"/>
      <c r="FA82" s="162"/>
      <c r="FB82" s="162"/>
      <c r="FC82" s="162"/>
      <c r="FD82" s="162"/>
      <c r="FE82" s="162"/>
      <c r="FF82" s="162"/>
      <c r="FG82" s="162"/>
      <c r="FH82" s="162"/>
      <c r="FI82" s="162"/>
      <c r="FJ82" s="162"/>
      <c r="FK82" s="162"/>
      <c r="FL82" s="162"/>
      <c r="FM82" s="162"/>
      <c r="FN82" s="162"/>
      <c r="FO82" s="162"/>
      <c r="FP82" s="162"/>
      <c r="FQ82" s="162"/>
      <c r="FR82" s="162"/>
      <c r="FS82" s="162"/>
      <c r="FT82" s="162"/>
      <c r="FU82" s="162"/>
      <c r="FV82" s="162"/>
      <c r="FW82" s="162"/>
      <c r="FX82" s="162"/>
      <c r="FY82" s="162"/>
      <c r="FZ82" s="162"/>
      <c r="GA82" s="162"/>
      <c r="GB82" s="162"/>
      <c r="GC82" s="162"/>
      <c r="GD82" s="162"/>
    </row>
    <row r="83" spans="13:229" ht="7.5" customHeight="1" x14ac:dyDescent="0.35">
      <c r="M83" s="906"/>
      <c r="N83" s="906"/>
      <c r="O83" s="906"/>
      <c r="P83" s="918"/>
      <c r="Q83" s="812"/>
      <c r="R83" s="813"/>
      <c r="S83" s="813"/>
      <c r="T83" s="814"/>
      <c r="U83" s="587"/>
      <c r="Z83" s="931"/>
      <c r="AA83" s="932"/>
      <c r="AB83" s="932"/>
      <c r="AC83" s="932"/>
      <c r="AD83" s="932"/>
      <c r="AE83" s="932"/>
      <c r="AF83" s="932"/>
      <c r="AG83" s="932"/>
      <c r="AH83" s="932"/>
      <c r="AI83" s="933"/>
      <c r="AL83" s="800"/>
      <c r="AM83" s="801"/>
      <c r="AN83" s="801"/>
      <c r="AO83" s="802"/>
      <c r="AP83" s="808"/>
      <c r="AQ83" s="808"/>
      <c r="AR83" s="808"/>
      <c r="AS83" s="808"/>
      <c r="AZ83" s="808"/>
      <c r="BA83" s="808"/>
      <c r="BB83" s="808"/>
      <c r="BC83" s="808"/>
      <c r="BD83" s="800"/>
      <c r="BE83" s="801"/>
      <c r="BF83" s="801"/>
      <c r="BG83" s="802"/>
      <c r="BH83" s="800"/>
      <c r="BI83" s="801"/>
      <c r="BJ83" s="801"/>
      <c r="BK83" s="802"/>
      <c r="BL83" s="808"/>
      <c r="BM83" s="808"/>
      <c r="BN83" s="808"/>
      <c r="BO83" s="808"/>
      <c r="BP83" s="162"/>
      <c r="BQ83" s="162"/>
      <c r="BR83" s="162"/>
      <c r="BS83" s="162"/>
      <c r="CB83" s="404"/>
      <c r="CC83" s="404"/>
      <c r="CL83" s="625"/>
      <c r="CM83" s="625"/>
      <c r="CN83" s="625"/>
      <c r="CO83" s="625"/>
      <c r="CP83" s="625"/>
      <c r="CQ83" s="625"/>
      <c r="CR83" s="625"/>
      <c r="CS83" s="625"/>
      <c r="CT83" s="625"/>
      <c r="CU83" s="625"/>
      <c r="CV83" s="638"/>
      <c r="CW83" s="638"/>
      <c r="CX83" s="638"/>
      <c r="CY83" s="638"/>
      <c r="CZ83" s="638"/>
      <c r="DA83" s="638"/>
      <c r="DB83" s="404"/>
      <c r="DC83" s="377"/>
      <c r="DD83" s="377"/>
      <c r="DE83" s="377"/>
      <c r="DF83" s="377"/>
      <c r="DG83" s="377"/>
      <c r="DH83" s="377"/>
      <c r="DI83" s="377"/>
      <c r="DJ83" s="377"/>
      <c r="DK83" s="377"/>
      <c r="DL83" s="377"/>
      <c r="DM83" s="377"/>
      <c r="DN83" s="377"/>
      <c r="DO83" s="377"/>
      <c r="DP83" s="377"/>
      <c r="DQ83" s="377"/>
      <c r="DR83" s="377"/>
      <c r="DS83" s="377"/>
      <c r="DT83" s="377"/>
      <c r="DU83" s="377"/>
      <c r="DV83" s="377"/>
      <c r="DW83" s="377"/>
      <c r="DX83" s="377"/>
      <c r="DY83" s="377"/>
      <c r="DZ83" s="377"/>
      <c r="EA83" s="377"/>
      <c r="EB83" s="377"/>
      <c r="EC83" s="377"/>
      <c r="ED83" s="377"/>
      <c r="EE83" s="377"/>
      <c r="EF83" s="377"/>
      <c r="EG83" s="377"/>
      <c r="EH83" s="377"/>
      <c r="EI83" s="377"/>
      <c r="EJ83" s="162"/>
      <c r="EK83" s="162"/>
      <c r="EL83" s="162"/>
      <c r="EM83" s="162"/>
      <c r="EN83" s="162"/>
      <c r="EO83" s="162"/>
      <c r="EP83" s="162"/>
      <c r="EQ83" s="162"/>
      <c r="ER83" s="162"/>
      <c r="ES83" s="162"/>
      <c r="ET83" s="162"/>
      <c r="EU83" s="162"/>
      <c r="EV83" s="162"/>
      <c r="EW83" s="162"/>
      <c r="EX83" s="162"/>
      <c r="EY83" s="162"/>
      <c r="EZ83" s="162"/>
      <c r="FA83" s="162"/>
      <c r="FB83" s="162"/>
      <c r="FC83" s="162"/>
      <c r="FD83" s="162"/>
      <c r="FE83" s="162"/>
      <c r="FF83" s="162"/>
      <c r="FG83" s="162"/>
      <c r="FH83" s="162"/>
      <c r="FI83" s="162"/>
      <c r="FJ83" s="162"/>
      <c r="FK83" s="162"/>
      <c r="FL83" s="162"/>
      <c r="FM83" s="162"/>
      <c r="FN83" s="162"/>
      <c r="FO83" s="162"/>
      <c r="FP83" s="162"/>
      <c r="FQ83" s="162"/>
      <c r="FR83" s="162"/>
      <c r="FS83" s="162"/>
      <c r="FT83" s="162"/>
      <c r="FU83" s="162"/>
      <c r="FV83" s="162"/>
      <c r="FW83" s="162"/>
      <c r="FX83" s="162"/>
      <c r="FY83" s="162"/>
      <c r="FZ83" s="162"/>
      <c r="GA83" s="162"/>
      <c r="GB83" s="162"/>
      <c r="GC83" s="162"/>
      <c r="GD83" s="162"/>
    </row>
    <row r="84" spans="13:229" ht="7.5" customHeight="1" x14ac:dyDescent="0.35">
      <c r="M84" s="906"/>
      <c r="N84" s="906"/>
      <c r="O84" s="906"/>
      <c r="P84" s="918"/>
      <c r="Q84" s="815"/>
      <c r="R84" s="816"/>
      <c r="S84" s="816"/>
      <c r="T84" s="817"/>
      <c r="U84" s="587"/>
      <c r="Z84" s="931"/>
      <c r="AA84" s="932"/>
      <c r="AB84" s="932"/>
      <c r="AC84" s="932"/>
      <c r="AD84" s="932"/>
      <c r="AE84" s="932"/>
      <c r="AF84" s="932"/>
      <c r="AG84" s="932"/>
      <c r="AH84" s="932"/>
      <c r="AI84" s="933"/>
      <c r="AL84" s="800"/>
      <c r="AM84" s="801"/>
      <c r="AN84" s="801"/>
      <c r="AO84" s="802"/>
      <c r="AP84" s="808"/>
      <c r="AQ84" s="808"/>
      <c r="AR84" s="808"/>
      <c r="AS84" s="808"/>
      <c r="AZ84" s="808"/>
      <c r="BA84" s="808"/>
      <c r="BB84" s="808"/>
      <c r="BC84" s="808"/>
      <c r="BD84" s="800"/>
      <c r="BE84" s="801"/>
      <c r="BF84" s="801"/>
      <c r="BG84" s="802"/>
      <c r="BH84" s="800"/>
      <c r="BI84" s="801"/>
      <c r="BJ84" s="801"/>
      <c r="BK84" s="802"/>
      <c r="BL84" s="808"/>
      <c r="BM84" s="808"/>
      <c r="BN84" s="808"/>
      <c r="BO84" s="808"/>
      <c r="BP84" s="162"/>
      <c r="BQ84" s="162"/>
      <c r="BR84" s="162"/>
      <c r="BS84" s="162"/>
      <c r="BU84" s="665"/>
      <c r="BV84" s="665"/>
      <c r="BW84" s="665"/>
      <c r="BX84" s="665"/>
      <c r="BY84" s="665"/>
      <c r="BZ84" s="665"/>
      <c r="CB84" s="404"/>
      <c r="CC84" s="404"/>
      <c r="CL84" s="436"/>
      <c r="CM84" s="436"/>
      <c r="CN84" s="436"/>
      <c r="CO84" s="403"/>
      <c r="CP84" s="436"/>
      <c r="CQ84" s="436"/>
      <c r="CR84" s="436"/>
      <c r="CS84" s="436"/>
      <c r="CT84" s="436"/>
      <c r="CU84" s="625"/>
      <c r="CV84" s="638"/>
      <c r="CW84" s="638"/>
      <c r="CX84" s="638"/>
      <c r="CY84" s="638"/>
      <c r="CZ84" s="638"/>
      <c r="DA84" s="638"/>
      <c r="DB84" s="404"/>
      <c r="DC84" s="377"/>
      <c r="DD84" s="377"/>
      <c r="DE84" s="377"/>
      <c r="DF84" s="377"/>
      <c r="DG84" s="377"/>
      <c r="DH84" s="377"/>
      <c r="DI84" s="377"/>
      <c r="DJ84" s="377"/>
      <c r="DK84" s="377"/>
      <c r="DL84" s="377"/>
      <c r="DM84" s="377"/>
      <c r="DN84" s="377"/>
      <c r="DO84" s="377"/>
      <c r="DP84" s="377"/>
      <c r="DQ84" s="377"/>
      <c r="DR84" s="377"/>
      <c r="DS84" s="377"/>
      <c r="DT84" s="377"/>
      <c r="DU84" s="377"/>
      <c r="DV84" s="377"/>
      <c r="DW84" s="377"/>
      <c r="DX84" s="377"/>
      <c r="DY84" s="377"/>
      <c r="DZ84" s="377"/>
      <c r="EA84" s="377"/>
      <c r="EB84" s="377"/>
      <c r="EC84" s="377"/>
      <c r="ED84" s="377"/>
      <c r="EE84" s="377"/>
      <c r="EF84" s="377"/>
      <c r="EG84" s="377"/>
      <c r="EH84" s="377"/>
      <c r="EI84" s="377"/>
      <c r="EJ84" s="162"/>
      <c r="EK84" s="162"/>
      <c r="EL84" s="162"/>
      <c r="EM84" s="162"/>
      <c r="EN84" s="162"/>
      <c r="EO84" s="162"/>
      <c r="EP84" s="401"/>
      <c r="EQ84" s="401"/>
      <c r="ER84" s="401"/>
      <c r="ES84" s="401"/>
      <c r="ET84" s="401"/>
      <c r="EU84" s="401"/>
      <c r="EV84" s="401"/>
      <c r="EW84" s="401"/>
      <c r="EX84" s="162"/>
      <c r="EY84" s="162"/>
      <c r="EZ84" s="162"/>
      <c r="FA84" s="162"/>
      <c r="FB84" s="162"/>
      <c r="FC84" s="162"/>
      <c r="FD84" s="162"/>
      <c r="FE84" s="162"/>
      <c r="FF84" s="162"/>
      <c r="FG84" s="162"/>
      <c r="FH84" s="162"/>
      <c r="FI84" s="162"/>
      <c r="FJ84" s="162"/>
      <c r="FK84" s="162"/>
      <c r="FL84" s="162"/>
      <c r="FM84" s="162"/>
      <c r="FN84" s="162"/>
      <c r="FO84" s="162"/>
      <c r="FP84" s="162"/>
      <c r="FQ84" s="162"/>
      <c r="FR84" s="162"/>
      <c r="FS84" s="162"/>
      <c r="FT84" s="162"/>
      <c r="FU84" s="162"/>
      <c r="FV84" s="162"/>
      <c r="FW84" s="162"/>
      <c r="FX84" s="162"/>
      <c r="FY84" s="162"/>
      <c r="FZ84" s="162"/>
      <c r="GA84" s="162"/>
      <c r="GB84" s="162"/>
      <c r="GC84" s="162"/>
      <c r="GD84" s="162"/>
    </row>
    <row r="85" spans="13:229" ht="7.5" customHeight="1" x14ac:dyDescent="0.35">
      <c r="M85" s="906"/>
      <c r="N85" s="906"/>
      <c r="O85" s="906"/>
      <c r="P85" s="918"/>
      <c r="Q85" s="809" t="s">
        <v>2243</v>
      </c>
      <c r="R85" s="810"/>
      <c r="S85" s="810"/>
      <c r="T85" s="811"/>
      <c r="U85" s="587"/>
      <c r="Z85" s="931"/>
      <c r="AA85" s="932"/>
      <c r="AB85" s="932"/>
      <c r="AC85" s="932"/>
      <c r="AD85" s="932"/>
      <c r="AE85" s="932"/>
      <c r="AF85" s="932"/>
      <c r="AG85" s="932"/>
      <c r="AH85" s="932"/>
      <c r="AI85" s="933"/>
      <c r="AL85" s="803"/>
      <c r="AM85" s="804"/>
      <c r="AN85" s="804"/>
      <c r="AO85" s="805"/>
      <c r="AP85" s="808"/>
      <c r="AQ85" s="808"/>
      <c r="AR85" s="808"/>
      <c r="AS85" s="808"/>
      <c r="AZ85" s="808"/>
      <c r="BA85" s="808"/>
      <c r="BB85" s="808"/>
      <c r="BC85" s="808"/>
      <c r="BD85" s="803"/>
      <c r="BE85" s="804"/>
      <c r="BF85" s="804"/>
      <c r="BG85" s="805"/>
      <c r="BH85" s="803"/>
      <c r="BI85" s="804"/>
      <c r="BJ85" s="804"/>
      <c r="BK85" s="805"/>
      <c r="BL85" s="808"/>
      <c r="BM85" s="808"/>
      <c r="BN85" s="808"/>
      <c r="BO85" s="808"/>
      <c r="BP85" s="162"/>
      <c r="BQ85" s="162"/>
      <c r="BR85" s="162"/>
      <c r="BS85" s="162"/>
      <c r="BU85" s="665"/>
      <c r="BV85" s="665"/>
      <c r="BW85" s="665"/>
      <c r="BX85" s="665"/>
      <c r="BY85" s="665"/>
      <c r="BZ85" s="665"/>
      <c r="CB85" s="404"/>
      <c r="CC85" s="404"/>
      <c r="CL85" s="436"/>
      <c r="CM85" s="436"/>
      <c r="CN85" s="436"/>
      <c r="CO85" s="436"/>
      <c r="CP85" s="436"/>
      <c r="CQ85" s="436"/>
      <c r="CR85" s="436"/>
      <c r="CS85" s="436"/>
      <c r="CT85" s="436"/>
      <c r="CU85" s="625"/>
      <c r="CV85" s="638"/>
      <c r="CW85" s="638"/>
      <c r="CX85" s="638"/>
      <c r="CY85" s="638"/>
      <c r="CZ85" s="638"/>
      <c r="DA85" s="638"/>
      <c r="DB85" s="404"/>
      <c r="DC85" s="377"/>
      <c r="DD85" s="377"/>
      <c r="DE85" s="377"/>
      <c r="DF85" s="377"/>
      <c r="DG85" s="377"/>
      <c r="DH85" s="377"/>
      <c r="DI85" s="377"/>
      <c r="DJ85" s="377"/>
      <c r="DK85" s="377"/>
      <c r="DL85" s="377"/>
      <c r="DM85" s="377"/>
      <c r="DN85" s="377"/>
      <c r="DO85" s="377"/>
      <c r="DP85" s="377"/>
      <c r="DQ85" s="377"/>
      <c r="DR85" s="377"/>
      <c r="DS85" s="377"/>
      <c r="DT85" s="377"/>
      <c r="DU85" s="377"/>
      <c r="DV85" s="377"/>
      <c r="DW85" s="377"/>
      <c r="DX85" s="377"/>
      <c r="DY85" s="377"/>
      <c r="DZ85" s="377"/>
      <c r="EA85" s="377"/>
      <c r="EB85" s="377"/>
      <c r="EC85" s="377"/>
      <c r="ED85" s="377"/>
      <c r="EE85" s="377"/>
      <c r="EF85" s="377"/>
      <c r="EG85" s="448"/>
      <c r="EH85" s="448"/>
      <c r="EI85" s="448"/>
      <c r="EJ85" s="448"/>
      <c r="EK85" s="448"/>
      <c r="EL85" s="411"/>
      <c r="EM85" s="162"/>
      <c r="EN85" s="162"/>
      <c r="EO85" s="162"/>
      <c r="EP85" s="401"/>
      <c r="EQ85" s="401"/>
      <c r="ER85" s="401"/>
      <c r="ES85" s="401"/>
      <c r="ET85" s="401"/>
      <c r="EU85" s="401"/>
      <c r="EV85" s="401"/>
      <c r="EW85" s="401"/>
      <c r="EX85" s="162"/>
      <c r="EY85" s="162"/>
      <c r="EZ85" s="162"/>
      <c r="FA85" s="162"/>
      <c r="FB85" s="162"/>
      <c r="FC85" s="162"/>
      <c r="FD85" s="162"/>
      <c r="FE85" s="162"/>
      <c r="FF85" s="162"/>
      <c r="FG85" s="162"/>
      <c r="FH85" s="162"/>
      <c r="FI85" s="162"/>
      <c r="FJ85" s="162"/>
      <c r="FK85" s="162"/>
      <c r="FL85" s="162"/>
      <c r="FM85" s="162"/>
      <c r="FN85" s="162"/>
      <c r="FO85" s="162"/>
      <c r="FP85" s="162"/>
      <c r="FQ85" s="162"/>
      <c r="FR85" s="162"/>
      <c r="FS85" s="162"/>
      <c r="FT85" s="162"/>
      <c r="FU85" s="162"/>
      <c r="FV85" s="162"/>
      <c r="FW85" s="162"/>
      <c r="FX85" s="162"/>
      <c r="FY85" s="162"/>
      <c r="FZ85" s="162"/>
      <c r="GA85" s="162"/>
      <c r="GB85" s="162"/>
      <c r="GC85" s="162"/>
      <c r="GD85" s="162"/>
      <c r="HL85" s="374"/>
      <c r="HM85" s="374"/>
      <c r="HN85" s="374"/>
      <c r="HO85" s="374"/>
    </row>
    <row r="86" spans="13:229" ht="7.5" customHeight="1" x14ac:dyDescent="0.35">
      <c r="M86" s="906"/>
      <c r="N86" s="906"/>
      <c r="O86" s="906"/>
      <c r="P86" s="918"/>
      <c r="Q86" s="812"/>
      <c r="R86" s="813"/>
      <c r="S86" s="813"/>
      <c r="T86" s="814"/>
      <c r="U86" s="587"/>
      <c r="Z86" s="931"/>
      <c r="AA86" s="932"/>
      <c r="AB86" s="932"/>
      <c r="AC86" s="932"/>
      <c r="AD86" s="932"/>
      <c r="AE86" s="932"/>
      <c r="AF86" s="932"/>
      <c r="AG86" s="932"/>
      <c r="AH86" s="932"/>
      <c r="AI86" s="933"/>
      <c r="AL86" s="797" t="s">
        <v>1644</v>
      </c>
      <c r="AM86" s="798"/>
      <c r="AN86" s="798"/>
      <c r="AO86" s="799"/>
      <c r="AP86" s="808"/>
      <c r="AQ86" s="808"/>
      <c r="AR86" s="808"/>
      <c r="AS86" s="808"/>
      <c r="AZ86" s="808"/>
      <c r="BA86" s="808"/>
      <c r="BB86" s="808"/>
      <c r="BC86" s="808"/>
      <c r="BD86" s="797" t="s">
        <v>1959</v>
      </c>
      <c r="BE86" s="798"/>
      <c r="BF86" s="798"/>
      <c r="BG86" s="799"/>
      <c r="BH86" s="797" t="s">
        <v>1683</v>
      </c>
      <c r="BI86" s="798"/>
      <c r="BJ86" s="798"/>
      <c r="BK86" s="799"/>
      <c r="BL86" s="808"/>
      <c r="BM86" s="808"/>
      <c r="BN86" s="808"/>
      <c r="BO86" s="808"/>
      <c r="BP86" s="162"/>
      <c r="BQ86" s="162"/>
      <c r="BR86" s="162"/>
      <c r="BS86" s="162"/>
      <c r="BT86" s="475"/>
      <c r="BU86" s="680"/>
      <c r="BV86" s="680"/>
      <c r="BW86" s="680"/>
      <c r="BX86" s="680"/>
      <c r="BY86" s="680"/>
      <c r="BZ86" s="680"/>
      <c r="CA86" s="404"/>
      <c r="CB86" s="404"/>
      <c r="CC86" s="404"/>
      <c r="CD86" s="475"/>
      <c r="CE86" s="436"/>
      <c r="CF86" s="436"/>
      <c r="CG86" s="436"/>
      <c r="CH86" s="436"/>
      <c r="CI86" s="436"/>
      <c r="CO86" s="685"/>
      <c r="CP86" s="685"/>
      <c r="CQ86" s="685"/>
      <c r="CR86" s="685"/>
      <c r="CS86" s="685"/>
      <c r="CT86" s="685"/>
      <c r="CU86" s="625"/>
      <c r="CV86" s="436"/>
      <c r="CW86" s="436"/>
      <c r="CX86" s="436"/>
      <c r="CY86" s="404"/>
      <c r="CZ86" s="404"/>
      <c r="DA86" s="404"/>
      <c r="DJ86" s="377"/>
      <c r="DK86" s="377"/>
      <c r="DL86" s="377"/>
      <c r="DM86" s="377"/>
      <c r="DN86" s="377"/>
      <c r="DO86" s="377"/>
      <c r="DP86" s="377"/>
      <c r="DQ86" s="377"/>
      <c r="DR86" s="377"/>
      <c r="DS86" s="377"/>
      <c r="DT86" s="377"/>
      <c r="DU86" s="377"/>
      <c r="DV86" s="377"/>
      <c r="DW86" s="377"/>
      <c r="DX86" s="377"/>
      <c r="DY86" s="377"/>
      <c r="DZ86" s="377"/>
      <c r="EA86" s="377"/>
      <c r="EB86" s="377"/>
      <c r="EC86" s="377"/>
      <c r="ED86" s="377"/>
      <c r="EE86" s="377"/>
      <c r="EF86" s="377"/>
      <c r="EG86" s="448"/>
      <c r="EH86" s="448"/>
      <c r="EI86" s="448"/>
      <c r="EJ86" s="448"/>
      <c r="EK86" s="448"/>
      <c r="EL86" s="411"/>
      <c r="EM86" s="162"/>
      <c r="EN86" s="162"/>
      <c r="EO86" s="162"/>
      <c r="EP86" s="401"/>
      <c r="EQ86" s="401"/>
      <c r="ER86" s="401"/>
      <c r="ES86" s="401"/>
      <c r="ET86" s="401"/>
      <c r="EU86" s="401"/>
      <c r="EV86" s="401"/>
      <c r="EW86" s="401"/>
      <c r="EX86" s="162"/>
      <c r="EY86" s="162"/>
      <c r="EZ86" s="162"/>
      <c r="FA86" s="162"/>
      <c r="FB86" s="162"/>
      <c r="FC86" s="162"/>
      <c r="FD86" s="162"/>
      <c r="FE86" s="162"/>
      <c r="FF86" s="162"/>
      <c r="FG86" s="162"/>
      <c r="FH86" s="162"/>
      <c r="FI86" s="162"/>
      <c r="FJ86" s="162"/>
      <c r="FK86" s="162"/>
      <c r="FL86" s="162"/>
      <c r="FM86" s="162"/>
      <c r="FN86" s="162"/>
      <c r="FO86" s="162"/>
      <c r="FP86" s="162"/>
      <c r="FQ86" s="162"/>
      <c r="FR86" s="162"/>
      <c r="FS86" s="162"/>
      <c r="FT86" s="162"/>
      <c r="FU86" s="162"/>
      <c r="FV86" s="162"/>
      <c r="FW86" s="162"/>
      <c r="FX86" s="162"/>
      <c r="FY86" s="162"/>
      <c r="FZ86" s="162"/>
      <c r="GA86" s="162"/>
      <c r="GB86" s="162"/>
      <c r="GC86" s="162"/>
      <c r="GD86" s="162"/>
      <c r="HL86" s="374"/>
      <c r="HM86" s="374"/>
      <c r="HN86" s="374"/>
      <c r="HO86" s="374"/>
    </row>
    <row r="87" spans="13:229" ht="7.5" customHeight="1" x14ac:dyDescent="0.35">
      <c r="M87" s="906"/>
      <c r="N87" s="906"/>
      <c r="O87" s="906"/>
      <c r="P87" s="918"/>
      <c r="Q87" s="812"/>
      <c r="R87" s="813"/>
      <c r="S87" s="813"/>
      <c r="T87" s="814"/>
      <c r="U87" s="587"/>
      <c r="Z87" s="931"/>
      <c r="AA87" s="932"/>
      <c r="AB87" s="932"/>
      <c r="AC87" s="932"/>
      <c r="AD87" s="932"/>
      <c r="AE87" s="932"/>
      <c r="AF87" s="932"/>
      <c r="AG87" s="932"/>
      <c r="AH87" s="932"/>
      <c r="AI87" s="933"/>
      <c r="AL87" s="800"/>
      <c r="AM87" s="801"/>
      <c r="AN87" s="801"/>
      <c r="AO87" s="802"/>
      <c r="AP87" s="808"/>
      <c r="AQ87" s="808"/>
      <c r="AR87" s="808"/>
      <c r="AS87" s="808"/>
      <c r="AZ87" s="808"/>
      <c r="BA87" s="808"/>
      <c r="BB87" s="808"/>
      <c r="BC87" s="808"/>
      <c r="BD87" s="800"/>
      <c r="BE87" s="801"/>
      <c r="BF87" s="801"/>
      <c r="BG87" s="802"/>
      <c r="BH87" s="800"/>
      <c r="BI87" s="801"/>
      <c r="BJ87" s="801"/>
      <c r="BK87" s="802"/>
      <c r="BL87" s="808"/>
      <c r="BM87" s="808"/>
      <c r="BN87" s="808"/>
      <c r="BO87" s="808"/>
      <c r="BP87" s="808"/>
      <c r="BQ87" s="808"/>
      <c r="BR87" s="808"/>
      <c r="BS87" s="808"/>
      <c r="BT87" s="797" t="s">
        <v>1966</v>
      </c>
      <c r="BU87" s="798"/>
      <c r="BV87" s="798"/>
      <c r="BW87" s="799"/>
      <c r="BX87" s="797" t="s">
        <v>1638</v>
      </c>
      <c r="BY87" s="798"/>
      <c r="BZ87" s="798"/>
      <c r="CA87" s="799"/>
      <c r="CB87" s="808"/>
      <c r="CC87" s="808"/>
      <c r="CD87" s="808"/>
      <c r="CE87" s="808"/>
      <c r="CF87" s="436"/>
      <c r="CG87" s="436"/>
      <c r="CH87" s="436"/>
      <c r="CI87" s="436"/>
      <c r="CJ87" s="808"/>
      <c r="CK87" s="808"/>
      <c r="CL87" s="808"/>
      <c r="CM87" s="808"/>
      <c r="CN87" s="797" t="s">
        <v>1962</v>
      </c>
      <c r="CO87" s="798"/>
      <c r="CP87" s="798"/>
      <c r="CQ87" s="799"/>
      <c r="CR87" s="797" t="s">
        <v>1961</v>
      </c>
      <c r="CS87" s="798"/>
      <c r="CT87" s="798"/>
      <c r="CU87" s="799"/>
      <c r="CV87" s="808"/>
      <c r="CW87" s="808"/>
      <c r="CX87" s="808"/>
      <c r="CY87" s="808"/>
      <c r="DK87" s="377"/>
      <c r="DL87" s="377"/>
      <c r="DM87" s="377"/>
      <c r="DN87" s="377"/>
      <c r="DO87" s="377"/>
      <c r="DP87" s="377"/>
      <c r="DQ87" s="377"/>
      <c r="DR87" s="377"/>
      <c r="DS87" s="377"/>
      <c r="DT87" s="377"/>
      <c r="DU87" s="377"/>
      <c r="DV87" s="377"/>
      <c r="DW87" s="377"/>
      <c r="DX87" s="377"/>
      <c r="DY87" s="377"/>
      <c r="DZ87" s="377"/>
      <c r="EA87" s="377"/>
      <c r="EB87" s="377"/>
      <c r="EC87" s="377"/>
      <c r="ED87" s="377"/>
      <c r="EE87" s="377"/>
      <c r="EF87" s="377"/>
      <c r="EG87" s="448"/>
      <c r="EH87" s="448"/>
      <c r="EI87" s="448"/>
      <c r="EJ87" s="448"/>
      <c r="EK87" s="448"/>
      <c r="EL87" s="411"/>
      <c r="EM87" s="162"/>
      <c r="EN87" s="162"/>
      <c r="EO87" s="162"/>
      <c r="EP87" s="399"/>
      <c r="EQ87" s="377"/>
      <c r="ER87" s="377"/>
      <c r="ES87" s="377"/>
      <c r="ET87" s="377"/>
      <c r="EU87" s="377"/>
      <c r="EV87" s="377"/>
      <c r="EW87" s="377"/>
      <c r="EX87" s="377"/>
      <c r="EY87" s="377"/>
      <c r="EZ87" s="377"/>
      <c r="FA87" s="377"/>
      <c r="FB87" s="162"/>
      <c r="FC87" s="162"/>
      <c r="FD87" s="162"/>
      <c r="FE87" s="162"/>
      <c r="FF87" s="162"/>
      <c r="FG87" s="162"/>
      <c r="FH87" s="162"/>
      <c r="FI87" s="162"/>
      <c r="FJ87" s="162"/>
      <c r="FK87" s="162"/>
      <c r="FL87" s="162"/>
      <c r="FM87" s="162"/>
      <c r="FN87" s="162"/>
      <c r="FO87" s="162"/>
      <c r="FP87" s="162"/>
      <c r="FQ87" s="162"/>
      <c r="FR87" s="162"/>
      <c r="FS87" s="162"/>
      <c r="FT87" s="162"/>
      <c r="FU87" s="162"/>
      <c r="FV87" s="162"/>
      <c r="FW87" s="162"/>
      <c r="FX87" s="162"/>
      <c r="FY87" s="162"/>
      <c r="FZ87" s="162"/>
      <c r="GA87" s="162"/>
      <c r="GB87" s="162"/>
      <c r="GC87" s="162"/>
      <c r="GD87" s="162"/>
      <c r="HH87" s="374"/>
      <c r="HI87" s="374"/>
      <c r="HJ87" s="374"/>
      <c r="HK87" s="374"/>
      <c r="HL87" s="374"/>
      <c r="HM87" s="374"/>
      <c r="HN87" s="374"/>
      <c r="HO87" s="374"/>
      <c r="HP87" s="374"/>
      <c r="HQ87" s="374"/>
      <c r="HR87" s="374"/>
      <c r="HS87" s="374"/>
      <c r="HT87" s="381"/>
      <c r="HU87" s="381"/>
    </row>
    <row r="88" spans="13:229" ht="7.5" customHeight="1" x14ac:dyDescent="0.35">
      <c r="M88" s="906"/>
      <c r="N88" s="906"/>
      <c r="O88" s="906"/>
      <c r="P88" s="918"/>
      <c r="Q88" s="815"/>
      <c r="R88" s="816"/>
      <c r="S88" s="816"/>
      <c r="T88" s="817"/>
      <c r="U88" s="587"/>
      <c r="Z88" s="931"/>
      <c r="AA88" s="932"/>
      <c r="AB88" s="932"/>
      <c r="AC88" s="932"/>
      <c r="AD88" s="932"/>
      <c r="AE88" s="932"/>
      <c r="AF88" s="932"/>
      <c r="AG88" s="932"/>
      <c r="AH88" s="932"/>
      <c r="AI88" s="933"/>
      <c r="AL88" s="800"/>
      <c r="AM88" s="801"/>
      <c r="AN88" s="801"/>
      <c r="AO88" s="802"/>
      <c r="AP88" s="808"/>
      <c r="AQ88" s="808"/>
      <c r="AR88" s="808"/>
      <c r="AS88" s="808"/>
      <c r="AZ88" s="808"/>
      <c r="BA88" s="808"/>
      <c r="BB88" s="808"/>
      <c r="BC88" s="808"/>
      <c r="BD88" s="800"/>
      <c r="BE88" s="801"/>
      <c r="BF88" s="801"/>
      <c r="BG88" s="802"/>
      <c r="BH88" s="800"/>
      <c r="BI88" s="801"/>
      <c r="BJ88" s="801"/>
      <c r="BK88" s="802"/>
      <c r="BL88" s="808"/>
      <c r="BM88" s="808"/>
      <c r="BN88" s="808"/>
      <c r="BO88" s="808"/>
      <c r="BP88" s="808"/>
      <c r="BQ88" s="808"/>
      <c r="BR88" s="808"/>
      <c r="BS88" s="808"/>
      <c r="BT88" s="800"/>
      <c r="BU88" s="801"/>
      <c r="BV88" s="801"/>
      <c r="BW88" s="802"/>
      <c r="BX88" s="800"/>
      <c r="BY88" s="801"/>
      <c r="BZ88" s="801"/>
      <c r="CA88" s="802"/>
      <c r="CB88" s="808"/>
      <c r="CC88" s="808"/>
      <c r="CD88" s="808"/>
      <c r="CE88" s="808"/>
      <c r="CF88" s="436"/>
      <c r="CG88" s="436"/>
      <c r="CH88" s="436"/>
      <c r="CI88" s="436"/>
      <c r="CJ88" s="808"/>
      <c r="CK88" s="808"/>
      <c r="CL88" s="808"/>
      <c r="CM88" s="808"/>
      <c r="CN88" s="800"/>
      <c r="CO88" s="801"/>
      <c r="CP88" s="801"/>
      <c r="CQ88" s="802"/>
      <c r="CR88" s="800"/>
      <c r="CS88" s="801"/>
      <c r="CT88" s="801"/>
      <c r="CU88" s="802"/>
      <c r="CV88" s="808"/>
      <c r="CW88" s="808"/>
      <c r="CX88" s="808"/>
      <c r="CY88" s="808"/>
      <c r="DK88" s="377"/>
      <c r="DL88" s="377"/>
      <c r="DM88" s="377"/>
      <c r="DN88" s="377"/>
      <c r="DO88" s="377"/>
      <c r="DP88" s="377"/>
      <c r="DQ88" s="377"/>
      <c r="DR88" s="377"/>
      <c r="DS88" s="377"/>
      <c r="DT88" s="377"/>
      <c r="DU88" s="377"/>
      <c r="DV88" s="377"/>
      <c r="DW88" s="377"/>
      <c r="DX88" s="377"/>
      <c r="DY88" s="377"/>
      <c r="DZ88" s="377"/>
      <c r="EA88" s="377"/>
      <c r="EB88" s="407"/>
      <c r="EC88" s="407"/>
      <c r="ED88" s="407"/>
      <c r="EE88" s="407"/>
      <c r="EF88" s="433"/>
      <c r="EG88" s="433"/>
      <c r="EH88" s="433"/>
      <c r="EI88" s="433"/>
      <c r="EJ88" s="436"/>
      <c r="EK88" s="436"/>
      <c r="EL88" s="436"/>
      <c r="EM88" s="436"/>
      <c r="EN88" s="404"/>
      <c r="EO88" s="404"/>
      <c r="EP88" s="404"/>
      <c r="EQ88" s="404"/>
      <c r="ER88" s="377"/>
      <c r="ES88" s="377"/>
      <c r="ET88" s="377"/>
      <c r="EU88" s="377"/>
      <c r="EV88" s="377"/>
      <c r="EW88" s="377"/>
      <c r="EX88" s="377"/>
      <c r="EY88" s="377"/>
      <c r="EZ88" s="377"/>
      <c r="FA88" s="377"/>
      <c r="FB88" s="162"/>
      <c r="FC88" s="162"/>
      <c r="FD88" s="162"/>
      <c r="FE88" s="162"/>
      <c r="FF88" s="162"/>
      <c r="FG88" s="162"/>
      <c r="FH88" s="162"/>
      <c r="FI88" s="162"/>
      <c r="FJ88" s="162"/>
      <c r="FK88" s="162"/>
      <c r="FL88" s="162"/>
      <c r="FM88" s="162"/>
      <c r="FN88" s="162"/>
      <c r="FO88" s="162"/>
      <c r="FP88" s="162"/>
      <c r="FQ88" s="162"/>
      <c r="FR88" s="162"/>
      <c r="FS88" s="162"/>
      <c r="FT88" s="162"/>
      <c r="FU88" s="162"/>
      <c r="FV88" s="162"/>
      <c r="FW88" s="162"/>
      <c r="FX88" s="162"/>
      <c r="FY88" s="162"/>
      <c r="FZ88" s="162"/>
      <c r="GA88" s="162"/>
      <c r="GB88" s="162"/>
      <c r="GC88" s="162"/>
      <c r="GD88" s="162"/>
      <c r="HH88" s="374"/>
      <c r="HI88" s="374"/>
      <c r="HJ88" s="374"/>
      <c r="HK88" s="374"/>
      <c r="HL88" s="374"/>
      <c r="HM88" s="374"/>
      <c r="HN88" s="374"/>
      <c r="HO88" s="374"/>
      <c r="HP88" s="374"/>
      <c r="HQ88" s="374"/>
      <c r="HR88" s="374"/>
      <c r="HS88" s="374"/>
      <c r="HT88" s="381"/>
      <c r="HU88" s="381"/>
    </row>
    <row r="89" spans="13:229" ht="7.5" customHeight="1" x14ac:dyDescent="0.35">
      <c r="M89" s="665"/>
      <c r="N89" s="381"/>
      <c r="O89" s="381"/>
      <c r="P89" s="381"/>
      <c r="Q89" s="381"/>
      <c r="R89" s="381"/>
      <c r="S89" s="381"/>
      <c r="U89" s="587"/>
      <c r="Z89" s="931"/>
      <c r="AA89" s="932"/>
      <c r="AB89" s="932"/>
      <c r="AC89" s="932"/>
      <c r="AD89" s="932"/>
      <c r="AE89" s="932"/>
      <c r="AF89" s="932"/>
      <c r="AG89" s="932"/>
      <c r="AH89" s="932"/>
      <c r="AI89" s="933"/>
      <c r="AL89" s="803"/>
      <c r="AM89" s="804"/>
      <c r="AN89" s="804"/>
      <c r="AO89" s="805"/>
      <c r="AP89" s="808"/>
      <c r="AQ89" s="808"/>
      <c r="AR89" s="808"/>
      <c r="AS89" s="808"/>
      <c r="AZ89" s="808"/>
      <c r="BA89" s="808"/>
      <c r="BB89" s="808"/>
      <c r="BC89" s="808"/>
      <c r="BD89" s="803"/>
      <c r="BE89" s="804"/>
      <c r="BF89" s="804"/>
      <c r="BG89" s="805"/>
      <c r="BH89" s="803"/>
      <c r="BI89" s="804"/>
      <c r="BJ89" s="804"/>
      <c r="BK89" s="805"/>
      <c r="BL89" s="808"/>
      <c r="BM89" s="808"/>
      <c r="BN89" s="808"/>
      <c r="BO89" s="808"/>
      <c r="BP89" s="808"/>
      <c r="BQ89" s="808"/>
      <c r="BR89" s="808"/>
      <c r="BS89" s="808"/>
      <c r="BT89" s="800"/>
      <c r="BU89" s="801"/>
      <c r="BV89" s="801"/>
      <c r="BW89" s="802"/>
      <c r="BX89" s="800"/>
      <c r="BY89" s="801"/>
      <c r="BZ89" s="801"/>
      <c r="CA89" s="802"/>
      <c r="CB89" s="808"/>
      <c r="CC89" s="808"/>
      <c r="CD89" s="808"/>
      <c r="CE89" s="808"/>
      <c r="CF89" s="436"/>
      <c r="CG89" s="436"/>
      <c r="CH89" s="436"/>
      <c r="CI89" s="436"/>
      <c r="CJ89" s="808"/>
      <c r="CK89" s="808"/>
      <c r="CL89" s="808"/>
      <c r="CM89" s="808"/>
      <c r="CN89" s="800"/>
      <c r="CO89" s="801"/>
      <c r="CP89" s="801"/>
      <c r="CQ89" s="802"/>
      <c r="CR89" s="800"/>
      <c r="CS89" s="801"/>
      <c r="CT89" s="801"/>
      <c r="CU89" s="802"/>
      <c r="CV89" s="808"/>
      <c r="CW89" s="808"/>
      <c r="CX89" s="808"/>
      <c r="CY89" s="808"/>
      <c r="DK89" s="377"/>
      <c r="DL89" s="377"/>
      <c r="DM89" s="377"/>
      <c r="DN89" s="377"/>
      <c r="DO89" s="377"/>
      <c r="DP89" s="377"/>
      <c r="DQ89" s="377"/>
      <c r="DR89" s="377"/>
      <c r="DS89" s="377"/>
      <c r="DT89" s="377"/>
      <c r="DU89" s="377"/>
      <c r="DV89" s="377"/>
      <c r="DW89" s="377"/>
      <c r="DX89" s="377"/>
      <c r="DY89" s="377"/>
      <c r="DZ89" s="377"/>
      <c r="EA89" s="377"/>
      <c r="EB89" s="407"/>
      <c r="EC89" s="407"/>
      <c r="ED89" s="407"/>
      <c r="EE89" s="407"/>
      <c r="EF89" s="433"/>
      <c r="EG89" s="433"/>
      <c r="EH89" s="433"/>
      <c r="EI89" s="433"/>
      <c r="EJ89" s="436"/>
      <c r="EK89" s="436"/>
      <c r="EL89" s="436"/>
      <c r="EM89" s="436"/>
      <c r="EN89" s="404"/>
      <c r="EO89" s="404"/>
      <c r="EP89" s="404"/>
      <c r="EQ89" s="404"/>
      <c r="ER89" s="377"/>
      <c r="ES89" s="377"/>
      <c r="ET89" s="377"/>
      <c r="EU89" s="377"/>
      <c r="EV89" s="377"/>
      <c r="EW89" s="377"/>
      <c r="EX89" s="377"/>
      <c r="EY89" s="377"/>
      <c r="EZ89" s="377"/>
      <c r="FA89" s="377"/>
      <c r="FB89" s="162"/>
      <c r="FC89" s="162"/>
      <c r="FD89" s="162"/>
      <c r="FE89" s="162"/>
      <c r="FF89" s="162"/>
      <c r="FG89" s="162"/>
      <c r="FH89" s="162"/>
      <c r="FI89" s="162"/>
      <c r="FJ89" s="162"/>
      <c r="FK89" s="162"/>
      <c r="FL89" s="162"/>
      <c r="FM89" s="162"/>
      <c r="FN89" s="162"/>
      <c r="FO89" s="162"/>
      <c r="FP89" s="162"/>
      <c r="FQ89" s="162"/>
      <c r="FR89" s="162"/>
      <c r="FS89" s="162"/>
      <c r="FT89" s="162"/>
      <c r="FU89" s="162"/>
      <c r="FV89" s="162"/>
      <c r="FW89" s="162"/>
      <c r="FX89" s="162"/>
      <c r="FY89" s="162"/>
      <c r="FZ89" s="162"/>
      <c r="GA89" s="162"/>
      <c r="GB89" s="162"/>
      <c r="GC89" s="162"/>
      <c r="GD89" s="162"/>
      <c r="HH89" s="374"/>
      <c r="HI89" s="374"/>
      <c r="HJ89" s="374"/>
      <c r="HK89" s="374"/>
      <c r="HL89" s="375"/>
      <c r="HM89" s="376"/>
      <c r="HN89" s="376"/>
      <c r="HO89" s="376"/>
      <c r="HP89" s="374"/>
      <c r="HQ89" s="374"/>
      <c r="HR89" s="374"/>
      <c r="HS89" s="374"/>
      <c r="HT89" s="381"/>
      <c r="HU89" s="381"/>
    </row>
    <row r="90" spans="13:229" ht="7.5" customHeight="1" x14ac:dyDescent="0.35">
      <c r="M90" s="381"/>
      <c r="N90" s="381"/>
      <c r="O90" s="381"/>
      <c r="P90" s="381"/>
      <c r="Q90" s="381"/>
      <c r="R90" s="381"/>
      <c r="S90" s="381"/>
      <c r="U90" s="587"/>
      <c r="Z90" s="931"/>
      <c r="AA90" s="932"/>
      <c r="AB90" s="932"/>
      <c r="AC90" s="932"/>
      <c r="AD90" s="932"/>
      <c r="AE90" s="932"/>
      <c r="AF90" s="932"/>
      <c r="AG90" s="932"/>
      <c r="AH90" s="932"/>
      <c r="AI90" s="933"/>
      <c r="AM90" s="509"/>
      <c r="AN90" s="679"/>
      <c r="AO90" s="679"/>
      <c r="AP90" s="679"/>
      <c r="AQ90" s="679"/>
      <c r="AR90" s="679"/>
      <c r="AS90" s="162"/>
      <c r="BD90" s="162"/>
      <c r="BE90" s="162"/>
      <c r="BF90" s="819" t="s">
        <v>1960</v>
      </c>
      <c r="BG90" s="819"/>
      <c r="BH90" s="819"/>
      <c r="BI90" s="819"/>
      <c r="BJ90" s="162"/>
      <c r="BK90" s="162"/>
      <c r="BP90" s="808"/>
      <c r="BQ90" s="808"/>
      <c r="BR90" s="808"/>
      <c r="BS90" s="808"/>
      <c r="BT90" s="803"/>
      <c r="BU90" s="804"/>
      <c r="BV90" s="804"/>
      <c r="BW90" s="805"/>
      <c r="BX90" s="803"/>
      <c r="BY90" s="804"/>
      <c r="BZ90" s="804"/>
      <c r="CA90" s="805"/>
      <c r="CB90" s="808"/>
      <c r="CC90" s="808"/>
      <c r="CD90" s="808"/>
      <c r="CE90" s="808"/>
      <c r="CF90" s="436"/>
      <c r="CG90" s="436"/>
      <c r="CH90" s="436"/>
      <c r="CI90" s="436"/>
      <c r="CJ90" s="808"/>
      <c r="CK90" s="808"/>
      <c r="CL90" s="808"/>
      <c r="CM90" s="808"/>
      <c r="CN90" s="803"/>
      <c r="CO90" s="804"/>
      <c r="CP90" s="804"/>
      <c r="CQ90" s="805"/>
      <c r="CR90" s="803"/>
      <c r="CS90" s="804"/>
      <c r="CT90" s="804"/>
      <c r="CU90" s="805"/>
      <c r="CV90" s="808"/>
      <c r="CW90" s="808"/>
      <c r="CX90" s="808"/>
      <c r="CY90" s="808"/>
      <c r="DK90" s="377"/>
      <c r="DL90" s="377"/>
      <c r="DM90" s="377"/>
      <c r="DN90" s="377"/>
      <c r="DO90" s="377"/>
      <c r="DP90" s="377"/>
      <c r="DQ90" s="377"/>
      <c r="DR90" s="377"/>
      <c r="DS90" s="377"/>
      <c r="DT90" s="377"/>
      <c r="DU90" s="377"/>
      <c r="DV90" s="377"/>
      <c r="DW90" s="377"/>
      <c r="DX90" s="377"/>
      <c r="DY90" s="377"/>
      <c r="DZ90" s="377"/>
      <c r="EA90" s="377"/>
      <c r="EB90" s="407"/>
      <c r="EC90" s="407"/>
      <c r="ED90" s="407"/>
      <c r="EE90" s="407"/>
      <c r="EF90" s="433"/>
      <c r="EG90" s="433"/>
      <c r="EH90" s="433"/>
      <c r="EI90" s="433"/>
      <c r="EJ90" s="436"/>
      <c r="EK90" s="436"/>
      <c r="EL90" s="436"/>
      <c r="EM90" s="436"/>
      <c r="EN90" s="404"/>
      <c r="EO90" s="404"/>
      <c r="EP90" s="404"/>
      <c r="EQ90" s="404"/>
      <c r="ER90" s="377"/>
      <c r="ES90" s="377"/>
      <c r="ET90" s="377"/>
      <c r="EU90" s="377"/>
      <c r="EV90" s="377"/>
      <c r="EW90" s="377"/>
      <c r="EX90" s="377"/>
      <c r="EY90" s="377"/>
      <c r="EZ90" s="377"/>
      <c r="FA90" s="377"/>
      <c r="FB90" s="162"/>
      <c r="FC90" s="162"/>
      <c r="FD90" s="162"/>
      <c r="FE90" s="162"/>
      <c r="FF90" s="162"/>
      <c r="FG90" s="162"/>
      <c r="FH90" s="162"/>
      <c r="FI90" s="162"/>
      <c r="FJ90" s="162"/>
      <c r="FK90" s="162"/>
      <c r="FL90" s="162"/>
      <c r="FM90" s="162"/>
      <c r="FN90" s="162"/>
      <c r="FO90" s="162"/>
      <c r="FP90" s="162"/>
      <c r="FQ90" s="162"/>
      <c r="FR90" s="162"/>
      <c r="FS90" s="162"/>
      <c r="FT90" s="162"/>
      <c r="FU90" s="162"/>
      <c r="FV90" s="162"/>
      <c r="FW90" s="162"/>
      <c r="FX90" s="162"/>
      <c r="FY90" s="162"/>
      <c r="FZ90" s="162"/>
      <c r="GA90" s="162"/>
      <c r="GB90" s="162"/>
      <c r="GC90" s="162"/>
      <c r="GD90" s="162"/>
      <c r="HH90" s="374"/>
      <c r="HI90" s="374"/>
      <c r="HJ90" s="374"/>
      <c r="HK90" s="374"/>
      <c r="HL90" s="376"/>
      <c r="HM90" s="376"/>
      <c r="HN90" s="376"/>
      <c r="HO90" s="376"/>
      <c r="HP90" s="374"/>
      <c r="HQ90" s="374"/>
      <c r="HR90" s="374"/>
      <c r="HS90" s="374"/>
      <c r="HT90" s="381"/>
      <c r="HU90" s="381"/>
    </row>
    <row r="91" spans="13:229" ht="7.5" customHeight="1" x14ac:dyDescent="0.35">
      <c r="M91" s="381"/>
      <c r="N91" s="381"/>
      <c r="O91" s="381"/>
      <c r="P91" s="381"/>
      <c r="Q91" s="381"/>
      <c r="R91" s="381"/>
      <c r="S91" s="381"/>
      <c r="U91" s="587"/>
      <c r="Z91" s="931"/>
      <c r="AA91" s="932"/>
      <c r="AB91" s="932"/>
      <c r="AC91" s="932"/>
      <c r="AD91" s="932"/>
      <c r="AE91" s="932"/>
      <c r="AF91" s="932"/>
      <c r="AG91" s="932"/>
      <c r="AH91" s="932"/>
      <c r="AI91" s="933"/>
      <c r="AM91" s="679"/>
      <c r="AN91" s="679"/>
      <c r="AO91" s="679"/>
      <c r="AP91" s="679"/>
      <c r="AQ91" s="679"/>
      <c r="AR91" s="679"/>
      <c r="AS91" s="162"/>
      <c r="BD91" s="162"/>
      <c r="BE91" s="162"/>
      <c r="BF91" s="819"/>
      <c r="BG91" s="819"/>
      <c r="BH91" s="819"/>
      <c r="BI91" s="819"/>
      <c r="BJ91" s="162"/>
      <c r="BK91" s="162"/>
      <c r="BP91" s="808"/>
      <c r="BQ91" s="808"/>
      <c r="BR91" s="808"/>
      <c r="BS91" s="808"/>
      <c r="BT91" s="797" t="s">
        <v>1965</v>
      </c>
      <c r="BU91" s="798"/>
      <c r="BV91" s="798"/>
      <c r="BW91" s="799"/>
      <c r="BX91" s="797" t="s">
        <v>1639</v>
      </c>
      <c r="BY91" s="798"/>
      <c r="BZ91" s="798"/>
      <c r="CA91" s="799"/>
      <c r="CB91" s="808"/>
      <c r="CC91" s="808"/>
      <c r="CD91" s="808"/>
      <c r="CE91" s="808"/>
      <c r="CF91" s="436"/>
      <c r="CG91" s="436"/>
      <c r="CH91" s="436"/>
      <c r="CI91" s="436"/>
      <c r="CJ91" s="808"/>
      <c r="CK91" s="808"/>
      <c r="CL91" s="808"/>
      <c r="CM91" s="808"/>
      <c r="CN91" s="797" t="s">
        <v>1963</v>
      </c>
      <c r="CO91" s="798"/>
      <c r="CP91" s="798"/>
      <c r="CQ91" s="799"/>
      <c r="CR91" s="797" t="s">
        <v>1637</v>
      </c>
      <c r="CS91" s="798"/>
      <c r="CT91" s="798"/>
      <c r="CU91" s="799"/>
      <c r="CV91" s="808"/>
      <c r="CW91" s="808"/>
      <c r="CX91" s="808"/>
      <c r="CY91" s="808"/>
      <c r="DK91" s="377"/>
      <c r="DL91" s="377"/>
      <c r="DM91" s="377"/>
      <c r="DN91" s="377"/>
      <c r="DO91" s="377"/>
      <c r="DP91" s="377"/>
      <c r="DQ91" s="377"/>
      <c r="DR91" s="377"/>
      <c r="DS91" s="377"/>
      <c r="DT91" s="377"/>
      <c r="DU91" s="377"/>
      <c r="DV91" s="377"/>
      <c r="DW91" s="377"/>
      <c r="DX91" s="377"/>
      <c r="DY91" s="377"/>
      <c r="DZ91" s="377"/>
      <c r="EA91" s="377"/>
      <c r="EB91" s="407"/>
      <c r="EC91" s="407"/>
      <c r="ED91" s="407"/>
      <c r="EE91" s="407"/>
      <c r="EF91" s="433"/>
      <c r="EG91" s="433"/>
      <c r="EH91" s="433"/>
      <c r="EI91" s="433"/>
      <c r="EJ91" s="436"/>
      <c r="EK91" s="436"/>
      <c r="EL91" s="436"/>
      <c r="EM91" s="436"/>
      <c r="EN91" s="404"/>
      <c r="EO91" s="404"/>
      <c r="EP91" s="404"/>
      <c r="EQ91" s="404"/>
      <c r="ER91" s="162"/>
      <c r="ES91" s="162"/>
      <c r="ET91" s="162"/>
      <c r="EU91" s="162"/>
      <c r="EV91" s="162"/>
      <c r="EW91" s="162"/>
      <c r="EX91" s="162"/>
      <c r="EY91" s="162"/>
      <c r="EZ91" s="162"/>
      <c r="FA91" s="162"/>
      <c r="FB91" s="162"/>
      <c r="FC91" s="162"/>
      <c r="FD91" s="162"/>
      <c r="FE91" s="162"/>
      <c r="FF91" s="162"/>
      <c r="FG91" s="162"/>
      <c r="FH91" s="162"/>
      <c r="FI91" s="162"/>
      <c r="FJ91" s="162"/>
      <c r="FK91" s="162"/>
      <c r="FL91" s="162"/>
      <c r="FM91" s="162"/>
      <c r="FN91" s="162"/>
      <c r="FO91" s="162"/>
      <c r="FP91" s="162"/>
      <c r="FQ91" s="162"/>
      <c r="FR91" s="162"/>
      <c r="FS91" s="162"/>
      <c r="FT91" s="162"/>
      <c r="FU91" s="162"/>
      <c r="FV91" s="162"/>
      <c r="FW91" s="162"/>
      <c r="FX91" s="162"/>
      <c r="FY91" s="162"/>
      <c r="FZ91" s="162"/>
      <c r="GA91" s="162"/>
      <c r="GB91" s="162"/>
      <c r="GC91" s="162"/>
      <c r="GD91" s="162"/>
      <c r="HH91" s="375"/>
      <c r="HI91" s="376"/>
      <c r="HJ91" s="376"/>
      <c r="HK91" s="376"/>
      <c r="HL91" s="376"/>
      <c r="HM91" s="376"/>
      <c r="HN91" s="376"/>
      <c r="HO91" s="376"/>
      <c r="HP91" s="375"/>
      <c r="HQ91" s="376"/>
      <c r="HR91" s="376"/>
      <c r="HS91" s="376"/>
    </row>
    <row r="92" spans="13:229" ht="7.5" customHeight="1" x14ac:dyDescent="0.35">
      <c r="U92" s="587"/>
      <c r="Z92" s="931"/>
      <c r="AA92" s="932"/>
      <c r="AB92" s="932"/>
      <c r="AC92" s="932"/>
      <c r="AD92" s="932"/>
      <c r="AE92" s="932"/>
      <c r="AF92" s="932"/>
      <c r="AG92" s="932"/>
      <c r="AH92" s="932"/>
      <c r="AI92" s="933"/>
      <c r="AM92" s="679"/>
      <c r="AN92" s="679"/>
      <c r="AO92" s="679"/>
      <c r="AP92" s="679"/>
      <c r="AQ92" s="679"/>
      <c r="AR92" s="679"/>
      <c r="AS92" s="162"/>
      <c r="BD92" s="162"/>
      <c r="BE92" s="162"/>
      <c r="BF92" s="819"/>
      <c r="BG92" s="819"/>
      <c r="BH92" s="819"/>
      <c r="BI92" s="819"/>
      <c r="BJ92" s="162"/>
      <c r="BK92" s="399"/>
      <c r="BP92" s="808"/>
      <c r="BQ92" s="808"/>
      <c r="BR92" s="808"/>
      <c r="BS92" s="808"/>
      <c r="BT92" s="800"/>
      <c r="BU92" s="801"/>
      <c r="BV92" s="801"/>
      <c r="BW92" s="802"/>
      <c r="BX92" s="800"/>
      <c r="BY92" s="801"/>
      <c r="BZ92" s="801"/>
      <c r="CA92" s="802"/>
      <c r="CB92" s="808"/>
      <c r="CC92" s="808"/>
      <c r="CD92" s="808"/>
      <c r="CE92" s="808"/>
      <c r="CF92" s="436"/>
      <c r="CG92" s="436"/>
      <c r="CH92" s="436"/>
      <c r="CI92" s="436"/>
      <c r="CJ92" s="808"/>
      <c r="CK92" s="808"/>
      <c r="CL92" s="808"/>
      <c r="CM92" s="808"/>
      <c r="CN92" s="800"/>
      <c r="CO92" s="801"/>
      <c r="CP92" s="801"/>
      <c r="CQ92" s="802"/>
      <c r="CR92" s="800"/>
      <c r="CS92" s="801"/>
      <c r="CT92" s="801"/>
      <c r="CU92" s="802"/>
      <c r="CV92" s="808"/>
      <c r="CW92" s="808"/>
      <c r="CX92" s="808"/>
      <c r="CY92" s="808"/>
      <c r="DK92" s="377"/>
      <c r="DL92" s="377"/>
      <c r="DM92" s="377"/>
      <c r="DN92" s="377"/>
      <c r="DO92" s="377"/>
      <c r="DP92" s="377"/>
      <c r="DQ92" s="377"/>
      <c r="DR92" s="377"/>
      <c r="DS92" s="377"/>
      <c r="DT92" s="377"/>
      <c r="DU92" s="377"/>
      <c r="DV92" s="377"/>
      <c r="DW92" s="377"/>
      <c r="DX92" s="377"/>
      <c r="DY92" s="377"/>
      <c r="DZ92" s="377"/>
      <c r="EA92" s="377"/>
      <c r="EB92" s="407"/>
      <c r="EC92" s="407"/>
      <c r="ED92" s="407"/>
      <c r="EE92" s="407"/>
      <c r="EF92" s="433"/>
      <c r="EG92" s="433"/>
      <c r="EH92" s="433"/>
      <c r="EI92" s="433"/>
      <c r="EJ92" s="433"/>
      <c r="EK92" s="433"/>
      <c r="EL92" s="433"/>
      <c r="EM92" s="433"/>
      <c r="EN92" s="404"/>
      <c r="EO92" s="404"/>
      <c r="EP92" s="404"/>
      <c r="EQ92" s="404"/>
      <c r="ER92" s="162"/>
      <c r="ES92" s="162"/>
      <c r="ET92" s="162"/>
      <c r="EU92" s="162"/>
      <c r="EV92" s="162"/>
      <c r="EW92" s="162"/>
      <c r="EX92" s="162"/>
      <c r="EY92" s="162"/>
      <c r="EZ92" s="162"/>
      <c r="FA92" s="162"/>
      <c r="FB92" s="162"/>
      <c r="FC92" s="162"/>
      <c r="FD92" s="162"/>
      <c r="FE92" s="162"/>
      <c r="FF92" s="162"/>
      <c r="FG92" s="162"/>
      <c r="FH92" s="162"/>
      <c r="FI92" s="162"/>
      <c r="FJ92" s="162"/>
      <c r="FK92" s="162"/>
      <c r="FL92" s="162"/>
      <c r="FM92" s="162"/>
      <c r="FN92" s="162"/>
      <c r="FO92" s="162"/>
      <c r="FP92" s="162"/>
      <c r="FQ92" s="162"/>
      <c r="FR92" s="162"/>
      <c r="FS92" s="162"/>
      <c r="FT92" s="162"/>
      <c r="FU92" s="162"/>
      <c r="FV92" s="162"/>
      <c r="FW92" s="162"/>
      <c r="FX92" s="162"/>
      <c r="FY92" s="162"/>
      <c r="FZ92" s="162"/>
      <c r="GA92" s="162"/>
      <c r="GB92" s="162"/>
      <c r="GC92" s="162"/>
      <c r="GD92" s="162"/>
      <c r="HH92" s="376"/>
      <c r="HI92" s="376"/>
      <c r="HJ92" s="376"/>
      <c r="HK92" s="376"/>
      <c r="HL92" s="376"/>
      <c r="HM92" s="376"/>
      <c r="HN92" s="376"/>
      <c r="HO92" s="376"/>
      <c r="HP92" s="376"/>
      <c r="HQ92" s="376"/>
      <c r="HR92" s="376"/>
      <c r="HS92" s="376"/>
    </row>
    <row r="93" spans="13:229" ht="7.5" customHeight="1" x14ac:dyDescent="0.35">
      <c r="U93" s="588"/>
      <c r="V93" s="589"/>
      <c r="W93" s="589"/>
      <c r="X93" s="589"/>
      <c r="Y93" s="589"/>
      <c r="Z93" s="934"/>
      <c r="AA93" s="935"/>
      <c r="AB93" s="935"/>
      <c r="AC93" s="935"/>
      <c r="AD93" s="935"/>
      <c r="AE93" s="935"/>
      <c r="AF93" s="935"/>
      <c r="AG93" s="935"/>
      <c r="AH93" s="935"/>
      <c r="AI93" s="936"/>
      <c r="AQ93" s="162"/>
      <c r="AR93" s="162"/>
      <c r="AS93" s="162"/>
      <c r="BD93" s="162"/>
      <c r="BE93" s="162"/>
      <c r="BF93" s="819"/>
      <c r="BG93" s="819"/>
      <c r="BH93" s="819"/>
      <c r="BI93" s="819"/>
      <c r="BJ93" s="162"/>
      <c r="BK93" s="399"/>
      <c r="BP93" s="808"/>
      <c r="BQ93" s="808"/>
      <c r="BR93" s="808"/>
      <c r="BS93" s="808"/>
      <c r="BT93" s="800"/>
      <c r="BU93" s="801"/>
      <c r="BV93" s="801"/>
      <c r="BW93" s="802"/>
      <c r="BX93" s="800"/>
      <c r="BY93" s="801"/>
      <c r="BZ93" s="801"/>
      <c r="CA93" s="802"/>
      <c r="CB93" s="808"/>
      <c r="CC93" s="808"/>
      <c r="CD93" s="808"/>
      <c r="CE93" s="808"/>
      <c r="CF93" s="436"/>
      <c r="CG93" s="436"/>
      <c r="CH93" s="436"/>
      <c r="CI93" s="436"/>
      <c r="CJ93" s="808"/>
      <c r="CK93" s="808"/>
      <c r="CL93" s="808"/>
      <c r="CM93" s="808"/>
      <c r="CN93" s="800"/>
      <c r="CO93" s="801"/>
      <c r="CP93" s="801"/>
      <c r="CQ93" s="802"/>
      <c r="CR93" s="800"/>
      <c r="CS93" s="801"/>
      <c r="CT93" s="801"/>
      <c r="CU93" s="802"/>
      <c r="CV93" s="808"/>
      <c r="CW93" s="808"/>
      <c r="CX93" s="808"/>
      <c r="CY93" s="808"/>
      <c r="DK93" s="377"/>
      <c r="DL93" s="377"/>
      <c r="DM93" s="377"/>
      <c r="DN93" s="377"/>
      <c r="DO93" s="377"/>
      <c r="DP93" s="377"/>
      <c r="DQ93" s="377"/>
      <c r="DR93" s="377"/>
      <c r="DS93" s="377"/>
      <c r="DT93" s="377"/>
      <c r="DU93" s="377"/>
      <c r="DV93" s="377"/>
      <c r="DW93" s="377"/>
      <c r="DX93" s="377"/>
      <c r="DY93" s="377"/>
      <c r="DZ93" s="377"/>
      <c r="EA93" s="377"/>
      <c r="EB93" s="407"/>
      <c r="EC93" s="407"/>
      <c r="ED93" s="407"/>
      <c r="EE93" s="407"/>
      <c r="EF93" s="433"/>
      <c r="EG93" s="433"/>
      <c r="EH93" s="433"/>
      <c r="EI93" s="433"/>
      <c r="EJ93" s="433"/>
      <c r="EK93" s="433"/>
      <c r="EL93" s="433"/>
      <c r="EM93" s="433"/>
      <c r="EN93" s="404"/>
      <c r="EO93" s="404"/>
      <c r="EP93" s="404"/>
      <c r="EQ93" s="404"/>
      <c r="ER93" s="162"/>
      <c r="ES93" s="162"/>
      <c r="ET93" s="162"/>
      <c r="EU93" s="162"/>
      <c r="EV93" s="162"/>
      <c r="EW93" s="162"/>
      <c r="EX93" s="162"/>
      <c r="EY93" s="162"/>
      <c r="EZ93" s="404"/>
      <c r="FA93" s="404"/>
      <c r="FB93" s="404"/>
      <c r="FC93" s="404"/>
      <c r="FD93" s="404"/>
      <c r="FE93" s="404"/>
      <c r="FF93" s="404"/>
      <c r="FG93" s="404"/>
      <c r="FH93" s="162"/>
      <c r="FI93" s="162"/>
      <c r="FJ93" s="162"/>
      <c r="FK93" s="162"/>
      <c r="FL93" s="162"/>
      <c r="FM93" s="162"/>
      <c r="FN93" s="162"/>
      <c r="FO93" s="162"/>
      <c r="FP93" s="162"/>
      <c r="FQ93" s="162"/>
      <c r="FR93" s="162"/>
      <c r="FS93" s="162"/>
      <c r="FT93" s="162"/>
      <c r="FU93" s="162"/>
      <c r="FV93" s="162"/>
      <c r="FW93" s="162"/>
      <c r="FX93" s="162"/>
      <c r="FY93" s="162"/>
      <c r="FZ93" s="162"/>
      <c r="GA93" s="162"/>
      <c r="GB93" s="162"/>
      <c r="GC93" s="162"/>
      <c r="GD93" s="162"/>
      <c r="HB93" s="380"/>
      <c r="HC93" s="381"/>
      <c r="HD93" s="381"/>
      <c r="HE93" s="381"/>
      <c r="HF93" s="381"/>
      <c r="HG93" s="381"/>
      <c r="HH93" s="376"/>
      <c r="HI93" s="376"/>
      <c r="HJ93" s="376"/>
      <c r="HK93" s="376"/>
      <c r="HP93" s="376"/>
      <c r="HQ93" s="376"/>
      <c r="HR93" s="376"/>
      <c r="HS93" s="376"/>
    </row>
    <row r="94" spans="13:229" ht="7.5" customHeight="1" x14ac:dyDescent="0.35">
      <c r="AG94" s="162"/>
      <c r="AH94" s="162"/>
      <c r="AI94" s="162"/>
      <c r="AJ94" s="162"/>
      <c r="AK94" s="162"/>
      <c r="AL94" s="162"/>
      <c r="AM94" s="162"/>
      <c r="AN94" s="162"/>
      <c r="AO94" s="162"/>
      <c r="AP94" s="162"/>
      <c r="AQ94" s="162"/>
      <c r="AR94" s="162"/>
      <c r="AS94" s="162"/>
      <c r="AT94" s="162"/>
      <c r="AU94" s="162"/>
      <c r="AV94" s="162"/>
      <c r="AW94" s="162"/>
      <c r="AX94" s="162"/>
      <c r="AY94" s="162"/>
      <c r="AZ94" s="162"/>
      <c r="BA94" s="162"/>
      <c r="BB94" s="162"/>
      <c r="BC94" s="162"/>
      <c r="BD94" s="162"/>
      <c r="BE94" s="162"/>
      <c r="BF94" s="808"/>
      <c r="BG94" s="808"/>
      <c r="BH94" s="808"/>
      <c r="BI94" s="808"/>
      <c r="BJ94" s="399"/>
      <c r="BK94" s="475"/>
      <c r="BL94" s="475"/>
      <c r="BM94" s="475"/>
      <c r="BN94" s="475"/>
      <c r="BO94" s="475"/>
      <c r="BP94" s="808"/>
      <c r="BQ94" s="808"/>
      <c r="BR94" s="808"/>
      <c r="BS94" s="808"/>
      <c r="BT94" s="803"/>
      <c r="BU94" s="804"/>
      <c r="BV94" s="804"/>
      <c r="BW94" s="805"/>
      <c r="BX94" s="803"/>
      <c r="BY94" s="804"/>
      <c r="BZ94" s="804"/>
      <c r="CA94" s="805"/>
      <c r="CB94" s="808"/>
      <c r="CC94" s="808"/>
      <c r="CD94" s="808"/>
      <c r="CE94" s="808"/>
      <c r="CF94" s="436"/>
      <c r="CG94" s="436"/>
      <c r="CH94" s="436"/>
      <c r="CI94" s="436"/>
      <c r="CJ94" s="808"/>
      <c r="CK94" s="808"/>
      <c r="CL94" s="808"/>
      <c r="CM94" s="808"/>
      <c r="CN94" s="803"/>
      <c r="CO94" s="804"/>
      <c r="CP94" s="804"/>
      <c r="CQ94" s="805"/>
      <c r="CR94" s="803"/>
      <c r="CS94" s="804"/>
      <c r="CT94" s="804"/>
      <c r="CU94" s="805"/>
      <c r="CV94" s="808"/>
      <c r="CW94" s="808"/>
      <c r="CX94" s="808"/>
      <c r="CY94" s="808"/>
      <c r="DK94" s="377"/>
      <c r="DL94" s="377"/>
      <c r="DM94" s="377"/>
      <c r="DN94" s="377"/>
      <c r="DO94" s="377"/>
      <c r="DP94" s="377"/>
      <c r="DQ94" s="377"/>
      <c r="DR94" s="377"/>
      <c r="DS94" s="377"/>
      <c r="DT94" s="377"/>
      <c r="DU94" s="377"/>
      <c r="DV94" s="377"/>
      <c r="DW94" s="377"/>
      <c r="DX94" s="377"/>
      <c r="DY94" s="377"/>
      <c r="DZ94" s="377"/>
      <c r="EA94" s="377"/>
      <c r="EB94" s="407"/>
      <c r="EC94" s="407"/>
      <c r="ED94" s="407"/>
      <c r="EE94" s="407"/>
      <c r="EF94" s="433"/>
      <c r="EG94" s="433"/>
      <c r="EH94" s="433"/>
      <c r="EI94" s="433"/>
      <c r="EJ94" s="433"/>
      <c r="EK94" s="433"/>
      <c r="EL94" s="433"/>
      <c r="EM94" s="433"/>
      <c r="EN94" s="404"/>
      <c r="EO94" s="404"/>
      <c r="EP94" s="404"/>
      <c r="EQ94" s="404"/>
      <c r="ER94" s="162"/>
      <c r="ES94" s="162"/>
      <c r="ET94" s="162"/>
      <c r="EU94" s="162"/>
      <c r="EV94" s="162"/>
      <c r="EW94" s="162"/>
      <c r="EX94" s="162"/>
      <c r="EY94" s="162"/>
      <c r="EZ94" s="404"/>
      <c r="FA94" s="404"/>
      <c r="FB94" s="404"/>
      <c r="FC94" s="404"/>
      <c r="FD94" s="404"/>
      <c r="FE94" s="404"/>
      <c r="FF94" s="404"/>
      <c r="FG94" s="404"/>
      <c r="FH94" s="162"/>
      <c r="FI94" s="162"/>
      <c r="FJ94" s="162"/>
      <c r="FK94" s="162"/>
      <c r="FL94" s="162"/>
      <c r="FM94" s="162"/>
      <c r="FN94" s="162"/>
      <c r="FO94" s="162"/>
      <c r="FP94" s="162"/>
      <c r="FQ94" s="162"/>
      <c r="FR94" s="162"/>
      <c r="FS94" s="162"/>
      <c r="FT94" s="162"/>
      <c r="FU94" s="162"/>
      <c r="FV94" s="162"/>
      <c r="FW94" s="162"/>
      <c r="FX94" s="162"/>
      <c r="FY94" s="162"/>
      <c r="FZ94" s="162"/>
      <c r="GA94" s="162"/>
      <c r="GB94" s="162"/>
      <c r="GC94" s="162"/>
      <c r="GD94" s="162"/>
      <c r="HB94" s="381"/>
      <c r="HC94" s="381"/>
      <c r="HD94" s="381"/>
      <c r="HE94" s="381"/>
      <c r="HF94" s="381"/>
      <c r="HG94" s="381"/>
      <c r="HH94" s="376"/>
      <c r="HI94" s="376"/>
      <c r="HJ94" s="376"/>
      <c r="HK94" s="376"/>
      <c r="HP94" s="376"/>
      <c r="HQ94" s="376"/>
      <c r="HR94" s="376"/>
      <c r="HS94" s="376"/>
    </row>
    <row r="95" spans="13:229" ht="7.5" customHeight="1" x14ac:dyDescent="0.35">
      <c r="AG95" s="162"/>
      <c r="AH95" s="162"/>
      <c r="AI95" s="162"/>
      <c r="AJ95" s="162"/>
      <c r="AQ95" s="162"/>
      <c r="AR95" s="162"/>
      <c r="AS95" s="162"/>
      <c r="AT95" s="162"/>
      <c r="AU95" s="162"/>
      <c r="AV95" s="162"/>
      <c r="AW95" s="162"/>
      <c r="BF95" s="808"/>
      <c r="BG95" s="808"/>
      <c r="BH95" s="808"/>
      <c r="BI95" s="808"/>
      <c r="BJ95" s="162"/>
      <c r="BK95" s="162"/>
      <c r="BL95" s="162"/>
      <c r="BM95" s="162"/>
      <c r="BN95" s="162"/>
      <c r="BO95" s="475"/>
      <c r="BP95" s="808"/>
      <c r="BQ95" s="808"/>
      <c r="BR95" s="808"/>
      <c r="BS95" s="808"/>
      <c r="BT95" s="797" t="s">
        <v>1964</v>
      </c>
      <c r="BU95" s="798"/>
      <c r="BV95" s="798"/>
      <c r="BW95" s="799"/>
      <c r="BX95" s="797" t="s">
        <v>1640</v>
      </c>
      <c r="BY95" s="798"/>
      <c r="BZ95" s="798"/>
      <c r="CA95" s="799"/>
      <c r="CB95" s="808"/>
      <c r="CC95" s="808"/>
      <c r="CD95" s="808"/>
      <c r="CE95" s="808"/>
      <c r="CG95" s="436"/>
      <c r="CH95" s="436"/>
      <c r="CI95" s="436"/>
      <c r="CJ95" s="808"/>
      <c r="CK95" s="808"/>
      <c r="CL95" s="808"/>
      <c r="CM95" s="808"/>
      <c r="CN95" s="797" t="s">
        <v>1963</v>
      </c>
      <c r="CO95" s="798"/>
      <c r="CP95" s="798"/>
      <c r="CQ95" s="799"/>
      <c r="CR95" s="797" t="s">
        <v>1636</v>
      </c>
      <c r="CS95" s="798"/>
      <c r="CT95" s="798"/>
      <c r="CU95" s="799"/>
      <c r="CV95" s="808"/>
      <c r="CW95" s="808"/>
      <c r="CX95" s="808"/>
      <c r="CY95" s="808"/>
      <c r="DK95" s="377"/>
      <c r="DL95" s="377"/>
      <c r="DM95" s="377"/>
      <c r="DN95" s="377"/>
      <c r="DO95" s="377"/>
      <c r="DP95" s="377"/>
      <c r="DQ95" s="377"/>
      <c r="DR95" s="377"/>
      <c r="DS95" s="377"/>
      <c r="DT95" s="377"/>
      <c r="DU95" s="377"/>
      <c r="DV95" s="377"/>
      <c r="DW95" s="377"/>
      <c r="DX95" s="377"/>
      <c r="DY95" s="377"/>
      <c r="DZ95" s="377"/>
      <c r="EA95" s="377"/>
      <c r="EB95" s="407"/>
      <c r="EC95" s="407"/>
      <c r="ED95" s="407"/>
      <c r="EE95" s="407"/>
      <c r="EF95" s="433"/>
      <c r="EG95" s="433"/>
      <c r="EH95" s="433"/>
      <c r="EI95" s="433"/>
      <c r="EJ95" s="433"/>
      <c r="EK95" s="433"/>
      <c r="EL95" s="433"/>
      <c r="EM95" s="433"/>
      <c r="EN95" s="404"/>
      <c r="EO95" s="404"/>
      <c r="EP95" s="404"/>
      <c r="EQ95" s="404"/>
      <c r="ER95" s="162"/>
      <c r="ES95" s="162"/>
      <c r="ET95" s="162"/>
      <c r="EU95" s="162"/>
      <c r="EV95" s="162"/>
      <c r="EW95" s="162"/>
      <c r="EX95" s="162"/>
      <c r="EY95" s="162"/>
      <c r="EZ95" s="404"/>
      <c r="FA95" s="404"/>
      <c r="FB95" s="404"/>
      <c r="FC95" s="404"/>
      <c r="FD95" s="404"/>
      <c r="FE95" s="404"/>
      <c r="FF95" s="404"/>
      <c r="FG95" s="404"/>
      <c r="FH95" s="162"/>
      <c r="FI95" s="162"/>
      <c r="FJ95" s="162"/>
      <c r="FK95" s="162"/>
      <c r="FL95" s="162"/>
      <c r="FM95" s="162"/>
      <c r="FN95" s="162"/>
      <c r="FO95" s="162"/>
      <c r="FP95" s="162"/>
      <c r="FQ95" s="162"/>
      <c r="FR95" s="162"/>
      <c r="FS95" s="162"/>
      <c r="FT95" s="162"/>
      <c r="FU95" s="162"/>
      <c r="FV95" s="162"/>
      <c r="FW95" s="162"/>
      <c r="FX95" s="162"/>
      <c r="FY95" s="162"/>
      <c r="FZ95" s="162"/>
      <c r="GA95" s="162"/>
      <c r="GB95" s="162"/>
      <c r="GC95" s="162"/>
      <c r="GD95" s="162"/>
      <c r="HB95" s="381"/>
      <c r="HC95" s="381"/>
      <c r="HD95" s="381"/>
      <c r="HE95" s="381"/>
      <c r="HF95" s="381"/>
      <c r="HG95" s="381"/>
      <c r="HH95" s="375"/>
      <c r="HI95" s="376"/>
      <c r="HJ95" s="376"/>
      <c r="HK95" s="376"/>
      <c r="HP95" s="375"/>
      <c r="HQ95" s="376"/>
      <c r="HR95" s="376"/>
      <c r="HS95" s="376"/>
    </row>
    <row r="96" spans="13:229" ht="7.5" customHeight="1" x14ac:dyDescent="0.35">
      <c r="AG96" s="162"/>
      <c r="AH96" s="162"/>
      <c r="AI96" s="162"/>
      <c r="AJ96" s="162"/>
      <c r="AQ96" s="162"/>
      <c r="AR96" s="162"/>
      <c r="AS96" s="162"/>
      <c r="AT96" s="162"/>
      <c r="AU96" s="162"/>
      <c r="AV96" s="162"/>
      <c r="AW96" s="162"/>
      <c r="BF96" s="808"/>
      <c r="BG96" s="808"/>
      <c r="BH96" s="808"/>
      <c r="BI96" s="808"/>
      <c r="BJ96" s="162"/>
      <c r="BK96" s="162"/>
      <c r="BL96" s="162"/>
      <c r="BM96" s="162"/>
      <c r="BN96" s="162"/>
      <c r="BO96" s="475"/>
      <c r="BP96" s="808"/>
      <c r="BQ96" s="808"/>
      <c r="BR96" s="808"/>
      <c r="BS96" s="808"/>
      <c r="BT96" s="800"/>
      <c r="BU96" s="801"/>
      <c r="BV96" s="801"/>
      <c r="BW96" s="802"/>
      <c r="BX96" s="800"/>
      <c r="BY96" s="801"/>
      <c r="BZ96" s="801"/>
      <c r="CA96" s="802"/>
      <c r="CB96" s="808"/>
      <c r="CC96" s="808"/>
      <c r="CD96" s="808"/>
      <c r="CE96" s="808"/>
      <c r="CG96" s="436"/>
      <c r="CH96" s="436"/>
      <c r="CI96" s="436"/>
      <c r="CJ96" s="808"/>
      <c r="CK96" s="808"/>
      <c r="CL96" s="808"/>
      <c r="CM96" s="808"/>
      <c r="CN96" s="800"/>
      <c r="CO96" s="801"/>
      <c r="CP96" s="801"/>
      <c r="CQ96" s="802"/>
      <c r="CR96" s="800"/>
      <c r="CS96" s="801"/>
      <c r="CT96" s="801"/>
      <c r="CU96" s="802"/>
      <c r="CV96" s="808"/>
      <c r="CW96" s="808"/>
      <c r="CX96" s="808"/>
      <c r="CY96" s="808"/>
      <c r="DK96" s="377"/>
      <c r="DL96" s="377"/>
      <c r="DM96" s="377"/>
      <c r="DN96" s="377"/>
      <c r="DO96" s="377"/>
      <c r="DP96" s="377"/>
      <c r="DQ96" s="377"/>
      <c r="DR96" s="377"/>
      <c r="DS96" s="377"/>
      <c r="DT96" s="377"/>
      <c r="DU96" s="377"/>
      <c r="DV96" s="377"/>
      <c r="DW96" s="377"/>
      <c r="DX96" s="377"/>
      <c r="DY96" s="377"/>
      <c r="DZ96" s="377"/>
      <c r="EA96" s="377"/>
      <c r="EB96" s="377"/>
      <c r="EC96" s="377"/>
      <c r="ED96" s="377"/>
      <c r="EE96" s="377"/>
      <c r="EF96" s="377"/>
      <c r="EG96" s="377"/>
      <c r="EH96" s="377"/>
      <c r="EI96" s="377"/>
      <c r="EJ96" s="162"/>
      <c r="EK96" s="162"/>
      <c r="EL96" s="162"/>
      <c r="EM96" s="162"/>
      <c r="EN96" s="162"/>
      <c r="EO96" s="162"/>
      <c r="EP96" s="162"/>
      <c r="EQ96" s="162"/>
      <c r="ER96" s="162"/>
      <c r="ES96" s="162"/>
      <c r="ET96" s="162"/>
      <c r="EU96" s="162"/>
      <c r="EV96" s="162"/>
      <c r="EW96" s="162"/>
      <c r="EX96" s="162"/>
      <c r="EY96" s="162"/>
      <c r="EZ96" s="404"/>
      <c r="FA96" s="404"/>
      <c r="FB96" s="404"/>
      <c r="FC96" s="404"/>
      <c r="FD96" s="404"/>
      <c r="FE96" s="404"/>
      <c r="FF96" s="404"/>
      <c r="FG96" s="404"/>
      <c r="FH96" s="162"/>
      <c r="FI96" s="162"/>
      <c r="FJ96" s="162"/>
      <c r="FK96" s="162"/>
      <c r="FL96" s="162"/>
      <c r="FM96" s="162"/>
      <c r="FN96" s="162"/>
      <c r="FO96" s="162"/>
      <c r="FP96" s="162"/>
      <c r="FQ96" s="162"/>
      <c r="FR96" s="162"/>
      <c r="FS96" s="162"/>
      <c r="FT96" s="162"/>
      <c r="FU96" s="162"/>
      <c r="FV96" s="162"/>
      <c r="FW96" s="162"/>
      <c r="FX96" s="162"/>
      <c r="FY96" s="162"/>
      <c r="FZ96" s="162"/>
      <c r="GA96" s="162"/>
      <c r="GB96" s="162"/>
      <c r="GC96" s="162"/>
      <c r="GD96" s="162"/>
      <c r="HB96" s="381"/>
      <c r="HC96" s="381"/>
      <c r="HD96" s="381"/>
      <c r="HE96" s="381"/>
      <c r="HF96" s="381"/>
      <c r="HG96" s="381"/>
      <c r="HH96" s="376"/>
      <c r="HI96" s="376"/>
      <c r="HJ96" s="376"/>
      <c r="HK96" s="376"/>
      <c r="HP96" s="376"/>
      <c r="HQ96" s="376"/>
      <c r="HR96" s="376"/>
      <c r="HS96" s="376"/>
    </row>
    <row r="97" spans="33:256" ht="7.5" customHeight="1" x14ac:dyDescent="0.35">
      <c r="AG97" s="162"/>
      <c r="AH97" s="162"/>
      <c r="AI97" s="162"/>
      <c r="AJ97" s="162"/>
      <c r="AQ97" s="162"/>
      <c r="AR97" s="162"/>
      <c r="AS97" s="162"/>
      <c r="AT97" s="162"/>
      <c r="AU97" s="162"/>
      <c r="AV97" s="162"/>
      <c r="AW97" s="162"/>
      <c r="BF97" s="808"/>
      <c r="BG97" s="808"/>
      <c r="BH97" s="808"/>
      <c r="BI97" s="808"/>
      <c r="BJ97" s="162"/>
      <c r="BK97" s="162"/>
      <c r="BL97" s="162"/>
      <c r="BM97" s="162"/>
      <c r="BN97" s="162"/>
      <c r="BO97" s="162"/>
      <c r="BP97" s="808"/>
      <c r="BQ97" s="808"/>
      <c r="BR97" s="808"/>
      <c r="BS97" s="808"/>
      <c r="BT97" s="800"/>
      <c r="BU97" s="801"/>
      <c r="BV97" s="801"/>
      <c r="BW97" s="802"/>
      <c r="BX97" s="800"/>
      <c r="BY97" s="801"/>
      <c r="BZ97" s="801"/>
      <c r="CA97" s="802"/>
      <c r="CB97" s="808"/>
      <c r="CC97" s="808"/>
      <c r="CD97" s="808"/>
      <c r="CE97" s="808"/>
      <c r="CF97" s="475"/>
      <c r="CG97" s="436"/>
      <c r="CH97" s="436"/>
      <c r="CI97" s="436"/>
      <c r="CJ97" s="808"/>
      <c r="CK97" s="808"/>
      <c r="CL97" s="808"/>
      <c r="CM97" s="808"/>
      <c r="CN97" s="800"/>
      <c r="CO97" s="801"/>
      <c r="CP97" s="801"/>
      <c r="CQ97" s="802"/>
      <c r="CR97" s="800"/>
      <c r="CS97" s="801"/>
      <c r="CT97" s="801"/>
      <c r="CU97" s="802"/>
      <c r="CV97" s="808"/>
      <c r="CW97" s="808"/>
      <c r="CX97" s="808"/>
      <c r="CY97" s="808"/>
      <c r="DK97" s="407"/>
      <c r="DL97" s="407"/>
      <c r="DM97" s="407"/>
      <c r="DN97" s="407"/>
      <c r="DO97" s="377"/>
      <c r="DP97" s="377"/>
      <c r="DQ97" s="377"/>
      <c r="DR97" s="377"/>
      <c r="DS97" s="377"/>
      <c r="DT97" s="377"/>
      <c r="DU97" s="377"/>
      <c r="DV97" s="377"/>
      <c r="DW97" s="377"/>
      <c r="DX97" s="377"/>
      <c r="DY97" s="377"/>
      <c r="DZ97" s="377"/>
      <c r="EA97" s="377"/>
      <c r="EB97" s="377"/>
      <c r="EC97" s="377"/>
      <c r="ED97" s="377"/>
      <c r="EE97" s="377"/>
      <c r="EF97" s="377"/>
      <c r="EG97" s="377"/>
      <c r="EH97" s="377"/>
      <c r="EI97" s="377"/>
      <c r="EJ97" s="162"/>
      <c r="EK97" s="162"/>
      <c r="EL97" s="162"/>
      <c r="EM97" s="162"/>
      <c r="EN97" s="162"/>
      <c r="EO97" s="162"/>
      <c r="EP97" s="162"/>
      <c r="EQ97" s="162"/>
      <c r="ER97" s="162"/>
      <c r="ES97" s="162"/>
      <c r="ET97" s="162"/>
      <c r="EU97" s="162"/>
      <c r="EV97" s="162"/>
      <c r="EW97" s="162"/>
      <c r="EX97" s="162"/>
      <c r="EY97" s="162"/>
      <c r="EZ97" s="452"/>
      <c r="FA97" s="452"/>
      <c r="FB97" s="452"/>
      <c r="FC97" s="452"/>
      <c r="FD97" s="452"/>
      <c r="FE97" s="452"/>
      <c r="FF97" s="452"/>
      <c r="FG97" s="452"/>
      <c r="FH97" s="162"/>
      <c r="FI97" s="162"/>
      <c r="FJ97" s="162"/>
      <c r="FK97" s="162"/>
      <c r="FL97" s="162"/>
      <c r="FM97" s="162"/>
      <c r="FN97" s="162"/>
      <c r="FO97" s="162"/>
      <c r="FP97" s="162"/>
      <c r="FQ97" s="162"/>
      <c r="FR97" s="162"/>
      <c r="FS97" s="162"/>
      <c r="FT97" s="162"/>
      <c r="FU97" s="162"/>
      <c r="FV97" s="162"/>
      <c r="FW97" s="162"/>
      <c r="FX97" s="162"/>
      <c r="FY97" s="162"/>
      <c r="FZ97" s="162"/>
      <c r="GA97" s="162"/>
      <c r="GB97" s="162"/>
      <c r="GC97" s="162"/>
      <c r="GD97" s="162"/>
      <c r="HH97" s="376"/>
      <c r="HI97" s="376"/>
      <c r="HJ97" s="376"/>
      <c r="HK97" s="376"/>
      <c r="HL97" s="375"/>
      <c r="HM97" s="376"/>
      <c r="HN97" s="376"/>
      <c r="HO97" s="376"/>
      <c r="HP97" s="376"/>
      <c r="HQ97" s="376"/>
      <c r="HR97" s="376"/>
      <c r="HS97" s="376"/>
    </row>
    <row r="98" spans="33:256" ht="7.5" customHeight="1" x14ac:dyDescent="0.35">
      <c r="AG98" s="162"/>
      <c r="AH98" s="162"/>
      <c r="AI98" s="162"/>
      <c r="AJ98" s="162"/>
      <c r="AK98" s="162"/>
      <c r="AL98" s="162"/>
      <c r="AM98" s="162"/>
      <c r="AN98" s="162"/>
      <c r="AO98" s="162"/>
      <c r="AP98" s="162"/>
      <c r="AQ98" s="162"/>
      <c r="AR98" s="162"/>
      <c r="AS98" s="162"/>
      <c r="AT98" s="162"/>
      <c r="AU98" s="162"/>
      <c r="AV98" s="162"/>
      <c r="AW98" s="162"/>
      <c r="AX98" s="162"/>
      <c r="AY98" s="162"/>
      <c r="AZ98" s="162"/>
      <c r="BA98" s="162"/>
      <c r="BB98" s="162"/>
      <c r="BC98" s="162"/>
      <c r="BD98" s="162"/>
      <c r="BE98" s="162"/>
      <c r="BF98" s="162"/>
      <c r="BG98" s="162"/>
      <c r="BH98" s="162"/>
      <c r="BI98" s="162"/>
      <c r="BJ98" s="394"/>
      <c r="BK98" s="162"/>
      <c r="BL98" s="162"/>
      <c r="BM98" s="162"/>
      <c r="BN98" s="162"/>
      <c r="BO98" s="162"/>
      <c r="BP98" s="808"/>
      <c r="BQ98" s="808"/>
      <c r="BR98" s="808"/>
      <c r="BS98" s="808"/>
      <c r="BT98" s="803"/>
      <c r="BU98" s="804"/>
      <c r="BV98" s="804"/>
      <c r="BW98" s="805"/>
      <c r="BX98" s="803"/>
      <c r="BY98" s="804"/>
      <c r="BZ98" s="804"/>
      <c r="CA98" s="805"/>
      <c r="CB98" s="808"/>
      <c r="CC98" s="808"/>
      <c r="CD98" s="808"/>
      <c r="CE98" s="808"/>
      <c r="CF98" s="475"/>
      <c r="CG98" s="436"/>
      <c r="CH98" s="436"/>
      <c r="CI98" s="436"/>
      <c r="CJ98" s="808"/>
      <c r="CK98" s="808"/>
      <c r="CL98" s="808"/>
      <c r="CM98" s="808"/>
      <c r="CN98" s="803"/>
      <c r="CO98" s="804"/>
      <c r="CP98" s="804"/>
      <c r="CQ98" s="805"/>
      <c r="CR98" s="803"/>
      <c r="CS98" s="804"/>
      <c r="CT98" s="804"/>
      <c r="CU98" s="805"/>
      <c r="CV98" s="808"/>
      <c r="CW98" s="808"/>
      <c r="CX98" s="808"/>
      <c r="CY98" s="808"/>
      <c r="DK98" s="407"/>
      <c r="DL98" s="407"/>
      <c r="DM98" s="407"/>
      <c r="DN98" s="407"/>
      <c r="DO98" s="377"/>
      <c r="DP98" s="377"/>
      <c r="DQ98" s="377"/>
      <c r="DR98" s="377"/>
      <c r="DS98" s="377"/>
      <c r="DT98" s="377"/>
      <c r="DU98" s="377"/>
      <c r="DV98" s="377"/>
      <c r="DW98" s="377"/>
      <c r="DX98" s="377"/>
      <c r="DY98" s="377"/>
      <c r="DZ98" s="377"/>
      <c r="EA98" s="377"/>
      <c r="EB98" s="377"/>
      <c r="EC98" s="377"/>
      <c r="ED98" s="377"/>
      <c r="EE98" s="377"/>
      <c r="EF98" s="377"/>
      <c r="EG98" s="377"/>
      <c r="EH98" s="377"/>
      <c r="EI98" s="377"/>
      <c r="EJ98" s="162"/>
      <c r="EK98" s="162"/>
      <c r="EL98" s="162"/>
      <c r="EM98" s="162"/>
      <c r="EN98" s="162"/>
      <c r="EO98" s="162"/>
      <c r="EP98" s="162"/>
      <c r="EQ98" s="162"/>
      <c r="ER98" s="162"/>
      <c r="ES98" s="162"/>
      <c r="ET98" s="162"/>
      <c r="EU98" s="162"/>
      <c r="EV98" s="162"/>
      <c r="EW98" s="162"/>
      <c r="EX98" s="162"/>
      <c r="EY98" s="162"/>
      <c r="EZ98" s="452"/>
      <c r="FA98" s="452"/>
      <c r="FB98" s="452"/>
      <c r="FC98" s="452"/>
      <c r="FD98" s="452"/>
      <c r="FE98" s="452"/>
      <c r="FF98" s="452"/>
      <c r="FG98" s="452"/>
      <c r="FH98" s="162"/>
      <c r="FI98" s="162"/>
      <c r="FJ98" s="162"/>
      <c r="FK98" s="162"/>
      <c r="FL98" s="162"/>
      <c r="FM98" s="162"/>
      <c r="FN98" s="162"/>
      <c r="FO98" s="162"/>
      <c r="FP98" s="162"/>
      <c r="FQ98" s="162"/>
      <c r="FR98" s="162"/>
      <c r="FS98" s="162"/>
      <c r="FT98" s="162"/>
      <c r="FU98" s="162"/>
      <c r="FV98" s="162"/>
      <c r="FW98" s="162"/>
      <c r="FX98" s="162"/>
      <c r="FY98" s="162"/>
      <c r="FZ98" s="162"/>
      <c r="GA98" s="162"/>
      <c r="GB98" s="162"/>
      <c r="GC98" s="162"/>
      <c r="GD98" s="162"/>
      <c r="HH98" s="376"/>
      <c r="HI98" s="376"/>
      <c r="HJ98" s="376"/>
      <c r="HK98" s="376"/>
      <c r="HL98" s="376"/>
      <c r="HM98" s="376"/>
      <c r="HN98" s="376"/>
      <c r="HO98" s="376"/>
      <c r="HP98" s="376"/>
      <c r="HQ98" s="376"/>
      <c r="HR98" s="376"/>
      <c r="HS98" s="376"/>
    </row>
    <row r="99" spans="33:256" ht="7.5" customHeight="1" x14ac:dyDescent="0.35">
      <c r="AG99" s="162"/>
      <c r="AH99" s="162"/>
      <c r="AI99" s="361"/>
      <c r="AP99" s="361"/>
      <c r="AQ99" s="361"/>
      <c r="AR99" s="363"/>
      <c r="AS99" s="363"/>
      <c r="AT99" s="363"/>
      <c r="AU99" s="363"/>
      <c r="BI99" s="162"/>
      <c r="BJ99" s="162"/>
      <c r="BK99" s="361"/>
      <c r="BL99" s="361"/>
      <c r="BM99" s="361"/>
      <c r="BN99" s="361"/>
      <c r="BO99" s="361"/>
      <c r="BP99" s="361"/>
      <c r="BQ99" s="375"/>
      <c r="CB99" s="362"/>
      <c r="CC99" s="362"/>
      <c r="CD99" s="475"/>
      <c r="CE99" s="475"/>
      <c r="CF99" s="475"/>
      <c r="CG99" s="475"/>
      <c r="CH99" s="625"/>
      <c r="CI99" s="625"/>
      <c r="CR99" s="361"/>
      <c r="CS99" s="361"/>
      <c r="CT99" s="361"/>
      <c r="CU99" s="361"/>
      <c r="CV99" s="362"/>
      <c r="CW99" s="362"/>
      <c r="CX99" s="377"/>
      <c r="CY99" s="407"/>
      <c r="CZ99" s="407"/>
      <c r="DA99" s="407"/>
      <c r="DB99" s="407"/>
      <c r="DC99" s="433"/>
      <c r="DD99" s="433"/>
      <c r="DE99" s="433"/>
      <c r="DF99" s="433"/>
      <c r="DG99" s="433"/>
      <c r="DH99" s="433"/>
      <c r="DI99" s="433"/>
      <c r="DJ99" s="433"/>
      <c r="DK99" s="407"/>
      <c r="DL99" s="407"/>
      <c r="DM99" s="407"/>
      <c r="DN99" s="407"/>
      <c r="DO99" s="377"/>
      <c r="DP99" s="904"/>
      <c r="DQ99" s="904"/>
      <c r="DR99" s="904"/>
      <c r="DS99" s="904"/>
      <c r="DT99" s="377"/>
      <c r="DU99" s="377"/>
      <c r="DV99" s="377"/>
      <c r="DW99" s="377"/>
      <c r="DX99" s="377"/>
      <c r="DY99" s="377"/>
      <c r="DZ99" s="377"/>
      <c r="EA99" s="377"/>
      <c r="EB99" s="377"/>
      <c r="EC99" s="377"/>
      <c r="ED99" s="377"/>
      <c r="EE99" s="377"/>
      <c r="EF99" s="377"/>
      <c r="EG99" s="377"/>
      <c r="EH99" s="377"/>
      <c r="EI99" s="377"/>
      <c r="EJ99" s="162"/>
      <c r="EK99" s="162"/>
      <c r="EL99" s="162"/>
      <c r="EM99" s="162"/>
      <c r="EN99" s="162"/>
      <c r="EO99" s="162"/>
      <c r="EP99" s="162"/>
      <c r="EQ99" s="162"/>
      <c r="ER99" s="162"/>
      <c r="ES99" s="162"/>
      <c r="ET99" s="162"/>
      <c r="EU99" s="162"/>
      <c r="EV99" s="162"/>
      <c r="EW99" s="162"/>
      <c r="EX99" s="162"/>
      <c r="EY99" s="162"/>
      <c r="EZ99" s="452"/>
      <c r="FA99" s="452"/>
      <c r="FB99" s="452"/>
      <c r="FC99" s="452"/>
      <c r="FD99" s="452"/>
      <c r="FE99" s="452"/>
      <c r="FF99" s="452"/>
      <c r="FG99" s="452"/>
      <c r="FH99" s="162"/>
      <c r="FI99" s="162"/>
      <c r="FJ99" s="162"/>
      <c r="FK99" s="162"/>
      <c r="FL99" s="162"/>
      <c r="FM99" s="162"/>
      <c r="FN99" s="162"/>
      <c r="FO99" s="162"/>
      <c r="FP99" s="162"/>
      <c r="FQ99" s="162"/>
      <c r="FR99" s="162"/>
      <c r="FS99" s="162"/>
      <c r="FT99" s="162"/>
      <c r="FU99" s="162"/>
      <c r="FV99" s="162"/>
      <c r="FW99" s="162"/>
      <c r="FX99" s="162"/>
      <c r="FY99" s="162"/>
      <c r="FZ99" s="162"/>
      <c r="GA99" s="162"/>
      <c r="GB99" s="162"/>
      <c r="GC99" s="162"/>
      <c r="GD99" s="162"/>
      <c r="HH99" s="374"/>
      <c r="HI99" s="374"/>
      <c r="HJ99" s="374"/>
      <c r="HK99" s="374"/>
      <c r="HL99" s="376"/>
      <c r="HM99" s="376"/>
      <c r="HN99" s="376"/>
      <c r="HO99" s="376"/>
      <c r="HP99" s="374"/>
      <c r="HQ99" s="374"/>
      <c r="HR99" s="374"/>
      <c r="HS99" s="374"/>
    </row>
    <row r="100" spans="33:256" ht="7.5" customHeight="1" x14ac:dyDescent="0.35">
      <c r="AG100" s="162"/>
      <c r="AH100" s="162"/>
      <c r="AI100" s="361"/>
      <c r="AP100" s="373"/>
      <c r="AQ100" s="373"/>
      <c r="AR100" s="378"/>
      <c r="BI100" s="162"/>
      <c r="BJ100" s="162"/>
      <c r="BK100" s="162"/>
      <c r="BL100" s="162"/>
      <c r="BM100" s="162"/>
      <c r="BN100" s="162"/>
      <c r="BO100" s="162"/>
      <c r="BP100" s="162"/>
      <c r="BQ100" s="162"/>
      <c r="BR100" s="162"/>
      <c r="BS100" s="162"/>
      <c r="CB100" s="162"/>
      <c r="CC100" s="162"/>
      <c r="CD100" s="475"/>
      <c r="CE100" s="475"/>
      <c r="CF100" s="475"/>
      <c r="CG100" s="475"/>
      <c r="CH100" s="625"/>
      <c r="CI100" s="625"/>
      <c r="CR100" s="625"/>
      <c r="CS100" s="625"/>
      <c r="CT100" s="625"/>
      <c r="CU100" s="625"/>
      <c r="CV100" s="625"/>
      <c r="CW100" s="625"/>
      <c r="CX100" s="377"/>
      <c r="CY100" s="475"/>
      <c r="CZ100" s="475"/>
      <c r="DA100" s="475"/>
      <c r="DB100" s="475"/>
      <c r="DC100" s="475"/>
      <c r="DD100" s="475"/>
      <c r="DE100" s="475"/>
      <c r="DF100" s="475"/>
      <c r="DG100" s="433"/>
      <c r="DH100" s="433"/>
      <c r="DI100" s="433"/>
      <c r="DJ100" s="433"/>
      <c r="DK100" s="407"/>
      <c r="DL100" s="407"/>
      <c r="DM100" s="407"/>
      <c r="DN100" s="407"/>
      <c r="DO100" s="377"/>
      <c r="DP100" s="904"/>
      <c r="DQ100" s="904"/>
      <c r="DR100" s="904"/>
      <c r="DS100" s="904"/>
      <c r="DT100" s="377"/>
      <c r="DU100" s="377"/>
      <c r="DV100" s="377"/>
      <c r="DW100" s="377"/>
      <c r="DX100" s="377"/>
      <c r="DY100" s="377"/>
      <c r="DZ100" s="377"/>
      <c r="EA100" s="377"/>
      <c r="EB100" s="377"/>
      <c r="EC100" s="377"/>
      <c r="ED100" s="377"/>
      <c r="EE100" s="377"/>
      <c r="EF100" s="377"/>
      <c r="EG100" s="377"/>
      <c r="EH100" s="377"/>
      <c r="EI100" s="377"/>
      <c r="EJ100" s="162"/>
      <c r="EK100" s="162"/>
      <c r="EL100" s="162"/>
      <c r="EM100" s="162"/>
      <c r="EN100" s="162"/>
      <c r="EO100" s="162"/>
      <c r="EP100" s="162"/>
      <c r="EQ100" s="162"/>
      <c r="ER100" s="162"/>
      <c r="ES100" s="446"/>
      <c r="ET100" s="446"/>
      <c r="EU100" s="446"/>
      <c r="EV100" s="446"/>
      <c r="EW100" s="446"/>
      <c r="EX100" s="446"/>
      <c r="EY100" s="162"/>
      <c r="EZ100" s="452"/>
      <c r="FA100" s="452"/>
      <c r="FB100" s="452"/>
      <c r="FC100" s="452"/>
      <c r="FD100" s="452"/>
      <c r="FE100" s="452"/>
      <c r="FF100" s="452"/>
      <c r="FG100" s="452"/>
      <c r="FH100" s="162"/>
      <c r="FI100" s="162"/>
      <c r="FJ100" s="162"/>
      <c r="FK100" s="162"/>
      <c r="FL100" s="162"/>
      <c r="FM100" s="162"/>
      <c r="FN100" s="162"/>
      <c r="FO100" s="162"/>
      <c r="FP100" s="162"/>
      <c r="FQ100" s="162"/>
      <c r="FR100" s="162"/>
      <c r="FS100" s="162"/>
      <c r="FT100" s="162"/>
      <c r="FU100" s="162"/>
      <c r="FV100" s="162"/>
      <c r="FW100" s="162"/>
      <c r="FX100" s="162"/>
      <c r="FY100" s="162"/>
      <c r="FZ100" s="162"/>
      <c r="GA100" s="162"/>
      <c r="GB100" s="162"/>
      <c r="GC100" s="162"/>
      <c r="GD100" s="162"/>
      <c r="HH100" s="374"/>
      <c r="HI100" s="374"/>
      <c r="HJ100" s="374"/>
      <c r="HK100" s="374"/>
      <c r="HL100" s="376"/>
      <c r="HM100" s="376"/>
      <c r="HN100" s="376"/>
      <c r="HO100" s="376"/>
      <c r="HP100" s="374"/>
      <c r="HQ100" s="374"/>
      <c r="HR100" s="374"/>
      <c r="HS100" s="374"/>
    </row>
    <row r="101" spans="33:256" ht="7.5" customHeight="1" x14ac:dyDescent="0.35">
      <c r="AG101" s="162"/>
      <c r="AH101" s="162"/>
      <c r="AI101" s="361"/>
      <c r="AP101" s="373"/>
      <c r="AQ101" s="373"/>
      <c r="AR101" s="665"/>
      <c r="AS101" s="665"/>
      <c r="AT101" s="665"/>
      <c r="AU101" s="665"/>
      <c r="AV101" s="665"/>
      <c r="AW101" s="665"/>
      <c r="BH101" s="665"/>
      <c r="BI101" s="665"/>
      <c r="BJ101" s="665"/>
      <c r="BK101" s="665"/>
      <c r="BL101" s="665"/>
      <c r="BM101" s="665"/>
      <c r="BN101" s="162"/>
      <c r="BO101" s="162"/>
      <c r="BP101" s="162"/>
      <c r="BQ101" s="162"/>
      <c r="BR101" s="162"/>
      <c r="BS101" s="162"/>
      <c r="BX101" s="665"/>
      <c r="BY101" s="665"/>
      <c r="BZ101" s="665"/>
      <c r="CA101" s="665"/>
      <c r="CB101" s="665"/>
      <c r="CC101" s="665"/>
      <c r="CD101" s="475"/>
      <c r="CE101" s="475"/>
      <c r="CF101" s="475"/>
      <c r="CG101" s="475"/>
      <c r="CH101" s="625"/>
      <c r="CI101" s="625"/>
      <c r="CN101" s="665"/>
      <c r="CO101" s="381"/>
      <c r="CP101" s="381"/>
      <c r="CQ101" s="381"/>
      <c r="CR101" s="381"/>
      <c r="CS101" s="381"/>
      <c r="CT101" s="625"/>
      <c r="CU101" s="625"/>
      <c r="CV101" s="625"/>
      <c r="CW101" s="625"/>
      <c r="CX101" s="377"/>
      <c r="CY101" s="475"/>
      <c r="CZ101" s="475"/>
      <c r="DA101" s="475"/>
      <c r="DB101" s="475"/>
      <c r="DC101" s="475"/>
      <c r="DD101" s="686"/>
      <c r="DE101" s="687"/>
      <c r="DF101" s="687"/>
      <c r="DG101" s="687"/>
      <c r="DH101" s="687"/>
      <c r="DI101" s="687"/>
      <c r="DJ101" s="433"/>
      <c r="DK101" s="407"/>
      <c r="DL101" s="407"/>
      <c r="DM101" s="407"/>
      <c r="DN101" s="407"/>
      <c r="DO101" s="377"/>
      <c r="DP101" s="904"/>
      <c r="DQ101" s="904"/>
      <c r="DR101" s="904"/>
      <c r="DS101" s="904"/>
      <c r="DT101" s="407"/>
      <c r="DU101" s="407"/>
      <c r="DV101" s="407"/>
      <c r="DW101" s="407"/>
      <c r="DX101" s="433"/>
      <c r="DY101" s="433"/>
      <c r="DZ101" s="433"/>
      <c r="EA101" s="433"/>
      <c r="EB101" s="433"/>
      <c r="EC101" s="433"/>
      <c r="ED101" s="433"/>
      <c r="EE101" s="433"/>
      <c r="EF101" s="407"/>
      <c r="EG101" s="407"/>
      <c r="EH101" s="407"/>
      <c r="EI101" s="407"/>
      <c r="EJ101" s="162"/>
      <c r="EK101" s="162"/>
      <c r="EL101" s="162"/>
      <c r="EM101" s="162"/>
      <c r="EN101" s="162"/>
      <c r="EO101" s="162"/>
      <c r="EP101" s="162"/>
      <c r="EQ101" s="162"/>
      <c r="ER101" s="162"/>
      <c r="ES101" s="446"/>
      <c r="ET101" s="446"/>
      <c r="EU101" s="446"/>
      <c r="EV101" s="446"/>
      <c r="EW101" s="446"/>
      <c r="EX101" s="446"/>
      <c r="EY101" s="162"/>
      <c r="EZ101" s="452"/>
      <c r="FA101" s="452"/>
      <c r="FB101" s="452"/>
      <c r="FC101" s="452"/>
      <c r="FD101" s="452"/>
      <c r="FE101" s="452"/>
      <c r="FF101" s="452"/>
      <c r="FG101" s="452"/>
      <c r="FH101" s="162"/>
      <c r="FI101" s="162"/>
      <c r="FJ101" s="162"/>
      <c r="FK101" s="162"/>
      <c r="FL101" s="162"/>
      <c r="FM101" s="162"/>
      <c r="FN101" s="162"/>
      <c r="FO101" s="162"/>
      <c r="FP101" s="162"/>
      <c r="FQ101" s="162"/>
      <c r="FR101" s="162"/>
      <c r="FS101" s="162"/>
      <c r="FT101" s="162"/>
      <c r="FU101" s="162"/>
      <c r="FV101" s="162"/>
      <c r="FW101" s="162"/>
      <c r="FX101" s="162"/>
      <c r="FY101" s="162"/>
      <c r="FZ101" s="162"/>
      <c r="GA101" s="162"/>
      <c r="GB101" s="162"/>
      <c r="GC101" s="162"/>
      <c r="GD101" s="162"/>
      <c r="HH101" s="374"/>
      <c r="HI101" s="374"/>
      <c r="HJ101" s="374"/>
      <c r="HK101" s="374"/>
      <c r="HL101" s="374"/>
      <c r="HM101" s="374"/>
      <c r="HN101" s="374"/>
      <c r="HO101" s="374"/>
      <c r="HP101" s="374"/>
      <c r="HQ101" s="374"/>
      <c r="HR101" s="374"/>
      <c r="HS101" s="374"/>
    </row>
    <row r="102" spans="33:256" ht="7.5" customHeight="1" x14ac:dyDescent="0.35">
      <c r="AG102" s="162"/>
      <c r="AH102" s="162"/>
      <c r="AI102" s="361"/>
      <c r="AJ102" s="361"/>
      <c r="AK102" s="361"/>
      <c r="AL102" s="361"/>
      <c r="AM102" s="361"/>
      <c r="AN102" s="373"/>
      <c r="AO102" s="373"/>
      <c r="AP102" s="378"/>
      <c r="AQ102" s="378"/>
      <c r="AR102" s="665"/>
      <c r="AS102" s="665"/>
      <c r="AT102" s="665"/>
      <c r="AU102" s="665"/>
      <c r="AV102" s="665"/>
      <c r="AW102" s="665"/>
      <c r="BH102" s="665"/>
      <c r="BI102" s="665"/>
      <c r="BJ102" s="665"/>
      <c r="BK102" s="665"/>
      <c r="BL102" s="665"/>
      <c r="BM102" s="665"/>
      <c r="BN102" s="162"/>
      <c r="BO102" s="162"/>
      <c r="BP102" s="162"/>
      <c r="BQ102" s="162"/>
      <c r="BR102" s="162"/>
      <c r="BS102" s="162"/>
      <c r="BT102" s="162"/>
      <c r="BU102" s="162"/>
      <c r="BV102" s="162"/>
      <c r="BW102" s="162"/>
      <c r="BX102" s="665"/>
      <c r="BY102" s="665"/>
      <c r="BZ102" s="665"/>
      <c r="CA102" s="665"/>
      <c r="CB102" s="665"/>
      <c r="CC102" s="665"/>
      <c r="CD102" s="475"/>
      <c r="CE102" s="475"/>
      <c r="CF102" s="475"/>
      <c r="CG102" s="475"/>
      <c r="CH102" s="625"/>
      <c r="CI102" s="625"/>
      <c r="CJ102" s="625"/>
      <c r="CK102" s="625"/>
      <c r="CL102" s="625"/>
      <c r="CM102" s="625"/>
      <c r="CN102" s="381"/>
      <c r="CO102" s="381"/>
      <c r="CP102" s="381"/>
      <c r="CQ102" s="381"/>
      <c r="CR102" s="381"/>
      <c r="CS102" s="381"/>
      <c r="CT102" s="625"/>
      <c r="CU102" s="625"/>
      <c r="CV102" s="625"/>
      <c r="CW102" s="625"/>
      <c r="CX102" s="377"/>
      <c r="CY102" s="475"/>
      <c r="CZ102" s="475"/>
      <c r="DA102" s="475"/>
      <c r="DB102" s="475"/>
      <c r="DC102" s="475"/>
      <c r="DD102" s="687"/>
      <c r="DE102" s="687"/>
      <c r="DF102" s="687"/>
      <c r="DG102" s="687"/>
      <c r="DH102" s="687"/>
      <c r="DI102" s="687"/>
      <c r="DJ102" s="433"/>
      <c r="DK102" s="407"/>
      <c r="DL102" s="407"/>
      <c r="DM102" s="407"/>
      <c r="DN102" s="407"/>
      <c r="DO102" s="377"/>
      <c r="DP102" s="904"/>
      <c r="DQ102" s="904"/>
      <c r="DR102" s="904"/>
      <c r="DS102" s="904"/>
      <c r="DT102" s="407"/>
      <c r="DU102" s="407"/>
      <c r="DV102" s="407"/>
      <c r="DW102" s="407"/>
      <c r="DX102" s="433"/>
      <c r="DY102" s="433"/>
      <c r="DZ102" s="433"/>
      <c r="EA102" s="433"/>
      <c r="EB102" s="433"/>
      <c r="EC102" s="433"/>
      <c r="ED102" s="433"/>
      <c r="EE102" s="433"/>
      <c r="EF102" s="407"/>
      <c r="EG102" s="407"/>
      <c r="EH102" s="407"/>
      <c r="EI102" s="407"/>
      <c r="EJ102" s="162"/>
      <c r="EK102" s="162"/>
      <c r="EL102" s="162"/>
      <c r="EM102" s="162"/>
      <c r="EN102" s="162"/>
      <c r="EO102" s="162"/>
      <c r="EP102" s="162"/>
      <c r="EQ102" s="162"/>
      <c r="ER102" s="162"/>
      <c r="ES102" s="446"/>
      <c r="ET102" s="446"/>
      <c r="EU102" s="446"/>
      <c r="EV102" s="446"/>
      <c r="EW102" s="446"/>
      <c r="EX102" s="446"/>
      <c r="EY102" s="162"/>
      <c r="EZ102" s="452"/>
      <c r="FA102" s="452"/>
      <c r="FB102" s="452"/>
      <c r="FC102" s="452"/>
      <c r="FD102" s="452"/>
      <c r="FE102" s="452"/>
      <c r="FF102" s="452"/>
      <c r="FG102" s="452"/>
      <c r="FH102" s="162"/>
      <c r="FI102" s="162"/>
      <c r="FJ102" s="162"/>
      <c r="FK102" s="162"/>
      <c r="FL102" s="162"/>
      <c r="FM102" s="162"/>
      <c r="FN102" s="162"/>
      <c r="FO102" s="162"/>
      <c r="FP102" s="162"/>
      <c r="FQ102" s="162"/>
      <c r="FR102" s="162"/>
      <c r="FS102" s="162"/>
      <c r="FT102" s="162"/>
      <c r="FU102" s="162"/>
      <c r="FV102" s="162"/>
      <c r="FW102" s="162"/>
      <c r="FX102" s="162"/>
      <c r="FY102" s="162"/>
      <c r="FZ102" s="162"/>
      <c r="GA102" s="162"/>
      <c r="GB102" s="162"/>
      <c r="GC102" s="162"/>
      <c r="GD102" s="162"/>
      <c r="HH102" s="374"/>
      <c r="HI102" s="374"/>
      <c r="HJ102" s="374"/>
      <c r="HK102" s="374"/>
      <c r="HL102" s="374"/>
      <c r="HM102" s="374"/>
      <c r="HN102" s="374"/>
      <c r="HO102" s="374"/>
      <c r="HP102" s="374"/>
      <c r="HQ102" s="374"/>
      <c r="HR102" s="374"/>
      <c r="HS102" s="374"/>
    </row>
    <row r="103" spans="33:256" ht="7.5" customHeight="1" x14ac:dyDescent="0.35">
      <c r="AG103" s="162"/>
      <c r="AH103" s="162"/>
      <c r="AI103" s="361"/>
      <c r="AJ103" s="361"/>
      <c r="AK103" s="361"/>
      <c r="AL103" s="361"/>
      <c r="AM103" s="361"/>
      <c r="AN103" s="373"/>
      <c r="AO103" s="373"/>
      <c r="AP103" s="378"/>
      <c r="AQ103" s="378"/>
      <c r="AR103" s="680"/>
      <c r="AS103" s="680"/>
      <c r="AT103" s="680"/>
      <c r="AU103" s="680"/>
      <c r="AV103" s="680"/>
      <c r="AW103" s="680"/>
      <c r="BH103" s="680"/>
      <c r="BI103" s="680"/>
      <c r="BJ103" s="680"/>
      <c r="BK103" s="680"/>
      <c r="BL103" s="680"/>
      <c r="BM103" s="680"/>
      <c r="BN103" s="162"/>
      <c r="BO103" s="162"/>
      <c r="BP103" s="162"/>
      <c r="BQ103" s="162"/>
      <c r="BX103" s="680"/>
      <c r="BY103" s="680"/>
      <c r="BZ103" s="680"/>
      <c r="CA103" s="680"/>
      <c r="CB103" s="680"/>
      <c r="CC103" s="680"/>
      <c r="CD103" s="475"/>
      <c r="CE103" s="475"/>
      <c r="CF103" s="475"/>
      <c r="CG103" s="475"/>
      <c r="CH103" s="475"/>
      <c r="CI103" s="475"/>
      <c r="CJ103" s="475"/>
      <c r="CK103" s="475"/>
      <c r="CL103" s="475"/>
      <c r="CM103" s="625"/>
      <c r="CN103" s="684"/>
      <c r="CO103" s="684"/>
      <c r="CP103" s="684"/>
      <c r="CQ103" s="684"/>
      <c r="CR103" s="684"/>
      <c r="CS103" s="684"/>
      <c r="CT103" s="625"/>
      <c r="CU103" s="377"/>
      <c r="CV103" s="377"/>
      <c r="CW103" s="377"/>
      <c r="CX103" s="377"/>
      <c r="CY103" s="475"/>
      <c r="CZ103" s="475"/>
      <c r="DA103" s="475"/>
      <c r="DB103" s="475"/>
      <c r="DC103" s="475"/>
      <c r="DD103" s="688"/>
      <c r="DE103" s="688"/>
      <c r="DF103" s="688"/>
      <c r="DG103" s="688"/>
      <c r="DH103" s="688"/>
      <c r="DI103" s="688"/>
      <c r="DJ103" s="433"/>
      <c r="DK103" s="407"/>
      <c r="DL103" s="407"/>
      <c r="DM103" s="407"/>
      <c r="DN103" s="407"/>
      <c r="DO103" s="377"/>
      <c r="DP103" s="377"/>
      <c r="DQ103" s="377"/>
      <c r="DR103" s="377"/>
      <c r="DS103" s="377"/>
      <c r="DT103" s="407"/>
      <c r="DU103" s="407"/>
      <c r="DV103" s="407"/>
      <c r="DW103" s="407"/>
      <c r="DX103" s="433"/>
      <c r="DY103" s="433"/>
      <c r="DZ103" s="433"/>
      <c r="EA103" s="433"/>
      <c r="EB103" s="433"/>
      <c r="EC103" s="433"/>
      <c r="ED103" s="433"/>
      <c r="EE103" s="433"/>
      <c r="EF103" s="407"/>
      <c r="EG103" s="407"/>
      <c r="EH103" s="407"/>
      <c r="EI103" s="407"/>
      <c r="EJ103" s="162"/>
      <c r="EK103" s="162"/>
      <c r="EL103" s="162"/>
      <c r="EM103" s="162"/>
      <c r="EN103" s="162"/>
      <c r="EO103" s="162"/>
      <c r="EP103" s="162"/>
      <c r="EQ103" s="162"/>
      <c r="ER103" s="162"/>
      <c r="ES103" s="162"/>
      <c r="ET103" s="162"/>
      <c r="EU103" s="162"/>
      <c r="EV103" s="162"/>
      <c r="EW103" s="162"/>
      <c r="EX103" s="162"/>
      <c r="EY103" s="162"/>
      <c r="EZ103" s="452"/>
      <c r="FA103" s="452"/>
      <c r="FB103" s="452"/>
      <c r="FC103" s="452"/>
      <c r="FD103" s="452"/>
      <c r="FE103" s="452"/>
      <c r="FF103" s="452"/>
      <c r="FG103" s="452"/>
      <c r="FH103" s="162"/>
      <c r="FI103" s="162"/>
      <c r="FJ103" s="162"/>
      <c r="FK103" s="162"/>
      <c r="FL103" s="162"/>
      <c r="FM103" s="162"/>
      <c r="FN103" s="162"/>
      <c r="FO103" s="162"/>
      <c r="FP103" s="162"/>
      <c r="FQ103" s="349"/>
      <c r="FR103" s="162"/>
      <c r="FS103" s="162"/>
      <c r="FT103" s="162"/>
      <c r="FU103" s="162"/>
      <c r="FV103" s="162"/>
      <c r="FW103" s="162"/>
      <c r="FX103" s="162"/>
      <c r="FY103" s="162"/>
      <c r="FZ103" s="162"/>
      <c r="GA103" s="162"/>
      <c r="GB103" s="162"/>
      <c r="GC103" s="162"/>
      <c r="GD103" s="162"/>
      <c r="HL103" s="374"/>
      <c r="HM103" s="374"/>
      <c r="HN103" s="374"/>
      <c r="HO103" s="374"/>
      <c r="HP103" s="374"/>
      <c r="HQ103" s="374"/>
    </row>
    <row r="104" spans="33:256" ht="7.5" customHeight="1" x14ac:dyDescent="0.35">
      <c r="AG104" s="162"/>
      <c r="AH104" s="162"/>
      <c r="AI104" s="361"/>
      <c r="AJ104" s="361"/>
      <c r="AK104" s="361"/>
      <c r="AL104" s="361"/>
      <c r="AM104" s="808"/>
      <c r="AN104" s="808"/>
      <c r="AO104" s="808"/>
      <c r="AP104" s="808"/>
      <c r="AQ104" s="797" t="s">
        <v>1652</v>
      </c>
      <c r="AR104" s="798"/>
      <c r="AS104" s="798"/>
      <c r="AT104" s="799"/>
      <c r="AU104" s="797" t="s">
        <v>1685</v>
      </c>
      <c r="AV104" s="798"/>
      <c r="AW104" s="798"/>
      <c r="AX104" s="799"/>
      <c r="AY104" s="808"/>
      <c r="AZ104" s="808"/>
      <c r="BA104" s="808"/>
      <c r="BB104" s="808"/>
      <c r="BC104" s="808"/>
      <c r="BD104" s="808"/>
      <c r="BE104" s="808"/>
      <c r="BF104" s="808"/>
      <c r="BG104" s="797" t="s">
        <v>1698</v>
      </c>
      <c r="BH104" s="798"/>
      <c r="BI104" s="798"/>
      <c r="BJ104" s="799"/>
      <c r="BK104" s="797" t="s">
        <v>1700</v>
      </c>
      <c r="BL104" s="798"/>
      <c r="BM104" s="798"/>
      <c r="BN104" s="799"/>
      <c r="BO104" s="808"/>
      <c r="BP104" s="808"/>
      <c r="BQ104" s="808"/>
      <c r="BR104" s="808"/>
      <c r="BS104" s="808"/>
      <c r="BT104" s="808"/>
      <c r="BU104" s="808"/>
      <c r="BV104" s="808"/>
      <c r="BW104" s="895" t="s">
        <v>1702</v>
      </c>
      <c r="BX104" s="896"/>
      <c r="BY104" s="896"/>
      <c r="BZ104" s="897"/>
      <c r="CA104" s="895" t="s">
        <v>1709</v>
      </c>
      <c r="CB104" s="896"/>
      <c r="CC104" s="896"/>
      <c r="CD104" s="897"/>
      <c r="CE104" s="808"/>
      <c r="CF104" s="808"/>
      <c r="CG104" s="808"/>
      <c r="CH104" s="808"/>
      <c r="CI104" s="808"/>
      <c r="CJ104" s="808"/>
      <c r="CK104" s="808"/>
      <c r="CL104" s="808"/>
      <c r="CM104" s="797" t="s">
        <v>1711</v>
      </c>
      <c r="CN104" s="798"/>
      <c r="CO104" s="798"/>
      <c r="CP104" s="799"/>
      <c r="CQ104" s="797" t="s">
        <v>1719</v>
      </c>
      <c r="CR104" s="798"/>
      <c r="CS104" s="798"/>
      <c r="CT104" s="799"/>
      <c r="CU104" s="808"/>
      <c r="CV104" s="808"/>
      <c r="CW104" s="808"/>
      <c r="CX104" s="808"/>
      <c r="CY104" s="808"/>
      <c r="CZ104" s="808"/>
      <c r="DA104" s="808"/>
      <c r="DB104" s="808"/>
      <c r="DC104" s="797" t="s">
        <v>1721</v>
      </c>
      <c r="DD104" s="798"/>
      <c r="DE104" s="798"/>
      <c r="DF104" s="799"/>
      <c r="DG104" s="797" t="s">
        <v>1723</v>
      </c>
      <c r="DH104" s="798"/>
      <c r="DI104" s="798"/>
      <c r="DJ104" s="799"/>
      <c r="DK104" s="808"/>
      <c r="DL104" s="808"/>
      <c r="DM104" s="808"/>
      <c r="DN104" s="808"/>
      <c r="DO104" s="377"/>
      <c r="DP104" s="377"/>
      <c r="DQ104" s="377"/>
      <c r="DR104" s="377"/>
      <c r="DS104" s="377"/>
      <c r="DT104" s="407"/>
      <c r="DU104" s="407"/>
      <c r="DV104" s="407"/>
      <c r="DW104" s="407"/>
      <c r="DX104" s="433"/>
      <c r="DY104" s="433"/>
      <c r="DZ104" s="433"/>
      <c r="EA104" s="433"/>
      <c r="EB104" s="433"/>
      <c r="EC104" s="433"/>
      <c r="ED104" s="433"/>
      <c r="EE104" s="433"/>
      <c r="EF104" s="407"/>
      <c r="EG104" s="407"/>
      <c r="EH104" s="407"/>
      <c r="EI104" s="407"/>
      <c r="EJ104" s="162"/>
      <c r="EK104" s="162"/>
      <c r="EL104" s="162"/>
      <c r="EM104" s="162"/>
      <c r="EN104" s="162"/>
      <c r="EO104" s="162"/>
      <c r="EP104" s="162"/>
      <c r="EQ104" s="162"/>
      <c r="ER104" s="162"/>
      <c r="ES104" s="162"/>
      <c r="ET104" s="162"/>
      <c r="EU104" s="162"/>
      <c r="EV104" s="162"/>
      <c r="EW104" s="162"/>
      <c r="EX104" s="162"/>
      <c r="EY104" s="162"/>
      <c r="EZ104" s="452"/>
      <c r="FA104" s="452"/>
      <c r="FB104" s="452"/>
      <c r="FC104" s="452"/>
      <c r="FD104" s="452"/>
      <c r="FE104" s="452"/>
      <c r="FF104" s="452"/>
      <c r="FG104" s="452"/>
      <c r="FH104" s="162"/>
      <c r="FI104" s="162"/>
      <c r="FJ104" s="162"/>
      <c r="FK104" s="162"/>
      <c r="FL104" s="162"/>
      <c r="FM104" s="162"/>
      <c r="FN104" s="162"/>
      <c r="FO104" s="162"/>
      <c r="FP104" s="162"/>
      <c r="FQ104" s="349"/>
      <c r="FR104" s="162"/>
      <c r="FS104" s="162"/>
      <c r="FT104" s="162"/>
      <c r="FU104" s="162"/>
      <c r="FV104" s="162"/>
      <c r="FW104" s="162"/>
      <c r="FX104" s="162"/>
      <c r="FY104" s="162"/>
      <c r="FZ104" s="162"/>
      <c r="GA104" s="162"/>
      <c r="GB104" s="162"/>
      <c r="GC104" s="162"/>
      <c r="GD104" s="162"/>
      <c r="HL104" s="374"/>
      <c r="HM104" s="374"/>
      <c r="HN104" s="374"/>
      <c r="HO104" s="374"/>
      <c r="HP104" s="374"/>
      <c r="HQ104" s="374"/>
    </row>
    <row r="105" spans="33:256" ht="7.5" customHeight="1" x14ac:dyDescent="0.35">
      <c r="AG105" s="162"/>
      <c r="AH105" s="162"/>
      <c r="AI105" s="361"/>
      <c r="AJ105" s="361"/>
      <c r="AK105" s="361"/>
      <c r="AL105" s="361"/>
      <c r="AM105" s="808"/>
      <c r="AN105" s="808"/>
      <c r="AO105" s="808"/>
      <c r="AP105" s="808"/>
      <c r="AQ105" s="800"/>
      <c r="AR105" s="801"/>
      <c r="AS105" s="801"/>
      <c r="AT105" s="802"/>
      <c r="AU105" s="800"/>
      <c r="AV105" s="801"/>
      <c r="AW105" s="801"/>
      <c r="AX105" s="802"/>
      <c r="AY105" s="808"/>
      <c r="AZ105" s="808"/>
      <c r="BA105" s="808"/>
      <c r="BB105" s="808"/>
      <c r="BC105" s="808"/>
      <c r="BD105" s="808"/>
      <c r="BE105" s="808"/>
      <c r="BF105" s="808"/>
      <c r="BG105" s="800"/>
      <c r="BH105" s="801"/>
      <c r="BI105" s="801"/>
      <c r="BJ105" s="802"/>
      <c r="BK105" s="800"/>
      <c r="BL105" s="801"/>
      <c r="BM105" s="801"/>
      <c r="BN105" s="802"/>
      <c r="BO105" s="808"/>
      <c r="BP105" s="808"/>
      <c r="BQ105" s="808"/>
      <c r="BR105" s="808"/>
      <c r="BS105" s="808"/>
      <c r="BT105" s="808"/>
      <c r="BU105" s="808"/>
      <c r="BV105" s="808"/>
      <c r="BW105" s="898"/>
      <c r="BX105" s="899"/>
      <c r="BY105" s="899"/>
      <c r="BZ105" s="900"/>
      <c r="CA105" s="898"/>
      <c r="CB105" s="899"/>
      <c r="CC105" s="899"/>
      <c r="CD105" s="900"/>
      <c r="CE105" s="808"/>
      <c r="CF105" s="808"/>
      <c r="CG105" s="808"/>
      <c r="CH105" s="808"/>
      <c r="CI105" s="808"/>
      <c r="CJ105" s="808"/>
      <c r="CK105" s="808"/>
      <c r="CL105" s="808"/>
      <c r="CM105" s="800"/>
      <c r="CN105" s="801"/>
      <c r="CO105" s="801"/>
      <c r="CP105" s="802"/>
      <c r="CQ105" s="800"/>
      <c r="CR105" s="801"/>
      <c r="CS105" s="801"/>
      <c r="CT105" s="802"/>
      <c r="CU105" s="808"/>
      <c r="CV105" s="808"/>
      <c r="CW105" s="808"/>
      <c r="CX105" s="808"/>
      <c r="CY105" s="808"/>
      <c r="CZ105" s="808"/>
      <c r="DA105" s="808"/>
      <c r="DB105" s="808"/>
      <c r="DC105" s="800"/>
      <c r="DD105" s="801"/>
      <c r="DE105" s="801"/>
      <c r="DF105" s="802"/>
      <c r="DG105" s="800"/>
      <c r="DH105" s="801"/>
      <c r="DI105" s="801"/>
      <c r="DJ105" s="802"/>
      <c r="DK105" s="808"/>
      <c r="DL105" s="808"/>
      <c r="DM105" s="808"/>
      <c r="DN105" s="808"/>
      <c r="DO105" s="377"/>
      <c r="DP105" s="377"/>
      <c r="DQ105" s="377"/>
      <c r="DR105" s="377"/>
      <c r="DS105" s="377"/>
      <c r="DT105" s="377"/>
      <c r="DU105" s="377"/>
      <c r="DV105" s="407"/>
      <c r="DW105" s="407"/>
      <c r="DX105" s="407"/>
      <c r="DY105" s="407"/>
      <c r="DZ105" s="433"/>
      <c r="EA105" s="433"/>
      <c r="EB105" s="433"/>
      <c r="EC105" s="433"/>
      <c r="ED105" s="433"/>
      <c r="EE105" s="433"/>
      <c r="EF105" s="433"/>
      <c r="EG105" s="433"/>
      <c r="EH105" s="407"/>
      <c r="EI105" s="407"/>
      <c r="EJ105" s="407"/>
      <c r="EK105" s="407"/>
      <c r="EL105" s="162"/>
      <c r="EM105" s="162"/>
      <c r="EN105" s="162"/>
      <c r="EO105" s="162"/>
      <c r="EP105" s="162"/>
      <c r="EQ105" s="162"/>
      <c r="ER105" s="162"/>
      <c r="ES105" s="162"/>
      <c r="ET105" s="162"/>
      <c r="EU105" s="162"/>
      <c r="EV105" s="162"/>
      <c r="EW105" s="162"/>
      <c r="EX105" s="162"/>
      <c r="EY105" s="162"/>
      <c r="EZ105" s="404"/>
      <c r="FA105" s="404"/>
      <c r="FB105" s="404"/>
      <c r="FC105" s="404"/>
      <c r="FD105" s="404"/>
      <c r="FE105" s="404"/>
      <c r="FF105" s="404"/>
      <c r="FG105" s="404"/>
      <c r="FH105" s="162"/>
      <c r="FI105" s="162"/>
      <c r="FJ105" s="162"/>
      <c r="FK105" s="162"/>
      <c r="FL105" s="162"/>
      <c r="FM105" s="162"/>
      <c r="FN105" s="162"/>
      <c r="FO105" s="162"/>
      <c r="FP105" s="162"/>
      <c r="FQ105" s="162"/>
      <c r="FR105" s="162"/>
      <c r="FS105" s="162"/>
      <c r="FT105" s="162"/>
      <c r="FU105" s="162"/>
      <c r="FV105" s="162"/>
      <c r="FW105" s="162"/>
      <c r="FX105" s="162"/>
      <c r="FY105" s="162"/>
      <c r="FZ105" s="162"/>
      <c r="GA105" s="162"/>
      <c r="GB105" s="162"/>
      <c r="GC105" s="162"/>
      <c r="GD105" s="162"/>
      <c r="HP105" s="374"/>
      <c r="HQ105" s="374"/>
    </row>
    <row r="106" spans="33:256" ht="7.5" customHeight="1" x14ac:dyDescent="0.35">
      <c r="AG106" s="162"/>
      <c r="AH106" s="162"/>
      <c r="AI106" s="361"/>
      <c r="AJ106" s="361"/>
      <c r="AK106" s="361"/>
      <c r="AL106" s="361"/>
      <c r="AM106" s="808"/>
      <c r="AN106" s="808"/>
      <c r="AO106" s="808"/>
      <c r="AP106" s="808"/>
      <c r="AQ106" s="800"/>
      <c r="AR106" s="801"/>
      <c r="AS106" s="801"/>
      <c r="AT106" s="802"/>
      <c r="AU106" s="800"/>
      <c r="AV106" s="801"/>
      <c r="AW106" s="801"/>
      <c r="AX106" s="802"/>
      <c r="AY106" s="808"/>
      <c r="AZ106" s="808"/>
      <c r="BA106" s="808"/>
      <c r="BB106" s="808"/>
      <c r="BC106" s="808"/>
      <c r="BD106" s="808"/>
      <c r="BE106" s="808"/>
      <c r="BF106" s="808"/>
      <c r="BG106" s="800"/>
      <c r="BH106" s="801"/>
      <c r="BI106" s="801"/>
      <c r="BJ106" s="802"/>
      <c r="BK106" s="800"/>
      <c r="BL106" s="801"/>
      <c r="BM106" s="801"/>
      <c r="BN106" s="802"/>
      <c r="BO106" s="808"/>
      <c r="BP106" s="808"/>
      <c r="BQ106" s="808"/>
      <c r="BR106" s="808"/>
      <c r="BS106" s="808"/>
      <c r="BT106" s="808"/>
      <c r="BU106" s="808"/>
      <c r="BV106" s="808"/>
      <c r="BW106" s="898"/>
      <c r="BX106" s="899"/>
      <c r="BY106" s="899"/>
      <c r="BZ106" s="900"/>
      <c r="CA106" s="898"/>
      <c r="CB106" s="899"/>
      <c r="CC106" s="899"/>
      <c r="CD106" s="900"/>
      <c r="CE106" s="808"/>
      <c r="CF106" s="808"/>
      <c r="CG106" s="808"/>
      <c r="CH106" s="808"/>
      <c r="CI106" s="808"/>
      <c r="CJ106" s="808"/>
      <c r="CK106" s="808"/>
      <c r="CL106" s="808"/>
      <c r="CM106" s="800"/>
      <c r="CN106" s="801"/>
      <c r="CO106" s="801"/>
      <c r="CP106" s="802"/>
      <c r="CQ106" s="800"/>
      <c r="CR106" s="801"/>
      <c r="CS106" s="801"/>
      <c r="CT106" s="802"/>
      <c r="CU106" s="808"/>
      <c r="CV106" s="808"/>
      <c r="CW106" s="808"/>
      <c r="CX106" s="808"/>
      <c r="CY106" s="808"/>
      <c r="CZ106" s="808"/>
      <c r="DA106" s="808"/>
      <c r="DB106" s="808"/>
      <c r="DC106" s="800"/>
      <c r="DD106" s="801"/>
      <c r="DE106" s="801"/>
      <c r="DF106" s="802"/>
      <c r="DG106" s="800"/>
      <c r="DH106" s="801"/>
      <c r="DI106" s="801"/>
      <c r="DJ106" s="802"/>
      <c r="DK106" s="808"/>
      <c r="DL106" s="808"/>
      <c r="DM106" s="808"/>
      <c r="DN106" s="808"/>
      <c r="DO106" s="377"/>
      <c r="DP106" s="377"/>
      <c r="DQ106" s="377"/>
      <c r="DR106" s="377"/>
      <c r="DS106" s="377"/>
      <c r="DT106" s="377"/>
      <c r="DU106" s="377"/>
      <c r="DV106" s="407"/>
      <c r="DW106" s="407"/>
      <c r="DX106" s="407"/>
      <c r="DY106" s="407"/>
      <c r="DZ106" s="433"/>
      <c r="EA106" s="433"/>
      <c r="EB106" s="433"/>
      <c r="EC106" s="433"/>
      <c r="ED106" s="433"/>
      <c r="EE106" s="433"/>
      <c r="EF106" s="433"/>
      <c r="EG106" s="433"/>
      <c r="EH106" s="407"/>
      <c r="EI106" s="407"/>
      <c r="EJ106" s="407"/>
      <c r="EK106" s="407"/>
      <c r="EL106" s="162"/>
      <c r="EM106" s="162"/>
      <c r="EN106" s="162"/>
      <c r="EO106" s="162"/>
      <c r="EP106" s="162"/>
      <c r="EQ106" s="162"/>
      <c r="ER106" s="162"/>
      <c r="ES106" s="162"/>
      <c r="ET106" s="162"/>
      <c r="EU106" s="162"/>
      <c r="EV106" s="162"/>
      <c r="EW106" s="162"/>
      <c r="EX106" s="162"/>
      <c r="EY106" s="162"/>
      <c r="EZ106" s="404"/>
      <c r="FA106" s="404"/>
      <c r="FB106" s="404"/>
      <c r="FC106" s="404"/>
      <c r="FD106" s="404"/>
      <c r="FE106" s="404"/>
      <c r="FF106" s="404"/>
      <c r="FG106" s="404"/>
      <c r="FH106" s="426"/>
      <c r="FI106" s="409"/>
      <c r="FJ106" s="162"/>
      <c r="FK106" s="162"/>
      <c r="FL106" s="162"/>
      <c r="FM106" s="162"/>
      <c r="FN106" s="162"/>
      <c r="FO106" s="162"/>
      <c r="FP106" s="162"/>
      <c r="FQ106" s="162"/>
      <c r="FR106" s="162"/>
      <c r="FS106" s="162"/>
      <c r="FT106" s="162"/>
      <c r="FU106" s="162"/>
      <c r="FV106" s="162"/>
      <c r="FW106" s="162"/>
      <c r="FX106" s="162"/>
      <c r="FY106" s="162"/>
      <c r="FZ106" s="162"/>
      <c r="GA106" s="162"/>
      <c r="GB106" s="162"/>
      <c r="GC106" s="162"/>
      <c r="GD106" s="162"/>
      <c r="HP106" s="374"/>
      <c r="HQ106" s="374"/>
    </row>
    <row r="107" spans="33:256" ht="7.5" customHeight="1" x14ac:dyDescent="0.35">
      <c r="AG107" s="162"/>
      <c r="AH107" s="162"/>
      <c r="AI107" s="361"/>
      <c r="AJ107" s="361"/>
      <c r="AK107" s="361"/>
      <c r="AL107" s="361"/>
      <c r="AM107" s="808"/>
      <c r="AN107" s="808"/>
      <c r="AO107" s="808"/>
      <c r="AP107" s="808"/>
      <c r="AQ107" s="803"/>
      <c r="AR107" s="804"/>
      <c r="AS107" s="804"/>
      <c r="AT107" s="805"/>
      <c r="AU107" s="803"/>
      <c r="AV107" s="804"/>
      <c r="AW107" s="804"/>
      <c r="AX107" s="805"/>
      <c r="AY107" s="808"/>
      <c r="AZ107" s="808"/>
      <c r="BA107" s="808"/>
      <c r="BB107" s="808"/>
      <c r="BC107" s="808"/>
      <c r="BD107" s="808"/>
      <c r="BE107" s="808"/>
      <c r="BF107" s="808"/>
      <c r="BG107" s="803"/>
      <c r="BH107" s="804"/>
      <c r="BI107" s="804"/>
      <c r="BJ107" s="805"/>
      <c r="BK107" s="803"/>
      <c r="BL107" s="804"/>
      <c r="BM107" s="804"/>
      <c r="BN107" s="805"/>
      <c r="BO107" s="808"/>
      <c r="BP107" s="808"/>
      <c r="BQ107" s="808"/>
      <c r="BR107" s="808"/>
      <c r="BS107" s="808"/>
      <c r="BT107" s="808"/>
      <c r="BU107" s="808"/>
      <c r="BV107" s="808"/>
      <c r="BW107" s="901"/>
      <c r="BX107" s="902"/>
      <c r="BY107" s="902"/>
      <c r="BZ107" s="903"/>
      <c r="CA107" s="901"/>
      <c r="CB107" s="902"/>
      <c r="CC107" s="902"/>
      <c r="CD107" s="903"/>
      <c r="CE107" s="808"/>
      <c r="CF107" s="808"/>
      <c r="CG107" s="808"/>
      <c r="CH107" s="808"/>
      <c r="CI107" s="808"/>
      <c r="CJ107" s="808"/>
      <c r="CK107" s="808"/>
      <c r="CL107" s="808"/>
      <c r="CM107" s="803"/>
      <c r="CN107" s="804"/>
      <c r="CO107" s="804"/>
      <c r="CP107" s="805"/>
      <c r="CQ107" s="803"/>
      <c r="CR107" s="804"/>
      <c r="CS107" s="804"/>
      <c r="CT107" s="805"/>
      <c r="CU107" s="808"/>
      <c r="CV107" s="808"/>
      <c r="CW107" s="808"/>
      <c r="CX107" s="808"/>
      <c r="CY107" s="808"/>
      <c r="CZ107" s="808"/>
      <c r="DA107" s="808"/>
      <c r="DB107" s="808"/>
      <c r="DC107" s="803"/>
      <c r="DD107" s="804"/>
      <c r="DE107" s="804"/>
      <c r="DF107" s="805"/>
      <c r="DG107" s="803"/>
      <c r="DH107" s="804"/>
      <c r="DI107" s="804"/>
      <c r="DJ107" s="805"/>
      <c r="DK107" s="808"/>
      <c r="DL107" s="808"/>
      <c r="DM107" s="808"/>
      <c r="DN107" s="808"/>
      <c r="DO107" s="361"/>
      <c r="DP107" s="361"/>
      <c r="DQ107" s="361"/>
      <c r="DR107" s="361"/>
      <c r="DS107" s="162"/>
      <c r="DT107" s="162"/>
      <c r="DU107" s="162"/>
      <c r="DV107" s="407"/>
      <c r="DW107" s="407"/>
      <c r="DX107" s="407"/>
      <c r="DY107" s="407"/>
      <c r="DZ107" s="433"/>
      <c r="EA107" s="433"/>
      <c r="EB107" s="433"/>
      <c r="EC107" s="433"/>
      <c r="ED107" s="433"/>
      <c r="EE107" s="433"/>
      <c r="EF107" s="433"/>
      <c r="EG107" s="433"/>
      <c r="EH107" s="407"/>
      <c r="EI107" s="407"/>
      <c r="EJ107" s="407"/>
      <c r="EK107" s="407"/>
      <c r="EL107" s="162"/>
      <c r="EM107" s="162"/>
      <c r="EN107" s="162"/>
      <c r="EO107" s="162"/>
      <c r="EP107" s="162"/>
      <c r="EQ107" s="162"/>
      <c r="ER107" s="162"/>
      <c r="ES107" s="162"/>
      <c r="ET107" s="162"/>
      <c r="EU107" s="162"/>
      <c r="EV107" s="162"/>
      <c r="EW107" s="162"/>
      <c r="EX107" s="162"/>
      <c r="EY107" s="162"/>
      <c r="EZ107" s="404"/>
      <c r="FA107" s="404"/>
      <c r="FB107" s="404"/>
      <c r="FC107" s="404"/>
      <c r="FD107" s="404"/>
      <c r="FE107" s="404"/>
      <c r="FF107" s="404"/>
      <c r="FG107" s="404"/>
      <c r="FH107" s="426"/>
      <c r="FI107" s="409"/>
      <c r="FJ107" s="162"/>
      <c r="FK107" s="162"/>
      <c r="FL107" s="162"/>
      <c r="FM107" s="162"/>
      <c r="FN107" s="162"/>
      <c r="FO107" s="162"/>
      <c r="FP107" s="162"/>
      <c r="FQ107" s="391"/>
      <c r="FR107" s="162"/>
      <c r="FS107" s="162"/>
      <c r="FT107" s="162"/>
      <c r="FU107" s="162"/>
      <c r="FV107" s="162"/>
      <c r="FW107" s="162"/>
      <c r="FX107" s="162"/>
      <c r="FY107" s="162"/>
      <c r="FZ107" s="162"/>
      <c r="GA107" s="162"/>
      <c r="GB107" s="162"/>
      <c r="GC107" s="162"/>
      <c r="GD107" s="162"/>
      <c r="GT107" s="349"/>
      <c r="GU107" s="349"/>
      <c r="GV107" s="349"/>
      <c r="GW107" s="349"/>
      <c r="GX107" s="349"/>
      <c r="GY107" s="349"/>
      <c r="GZ107" s="349"/>
      <c r="HA107" s="349"/>
      <c r="HB107" s="349"/>
      <c r="HC107" s="349"/>
      <c r="HD107" s="349"/>
      <c r="HE107" s="349"/>
      <c r="HF107" s="349"/>
      <c r="HG107" s="349"/>
      <c r="HH107" s="349"/>
      <c r="HI107" s="349"/>
      <c r="HJ107" s="349"/>
      <c r="HK107" s="349"/>
      <c r="HL107" s="349"/>
      <c r="HM107" s="349"/>
      <c r="HN107" s="349"/>
      <c r="HO107" s="349"/>
      <c r="HP107" s="349"/>
      <c r="HQ107" s="349"/>
      <c r="HR107" s="349"/>
      <c r="HS107" s="349"/>
      <c r="HT107" s="349"/>
      <c r="HU107" s="349"/>
      <c r="HV107" s="349"/>
      <c r="HW107" s="349"/>
      <c r="HX107" s="349"/>
      <c r="HY107" s="349"/>
      <c r="HZ107" s="349"/>
      <c r="IA107" s="349"/>
      <c r="IB107" s="349"/>
      <c r="IC107" s="349"/>
      <c r="ID107" s="349"/>
      <c r="IE107" s="349"/>
      <c r="IF107" s="349"/>
      <c r="IG107" s="349"/>
      <c r="IH107" s="349"/>
      <c r="II107" s="349"/>
      <c r="IJ107" s="349"/>
      <c r="IK107" s="374"/>
      <c r="IL107" s="374"/>
      <c r="IM107" s="374"/>
      <c r="IN107" s="374"/>
      <c r="IO107" s="374"/>
      <c r="IP107" s="374"/>
      <c r="IQ107" s="374"/>
      <c r="IR107" s="374"/>
      <c r="IS107" s="374"/>
      <c r="IT107" s="374"/>
      <c r="IU107" s="374"/>
      <c r="IV107" s="374"/>
    </row>
    <row r="108" spans="33:256" ht="7.5" customHeight="1" x14ac:dyDescent="0.35">
      <c r="AG108" s="162"/>
      <c r="AH108" s="162"/>
      <c r="AI108" s="361"/>
      <c r="AJ108" s="361"/>
      <c r="AK108" s="361"/>
      <c r="AL108" s="361"/>
      <c r="AM108" s="808"/>
      <c r="AN108" s="808"/>
      <c r="AO108" s="808"/>
      <c r="AP108" s="808"/>
      <c r="AQ108" s="797" t="s">
        <v>1653</v>
      </c>
      <c r="AR108" s="798"/>
      <c r="AS108" s="798"/>
      <c r="AT108" s="799"/>
      <c r="AU108" s="797" t="s">
        <v>1654</v>
      </c>
      <c r="AV108" s="798"/>
      <c r="AW108" s="798"/>
      <c r="AX108" s="799"/>
      <c r="AY108" s="808"/>
      <c r="AZ108" s="808"/>
      <c r="BA108" s="808"/>
      <c r="BB108" s="808"/>
      <c r="BC108" s="808"/>
      <c r="BD108" s="808"/>
      <c r="BE108" s="808"/>
      <c r="BF108" s="808"/>
      <c r="BG108" s="797" t="s">
        <v>1699</v>
      </c>
      <c r="BH108" s="798"/>
      <c r="BI108" s="798"/>
      <c r="BJ108" s="799"/>
      <c r="BK108" s="797" t="s">
        <v>1701</v>
      </c>
      <c r="BL108" s="798"/>
      <c r="BM108" s="798"/>
      <c r="BN108" s="799"/>
      <c r="BO108" s="808"/>
      <c r="BP108" s="808"/>
      <c r="BQ108" s="808"/>
      <c r="BR108" s="808"/>
      <c r="BS108" s="808"/>
      <c r="BT108" s="808"/>
      <c r="BU108" s="808"/>
      <c r="BV108" s="808"/>
      <c r="BW108" s="895" t="s">
        <v>1703</v>
      </c>
      <c r="BX108" s="896"/>
      <c r="BY108" s="896"/>
      <c r="BZ108" s="897"/>
      <c r="CA108" s="895" t="s">
        <v>1710</v>
      </c>
      <c r="CB108" s="896"/>
      <c r="CC108" s="896"/>
      <c r="CD108" s="897"/>
      <c r="CE108" s="808"/>
      <c r="CF108" s="808"/>
      <c r="CG108" s="808"/>
      <c r="CH108" s="808"/>
      <c r="CI108" s="808"/>
      <c r="CJ108" s="808"/>
      <c r="CK108" s="808"/>
      <c r="CL108" s="808"/>
      <c r="CM108" s="797" t="s">
        <v>1712</v>
      </c>
      <c r="CN108" s="798"/>
      <c r="CO108" s="798"/>
      <c r="CP108" s="799"/>
      <c r="CQ108" s="797" t="s">
        <v>1720</v>
      </c>
      <c r="CR108" s="798"/>
      <c r="CS108" s="798"/>
      <c r="CT108" s="799"/>
      <c r="CU108" s="808"/>
      <c r="CV108" s="808"/>
      <c r="CW108" s="808"/>
      <c r="CX108" s="808"/>
      <c r="CY108" s="808"/>
      <c r="CZ108" s="808"/>
      <c r="DA108" s="808"/>
      <c r="DB108" s="808"/>
      <c r="DC108" s="797" t="s">
        <v>1722</v>
      </c>
      <c r="DD108" s="798"/>
      <c r="DE108" s="798"/>
      <c r="DF108" s="799"/>
      <c r="DG108" s="797" t="s">
        <v>1723</v>
      </c>
      <c r="DH108" s="798"/>
      <c r="DI108" s="798"/>
      <c r="DJ108" s="799"/>
      <c r="DK108" s="808"/>
      <c r="DL108" s="808"/>
      <c r="DM108" s="808"/>
      <c r="DN108" s="808"/>
      <c r="DO108" s="361"/>
      <c r="DP108" s="361"/>
      <c r="DQ108" s="361"/>
      <c r="DR108" s="361"/>
      <c r="DS108" s="162"/>
      <c r="DT108" s="162"/>
      <c r="DU108" s="162"/>
      <c r="DV108" s="407"/>
      <c r="DW108" s="407"/>
      <c r="DX108" s="407"/>
      <c r="DY108" s="407"/>
      <c r="DZ108" s="433"/>
      <c r="EA108" s="433"/>
      <c r="EB108" s="433"/>
      <c r="EC108" s="433"/>
      <c r="ED108" s="433"/>
      <c r="EE108" s="433"/>
      <c r="EF108" s="433"/>
      <c r="EG108" s="433"/>
      <c r="EH108" s="407"/>
      <c r="EI108" s="407"/>
      <c r="EJ108" s="407"/>
      <c r="EK108" s="407"/>
      <c r="EL108" s="162"/>
      <c r="EM108" s="162"/>
      <c r="EN108" s="162"/>
      <c r="EO108" s="162"/>
      <c r="EP108" s="162"/>
      <c r="EQ108" s="162"/>
      <c r="ER108" s="162"/>
      <c r="ES108" s="162"/>
      <c r="ET108" s="162"/>
      <c r="EU108" s="162"/>
      <c r="EV108" s="162"/>
      <c r="EW108" s="162"/>
      <c r="EX108" s="162"/>
      <c r="EY108" s="162"/>
      <c r="EZ108" s="404"/>
      <c r="FA108" s="404"/>
      <c r="FB108" s="404"/>
      <c r="FC108" s="404"/>
      <c r="FD108" s="404"/>
      <c r="FE108" s="404"/>
      <c r="FF108" s="404"/>
      <c r="FG108" s="404"/>
      <c r="FH108" s="426"/>
      <c r="FI108" s="409"/>
      <c r="FJ108" s="162"/>
      <c r="FK108" s="162"/>
      <c r="FL108" s="162"/>
      <c r="FM108" s="162"/>
      <c r="FN108" s="162"/>
      <c r="FO108" s="162"/>
      <c r="FP108" s="162"/>
      <c r="FQ108" s="392"/>
      <c r="FR108" s="162"/>
      <c r="FS108" s="162"/>
      <c r="FT108" s="162"/>
      <c r="FU108" s="162"/>
      <c r="FV108" s="162"/>
      <c r="FW108" s="162"/>
      <c r="FX108" s="162"/>
      <c r="FY108" s="162"/>
      <c r="FZ108" s="162"/>
      <c r="GA108" s="162"/>
      <c r="GB108" s="162"/>
      <c r="GC108" s="162"/>
      <c r="GD108" s="162"/>
      <c r="GT108" s="349"/>
      <c r="GU108" s="349"/>
      <c r="GV108" s="349"/>
      <c r="GW108" s="349"/>
      <c r="GX108" s="349"/>
      <c r="GY108" s="349"/>
      <c r="GZ108" s="349"/>
      <c r="HA108" s="349"/>
      <c r="HB108" s="349"/>
      <c r="HC108" s="349"/>
      <c r="HD108" s="349"/>
      <c r="HE108" s="349"/>
      <c r="HF108" s="349"/>
      <c r="HG108" s="349"/>
      <c r="HH108" s="349"/>
      <c r="HI108" s="349"/>
      <c r="HJ108" s="349"/>
      <c r="HK108" s="349"/>
      <c r="HL108" s="349"/>
      <c r="HM108" s="349"/>
      <c r="HN108" s="349"/>
      <c r="HO108" s="349"/>
      <c r="HP108" s="349"/>
      <c r="HQ108" s="349"/>
      <c r="HR108" s="349"/>
      <c r="HS108" s="349"/>
      <c r="HT108" s="349"/>
      <c r="HU108" s="349"/>
      <c r="HV108" s="349"/>
      <c r="HW108" s="349"/>
      <c r="HX108" s="349"/>
      <c r="HY108" s="349"/>
      <c r="HZ108" s="349"/>
      <c r="IA108" s="349"/>
      <c r="IB108" s="349"/>
      <c r="IC108" s="349"/>
      <c r="ID108" s="349"/>
      <c r="IE108" s="349"/>
      <c r="IF108" s="349"/>
      <c r="IG108" s="349"/>
      <c r="IH108" s="349"/>
      <c r="II108" s="349"/>
      <c r="IJ108" s="349"/>
      <c r="IK108" s="374"/>
      <c r="IL108" s="374"/>
      <c r="IM108" s="374"/>
      <c r="IN108" s="374"/>
      <c r="IO108" s="374"/>
      <c r="IP108" s="374"/>
      <c r="IQ108" s="374"/>
      <c r="IR108" s="374"/>
      <c r="IS108" s="374"/>
      <c r="IT108" s="374"/>
      <c r="IU108" s="374"/>
      <c r="IV108" s="374"/>
    </row>
    <row r="109" spans="33:256" ht="7.5" customHeight="1" x14ac:dyDescent="0.35">
      <c r="AG109" s="162"/>
      <c r="AH109" s="377"/>
      <c r="AI109" s="377"/>
      <c r="AJ109" s="377"/>
      <c r="AK109" s="377"/>
      <c r="AL109" s="377"/>
      <c r="AM109" s="808"/>
      <c r="AN109" s="808"/>
      <c r="AO109" s="808"/>
      <c r="AP109" s="808"/>
      <c r="AQ109" s="800"/>
      <c r="AR109" s="801"/>
      <c r="AS109" s="801"/>
      <c r="AT109" s="802"/>
      <c r="AU109" s="800"/>
      <c r="AV109" s="801"/>
      <c r="AW109" s="801"/>
      <c r="AX109" s="802"/>
      <c r="AY109" s="808"/>
      <c r="AZ109" s="808"/>
      <c r="BA109" s="808"/>
      <c r="BB109" s="808"/>
      <c r="BC109" s="808"/>
      <c r="BD109" s="808"/>
      <c r="BE109" s="808"/>
      <c r="BF109" s="808"/>
      <c r="BG109" s="800"/>
      <c r="BH109" s="801"/>
      <c r="BI109" s="801"/>
      <c r="BJ109" s="802"/>
      <c r="BK109" s="800"/>
      <c r="BL109" s="801"/>
      <c r="BM109" s="801"/>
      <c r="BN109" s="802"/>
      <c r="BO109" s="808"/>
      <c r="BP109" s="808"/>
      <c r="BQ109" s="808"/>
      <c r="BR109" s="808"/>
      <c r="BS109" s="808"/>
      <c r="BT109" s="808"/>
      <c r="BU109" s="808"/>
      <c r="BV109" s="808"/>
      <c r="BW109" s="898"/>
      <c r="BX109" s="899"/>
      <c r="BY109" s="899"/>
      <c r="BZ109" s="900"/>
      <c r="CA109" s="898"/>
      <c r="CB109" s="899"/>
      <c r="CC109" s="899"/>
      <c r="CD109" s="900"/>
      <c r="CE109" s="808"/>
      <c r="CF109" s="808"/>
      <c r="CG109" s="808"/>
      <c r="CH109" s="808"/>
      <c r="CI109" s="808"/>
      <c r="CJ109" s="808"/>
      <c r="CK109" s="808"/>
      <c r="CL109" s="808"/>
      <c r="CM109" s="800"/>
      <c r="CN109" s="801"/>
      <c r="CO109" s="801"/>
      <c r="CP109" s="802"/>
      <c r="CQ109" s="800"/>
      <c r="CR109" s="801"/>
      <c r="CS109" s="801"/>
      <c r="CT109" s="802"/>
      <c r="CU109" s="808"/>
      <c r="CV109" s="808"/>
      <c r="CW109" s="808"/>
      <c r="CX109" s="808"/>
      <c r="CY109" s="808"/>
      <c r="CZ109" s="808"/>
      <c r="DA109" s="808"/>
      <c r="DB109" s="808"/>
      <c r="DC109" s="800"/>
      <c r="DD109" s="801"/>
      <c r="DE109" s="801"/>
      <c r="DF109" s="802"/>
      <c r="DG109" s="800"/>
      <c r="DH109" s="801"/>
      <c r="DI109" s="801"/>
      <c r="DJ109" s="802"/>
      <c r="DK109" s="808"/>
      <c r="DL109" s="808"/>
      <c r="DM109" s="808"/>
      <c r="DN109" s="808"/>
      <c r="DO109" s="361"/>
      <c r="DP109" s="361"/>
      <c r="DQ109" s="361"/>
      <c r="DR109" s="361"/>
      <c r="DS109" s="162"/>
      <c r="DT109" s="162"/>
      <c r="DU109" s="162"/>
      <c r="DV109" s="162"/>
      <c r="DW109" s="162"/>
      <c r="DX109" s="404"/>
      <c r="DY109" s="404"/>
      <c r="DZ109" s="404"/>
      <c r="EA109" s="404"/>
      <c r="EB109" s="436"/>
      <c r="EC109" s="436"/>
      <c r="ED109" s="436"/>
      <c r="EE109" s="436"/>
      <c r="EF109" s="436"/>
      <c r="EG109" s="436"/>
      <c r="EH109" s="436"/>
      <c r="EI109" s="436"/>
      <c r="EJ109" s="404"/>
      <c r="EK109" s="404"/>
      <c r="EL109" s="404"/>
      <c r="EM109" s="404"/>
      <c r="EN109" s="162"/>
      <c r="EO109" s="162"/>
      <c r="EP109" s="162"/>
      <c r="EQ109" s="808" t="s">
        <v>1876</v>
      </c>
      <c r="ER109" s="808"/>
      <c r="ES109" s="808"/>
      <c r="ET109" s="808"/>
      <c r="EU109" s="808" t="s">
        <v>1875</v>
      </c>
      <c r="EV109" s="808"/>
      <c r="EW109" s="808"/>
      <c r="EX109" s="808"/>
      <c r="EY109" s="808" t="s">
        <v>1874</v>
      </c>
      <c r="EZ109" s="808"/>
      <c r="FA109" s="808"/>
      <c r="FB109" s="808"/>
      <c r="FC109" s="162"/>
      <c r="FD109" s="162"/>
      <c r="FE109" s="403"/>
      <c r="FF109" s="404"/>
      <c r="FG109" s="404"/>
      <c r="FH109" s="404"/>
      <c r="FI109" s="404"/>
      <c r="FJ109" s="404"/>
      <c r="FK109" s="162"/>
      <c r="FL109" s="162"/>
      <c r="FM109" s="162"/>
      <c r="FN109" s="162"/>
      <c r="FO109" s="162"/>
      <c r="FP109" s="162"/>
      <c r="FQ109" s="392"/>
      <c r="FR109" s="162"/>
      <c r="FS109" s="162"/>
      <c r="FT109" s="162"/>
      <c r="FU109" s="162"/>
      <c r="FV109" s="162"/>
      <c r="FW109" s="162"/>
      <c r="FX109" s="162"/>
      <c r="FY109" s="162"/>
      <c r="FZ109" s="162"/>
      <c r="GA109" s="162"/>
      <c r="GB109" s="162"/>
      <c r="GC109" s="162"/>
      <c r="GD109" s="162"/>
      <c r="GT109" s="349"/>
      <c r="GU109" s="349"/>
      <c r="GV109" s="349"/>
      <c r="GW109" s="349"/>
      <c r="GX109" s="349"/>
      <c r="GY109" s="349"/>
      <c r="GZ109" s="349"/>
      <c r="HA109" s="349"/>
      <c r="HB109" s="349"/>
      <c r="HC109" s="349"/>
      <c r="HD109" s="349"/>
      <c r="HE109" s="349"/>
      <c r="HF109" s="349"/>
      <c r="HG109" s="349"/>
      <c r="HH109" s="349"/>
      <c r="HI109" s="349"/>
      <c r="HJ109" s="349"/>
      <c r="HK109" s="349"/>
      <c r="HL109" s="349"/>
      <c r="HM109" s="349"/>
      <c r="HN109" s="349"/>
      <c r="HO109" s="349"/>
      <c r="HP109" s="349"/>
      <c r="HQ109" s="349"/>
      <c r="HR109" s="349"/>
      <c r="HS109" s="349"/>
      <c r="HT109" s="349"/>
      <c r="HU109" s="349"/>
      <c r="HV109" s="349"/>
      <c r="HW109" s="349"/>
      <c r="HX109" s="349"/>
      <c r="HY109" s="349"/>
      <c r="HZ109" s="349"/>
      <c r="IA109" s="349"/>
      <c r="IB109" s="349"/>
      <c r="IC109" s="349"/>
      <c r="ID109" s="349"/>
      <c r="IE109" s="349"/>
      <c r="IF109" s="349"/>
      <c r="IG109" s="349"/>
      <c r="IH109" s="349"/>
      <c r="II109" s="349"/>
      <c r="IJ109" s="349"/>
      <c r="IK109" s="374"/>
      <c r="IL109" s="374"/>
      <c r="IM109" s="374"/>
      <c r="IN109" s="374"/>
      <c r="IO109" s="374"/>
      <c r="IP109" s="374"/>
      <c r="IQ109" s="374"/>
      <c r="IR109" s="374"/>
      <c r="IS109" s="374"/>
      <c r="IT109" s="374"/>
      <c r="IU109" s="374"/>
      <c r="IV109" s="374"/>
    </row>
    <row r="110" spans="33:256" ht="7.5" customHeight="1" x14ac:dyDescent="0.35">
      <c r="AG110" s="162"/>
      <c r="AH110" s="377"/>
      <c r="AI110" s="377"/>
      <c r="AJ110" s="377"/>
      <c r="AK110" s="377"/>
      <c r="AL110" s="377"/>
      <c r="AM110" s="808"/>
      <c r="AN110" s="808"/>
      <c r="AO110" s="808"/>
      <c r="AP110" s="808"/>
      <c r="AQ110" s="800"/>
      <c r="AR110" s="801"/>
      <c r="AS110" s="801"/>
      <c r="AT110" s="802"/>
      <c r="AU110" s="800"/>
      <c r="AV110" s="801"/>
      <c r="AW110" s="801"/>
      <c r="AX110" s="802"/>
      <c r="AY110" s="808"/>
      <c r="AZ110" s="808"/>
      <c r="BA110" s="808"/>
      <c r="BB110" s="808"/>
      <c r="BC110" s="808"/>
      <c r="BD110" s="808"/>
      <c r="BE110" s="808"/>
      <c r="BF110" s="808"/>
      <c r="BG110" s="800"/>
      <c r="BH110" s="801"/>
      <c r="BI110" s="801"/>
      <c r="BJ110" s="802"/>
      <c r="BK110" s="800"/>
      <c r="BL110" s="801"/>
      <c r="BM110" s="801"/>
      <c r="BN110" s="802"/>
      <c r="BO110" s="808"/>
      <c r="BP110" s="808"/>
      <c r="BQ110" s="808"/>
      <c r="BR110" s="808"/>
      <c r="BS110" s="808"/>
      <c r="BT110" s="808"/>
      <c r="BU110" s="808"/>
      <c r="BV110" s="808"/>
      <c r="BW110" s="898"/>
      <c r="BX110" s="899"/>
      <c r="BY110" s="899"/>
      <c r="BZ110" s="900"/>
      <c r="CA110" s="898"/>
      <c r="CB110" s="899"/>
      <c r="CC110" s="899"/>
      <c r="CD110" s="900"/>
      <c r="CE110" s="808"/>
      <c r="CF110" s="808"/>
      <c r="CG110" s="808"/>
      <c r="CH110" s="808"/>
      <c r="CI110" s="808"/>
      <c r="CJ110" s="808"/>
      <c r="CK110" s="808"/>
      <c r="CL110" s="808"/>
      <c r="CM110" s="800"/>
      <c r="CN110" s="801"/>
      <c r="CO110" s="801"/>
      <c r="CP110" s="802"/>
      <c r="CQ110" s="800"/>
      <c r="CR110" s="801"/>
      <c r="CS110" s="801"/>
      <c r="CT110" s="802"/>
      <c r="CU110" s="808"/>
      <c r="CV110" s="808"/>
      <c r="CW110" s="808"/>
      <c r="CX110" s="808"/>
      <c r="CY110" s="808"/>
      <c r="CZ110" s="808"/>
      <c r="DA110" s="808"/>
      <c r="DB110" s="808"/>
      <c r="DC110" s="800"/>
      <c r="DD110" s="801"/>
      <c r="DE110" s="801"/>
      <c r="DF110" s="802"/>
      <c r="DG110" s="800"/>
      <c r="DH110" s="801"/>
      <c r="DI110" s="801"/>
      <c r="DJ110" s="802"/>
      <c r="DK110" s="808"/>
      <c r="DL110" s="808"/>
      <c r="DM110" s="808"/>
      <c r="DN110" s="808"/>
      <c r="DO110" s="361"/>
      <c r="DP110" s="361"/>
      <c r="DQ110" s="361"/>
      <c r="DR110" s="361"/>
      <c r="DS110" s="162"/>
      <c r="DT110" s="162"/>
      <c r="DU110" s="162"/>
      <c r="DV110" s="162"/>
      <c r="DW110" s="162"/>
      <c r="DX110" s="404"/>
      <c r="DY110" s="404"/>
      <c r="DZ110" s="404"/>
      <c r="EA110" s="404"/>
      <c r="EB110" s="436"/>
      <c r="EC110" s="436"/>
      <c r="ED110" s="436"/>
      <c r="EE110" s="436"/>
      <c r="EF110" s="436"/>
      <c r="EG110" s="436"/>
      <c r="EH110" s="436"/>
      <c r="EI110" s="436"/>
      <c r="EJ110" s="404"/>
      <c r="EK110" s="404"/>
      <c r="EL110" s="404"/>
      <c r="EM110" s="404"/>
      <c r="EN110" s="162"/>
      <c r="EO110" s="162"/>
      <c r="EP110" s="162"/>
      <c r="EQ110" s="808"/>
      <c r="ER110" s="808"/>
      <c r="ES110" s="808"/>
      <c r="ET110" s="808"/>
      <c r="EU110" s="808"/>
      <c r="EV110" s="808"/>
      <c r="EW110" s="808"/>
      <c r="EX110" s="808"/>
      <c r="EY110" s="808"/>
      <c r="EZ110" s="808"/>
      <c r="FA110" s="808"/>
      <c r="FB110" s="808"/>
      <c r="FC110" s="162"/>
      <c r="FD110" s="162"/>
      <c r="FE110" s="404"/>
      <c r="FF110" s="404"/>
      <c r="FG110" s="404"/>
      <c r="FH110" s="404"/>
      <c r="FI110" s="404"/>
      <c r="FJ110" s="404"/>
      <c r="FK110" s="162"/>
      <c r="FL110" s="162"/>
      <c r="FM110" s="162"/>
      <c r="FN110" s="162"/>
      <c r="FO110" s="162"/>
      <c r="FP110" s="162"/>
      <c r="FQ110" s="392"/>
      <c r="FR110" s="162"/>
      <c r="FS110" s="162"/>
      <c r="FT110" s="162"/>
      <c r="FU110" s="162"/>
      <c r="FV110" s="162"/>
      <c r="FW110" s="162"/>
      <c r="FX110" s="162"/>
      <c r="FY110" s="162"/>
      <c r="FZ110" s="162"/>
      <c r="GA110" s="162"/>
      <c r="GB110" s="162"/>
      <c r="GC110" s="162"/>
      <c r="GD110" s="162"/>
      <c r="GT110" s="349"/>
      <c r="GU110" s="349"/>
      <c r="GV110" s="349"/>
      <c r="GW110" s="349"/>
      <c r="GX110" s="349"/>
      <c r="GY110" s="349"/>
      <c r="GZ110" s="349"/>
      <c r="HA110" s="349"/>
      <c r="HB110" s="349"/>
      <c r="HC110" s="349"/>
      <c r="HD110" s="349"/>
      <c r="HE110" s="349"/>
      <c r="HF110" s="349"/>
      <c r="HG110" s="349"/>
      <c r="HH110" s="349"/>
      <c r="HI110" s="349"/>
      <c r="HJ110" s="349"/>
      <c r="HK110" s="349"/>
      <c r="HL110" s="349"/>
      <c r="HM110" s="349"/>
      <c r="HN110" s="349"/>
      <c r="HO110" s="349"/>
      <c r="HP110" s="349"/>
      <c r="HQ110" s="349"/>
      <c r="HR110" s="349"/>
      <c r="HS110" s="349"/>
      <c r="HT110" s="349"/>
      <c r="HU110" s="349"/>
      <c r="HV110" s="349"/>
      <c r="HW110" s="349"/>
      <c r="HX110" s="349"/>
      <c r="HY110" s="349"/>
      <c r="HZ110" s="349"/>
      <c r="IA110" s="349"/>
      <c r="IB110" s="349"/>
      <c r="IC110" s="349"/>
      <c r="ID110" s="349"/>
      <c r="IE110" s="349"/>
      <c r="IF110" s="349"/>
      <c r="IG110" s="349"/>
      <c r="IH110" s="349"/>
      <c r="II110" s="349"/>
      <c r="IJ110" s="349"/>
      <c r="IK110" s="374"/>
      <c r="IL110" s="374"/>
      <c r="IM110" s="374"/>
      <c r="IN110" s="374"/>
      <c r="IO110" s="374"/>
      <c r="IP110" s="374"/>
      <c r="IQ110" s="374"/>
      <c r="IR110" s="374"/>
      <c r="IS110" s="374"/>
      <c r="IT110" s="374"/>
      <c r="IU110" s="374"/>
      <c r="IV110" s="374"/>
    </row>
    <row r="111" spans="33:256" ht="7.5" customHeight="1" x14ac:dyDescent="0.35">
      <c r="AG111" s="162"/>
      <c r="AH111" s="377"/>
      <c r="AI111" s="377"/>
      <c r="AJ111" s="377"/>
      <c r="AK111" s="377"/>
      <c r="AL111" s="377"/>
      <c r="AM111" s="808"/>
      <c r="AN111" s="808"/>
      <c r="AO111" s="808"/>
      <c r="AP111" s="808"/>
      <c r="AQ111" s="803"/>
      <c r="AR111" s="804"/>
      <c r="AS111" s="804"/>
      <c r="AT111" s="805"/>
      <c r="AU111" s="803"/>
      <c r="AV111" s="804"/>
      <c r="AW111" s="804"/>
      <c r="AX111" s="805"/>
      <c r="AY111" s="808"/>
      <c r="AZ111" s="808"/>
      <c r="BA111" s="808"/>
      <c r="BB111" s="808"/>
      <c r="BC111" s="808"/>
      <c r="BD111" s="808"/>
      <c r="BE111" s="808"/>
      <c r="BF111" s="808"/>
      <c r="BG111" s="803"/>
      <c r="BH111" s="804"/>
      <c r="BI111" s="804"/>
      <c r="BJ111" s="805"/>
      <c r="BK111" s="803"/>
      <c r="BL111" s="804"/>
      <c r="BM111" s="804"/>
      <c r="BN111" s="805"/>
      <c r="BO111" s="808"/>
      <c r="BP111" s="808"/>
      <c r="BQ111" s="808"/>
      <c r="BR111" s="808"/>
      <c r="BS111" s="808"/>
      <c r="BT111" s="808"/>
      <c r="BU111" s="808"/>
      <c r="BV111" s="808"/>
      <c r="BW111" s="901"/>
      <c r="BX111" s="902"/>
      <c r="BY111" s="902"/>
      <c r="BZ111" s="903"/>
      <c r="CA111" s="901"/>
      <c r="CB111" s="902"/>
      <c r="CC111" s="902"/>
      <c r="CD111" s="903"/>
      <c r="CE111" s="808"/>
      <c r="CF111" s="808"/>
      <c r="CG111" s="808"/>
      <c r="CH111" s="808"/>
      <c r="CI111" s="808"/>
      <c r="CJ111" s="808"/>
      <c r="CK111" s="808"/>
      <c r="CL111" s="808"/>
      <c r="CM111" s="803"/>
      <c r="CN111" s="804"/>
      <c r="CO111" s="804"/>
      <c r="CP111" s="805"/>
      <c r="CQ111" s="803"/>
      <c r="CR111" s="804"/>
      <c r="CS111" s="804"/>
      <c r="CT111" s="805"/>
      <c r="CU111" s="808"/>
      <c r="CV111" s="808"/>
      <c r="CW111" s="808"/>
      <c r="CX111" s="808"/>
      <c r="CY111" s="808"/>
      <c r="CZ111" s="808"/>
      <c r="DA111" s="808"/>
      <c r="DB111" s="808"/>
      <c r="DC111" s="803"/>
      <c r="DD111" s="804"/>
      <c r="DE111" s="804"/>
      <c r="DF111" s="805"/>
      <c r="DG111" s="803"/>
      <c r="DH111" s="804"/>
      <c r="DI111" s="804"/>
      <c r="DJ111" s="805"/>
      <c r="DK111" s="808"/>
      <c r="DL111" s="808"/>
      <c r="DM111" s="808"/>
      <c r="DN111" s="808"/>
      <c r="DO111" s="361"/>
      <c r="DP111" s="361"/>
      <c r="DQ111" s="361"/>
      <c r="DR111" s="361"/>
      <c r="DS111" s="162"/>
      <c r="DT111" s="162"/>
      <c r="DU111" s="162"/>
      <c r="DV111" s="162"/>
      <c r="DW111" s="162"/>
      <c r="DX111" s="404"/>
      <c r="DY111" s="404"/>
      <c r="DZ111" s="404"/>
      <c r="EA111" s="404"/>
      <c r="EB111" s="436"/>
      <c r="EC111" s="436"/>
      <c r="ED111" s="436"/>
      <c r="EE111" s="436"/>
      <c r="EF111" s="436"/>
      <c r="EG111" s="436"/>
      <c r="EH111" s="436"/>
      <c r="EI111" s="436"/>
      <c r="EJ111" s="404"/>
      <c r="EK111" s="404"/>
      <c r="EL111" s="404"/>
      <c r="EM111" s="404"/>
      <c r="EN111" s="162"/>
      <c r="EO111" s="162"/>
      <c r="EP111" s="162"/>
      <c r="EQ111" s="808"/>
      <c r="ER111" s="808"/>
      <c r="ES111" s="808"/>
      <c r="ET111" s="808"/>
      <c r="EU111" s="808"/>
      <c r="EV111" s="808"/>
      <c r="EW111" s="808"/>
      <c r="EX111" s="808"/>
      <c r="EY111" s="808"/>
      <c r="EZ111" s="808"/>
      <c r="FA111" s="808"/>
      <c r="FB111" s="808"/>
      <c r="FC111" s="162"/>
      <c r="FD111" s="162"/>
      <c r="FE111" s="404"/>
      <c r="FF111" s="404"/>
      <c r="FG111" s="404"/>
      <c r="FH111" s="404"/>
      <c r="FI111" s="404"/>
      <c r="FJ111" s="404"/>
      <c r="FK111" s="162"/>
      <c r="FL111" s="162"/>
      <c r="FM111" s="162"/>
      <c r="FN111" s="162"/>
      <c r="FO111" s="162"/>
      <c r="FP111" s="162"/>
      <c r="FQ111" s="374"/>
      <c r="FR111" s="162"/>
      <c r="FS111" s="162"/>
      <c r="FT111" s="162"/>
      <c r="FU111" s="162"/>
      <c r="FV111" s="162"/>
      <c r="FW111" s="162"/>
      <c r="FX111" s="162"/>
      <c r="FY111" s="162"/>
      <c r="FZ111" s="162"/>
      <c r="GA111" s="162"/>
      <c r="GB111" s="162"/>
      <c r="GC111" s="162"/>
      <c r="GD111" s="162"/>
      <c r="GT111" s="349"/>
      <c r="GU111" s="349"/>
      <c r="GV111" s="349"/>
      <c r="GW111" s="349"/>
      <c r="GX111" s="349"/>
      <c r="GY111" s="349"/>
      <c r="GZ111" s="349"/>
      <c r="HA111" s="349"/>
      <c r="HB111" s="349"/>
      <c r="HC111" s="349"/>
      <c r="HD111" s="349"/>
      <c r="HE111" s="349"/>
      <c r="HF111" s="349"/>
      <c r="HG111" s="349"/>
      <c r="HH111" s="349"/>
      <c r="HI111" s="349"/>
      <c r="HJ111" s="349"/>
      <c r="HK111" s="349"/>
      <c r="HL111" s="349"/>
      <c r="HM111" s="349"/>
      <c r="HN111" s="349"/>
      <c r="HO111" s="349"/>
      <c r="HP111" s="349"/>
      <c r="HQ111" s="349"/>
      <c r="HR111" s="349"/>
      <c r="HS111" s="349"/>
      <c r="HT111" s="349"/>
      <c r="HU111" s="349"/>
      <c r="HV111" s="349"/>
      <c r="HW111" s="349"/>
      <c r="HX111" s="349"/>
      <c r="HY111" s="349"/>
      <c r="HZ111" s="349"/>
      <c r="IA111" s="349"/>
      <c r="IB111" s="349"/>
      <c r="IC111" s="349"/>
      <c r="ID111" s="349"/>
      <c r="IE111" s="349"/>
      <c r="IF111" s="349"/>
      <c r="IG111" s="349"/>
      <c r="IH111" s="349"/>
      <c r="II111" s="349"/>
      <c r="IJ111" s="349"/>
      <c r="IK111" s="375"/>
      <c r="IL111" s="376"/>
      <c r="IM111" s="376"/>
      <c r="IN111" s="376"/>
      <c r="IO111" s="375"/>
      <c r="IP111" s="376"/>
      <c r="IQ111" s="376"/>
      <c r="IR111" s="376"/>
      <c r="IS111" s="375"/>
      <c r="IT111" s="376"/>
      <c r="IU111" s="376"/>
      <c r="IV111" s="376"/>
    </row>
    <row r="112" spans="33:256" ht="7.5" customHeight="1" x14ac:dyDescent="0.35">
      <c r="AG112" s="162"/>
      <c r="AH112" s="377"/>
      <c r="AI112" s="377"/>
      <c r="AJ112" s="377"/>
      <c r="AK112" s="377"/>
      <c r="AL112" s="377"/>
      <c r="AM112" s="377"/>
      <c r="AN112" s="377"/>
      <c r="AO112" s="377"/>
      <c r="AP112" s="377"/>
      <c r="AQ112" s="377"/>
      <c r="AR112" s="377"/>
      <c r="AS112" s="377"/>
      <c r="AT112" s="162"/>
      <c r="AU112" s="162"/>
      <c r="AV112" s="162"/>
      <c r="AW112" s="162"/>
      <c r="AX112" s="162"/>
      <c r="AY112" s="162"/>
      <c r="AZ112" s="162"/>
      <c r="BA112" s="162"/>
      <c r="BB112" s="162"/>
      <c r="BC112" s="162"/>
      <c r="BD112" s="162"/>
      <c r="BE112" s="162"/>
      <c r="BF112" s="162"/>
      <c r="BG112" s="162"/>
      <c r="BH112" s="162"/>
      <c r="BI112" s="162"/>
      <c r="BJ112" s="162"/>
      <c r="BK112" s="162"/>
      <c r="BL112" s="162"/>
      <c r="BM112" s="162"/>
      <c r="BN112" s="162"/>
      <c r="BO112" s="162"/>
      <c r="BP112" s="162"/>
      <c r="BQ112" s="162"/>
      <c r="BR112" s="162"/>
      <c r="BS112" s="162"/>
      <c r="BT112" s="162"/>
      <c r="BU112" s="162"/>
      <c r="BV112" s="162"/>
      <c r="BW112" s="162"/>
      <c r="BX112" s="162"/>
      <c r="BY112" s="162"/>
      <c r="BZ112" s="162"/>
      <c r="CA112" s="162"/>
      <c r="CB112" s="162"/>
      <c r="CC112" s="162"/>
      <c r="CD112" s="162"/>
      <c r="CE112" s="162"/>
      <c r="CF112" s="162"/>
      <c r="CG112" s="162"/>
      <c r="CH112" s="162"/>
      <c r="CI112" s="162"/>
      <c r="CJ112" s="162"/>
      <c r="CK112" s="162"/>
      <c r="CL112" s="162"/>
      <c r="CM112" s="162"/>
      <c r="CN112" s="162"/>
      <c r="CO112" s="162"/>
      <c r="CP112" s="162"/>
      <c r="CQ112" s="404"/>
      <c r="CR112" s="404"/>
      <c r="CS112" s="404"/>
      <c r="CT112" s="404"/>
      <c r="CU112" s="404"/>
      <c r="CV112" s="404"/>
      <c r="CW112" s="475"/>
      <c r="CX112" s="475"/>
      <c r="CY112" s="475"/>
      <c r="CZ112" s="475"/>
      <c r="DA112" s="475"/>
      <c r="DB112" s="475"/>
      <c r="DC112" s="475"/>
      <c r="DD112" s="475"/>
      <c r="DE112" s="475"/>
      <c r="DF112" s="475"/>
      <c r="DG112" s="475"/>
      <c r="DH112" s="475"/>
      <c r="DI112" s="162"/>
      <c r="DJ112" s="162"/>
      <c r="DK112" s="162"/>
      <c r="DL112" s="162"/>
      <c r="DM112" s="162"/>
      <c r="DN112" s="162"/>
      <c r="DO112" s="162"/>
      <c r="DP112" s="162"/>
      <c r="DQ112" s="162"/>
      <c r="DR112" s="162"/>
      <c r="DS112" s="162"/>
      <c r="DT112" s="162"/>
      <c r="DU112" s="162"/>
      <c r="DV112" s="162"/>
      <c r="DW112" s="162"/>
      <c r="DX112" s="404"/>
      <c r="DY112" s="404"/>
      <c r="DZ112" s="404"/>
      <c r="EA112" s="404"/>
      <c r="EB112" s="436"/>
      <c r="EC112" s="436"/>
      <c r="ED112" s="436"/>
      <c r="EE112" s="436"/>
      <c r="EF112" s="436"/>
      <c r="EG112" s="436"/>
      <c r="EH112" s="436"/>
      <c r="EI112" s="436"/>
      <c r="EJ112" s="404"/>
      <c r="EK112" s="404"/>
      <c r="EL112" s="404"/>
      <c r="EM112" s="404"/>
      <c r="EN112" s="162"/>
      <c r="EO112" s="162"/>
      <c r="EP112" s="162"/>
      <c r="EQ112" s="905"/>
      <c r="ER112" s="905"/>
      <c r="ES112" s="905"/>
      <c r="ET112" s="905"/>
      <c r="EU112" s="905"/>
      <c r="EV112" s="905"/>
      <c r="EW112" s="905"/>
      <c r="EX112" s="905"/>
      <c r="EY112" s="905"/>
      <c r="EZ112" s="905"/>
      <c r="FA112" s="905"/>
      <c r="FB112" s="905"/>
      <c r="FC112" s="162"/>
      <c r="FD112" s="162"/>
      <c r="FE112" s="904"/>
      <c r="FF112" s="904"/>
      <c r="FG112" s="904"/>
      <c r="FH112" s="904"/>
      <c r="FI112" s="904"/>
      <c r="FJ112" s="904"/>
      <c r="FK112" s="904"/>
      <c r="FL112" s="162"/>
      <c r="FM112" s="162"/>
      <c r="FN112" s="162"/>
      <c r="FO112" s="162"/>
      <c r="FP112" s="162"/>
      <c r="FQ112" s="374"/>
      <c r="FR112" s="162"/>
      <c r="FS112" s="162"/>
      <c r="FT112" s="162"/>
      <c r="FU112" s="162"/>
      <c r="FV112" s="162"/>
      <c r="FW112" s="162"/>
      <c r="FX112" s="162"/>
      <c r="FY112" s="162"/>
      <c r="FZ112" s="162"/>
      <c r="GA112" s="162"/>
      <c r="GB112" s="162"/>
      <c r="GC112" s="162"/>
      <c r="GD112" s="162"/>
      <c r="GT112" s="349"/>
      <c r="GU112" s="349"/>
      <c r="GV112" s="349"/>
      <c r="GW112" s="349"/>
      <c r="GX112" s="349"/>
      <c r="GY112" s="349"/>
      <c r="GZ112" s="349"/>
      <c r="HA112" s="349"/>
      <c r="HB112" s="349"/>
      <c r="HC112" s="349"/>
      <c r="HD112" s="349"/>
      <c r="HE112" s="349"/>
      <c r="HF112" s="349"/>
      <c r="HG112" s="349"/>
      <c r="HH112" s="349"/>
      <c r="HI112" s="349"/>
      <c r="HJ112" s="349"/>
      <c r="HK112" s="349"/>
      <c r="HL112" s="349"/>
      <c r="HM112" s="349"/>
      <c r="HN112" s="349"/>
      <c r="HO112" s="349"/>
      <c r="HP112" s="349"/>
      <c r="HQ112" s="349"/>
      <c r="HR112" s="349"/>
      <c r="HS112" s="349"/>
      <c r="HT112" s="349"/>
      <c r="HU112" s="349"/>
      <c r="HV112" s="349"/>
      <c r="HW112" s="349"/>
      <c r="HX112" s="349"/>
      <c r="HY112" s="349"/>
      <c r="HZ112" s="349"/>
      <c r="IA112" s="349"/>
      <c r="IB112" s="349"/>
      <c r="IC112" s="349"/>
      <c r="ID112" s="349"/>
      <c r="IE112" s="349"/>
      <c r="IF112" s="349"/>
      <c r="IG112" s="349"/>
      <c r="IH112" s="349"/>
      <c r="II112" s="349"/>
      <c r="IJ112" s="349"/>
      <c r="IK112" s="376"/>
      <c r="IL112" s="376"/>
      <c r="IM112" s="376"/>
      <c r="IN112" s="376"/>
      <c r="IO112" s="376"/>
      <c r="IP112" s="376"/>
      <c r="IQ112" s="376"/>
      <c r="IR112" s="376"/>
      <c r="IS112" s="376"/>
      <c r="IT112" s="376"/>
      <c r="IU112" s="376"/>
      <c r="IV112" s="376"/>
    </row>
    <row r="113" spans="33:256" ht="7.5" customHeight="1" x14ac:dyDescent="0.35">
      <c r="AG113" s="162"/>
      <c r="AH113" s="162"/>
      <c r="AQ113" s="162"/>
      <c r="AR113" s="403"/>
      <c r="AS113" s="404"/>
      <c r="AT113" s="404"/>
      <c r="AU113" s="404"/>
      <c r="AV113" s="404"/>
      <c r="AW113" s="404"/>
      <c r="AX113" s="162"/>
      <c r="AY113" s="162"/>
      <c r="AZ113" s="162"/>
      <c r="BA113" s="162"/>
      <c r="BB113" s="162"/>
      <c r="BC113" s="162"/>
      <c r="BD113" s="162"/>
      <c r="BE113" s="162"/>
      <c r="BF113" s="162"/>
      <c r="BG113" s="162"/>
      <c r="BH113" s="403"/>
      <c r="BI113" s="404"/>
      <c r="BJ113" s="404"/>
      <c r="BK113" s="404"/>
      <c r="BL113" s="404"/>
      <c r="BM113" s="404"/>
      <c r="BN113" s="162"/>
      <c r="BO113" s="162"/>
      <c r="BV113" s="162"/>
      <c r="BW113" s="162"/>
      <c r="BX113" s="403"/>
      <c r="BY113" s="404"/>
      <c r="BZ113" s="404"/>
      <c r="CA113" s="404"/>
      <c r="CB113" s="404"/>
      <c r="CC113" s="404"/>
      <c r="CI113" s="162"/>
      <c r="CJ113" s="162"/>
      <c r="CK113" s="162"/>
      <c r="CL113" s="374"/>
      <c r="CM113" s="374"/>
      <c r="CN113" s="403"/>
      <c r="CO113" s="404"/>
      <c r="CP113" s="404"/>
      <c r="CQ113" s="404"/>
      <c r="CR113" s="404"/>
      <c r="CS113" s="404"/>
      <c r="CT113" s="399"/>
      <c r="CU113" s="376"/>
      <c r="CV113" s="376"/>
      <c r="CW113" s="475"/>
      <c r="CX113" s="475"/>
      <c r="CY113" s="475"/>
      <c r="CZ113" s="475"/>
      <c r="DA113" s="475"/>
      <c r="DB113" s="475"/>
      <c r="DC113" s="475"/>
      <c r="DD113" s="403"/>
      <c r="DE113" s="404"/>
      <c r="DF113" s="404"/>
      <c r="DG113" s="404"/>
      <c r="DH113" s="404"/>
      <c r="DI113" s="404"/>
      <c r="DJ113" s="162"/>
      <c r="DK113" s="162"/>
      <c r="DL113" s="162"/>
      <c r="DM113" s="162"/>
      <c r="DN113" s="162"/>
      <c r="DO113" s="162"/>
      <c r="DP113" s="162"/>
      <c r="DQ113" s="162"/>
      <c r="DR113" s="162"/>
      <c r="DS113" s="162"/>
      <c r="DT113" s="162"/>
      <c r="DU113" s="162"/>
      <c r="DV113" s="162"/>
      <c r="DW113" s="162"/>
      <c r="DX113" s="162"/>
      <c r="DY113" s="162"/>
      <c r="DZ113" s="404"/>
      <c r="EA113" s="404"/>
      <c r="EB113" s="404"/>
      <c r="EC113" s="404"/>
      <c r="ED113" s="436"/>
      <c r="EE113" s="436"/>
      <c r="EF113" s="436"/>
      <c r="EG113" s="436"/>
      <c r="EH113" s="162"/>
      <c r="EI113" s="162"/>
      <c r="EJ113" s="162"/>
      <c r="EK113" s="162"/>
      <c r="EL113" s="162"/>
      <c r="EM113" s="162"/>
      <c r="EN113" s="162"/>
      <c r="EO113" s="162"/>
      <c r="EP113" s="162"/>
      <c r="EQ113" s="797" t="s">
        <v>1876</v>
      </c>
      <c r="ER113" s="798"/>
      <c r="ES113" s="798"/>
      <c r="ET113" s="799"/>
      <c r="EU113" s="797" t="s">
        <v>1875</v>
      </c>
      <c r="EV113" s="798"/>
      <c r="EW113" s="798"/>
      <c r="EX113" s="799"/>
      <c r="EY113" s="797" t="s">
        <v>1874</v>
      </c>
      <c r="EZ113" s="798"/>
      <c r="FA113" s="798"/>
      <c r="FB113" s="799"/>
      <c r="FC113" s="509"/>
      <c r="FD113" s="509"/>
      <c r="FE113" s="904"/>
      <c r="FF113" s="904"/>
      <c r="FG113" s="904"/>
      <c r="FH113" s="904"/>
      <c r="FI113" s="904"/>
      <c r="FJ113" s="904"/>
      <c r="FK113" s="904"/>
      <c r="FL113" s="162"/>
      <c r="FM113" s="162"/>
      <c r="FN113" s="162"/>
      <c r="FO113" s="162"/>
      <c r="FP113" s="162"/>
      <c r="FQ113" s="374"/>
      <c r="FR113" s="162"/>
      <c r="FS113" s="162"/>
      <c r="FT113" s="162"/>
      <c r="FU113" s="162"/>
      <c r="FV113" s="162"/>
      <c r="FW113" s="162"/>
      <c r="FX113" s="162"/>
      <c r="FY113" s="162"/>
      <c r="FZ113" s="162"/>
      <c r="GA113" s="162"/>
      <c r="GB113" s="162"/>
      <c r="GC113" s="162"/>
      <c r="GD113" s="162"/>
      <c r="GT113" s="349"/>
      <c r="GU113" s="349"/>
      <c r="GV113" s="349"/>
      <c r="GW113" s="349"/>
      <c r="GX113" s="349"/>
      <c r="GY113" s="349"/>
      <c r="GZ113" s="349"/>
      <c r="HA113" s="349"/>
      <c r="HB113" s="349"/>
      <c r="HC113" s="349"/>
      <c r="HD113" s="349"/>
      <c r="HE113" s="349"/>
      <c r="HF113" s="349"/>
      <c r="HG113" s="349"/>
      <c r="HH113" s="349"/>
      <c r="HI113" s="349"/>
      <c r="HJ113" s="349"/>
      <c r="HK113" s="349"/>
      <c r="HL113" s="349"/>
      <c r="HM113" s="349"/>
      <c r="HN113" s="349"/>
      <c r="HO113" s="349"/>
      <c r="HP113" s="349"/>
      <c r="HQ113" s="349"/>
      <c r="HR113" s="349"/>
      <c r="HS113" s="349"/>
      <c r="HT113" s="349"/>
      <c r="HU113" s="349"/>
      <c r="HV113" s="349"/>
      <c r="HW113" s="349"/>
      <c r="HX113" s="349"/>
      <c r="HY113" s="349"/>
      <c r="HZ113" s="349"/>
      <c r="IA113" s="349"/>
      <c r="IB113" s="349"/>
      <c r="IC113" s="349"/>
      <c r="ID113" s="349"/>
      <c r="IE113" s="349"/>
      <c r="IF113" s="349"/>
      <c r="IG113" s="349"/>
      <c r="IH113" s="349"/>
      <c r="II113" s="349"/>
      <c r="IJ113" s="349"/>
      <c r="IK113" s="376"/>
      <c r="IL113" s="376"/>
      <c r="IM113" s="376"/>
      <c r="IN113" s="376"/>
      <c r="IO113" s="376"/>
      <c r="IP113" s="376"/>
      <c r="IQ113" s="376"/>
      <c r="IR113" s="376"/>
      <c r="IS113" s="376"/>
      <c r="IT113" s="376"/>
      <c r="IU113" s="376"/>
      <c r="IV113" s="376"/>
    </row>
    <row r="114" spans="33:256" ht="7.5" customHeight="1" x14ac:dyDescent="0.35">
      <c r="AG114" s="162"/>
      <c r="AH114" s="162"/>
      <c r="AQ114" s="162"/>
      <c r="AR114" s="404"/>
      <c r="AS114" s="404"/>
      <c r="AT114" s="404"/>
      <c r="AU114" s="404"/>
      <c r="AV114" s="404"/>
      <c r="AW114" s="404"/>
      <c r="AX114" s="374"/>
      <c r="AY114" s="374"/>
      <c r="AZ114" s="162"/>
      <c r="BA114" s="162"/>
      <c r="BB114" s="162"/>
      <c r="BC114" s="162"/>
      <c r="BD114" s="162"/>
      <c r="BE114" s="162"/>
      <c r="BF114" s="162"/>
      <c r="BG114" s="162"/>
      <c r="BH114" s="404"/>
      <c r="BI114" s="404"/>
      <c r="BJ114" s="404"/>
      <c r="BK114" s="404"/>
      <c r="BL114" s="404"/>
      <c r="BM114" s="404"/>
      <c r="BN114" s="162"/>
      <c r="BO114" s="162"/>
      <c r="BV114" s="162"/>
      <c r="BW114" s="162"/>
      <c r="BX114" s="404"/>
      <c r="BY114" s="404"/>
      <c r="BZ114" s="404"/>
      <c r="CA114" s="404"/>
      <c r="CB114" s="404"/>
      <c r="CC114" s="404"/>
      <c r="CI114" s="162"/>
      <c r="CJ114" s="162"/>
      <c r="CK114" s="162"/>
      <c r="CL114" s="374"/>
      <c r="CM114" s="374"/>
      <c r="CN114" s="404"/>
      <c r="CO114" s="404"/>
      <c r="CP114" s="404"/>
      <c r="CQ114" s="404"/>
      <c r="CR114" s="404"/>
      <c r="CS114" s="404"/>
      <c r="CT114" s="376"/>
      <c r="CU114" s="376"/>
      <c r="CV114" s="376"/>
      <c r="CW114" s="475"/>
      <c r="CX114" s="475"/>
      <c r="CY114" s="475"/>
      <c r="CZ114" s="475"/>
      <c r="DA114" s="475"/>
      <c r="DB114" s="475"/>
      <c r="DC114" s="475"/>
      <c r="DD114" s="404"/>
      <c r="DE114" s="404"/>
      <c r="DF114" s="404"/>
      <c r="DG114" s="404"/>
      <c r="DH114" s="404"/>
      <c r="DI114" s="404"/>
      <c r="DJ114" s="162"/>
      <c r="DK114" s="162"/>
      <c r="DL114" s="162"/>
      <c r="DM114" s="162"/>
      <c r="DN114" s="162"/>
      <c r="DO114" s="162"/>
      <c r="DP114" s="162"/>
      <c r="DQ114" s="162"/>
      <c r="DR114" s="162"/>
      <c r="DS114" s="162"/>
      <c r="DT114" s="162"/>
      <c r="DU114" s="162"/>
      <c r="DV114" s="162"/>
      <c r="DW114" s="162"/>
      <c r="DX114" s="162"/>
      <c r="DY114" s="162"/>
      <c r="DZ114" s="404"/>
      <c r="EA114" s="404"/>
      <c r="EB114" s="404"/>
      <c r="EC114" s="404"/>
      <c r="ED114" s="436"/>
      <c r="EE114" s="436"/>
      <c r="EF114" s="436"/>
      <c r="EG114" s="436"/>
      <c r="EH114" s="162"/>
      <c r="EI114" s="451"/>
      <c r="EJ114" s="451"/>
      <c r="EK114" s="451"/>
      <c r="EL114" s="451"/>
      <c r="EM114" s="451"/>
      <c r="EN114" s="410"/>
      <c r="EO114" s="162"/>
      <c r="EP114" s="162"/>
      <c r="EQ114" s="800"/>
      <c r="ER114" s="801"/>
      <c r="ES114" s="801"/>
      <c r="ET114" s="802"/>
      <c r="EU114" s="800"/>
      <c r="EV114" s="801"/>
      <c r="EW114" s="801"/>
      <c r="EX114" s="802"/>
      <c r="EY114" s="800"/>
      <c r="EZ114" s="801"/>
      <c r="FA114" s="801"/>
      <c r="FB114" s="802"/>
      <c r="FC114" s="509"/>
      <c r="FD114" s="509"/>
      <c r="FE114" s="904"/>
      <c r="FF114" s="904"/>
      <c r="FG114" s="904"/>
      <c r="FH114" s="904"/>
      <c r="FI114" s="904"/>
      <c r="FJ114" s="904"/>
      <c r="FK114" s="904"/>
      <c r="FL114" s="162"/>
      <c r="FM114" s="162"/>
      <c r="FN114" s="162"/>
      <c r="FO114" s="162"/>
      <c r="FP114" s="162"/>
      <c r="FQ114" s="374"/>
      <c r="FR114" s="162"/>
      <c r="FS114" s="162"/>
      <c r="FT114" s="162"/>
      <c r="FU114" s="162"/>
      <c r="FV114" s="162"/>
      <c r="FW114" s="162"/>
      <c r="FX114" s="162"/>
      <c r="FY114" s="162"/>
      <c r="FZ114" s="162"/>
      <c r="GA114" s="162"/>
      <c r="GB114" s="162"/>
      <c r="GC114" s="162"/>
      <c r="GD114" s="162"/>
      <c r="GU114" s="380"/>
      <c r="GV114" s="381"/>
      <c r="GW114" s="381"/>
      <c r="GX114" s="381"/>
      <c r="GY114" s="381"/>
      <c r="GZ114" s="381"/>
      <c r="HB114" s="349"/>
      <c r="HC114" s="349"/>
      <c r="HD114" s="349"/>
      <c r="HE114" s="349"/>
      <c r="HF114" s="349"/>
      <c r="HG114" s="349"/>
      <c r="HH114" s="349"/>
      <c r="HI114" s="349"/>
      <c r="HJ114" s="349"/>
      <c r="HK114" s="349"/>
      <c r="HL114" s="349"/>
      <c r="HM114" s="349"/>
      <c r="HN114" s="349"/>
      <c r="HO114" s="349"/>
      <c r="HP114" s="349"/>
      <c r="HQ114" s="349"/>
      <c r="HR114" s="349"/>
      <c r="HS114" s="349"/>
      <c r="HT114" s="349"/>
      <c r="HU114" s="349"/>
      <c r="HV114" s="349"/>
      <c r="HW114" s="349"/>
      <c r="HX114" s="349"/>
      <c r="HY114" s="349"/>
      <c r="HZ114" s="349"/>
      <c r="IA114" s="349"/>
      <c r="IB114" s="349"/>
      <c r="IC114" s="349"/>
      <c r="ID114" s="349"/>
      <c r="IE114" s="349"/>
      <c r="IF114" s="349"/>
      <c r="IG114" s="349"/>
      <c r="IH114" s="349"/>
      <c r="II114" s="349"/>
      <c r="IJ114" s="349"/>
      <c r="IK114" s="376"/>
      <c r="IL114" s="376"/>
      <c r="IM114" s="376"/>
      <c r="IN114" s="376"/>
      <c r="IO114" s="376"/>
      <c r="IP114" s="376"/>
      <c r="IQ114" s="376"/>
      <c r="IR114" s="376"/>
      <c r="IS114" s="376"/>
      <c r="IT114" s="376"/>
      <c r="IU114" s="376"/>
      <c r="IV114" s="376"/>
    </row>
    <row r="115" spans="33:256" ht="7.5" customHeight="1" x14ac:dyDescent="0.35">
      <c r="AG115" s="162"/>
      <c r="AH115" s="162"/>
      <c r="AQ115" s="162"/>
      <c r="AR115" s="644"/>
      <c r="AS115" s="644"/>
      <c r="AT115" s="644"/>
      <c r="AU115" s="644"/>
      <c r="AV115" s="644"/>
      <c r="AW115" s="644"/>
      <c r="AX115" s="374"/>
      <c r="AY115" s="374"/>
      <c r="AZ115" s="162"/>
      <c r="BA115" s="162"/>
      <c r="BB115" s="162"/>
      <c r="BC115" s="162"/>
      <c r="BD115" s="162"/>
      <c r="BE115" s="162"/>
      <c r="BF115" s="162"/>
      <c r="BG115" s="162"/>
      <c r="BH115" s="644"/>
      <c r="BI115" s="644"/>
      <c r="BJ115" s="644"/>
      <c r="BK115" s="644"/>
      <c r="BL115" s="644"/>
      <c r="BM115" s="644"/>
      <c r="BN115" s="162"/>
      <c r="BO115" s="162"/>
      <c r="BV115" s="162"/>
      <c r="BW115" s="162"/>
      <c r="BX115" s="644"/>
      <c r="BY115" s="644"/>
      <c r="BZ115" s="644"/>
      <c r="CA115" s="644"/>
      <c r="CB115" s="644"/>
      <c r="CC115" s="644"/>
      <c r="CI115" s="162"/>
      <c r="CJ115" s="162"/>
      <c r="CK115" s="162"/>
      <c r="CL115" s="374"/>
      <c r="CM115" s="374"/>
      <c r="CN115" s="644"/>
      <c r="CO115" s="644"/>
      <c r="CP115" s="644"/>
      <c r="CQ115" s="644"/>
      <c r="CR115" s="644"/>
      <c r="CS115" s="644"/>
      <c r="CT115" s="376"/>
      <c r="CU115" s="376"/>
      <c r="CV115" s="376"/>
      <c r="CW115" s="475"/>
      <c r="CX115" s="475"/>
      <c r="CY115" s="475"/>
      <c r="CZ115" s="475"/>
      <c r="DA115" s="475"/>
      <c r="DB115" s="475"/>
      <c r="DC115" s="475"/>
      <c r="DD115" s="644"/>
      <c r="DE115" s="644"/>
      <c r="DF115" s="644"/>
      <c r="DG115" s="644"/>
      <c r="DH115" s="644"/>
      <c r="DI115" s="644"/>
      <c r="DJ115" s="162"/>
      <c r="DK115" s="162"/>
      <c r="DL115" s="162"/>
      <c r="DM115" s="162"/>
      <c r="DN115" s="162"/>
      <c r="DO115" s="162"/>
      <c r="DP115" s="162"/>
      <c r="DQ115" s="162"/>
      <c r="DR115" s="162"/>
      <c r="DS115" s="162"/>
      <c r="DT115" s="162"/>
      <c r="DU115" s="162"/>
      <c r="DV115" s="162"/>
      <c r="DW115" s="162"/>
      <c r="DX115" s="162"/>
      <c r="DY115" s="162"/>
      <c r="DZ115" s="404"/>
      <c r="EA115" s="404"/>
      <c r="EB115" s="404"/>
      <c r="EC115" s="404"/>
      <c r="ED115" s="436"/>
      <c r="EE115" s="436"/>
      <c r="EF115" s="436"/>
      <c r="EG115" s="436"/>
      <c r="EH115" s="162"/>
      <c r="EI115" s="451"/>
      <c r="EJ115" s="451"/>
      <c r="EK115" s="451"/>
      <c r="EL115" s="451"/>
      <c r="EM115" s="451"/>
      <c r="EN115" s="410"/>
      <c r="EO115" s="162"/>
      <c r="EP115" s="162"/>
      <c r="EQ115" s="800"/>
      <c r="ER115" s="801"/>
      <c r="ES115" s="801"/>
      <c r="ET115" s="802"/>
      <c r="EU115" s="800"/>
      <c r="EV115" s="801"/>
      <c r="EW115" s="801"/>
      <c r="EX115" s="802"/>
      <c r="EY115" s="800"/>
      <c r="EZ115" s="801"/>
      <c r="FA115" s="801"/>
      <c r="FB115" s="802"/>
      <c r="FC115" s="509"/>
      <c r="FD115" s="509"/>
      <c r="FE115" s="904"/>
      <c r="FF115" s="904"/>
      <c r="FG115" s="904"/>
      <c r="FH115" s="904"/>
      <c r="FI115" s="904"/>
      <c r="FJ115" s="904"/>
      <c r="FK115" s="904"/>
      <c r="FL115" s="162"/>
      <c r="FM115" s="162"/>
      <c r="FN115" s="162"/>
      <c r="FO115" s="162"/>
      <c r="FP115" s="162"/>
      <c r="FQ115" s="162"/>
      <c r="FR115" s="162"/>
      <c r="FS115" s="162"/>
      <c r="FT115" s="162"/>
      <c r="FU115" s="162"/>
      <c r="FV115" s="162"/>
      <c r="FW115" s="162"/>
      <c r="FX115" s="162"/>
      <c r="FY115" s="162"/>
      <c r="FZ115" s="162"/>
      <c r="GA115" s="162"/>
      <c r="GB115" s="162"/>
      <c r="GC115" s="162"/>
      <c r="GD115" s="162"/>
      <c r="GU115" s="381"/>
      <c r="GV115" s="381"/>
      <c r="GW115" s="381"/>
      <c r="GX115" s="381"/>
      <c r="GY115" s="381"/>
      <c r="GZ115" s="381"/>
      <c r="HB115" s="349"/>
      <c r="HC115" s="349"/>
      <c r="HD115" s="349"/>
      <c r="HE115" s="349"/>
      <c r="HF115" s="349"/>
      <c r="HG115" s="349"/>
      <c r="HH115" s="349"/>
      <c r="HI115" s="349"/>
      <c r="HJ115" s="349"/>
      <c r="HK115" s="349"/>
      <c r="HL115" s="349"/>
      <c r="HM115" s="349"/>
      <c r="HN115" s="349"/>
      <c r="HO115" s="349"/>
      <c r="HP115" s="349"/>
      <c r="HQ115" s="349"/>
      <c r="HR115" s="349"/>
      <c r="HS115" s="349"/>
      <c r="HT115" s="349"/>
      <c r="HU115" s="349"/>
      <c r="HV115" s="349"/>
      <c r="HW115" s="349"/>
      <c r="HX115" s="349"/>
      <c r="HY115" s="349"/>
      <c r="HZ115" s="349"/>
      <c r="IA115" s="349"/>
      <c r="IB115" s="349"/>
      <c r="IC115" s="349"/>
      <c r="ID115" s="349"/>
      <c r="IE115" s="349"/>
      <c r="IF115" s="349"/>
      <c r="IG115" s="349"/>
      <c r="IH115" s="349"/>
      <c r="II115" s="349"/>
      <c r="IJ115" s="349"/>
      <c r="IK115" s="349"/>
      <c r="IL115" s="349"/>
      <c r="IM115" s="349"/>
      <c r="IN115" s="349"/>
      <c r="IS115" s="380"/>
      <c r="IT115" s="381"/>
      <c r="IU115" s="381"/>
      <c r="IV115" s="381"/>
    </row>
    <row r="116" spans="33:256" ht="7.5" customHeight="1" x14ac:dyDescent="0.35">
      <c r="AG116" s="162"/>
      <c r="AH116" s="162"/>
      <c r="AI116" s="162"/>
      <c r="AJ116" s="162"/>
      <c r="AK116" s="162"/>
      <c r="AL116" s="162"/>
      <c r="AM116" s="808"/>
      <c r="AN116" s="808"/>
      <c r="AO116" s="808"/>
      <c r="AP116" s="808"/>
      <c r="AQ116" s="797" t="s">
        <v>1686</v>
      </c>
      <c r="AR116" s="798"/>
      <c r="AS116" s="798"/>
      <c r="AT116" s="799"/>
      <c r="AU116" s="797" t="s">
        <v>1689</v>
      </c>
      <c r="AV116" s="798"/>
      <c r="AW116" s="798"/>
      <c r="AX116" s="799"/>
      <c r="AY116" s="808"/>
      <c r="AZ116" s="808"/>
      <c r="BA116" s="808"/>
      <c r="BB116" s="808"/>
      <c r="BC116" s="808"/>
      <c r="BD116" s="808"/>
      <c r="BE116" s="808"/>
      <c r="BF116" s="808"/>
      <c r="BG116" s="797" t="s">
        <v>1692</v>
      </c>
      <c r="BH116" s="798"/>
      <c r="BI116" s="798"/>
      <c r="BJ116" s="799"/>
      <c r="BK116" s="797" t="s">
        <v>1695</v>
      </c>
      <c r="BL116" s="798"/>
      <c r="BM116" s="798"/>
      <c r="BN116" s="799"/>
      <c r="BO116" s="808"/>
      <c r="BP116" s="808"/>
      <c r="BQ116" s="808"/>
      <c r="BR116" s="808"/>
      <c r="BS116" s="808"/>
      <c r="BT116" s="808"/>
      <c r="BU116" s="808"/>
      <c r="BV116" s="808"/>
      <c r="BW116" s="806" t="s">
        <v>1619</v>
      </c>
      <c r="BX116" s="807"/>
      <c r="BY116" s="807"/>
      <c r="BZ116" s="807"/>
      <c r="CA116" s="819" t="s">
        <v>1706</v>
      </c>
      <c r="CB116" s="819"/>
      <c r="CC116" s="819"/>
      <c r="CD116" s="819"/>
      <c r="CE116" s="808"/>
      <c r="CF116" s="808"/>
      <c r="CG116" s="808"/>
      <c r="CH116" s="808"/>
      <c r="CI116" s="808"/>
      <c r="CJ116" s="808"/>
      <c r="CK116" s="808"/>
      <c r="CL116" s="808"/>
      <c r="CM116" s="797" t="s">
        <v>1713</v>
      </c>
      <c r="CN116" s="798"/>
      <c r="CO116" s="798"/>
      <c r="CP116" s="799"/>
      <c r="CQ116" s="797" t="s">
        <v>1716</v>
      </c>
      <c r="CR116" s="798"/>
      <c r="CS116" s="798"/>
      <c r="CT116" s="799"/>
      <c r="CU116" s="808"/>
      <c r="CV116" s="808"/>
      <c r="CW116" s="808"/>
      <c r="CX116" s="808"/>
      <c r="CY116" s="808"/>
      <c r="CZ116" s="808"/>
      <c r="DA116" s="808"/>
      <c r="DB116" s="808"/>
      <c r="DC116" s="797" t="s">
        <v>1724</v>
      </c>
      <c r="DD116" s="798"/>
      <c r="DE116" s="798"/>
      <c r="DF116" s="799"/>
      <c r="DG116" s="797" t="s">
        <v>1728</v>
      </c>
      <c r="DH116" s="798"/>
      <c r="DI116" s="798"/>
      <c r="DJ116" s="799"/>
      <c r="DK116" s="808"/>
      <c r="DL116" s="808"/>
      <c r="DM116" s="808"/>
      <c r="DN116" s="808"/>
      <c r="DO116" s="162"/>
      <c r="DP116" s="162"/>
      <c r="DQ116" s="162"/>
      <c r="DR116" s="162"/>
      <c r="DS116" s="162"/>
      <c r="DT116" s="162"/>
      <c r="DU116" s="162"/>
      <c r="DV116" s="162"/>
      <c r="DW116" s="162"/>
      <c r="DX116" s="162"/>
      <c r="DY116" s="162"/>
      <c r="DZ116" s="404"/>
      <c r="EA116" s="404"/>
      <c r="EB116" s="404"/>
      <c r="EC116" s="404"/>
      <c r="ED116" s="436"/>
      <c r="EE116" s="436"/>
      <c r="EF116" s="436"/>
      <c r="EG116" s="436"/>
      <c r="EH116" s="162"/>
      <c r="EI116" s="451"/>
      <c r="EJ116" s="451"/>
      <c r="EK116" s="451"/>
      <c r="EL116" s="451"/>
      <c r="EM116" s="451"/>
      <c r="EN116" s="410"/>
      <c r="EO116" s="162"/>
      <c r="EP116" s="162"/>
      <c r="EQ116" s="803"/>
      <c r="ER116" s="804"/>
      <c r="ES116" s="804"/>
      <c r="ET116" s="805"/>
      <c r="EU116" s="803"/>
      <c r="EV116" s="804"/>
      <c r="EW116" s="804"/>
      <c r="EX116" s="805"/>
      <c r="EY116" s="803"/>
      <c r="EZ116" s="804"/>
      <c r="FA116" s="804"/>
      <c r="FB116" s="805"/>
      <c r="FC116" s="162"/>
      <c r="FD116" s="162"/>
      <c r="FE116" s="162"/>
      <c r="FF116" s="162"/>
      <c r="FG116" s="162"/>
      <c r="FH116" s="162"/>
      <c r="FI116" s="162"/>
      <c r="FJ116" s="162"/>
      <c r="FK116" s="162"/>
      <c r="FL116" s="162"/>
      <c r="FM116" s="162"/>
      <c r="FN116" s="162"/>
      <c r="FO116" s="162"/>
      <c r="FP116" s="162"/>
      <c r="FQ116" s="162"/>
      <c r="FR116" s="162"/>
      <c r="FS116" s="162"/>
      <c r="FT116" s="162"/>
      <c r="FU116" s="162"/>
      <c r="FV116" s="162"/>
      <c r="FW116" s="162"/>
      <c r="FX116" s="162"/>
      <c r="FY116" s="162"/>
      <c r="FZ116" s="162"/>
      <c r="GA116" s="162"/>
      <c r="GB116" s="162"/>
      <c r="GC116" s="162"/>
      <c r="GD116" s="162"/>
      <c r="GU116" s="381"/>
      <c r="GV116" s="381"/>
      <c r="GW116" s="381"/>
      <c r="GX116" s="381"/>
      <c r="GY116" s="381"/>
      <c r="GZ116" s="381"/>
      <c r="IP116" s="394"/>
      <c r="IQ116" s="394"/>
      <c r="IR116" s="394"/>
      <c r="IS116" s="381"/>
      <c r="IT116" s="381"/>
      <c r="IU116" s="381"/>
      <c r="IV116" s="381"/>
    </row>
    <row r="117" spans="33:256" ht="7.5" customHeight="1" x14ac:dyDescent="0.35">
      <c r="AG117" s="162"/>
      <c r="AH117" s="162"/>
      <c r="AI117" s="162"/>
      <c r="AJ117" s="162"/>
      <c r="AK117" s="162"/>
      <c r="AL117" s="162"/>
      <c r="AM117" s="808"/>
      <c r="AN117" s="808"/>
      <c r="AO117" s="808"/>
      <c r="AP117" s="808"/>
      <c r="AQ117" s="800"/>
      <c r="AR117" s="801"/>
      <c r="AS117" s="801"/>
      <c r="AT117" s="802"/>
      <c r="AU117" s="800"/>
      <c r="AV117" s="801"/>
      <c r="AW117" s="801"/>
      <c r="AX117" s="802"/>
      <c r="AY117" s="808"/>
      <c r="AZ117" s="808"/>
      <c r="BA117" s="808"/>
      <c r="BB117" s="808"/>
      <c r="BC117" s="808"/>
      <c r="BD117" s="808"/>
      <c r="BE117" s="808"/>
      <c r="BF117" s="808"/>
      <c r="BG117" s="800"/>
      <c r="BH117" s="801"/>
      <c r="BI117" s="801"/>
      <c r="BJ117" s="802"/>
      <c r="BK117" s="800"/>
      <c r="BL117" s="801"/>
      <c r="BM117" s="801"/>
      <c r="BN117" s="802"/>
      <c r="BO117" s="808"/>
      <c r="BP117" s="808"/>
      <c r="BQ117" s="808"/>
      <c r="BR117" s="808"/>
      <c r="BS117" s="808"/>
      <c r="BT117" s="808"/>
      <c r="BU117" s="808"/>
      <c r="BV117" s="808"/>
      <c r="BW117" s="807"/>
      <c r="BX117" s="807"/>
      <c r="BY117" s="807"/>
      <c r="BZ117" s="807"/>
      <c r="CA117" s="819"/>
      <c r="CB117" s="819"/>
      <c r="CC117" s="819"/>
      <c r="CD117" s="819"/>
      <c r="CE117" s="808"/>
      <c r="CF117" s="808"/>
      <c r="CG117" s="808"/>
      <c r="CH117" s="808"/>
      <c r="CI117" s="808"/>
      <c r="CJ117" s="808"/>
      <c r="CK117" s="808"/>
      <c r="CL117" s="808"/>
      <c r="CM117" s="800"/>
      <c r="CN117" s="801"/>
      <c r="CO117" s="801"/>
      <c r="CP117" s="802"/>
      <c r="CQ117" s="800"/>
      <c r="CR117" s="801"/>
      <c r="CS117" s="801"/>
      <c r="CT117" s="802"/>
      <c r="CU117" s="808"/>
      <c r="CV117" s="808"/>
      <c r="CW117" s="808"/>
      <c r="CX117" s="808"/>
      <c r="CY117" s="808"/>
      <c r="CZ117" s="808"/>
      <c r="DA117" s="808"/>
      <c r="DB117" s="808"/>
      <c r="DC117" s="800"/>
      <c r="DD117" s="801"/>
      <c r="DE117" s="801"/>
      <c r="DF117" s="802"/>
      <c r="DG117" s="800"/>
      <c r="DH117" s="801"/>
      <c r="DI117" s="801"/>
      <c r="DJ117" s="802"/>
      <c r="DK117" s="808"/>
      <c r="DL117" s="808"/>
      <c r="DM117" s="808"/>
      <c r="DN117" s="808"/>
      <c r="DO117" s="374"/>
      <c r="DP117" s="374"/>
      <c r="DQ117" s="162"/>
      <c r="DR117" s="162"/>
      <c r="DS117" s="162"/>
      <c r="DT117" s="162"/>
      <c r="DU117" s="162"/>
      <c r="DV117" s="162"/>
      <c r="DW117" s="162"/>
      <c r="DX117" s="162"/>
      <c r="DY117" s="162"/>
      <c r="DZ117" s="162"/>
      <c r="EA117" s="162"/>
      <c r="EB117" s="162"/>
      <c r="EC117" s="162"/>
      <c r="ED117" s="404"/>
      <c r="EE117" s="404"/>
      <c r="EF117" s="404"/>
      <c r="EG117" s="404"/>
      <c r="EH117" s="162"/>
      <c r="EI117" s="162"/>
      <c r="EJ117" s="162"/>
      <c r="EK117" s="162"/>
      <c r="EL117" s="162"/>
      <c r="EM117" s="162"/>
      <c r="EN117" s="162"/>
      <c r="EO117" s="162"/>
      <c r="EP117" s="162"/>
      <c r="EQ117" s="162"/>
      <c r="ER117" s="162"/>
      <c r="ES117" s="162"/>
      <c r="ET117" s="162"/>
      <c r="EU117" s="162"/>
      <c r="EV117" s="162"/>
      <c r="EW117" s="162"/>
      <c r="EX117" s="162"/>
      <c r="EY117" s="162"/>
      <c r="EZ117" s="162"/>
      <c r="FA117" s="162"/>
      <c r="FB117" s="162"/>
      <c r="FC117" s="162"/>
      <c r="FD117" s="162"/>
      <c r="FE117" s="162"/>
      <c r="FF117" s="162"/>
      <c r="FG117" s="162"/>
      <c r="FH117" s="162"/>
      <c r="FI117" s="162"/>
      <c r="FJ117" s="162"/>
      <c r="FK117" s="162"/>
      <c r="FL117" s="162"/>
      <c r="FM117" s="162"/>
      <c r="FN117" s="162"/>
      <c r="FO117" s="162"/>
      <c r="FP117" s="162"/>
      <c r="FQ117" s="162"/>
      <c r="FR117" s="162"/>
      <c r="FS117" s="162"/>
      <c r="FT117" s="162"/>
      <c r="FU117" s="162"/>
      <c r="FV117" s="162"/>
      <c r="FW117" s="162"/>
      <c r="FX117" s="162"/>
      <c r="FY117" s="162"/>
      <c r="FZ117" s="162"/>
      <c r="GA117" s="162"/>
      <c r="GB117" s="162"/>
      <c r="GC117" s="162"/>
      <c r="GD117" s="162"/>
      <c r="GU117" s="381"/>
      <c r="GV117" s="381"/>
      <c r="GW117" s="381"/>
      <c r="GX117" s="381"/>
      <c r="GY117" s="381"/>
      <c r="GZ117" s="381"/>
      <c r="IP117" s="394"/>
      <c r="IQ117" s="394"/>
      <c r="IR117" s="394"/>
      <c r="IS117" s="381"/>
      <c r="IT117" s="381"/>
      <c r="IU117" s="381"/>
      <c r="IV117" s="381"/>
    </row>
    <row r="118" spans="33:256" ht="7.5" customHeight="1" x14ac:dyDescent="0.35">
      <c r="AG118" s="162"/>
      <c r="AH118" s="162"/>
      <c r="AI118" s="162"/>
      <c r="AJ118" s="162"/>
      <c r="AK118" s="162"/>
      <c r="AL118" s="162"/>
      <c r="AM118" s="808"/>
      <c r="AN118" s="808"/>
      <c r="AO118" s="808"/>
      <c r="AP118" s="808"/>
      <c r="AQ118" s="800"/>
      <c r="AR118" s="801"/>
      <c r="AS118" s="801"/>
      <c r="AT118" s="802"/>
      <c r="AU118" s="800"/>
      <c r="AV118" s="801"/>
      <c r="AW118" s="801"/>
      <c r="AX118" s="802"/>
      <c r="AY118" s="808"/>
      <c r="AZ118" s="808"/>
      <c r="BA118" s="808"/>
      <c r="BB118" s="808"/>
      <c r="BC118" s="808"/>
      <c r="BD118" s="808"/>
      <c r="BE118" s="808"/>
      <c r="BF118" s="808"/>
      <c r="BG118" s="800"/>
      <c r="BH118" s="801"/>
      <c r="BI118" s="801"/>
      <c r="BJ118" s="802"/>
      <c r="BK118" s="800"/>
      <c r="BL118" s="801"/>
      <c r="BM118" s="801"/>
      <c r="BN118" s="802"/>
      <c r="BO118" s="808"/>
      <c r="BP118" s="808"/>
      <c r="BQ118" s="808"/>
      <c r="BR118" s="808"/>
      <c r="BS118" s="808"/>
      <c r="BT118" s="808"/>
      <c r="BU118" s="808"/>
      <c r="BV118" s="808"/>
      <c r="BW118" s="807"/>
      <c r="BX118" s="807"/>
      <c r="BY118" s="807"/>
      <c r="BZ118" s="807"/>
      <c r="CA118" s="819"/>
      <c r="CB118" s="819"/>
      <c r="CC118" s="819"/>
      <c r="CD118" s="819"/>
      <c r="CE118" s="808"/>
      <c r="CF118" s="808"/>
      <c r="CG118" s="808"/>
      <c r="CH118" s="808"/>
      <c r="CI118" s="808"/>
      <c r="CJ118" s="808"/>
      <c r="CK118" s="808"/>
      <c r="CL118" s="808"/>
      <c r="CM118" s="800"/>
      <c r="CN118" s="801"/>
      <c r="CO118" s="801"/>
      <c r="CP118" s="802"/>
      <c r="CQ118" s="800"/>
      <c r="CR118" s="801"/>
      <c r="CS118" s="801"/>
      <c r="CT118" s="802"/>
      <c r="CU118" s="808"/>
      <c r="CV118" s="808"/>
      <c r="CW118" s="808"/>
      <c r="CX118" s="808"/>
      <c r="CY118" s="808"/>
      <c r="CZ118" s="808"/>
      <c r="DA118" s="808"/>
      <c r="DB118" s="808"/>
      <c r="DC118" s="800"/>
      <c r="DD118" s="801"/>
      <c r="DE118" s="801"/>
      <c r="DF118" s="802"/>
      <c r="DG118" s="800"/>
      <c r="DH118" s="801"/>
      <c r="DI118" s="801"/>
      <c r="DJ118" s="802"/>
      <c r="DK118" s="808"/>
      <c r="DL118" s="808"/>
      <c r="DM118" s="808"/>
      <c r="DN118" s="808"/>
      <c r="DO118" s="374"/>
      <c r="DP118" s="374"/>
      <c r="DQ118" s="162"/>
      <c r="DR118" s="162"/>
      <c r="DS118" s="162"/>
      <c r="DT118" s="162"/>
      <c r="DU118" s="162"/>
      <c r="DV118" s="162"/>
      <c r="DW118" s="162"/>
      <c r="DX118" s="162"/>
      <c r="DY118" s="162"/>
      <c r="DZ118" s="162"/>
      <c r="EA118" s="162"/>
      <c r="EB118" s="162"/>
      <c r="EC118" s="162"/>
      <c r="ED118" s="404"/>
      <c r="EE118" s="404"/>
      <c r="EF118" s="404"/>
      <c r="EG118" s="404"/>
      <c r="EH118" s="162"/>
      <c r="EI118" s="162"/>
      <c r="EJ118" s="162"/>
      <c r="EK118" s="162"/>
      <c r="EL118" s="162"/>
      <c r="EM118" s="162"/>
      <c r="EN118" s="162"/>
      <c r="EO118" s="162"/>
      <c r="EP118" s="162"/>
      <c r="EQ118" s="162"/>
      <c r="ER118" s="162"/>
      <c r="ES118" s="162"/>
      <c r="ET118" s="162"/>
      <c r="EU118" s="162"/>
      <c r="EV118" s="401"/>
      <c r="EW118" s="401"/>
      <c r="EX118" s="401"/>
      <c r="EY118" s="401"/>
      <c r="EZ118" s="401"/>
      <c r="FA118" s="401"/>
      <c r="FB118" s="401"/>
      <c r="FC118" s="401"/>
      <c r="FD118" s="162"/>
      <c r="FE118" s="162"/>
      <c r="FF118" s="162"/>
      <c r="FG118" s="162"/>
      <c r="FH118" s="162"/>
      <c r="FI118" s="162"/>
      <c r="FJ118" s="162"/>
      <c r="FK118" s="162"/>
      <c r="FL118" s="162"/>
      <c r="FM118" s="162"/>
      <c r="FN118" s="162"/>
      <c r="FO118" s="162"/>
      <c r="FP118" s="162"/>
      <c r="FQ118" s="162"/>
      <c r="FR118" s="162"/>
      <c r="FS118" s="162"/>
      <c r="FT118" s="162"/>
      <c r="FU118" s="162"/>
      <c r="FV118" s="162"/>
      <c r="FW118" s="162"/>
      <c r="FX118" s="162"/>
      <c r="FY118" s="162"/>
      <c r="FZ118" s="162"/>
      <c r="GA118" s="162"/>
      <c r="GB118" s="162"/>
      <c r="GC118" s="162"/>
      <c r="GD118" s="162"/>
      <c r="GT118" s="375"/>
      <c r="GU118" s="376"/>
      <c r="GV118" s="376"/>
      <c r="GW118" s="376"/>
      <c r="GX118" s="374"/>
      <c r="GY118" s="374"/>
      <c r="GZ118" s="374"/>
      <c r="HA118" s="374"/>
      <c r="IP118" s="394"/>
      <c r="IQ118" s="394"/>
      <c r="IR118" s="394"/>
      <c r="IS118" s="381"/>
      <c r="IT118" s="381"/>
      <c r="IU118" s="381"/>
      <c r="IV118" s="381"/>
    </row>
    <row r="119" spans="33:256" ht="7.5" customHeight="1" x14ac:dyDescent="0.35">
      <c r="AG119" s="162"/>
      <c r="AH119" s="633"/>
      <c r="AI119" s="633"/>
      <c r="AJ119" s="633"/>
      <c r="AK119" s="633"/>
      <c r="AL119" s="633"/>
      <c r="AM119" s="808"/>
      <c r="AN119" s="808"/>
      <c r="AO119" s="808"/>
      <c r="AP119" s="808"/>
      <c r="AQ119" s="803"/>
      <c r="AR119" s="804"/>
      <c r="AS119" s="804"/>
      <c r="AT119" s="805"/>
      <c r="AU119" s="803"/>
      <c r="AV119" s="804"/>
      <c r="AW119" s="804"/>
      <c r="AX119" s="805"/>
      <c r="AY119" s="808"/>
      <c r="AZ119" s="808"/>
      <c r="BA119" s="808"/>
      <c r="BB119" s="808"/>
      <c r="BC119" s="808"/>
      <c r="BD119" s="808"/>
      <c r="BE119" s="808"/>
      <c r="BF119" s="808"/>
      <c r="BG119" s="803"/>
      <c r="BH119" s="804"/>
      <c r="BI119" s="804"/>
      <c r="BJ119" s="805"/>
      <c r="BK119" s="803"/>
      <c r="BL119" s="804"/>
      <c r="BM119" s="804"/>
      <c r="BN119" s="805"/>
      <c r="BO119" s="808"/>
      <c r="BP119" s="808"/>
      <c r="BQ119" s="808"/>
      <c r="BR119" s="808"/>
      <c r="BS119" s="808"/>
      <c r="BT119" s="808"/>
      <c r="BU119" s="808"/>
      <c r="BV119" s="808"/>
      <c r="BW119" s="807"/>
      <c r="BX119" s="807"/>
      <c r="BY119" s="807"/>
      <c r="BZ119" s="807"/>
      <c r="CA119" s="819"/>
      <c r="CB119" s="819"/>
      <c r="CC119" s="819"/>
      <c r="CD119" s="819"/>
      <c r="CE119" s="808"/>
      <c r="CF119" s="808"/>
      <c r="CG119" s="808"/>
      <c r="CH119" s="808"/>
      <c r="CI119" s="808"/>
      <c r="CJ119" s="808"/>
      <c r="CK119" s="808"/>
      <c r="CL119" s="808"/>
      <c r="CM119" s="803"/>
      <c r="CN119" s="804"/>
      <c r="CO119" s="804"/>
      <c r="CP119" s="805"/>
      <c r="CQ119" s="803"/>
      <c r="CR119" s="804"/>
      <c r="CS119" s="804"/>
      <c r="CT119" s="805"/>
      <c r="CU119" s="808"/>
      <c r="CV119" s="808"/>
      <c r="CW119" s="808"/>
      <c r="CX119" s="808"/>
      <c r="CY119" s="808"/>
      <c r="CZ119" s="808"/>
      <c r="DA119" s="808"/>
      <c r="DB119" s="808"/>
      <c r="DC119" s="803"/>
      <c r="DD119" s="804"/>
      <c r="DE119" s="804"/>
      <c r="DF119" s="805"/>
      <c r="DG119" s="803"/>
      <c r="DH119" s="804"/>
      <c r="DI119" s="804"/>
      <c r="DJ119" s="805"/>
      <c r="DK119" s="808"/>
      <c r="DL119" s="808"/>
      <c r="DM119" s="808"/>
      <c r="DN119" s="808"/>
      <c r="DO119" s="374"/>
      <c r="DP119" s="374"/>
      <c r="DQ119" s="162"/>
      <c r="DR119" s="162"/>
      <c r="DS119" s="162"/>
      <c r="DT119" s="162"/>
      <c r="DU119" s="162"/>
      <c r="DV119" s="162"/>
      <c r="DW119" s="162"/>
      <c r="DX119" s="162"/>
      <c r="DY119" s="162"/>
      <c r="DZ119" s="162"/>
      <c r="EA119" s="162"/>
      <c r="EB119" s="162"/>
      <c r="EC119" s="162"/>
      <c r="ED119" s="404"/>
      <c r="EE119" s="404"/>
      <c r="EF119" s="404"/>
      <c r="EG119" s="404"/>
      <c r="EH119" s="162"/>
      <c r="EI119" s="162"/>
      <c r="EJ119" s="162"/>
      <c r="EK119" s="162"/>
      <c r="EL119" s="162"/>
      <c r="EM119" s="162"/>
      <c r="EN119" s="162"/>
      <c r="EO119" s="162"/>
      <c r="EP119" s="162"/>
      <c r="EQ119" s="162"/>
      <c r="ER119" s="162"/>
      <c r="ES119" s="162"/>
      <c r="ET119" s="162"/>
      <c r="EU119" s="162"/>
      <c r="EV119" s="401"/>
      <c r="EW119" s="401"/>
      <c r="EX119" s="401"/>
      <c r="EY119" s="401"/>
      <c r="EZ119" s="401"/>
      <c r="FA119" s="401"/>
      <c r="FB119" s="401"/>
      <c r="FC119" s="401"/>
      <c r="FD119" s="162"/>
      <c r="FE119" s="162"/>
      <c r="FF119" s="162"/>
      <c r="FG119" s="162"/>
      <c r="FH119" s="162"/>
      <c r="FI119" s="162"/>
      <c r="FJ119" s="162"/>
      <c r="FK119" s="162"/>
      <c r="FL119" s="162"/>
      <c r="FM119" s="162"/>
      <c r="FN119" s="162"/>
      <c r="FO119" s="162"/>
      <c r="FP119" s="162"/>
      <c r="FQ119" s="162"/>
      <c r="FR119" s="162"/>
      <c r="FS119" s="162"/>
      <c r="FT119" s="162"/>
      <c r="FU119" s="162"/>
      <c r="FV119" s="162"/>
      <c r="FW119" s="162"/>
      <c r="FX119" s="162"/>
      <c r="FY119" s="162"/>
      <c r="FZ119" s="162"/>
      <c r="GA119" s="162"/>
      <c r="GB119" s="162"/>
      <c r="GC119" s="162"/>
      <c r="GD119" s="162"/>
      <c r="GT119" s="376"/>
      <c r="GU119" s="376"/>
      <c r="GV119" s="376"/>
      <c r="GW119" s="376"/>
      <c r="GX119" s="374"/>
      <c r="GY119" s="374"/>
      <c r="GZ119" s="374"/>
      <c r="HA119" s="374"/>
      <c r="IQ119" s="394"/>
      <c r="IR119" s="394"/>
      <c r="IS119" s="394"/>
      <c r="IT119" s="394"/>
      <c r="IU119" s="394"/>
      <c r="IV119" s="394"/>
    </row>
    <row r="120" spans="33:256" ht="7.5" customHeight="1" x14ac:dyDescent="0.35">
      <c r="AG120" s="162"/>
      <c r="AH120" s="633"/>
      <c r="AI120" s="633"/>
      <c r="AJ120" s="633"/>
      <c r="AK120" s="633"/>
      <c r="AL120" s="633"/>
      <c r="AM120" s="808"/>
      <c r="AN120" s="808"/>
      <c r="AO120" s="808"/>
      <c r="AP120" s="808"/>
      <c r="AQ120" s="797" t="s">
        <v>1687</v>
      </c>
      <c r="AR120" s="798"/>
      <c r="AS120" s="798"/>
      <c r="AT120" s="799"/>
      <c r="AU120" s="797" t="s">
        <v>1690</v>
      </c>
      <c r="AV120" s="798"/>
      <c r="AW120" s="798"/>
      <c r="AX120" s="799"/>
      <c r="AY120" s="808"/>
      <c r="AZ120" s="808"/>
      <c r="BA120" s="808"/>
      <c r="BB120" s="808"/>
      <c r="BC120" s="808"/>
      <c r="BD120" s="808"/>
      <c r="BE120" s="808"/>
      <c r="BF120" s="808"/>
      <c r="BG120" s="797" t="s">
        <v>1693</v>
      </c>
      <c r="BH120" s="798"/>
      <c r="BI120" s="798"/>
      <c r="BJ120" s="799"/>
      <c r="BK120" s="797" t="s">
        <v>1696</v>
      </c>
      <c r="BL120" s="798"/>
      <c r="BM120" s="798"/>
      <c r="BN120" s="799"/>
      <c r="BO120" s="808"/>
      <c r="BP120" s="808"/>
      <c r="BQ120" s="808"/>
      <c r="BR120" s="808"/>
      <c r="BS120" s="808"/>
      <c r="BT120" s="808"/>
      <c r="BU120" s="808"/>
      <c r="BV120" s="808"/>
      <c r="BW120" s="819" t="s">
        <v>1704</v>
      </c>
      <c r="BX120" s="819"/>
      <c r="BY120" s="819"/>
      <c r="BZ120" s="819"/>
      <c r="CA120" s="819" t="s">
        <v>1707</v>
      </c>
      <c r="CB120" s="819"/>
      <c r="CC120" s="819"/>
      <c r="CD120" s="819"/>
      <c r="CE120" s="808"/>
      <c r="CF120" s="808"/>
      <c r="CG120" s="808"/>
      <c r="CH120" s="808"/>
      <c r="CI120" s="808"/>
      <c r="CJ120" s="808"/>
      <c r="CK120" s="808"/>
      <c r="CL120" s="808"/>
      <c r="CM120" s="797" t="s">
        <v>1714</v>
      </c>
      <c r="CN120" s="798"/>
      <c r="CO120" s="798"/>
      <c r="CP120" s="799"/>
      <c r="CQ120" s="797" t="s">
        <v>1717</v>
      </c>
      <c r="CR120" s="798"/>
      <c r="CS120" s="798"/>
      <c r="CT120" s="799"/>
      <c r="CU120" s="808"/>
      <c r="CV120" s="808"/>
      <c r="CW120" s="808"/>
      <c r="CX120" s="808"/>
      <c r="CY120" s="808"/>
      <c r="CZ120" s="808"/>
      <c r="DA120" s="808"/>
      <c r="DB120" s="808"/>
      <c r="DC120" s="797" t="s">
        <v>1725</v>
      </c>
      <c r="DD120" s="798"/>
      <c r="DE120" s="798"/>
      <c r="DF120" s="799"/>
      <c r="DG120" s="797" t="s">
        <v>1727</v>
      </c>
      <c r="DH120" s="798"/>
      <c r="DI120" s="798"/>
      <c r="DJ120" s="799"/>
      <c r="DK120" s="808"/>
      <c r="DL120" s="808"/>
      <c r="DM120" s="808"/>
      <c r="DN120" s="808"/>
      <c r="DO120" s="374"/>
      <c r="DP120" s="374"/>
      <c r="DQ120" s="162"/>
      <c r="DR120" s="162"/>
      <c r="DS120" s="162"/>
      <c r="DT120" s="162"/>
      <c r="DU120" s="162"/>
      <c r="DV120" s="162"/>
      <c r="DW120" s="162"/>
      <c r="DX120" s="162"/>
      <c r="DY120" s="162"/>
      <c r="DZ120" s="162"/>
      <c r="EA120" s="162"/>
      <c r="EB120" s="162"/>
      <c r="EC120" s="162"/>
      <c r="ED120" s="404"/>
      <c r="EE120" s="404"/>
      <c r="EF120" s="404"/>
      <c r="EG120" s="404"/>
      <c r="EH120" s="162"/>
      <c r="EI120" s="162"/>
      <c r="EJ120" s="162"/>
      <c r="EK120" s="162"/>
      <c r="EL120" s="162"/>
      <c r="EM120" s="162"/>
      <c r="EN120" s="162"/>
      <c r="EO120" s="162"/>
      <c r="EP120" s="162"/>
      <c r="EQ120" s="162"/>
      <c r="ER120" s="162"/>
      <c r="ES120" s="162"/>
      <c r="ET120" s="162"/>
      <c r="EU120" s="162"/>
      <c r="EV120" s="401"/>
      <c r="EW120" s="401"/>
      <c r="EX120" s="401"/>
      <c r="EY120" s="401"/>
      <c r="EZ120" s="401"/>
      <c r="FA120" s="401"/>
      <c r="FB120" s="401"/>
      <c r="FC120" s="401"/>
      <c r="FD120" s="162"/>
      <c r="FE120" s="162"/>
      <c r="FF120" s="162"/>
      <c r="FG120" s="162"/>
      <c r="FH120" s="162"/>
      <c r="FI120" s="162"/>
      <c r="FJ120" s="162"/>
      <c r="FK120" s="162"/>
      <c r="FL120" s="162"/>
      <c r="FM120" s="162"/>
      <c r="FN120" s="162"/>
      <c r="FO120" s="162"/>
      <c r="FP120" s="162"/>
      <c r="FQ120" s="162"/>
      <c r="FR120" s="162"/>
      <c r="FS120" s="162"/>
      <c r="FT120" s="162"/>
      <c r="FU120" s="162"/>
      <c r="FV120" s="162"/>
      <c r="FW120" s="162"/>
      <c r="FX120" s="162"/>
      <c r="FY120" s="162"/>
      <c r="FZ120" s="162"/>
      <c r="GA120" s="162"/>
      <c r="GB120" s="162"/>
      <c r="GC120" s="162"/>
      <c r="GD120" s="162"/>
      <c r="GT120" s="376"/>
      <c r="GU120" s="376"/>
      <c r="GV120" s="376"/>
      <c r="GW120" s="376"/>
      <c r="GX120" s="374"/>
      <c r="GY120" s="374"/>
      <c r="GZ120" s="374"/>
      <c r="HA120" s="374"/>
    </row>
    <row r="121" spans="33:256" ht="7.5" customHeight="1" x14ac:dyDescent="0.35">
      <c r="AG121" s="162"/>
      <c r="AH121" s="633"/>
      <c r="AI121" s="633"/>
      <c r="AJ121" s="633"/>
      <c r="AK121" s="633"/>
      <c r="AL121" s="633"/>
      <c r="AM121" s="808"/>
      <c r="AN121" s="808"/>
      <c r="AO121" s="808"/>
      <c r="AP121" s="808"/>
      <c r="AQ121" s="800"/>
      <c r="AR121" s="801"/>
      <c r="AS121" s="801"/>
      <c r="AT121" s="802"/>
      <c r="AU121" s="800"/>
      <c r="AV121" s="801"/>
      <c r="AW121" s="801"/>
      <c r="AX121" s="802"/>
      <c r="AY121" s="808"/>
      <c r="AZ121" s="808"/>
      <c r="BA121" s="808"/>
      <c r="BB121" s="808"/>
      <c r="BC121" s="808"/>
      <c r="BD121" s="808"/>
      <c r="BE121" s="808"/>
      <c r="BF121" s="808"/>
      <c r="BG121" s="800"/>
      <c r="BH121" s="801"/>
      <c r="BI121" s="801"/>
      <c r="BJ121" s="802"/>
      <c r="BK121" s="800"/>
      <c r="BL121" s="801"/>
      <c r="BM121" s="801"/>
      <c r="BN121" s="802"/>
      <c r="BO121" s="808"/>
      <c r="BP121" s="808"/>
      <c r="BQ121" s="808"/>
      <c r="BR121" s="808"/>
      <c r="BS121" s="808"/>
      <c r="BT121" s="808"/>
      <c r="BU121" s="808"/>
      <c r="BV121" s="808"/>
      <c r="BW121" s="819"/>
      <c r="BX121" s="819"/>
      <c r="BY121" s="819"/>
      <c r="BZ121" s="819"/>
      <c r="CA121" s="819"/>
      <c r="CB121" s="819"/>
      <c r="CC121" s="819"/>
      <c r="CD121" s="819"/>
      <c r="CE121" s="808"/>
      <c r="CF121" s="808"/>
      <c r="CG121" s="808"/>
      <c r="CH121" s="808"/>
      <c r="CI121" s="808"/>
      <c r="CJ121" s="808"/>
      <c r="CK121" s="808"/>
      <c r="CL121" s="808"/>
      <c r="CM121" s="800"/>
      <c r="CN121" s="801"/>
      <c r="CO121" s="801"/>
      <c r="CP121" s="802"/>
      <c r="CQ121" s="800"/>
      <c r="CR121" s="801"/>
      <c r="CS121" s="801"/>
      <c r="CT121" s="802"/>
      <c r="CU121" s="808"/>
      <c r="CV121" s="808"/>
      <c r="CW121" s="808"/>
      <c r="CX121" s="808"/>
      <c r="CY121" s="808"/>
      <c r="CZ121" s="808"/>
      <c r="DA121" s="808"/>
      <c r="DB121" s="808"/>
      <c r="DC121" s="800"/>
      <c r="DD121" s="801"/>
      <c r="DE121" s="801"/>
      <c r="DF121" s="802"/>
      <c r="DG121" s="800"/>
      <c r="DH121" s="801"/>
      <c r="DI121" s="801"/>
      <c r="DJ121" s="802"/>
      <c r="DK121" s="808"/>
      <c r="DL121" s="808"/>
      <c r="DM121" s="808"/>
      <c r="DN121" s="808"/>
      <c r="DO121" s="376"/>
      <c r="DP121" s="376"/>
      <c r="DQ121" s="403"/>
      <c r="DR121" s="404"/>
      <c r="DS121" s="404"/>
      <c r="DT121" s="404"/>
      <c r="DU121" s="404"/>
      <c r="DV121" s="404"/>
      <c r="DW121" s="162"/>
      <c r="DX121" s="162"/>
      <c r="DY121" s="162"/>
      <c r="DZ121" s="162"/>
      <c r="EA121" s="162"/>
      <c r="EB121" s="162"/>
      <c r="EC121" s="162"/>
      <c r="ED121" s="162"/>
      <c r="EE121" s="162"/>
      <c r="EF121" s="162"/>
      <c r="EG121" s="162"/>
      <c r="EH121" s="162"/>
      <c r="EI121" s="162"/>
      <c r="EJ121" s="162"/>
      <c r="EK121" s="162"/>
      <c r="EL121" s="162"/>
      <c r="EM121" s="162"/>
      <c r="EN121" s="162"/>
      <c r="EO121" s="162"/>
      <c r="EP121" s="162"/>
      <c r="EQ121" s="162"/>
      <c r="ER121" s="162"/>
      <c r="ES121" s="162"/>
      <c r="ET121" s="162"/>
      <c r="EU121" s="162"/>
      <c r="EV121" s="399"/>
      <c r="EW121" s="377"/>
      <c r="EX121" s="377"/>
      <c r="EY121" s="377"/>
      <c r="EZ121" s="377"/>
      <c r="FA121" s="377"/>
      <c r="FB121" s="377"/>
      <c r="FC121" s="377"/>
      <c r="FD121" s="377"/>
      <c r="FE121" s="377"/>
      <c r="FF121" s="377"/>
      <c r="FG121" s="377"/>
      <c r="FH121" s="162"/>
      <c r="FI121" s="162"/>
      <c r="FJ121" s="162"/>
      <c r="FK121" s="162"/>
      <c r="FL121" s="162"/>
      <c r="FM121" s="162"/>
      <c r="FN121" s="162"/>
      <c r="FO121" s="162"/>
      <c r="FP121" s="162"/>
      <c r="FQ121" s="162"/>
      <c r="FR121" s="162"/>
      <c r="FS121" s="162"/>
      <c r="FT121" s="162"/>
      <c r="FU121" s="162"/>
      <c r="FV121" s="162"/>
      <c r="FW121" s="162"/>
      <c r="FX121" s="162"/>
      <c r="FY121" s="162"/>
      <c r="FZ121" s="162"/>
      <c r="GA121" s="162"/>
      <c r="GB121" s="162"/>
      <c r="GC121" s="162"/>
      <c r="GD121" s="162"/>
      <c r="GT121" s="376"/>
      <c r="GU121" s="376"/>
      <c r="GV121" s="376"/>
      <c r="GW121" s="376"/>
      <c r="GX121" s="374"/>
      <c r="GY121" s="374"/>
      <c r="GZ121" s="374"/>
      <c r="HA121" s="374"/>
    </row>
    <row r="122" spans="33:256" ht="7.5" customHeight="1" x14ac:dyDescent="0.35">
      <c r="AG122" s="162"/>
      <c r="AH122" s="633"/>
      <c r="AI122" s="633"/>
      <c r="AJ122" s="633"/>
      <c r="AK122" s="633"/>
      <c r="AL122" s="633"/>
      <c r="AM122" s="808"/>
      <c r="AN122" s="808"/>
      <c r="AO122" s="808"/>
      <c r="AP122" s="808"/>
      <c r="AQ122" s="800"/>
      <c r="AR122" s="801"/>
      <c r="AS122" s="801"/>
      <c r="AT122" s="802"/>
      <c r="AU122" s="800"/>
      <c r="AV122" s="801"/>
      <c r="AW122" s="801"/>
      <c r="AX122" s="802"/>
      <c r="AY122" s="808"/>
      <c r="AZ122" s="808"/>
      <c r="BA122" s="808"/>
      <c r="BB122" s="808"/>
      <c r="BC122" s="808"/>
      <c r="BD122" s="808"/>
      <c r="BE122" s="808"/>
      <c r="BF122" s="808"/>
      <c r="BG122" s="800"/>
      <c r="BH122" s="801"/>
      <c r="BI122" s="801"/>
      <c r="BJ122" s="802"/>
      <c r="BK122" s="800"/>
      <c r="BL122" s="801"/>
      <c r="BM122" s="801"/>
      <c r="BN122" s="802"/>
      <c r="BO122" s="808"/>
      <c r="BP122" s="808"/>
      <c r="BQ122" s="808"/>
      <c r="BR122" s="808"/>
      <c r="BS122" s="808"/>
      <c r="BT122" s="808"/>
      <c r="BU122" s="808"/>
      <c r="BV122" s="808"/>
      <c r="BW122" s="819"/>
      <c r="BX122" s="819"/>
      <c r="BY122" s="819"/>
      <c r="BZ122" s="819"/>
      <c r="CA122" s="819"/>
      <c r="CB122" s="819"/>
      <c r="CC122" s="819"/>
      <c r="CD122" s="819"/>
      <c r="CE122" s="808"/>
      <c r="CF122" s="808"/>
      <c r="CG122" s="808"/>
      <c r="CH122" s="808"/>
      <c r="CI122" s="808"/>
      <c r="CJ122" s="808"/>
      <c r="CK122" s="808"/>
      <c r="CL122" s="808"/>
      <c r="CM122" s="800"/>
      <c r="CN122" s="801"/>
      <c r="CO122" s="801"/>
      <c r="CP122" s="802"/>
      <c r="CQ122" s="800"/>
      <c r="CR122" s="801"/>
      <c r="CS122" s="801"/>
      <c r="CT122" s="802"/>
      <c r="CU122" s="808"/>
      <c r="CV122" s="808"/>
      <c r="CW122" s="808"/>
      <c r="CX122" s="808"/>
      <c r="CY122" s="808"/>
      <c r="CZ122" s="808"/>
      <c r="DA122" s="808"/>
      <c r="DB122" s="808"/>
      <c r="DC122" s="800"/>
      <c r="DD122" s="801"/>
      <c r="DE122" s="801"/>
      <c r="DF122" s="802"/>
      <c r="DG122" s="800"/>
      <c r="DH122" s="801"/>
      <c r="DI122" s="801"/>
      <c r="DJ122" s="802"/>
      <c r="DK122" s="808"/>
      <c r="DL122" s="808"/>
      <c r="DM122" s="808"/>
      <c r="DN122" s="808"/>
      <c r="DO122" s="376"/>
      <c r="DP122" s="376"/>
      <c r="DQ122" s="404"/>
      <c r="DR122" s="404"/>
      <c r="DS122" s="404"/>
      <c r="DT122" s="404"/>
      <c r="DU122" s="404"/>
      <c r="DV122" s="404"/>
      <c r="DW122" s="162"/>
      <c r="DX122" s="162"/>
      <c r="DY122" s="162"/>
      <c r="DZ122" s="162"/>
      <c r="EA122" s="162"/>
      <c r="EB122" s="162"/>
      <c r="EC122" s="162"/>
      <c r="ED122" s="162"/>
      <c r="EE122" s="162"/>
      <c r="EF122" s="162"/>
      <c r="EG122" s="162"/>
      <c r="EH122" s="162"/>
      <c r="EI122" s="162"/>
      <c r="EJ122" s="162"/>
      <c r="EK122" s="162"/>
      <c r="EL122" s="162"/>
      <c r="EM122" s="162"/>
      <c r="EN122" s="162"/>
      <c r="EO122" s="162"/>
      <c r="EP122" s="162"/>
      <c r="EQ122" s="162"/>
      <c r="ER122" s="162"/>
      <c r="ES122" s="162"/>
      <c r="ET122" s="162"/>
      <c r="EU122" s="162"/>
      <c r="EV122" s="377"/>
      <c r="EW122" s="377"/>
      <c r="EX122" s="377"/>
      <c r="EY122" s="377"/>
      <c r="EZ122" s="377"/>
      <c r="FA122" s="377"/>
      <c r="FB122" s="377"/>
      <c r="FC122" s="377"/>
      <c r="FD122" s="377"/>
      <c r="FE122" s="377"/>
      <c r="FF122" s="377"/>
      <c r="FG122" s="377"/>
      <c r="FH122" s="162"/>
      <c r="FI122" s="162"/>
      <c r="FJ122" s="162"/>
      <c r="FK122" s="162"/>
      <c r="FL122" s="162"/>
      <c r="FM122" s="162"/>
      <c r="FN122" s="162"/>
      <c r="FO122" s="162"/>
      <c r="FP122" s="162"/>
      <c r="FQ122" s="162"/>
      <c r="FR122" s="162"/>
      <c r="FS122" s="162"/>
      <c r="FT122" s="162"/>
      <c r="FU122" s="162"/>
      <c r="FV122" s="162"/>
      <c r="FW122" s="162"/>
      <c r="FX122" s="162"/>
      <c r="FY122" s="162"/>
      <c r="FZ122" s="162"/>
      <c r="GA122" s="162"/>
      <c r="GB122" s="162"/>
      <c r="GC122" s="162"/>
      <c r="GD122" s="162"/>
      <c r="GT122" s="375"/>
      <c r="GU122" s="376"/>
      <c r="GV122" s="376"/>
      <c r="GW122" s="376"/>
      <c r="GX122" s="374"/>
      <c r="GY122" s="374"/>
      <c r="GZ122" s="374"/>
      <c r="HA122" s="374"/>
    </row>
    <row r="123" spans="33:256" ht="7.5" customHeight="1" x14ac:dyDescent="0.35">
      <c r="AG123" s="162"/>
      <c r="AH123" s="633"/>
      <c r="AI123" s="633"/>
      <c r="AJ123" s="633"/>
      <c r="AK123" s="633"/>
      <c r="AL123" s="633"/>
      <c r="AM123" s="808"/>
      <c r="AN123" s="808"/>
      <c r="AO123" s="808"/>
      <c r="AP123" s="808"/>
      <c r="AQ123" s="803"/>
      <c r="AR123" s="804"/>
      <c r="AS123" s="804"/>
      <c r="AT123" s="805"/>
      <c r="AU123" s="803"/>
      <c r="AV123" s="804"/>
      <c r="AW123" s="804"/>
      <c r="AX123" s="805"/>
      <c r="AY123" s="808"/>
      <c r="AZ123" s="808"/>
      <c r="BA123" s="808"/>
      <c r="BB123" s="808"/>
      <c r="BC123" s="808"/>
      <c r="BD123" s="808"/>
      <c r="BE123" s="808"/>
      <c r="BF123" s="808"/>
      <c r="BG123" s="803"/>
      <c r="BH123" s="804"/>
      <c r="BI123" s="804"/>
      <c r="BJ123" s="805"/>
      <c r="BK123" s="803"/>
      <c r="BL123" s="804"/>
      <c r="BM123" s="804"/>
      <c r="BN123" s="805"/>
      <c r="BO123" s="808"/>
      <c r="BP123" s="808"/>
      <c r="BQ123" s="808"/>
      <c r="BR123" s="808"/>
      <c r="BS123" s="808"/>
      <c r="BT123" s="808"/>
      <c r="BU123" s="808"/>
      <c r="BV123" s="808"/>
      <c r="BW123" s="819"/>
      <c r="BX123" s="819"/>
      <c r="BY123" s="819"/>
      <c r="BZ123" s="819"/>
      <c r="CA123" s="819"/>
      <c r="CB123" s="819"/>
      <c r="CC123" s="819"/>
      <c r="CD123" s="819"/>
      <c r="CE123" s="808"/>
      <c r="CF123" s="808"/>
      <c r="CG123" s="808"/>
      <c r="CH123" s="808"/>
      <c r="CI123" s="808"/>
      <c r="CJ123" s="808"/>
      <c r="CK123" s="808"/>
      <c r="CL123" s="808"/>
      <c r="CM123" s="803"/>
      <c r="CN123" s="804"/>
      <c r="CO123" s="804"/>
      <c r="CP123" s="805"/>
      <c r="CQ123" s="803"/>
      <c r="CR123" s="804"/>
      <c r="CS123" s="804"/>
      <c r="CT123" s="805"/>
      <c r="CU123" s="808"/>
      <c r="CV123" s="808"/>
      <c r="CW123" s="808"/>
      <c r="CX123" s="808"/>
      <c r="CY123" s="808"/>
      <c r="CZ123" s="808"/>
      <c r="DA123" s="808"/>
      <c r="DB123" s="808"/>
      <c r="DC123" s="803"/>
      <c r="DD123" s="804"/>
      <c r="DE123" s="804"/>
      <c r="DF123" s="805"/>
      <c r="DG123" s="803"/>
      <c r="DH123" s="804"/>
      <c r="DI123" s="804"/>
      <c r="DJ123" s="805"/>
      <c r="DK123" s="808"/>
      <c r="DL123" s="808"/>
      <c r="DM123" s="808"/>
      <c r="DN123" s="808"/>
      <c r="DO123" s="412"/>
      <c r="DP123" s="412"/>
      <c r="DQ123" s="412"/>
      <c r="DR123" s="412"/>
      <c r="DS123" s="412"/>
      <c r="DT123" s="404"/>
      <c r="DU123" s="404"/>
      <c r="DV123" s="404"/>
      <c r="DW123" s="162"/>
      <c r="DX123" s="162"/>
      <c r="DY123" s="162"/>
      <c r="DZ123" s="162"/>
      <c r="EA123" s="162"/>
      <c r="EB123" s="162"/>
      <c r="EC123" s="162"/>
      <c r="ED123" s="162"/>
      <c r="EE123" s="162"/>
      <c r="EF123" s="162"/>
      <c r="EG123" s="162"/>
      <c r="EH123" s="162"/>
      <c r="EI123" s="162"/>
      <c r="EJ123" s="162"/>
      <c r="EK123" s="162"/>
      <c r="EL123" s="162"/>
      <c r="EM123" s="162"/>
      <c r="EN123" s="162"/>
      <c r="EO123" s="162"/>
      <c r="EP123" s="162"/>
      <c r="EQ123" s="162"/>
      <c r="ER123" s="162"/>
      <c r="ES123" s="162"/>
      <c r="ET123" s="162"/>
      <c r="EU123" s="162"/>
      <c r="EV123" s="377"/>
      <c r="EW123" s="377"/>
      <c r="EX123" s="377"/>
      <c r="EY123" s="377"/>
      <c r="EZ123" s="377"/>
      <c r="FA123" s="377"/>
      <c r="FB123" s="377"/>
      <c r="FC123" s="377"/>
      <c r="FD123" s="377"/>
      <c r="FE123" s="377"/>
      <c r="FF123" s="377"/>
      <c r="FG123" s="377"/>
      <c r="FH123" s="162"/>
      <c r="FI123" s="162"/>
      <c r="FJ123" s="162"/>
      <c r="FK123" s="162"/>
      <c r="FL123" s="162"/>
      <c r="FM123" s="162"/>
      <c r="FN123" s="162"/>
      <c r="FO123" s="162"/>
      <c r="FP123" s="162"/>
      <c r="FQ123" s="162"/>
      <c r="FR123" s="162"/>
      <c r="FS123" s="162"/>
      <c r="FT123" s="162"/>
      <c r="FU123" s="162"/>
      <c r="FV123" s="162"/>
      <c r="FW123" s="162"/>
      <c r="FX123" s="162"/>
      <c r="FY123" s="162"/>
      <c r="FZ123" s="162"/>
      <c r="GA123" s="162"/>
      <c r="GB123" s="162"/>
      <c r="GC123" s="162"/>
      <c r="GD123" s="162"/>
      <c r="GT123" s="376"/>
      <c r="GU123" s="376"/>
      <c r="GV123" s="376"/>
      <c r="GW123" s="376"/>
      <c r="GX123" s="374"/>
      <c r="GY123" s="374"/>
      <c r="GZ123" s="374"/>
      <c r="HA123" s="374"/>
    </row>
    <row r="124" spans="33:256" ht="7.5" customHeight="1" x14ac:dyDescent="0.35">
      <c r="AG124" s="162"/>
      <c r="AH124" s="162"/>
      <c r="AI124" s="162"/>
      <c r="AJ124" s="374"/>
      <c r="AK124" s="374"/>
      <c r="AL124" s="374"/>
      <c r="AM124" s="808"/>
      <c r="AN124" s="808"/>
      <c r="AO124" s="808"/>
      <c r="AP124" s="808"/>
      <c r="AQ124" s="797" t="s">
        <v>1688</v>
      </c>
      <c r="AR124" s="798"/>
      <c r="AS124" s="798"/>
      <c r="AT124" s="799"/>
      <c r="AU124" s="797" t="s">
        <v>1691</v>
      </c>
      <c r="AV124" s="798"/>
      <c r="AW124" s="798"/>
      <c r="AX124" s="799"/>
      <c r="AY124" s="808"/>
      <c r="AZ124" s="808"/>
      <c r="BA124" s="808"/>
      <c r="BB124" s="808"/>
      <c r="BC124" s="808"/>
      <c r="BD124" s="808"/>
      <c r="BE124" s="808"/>
      <c r="BF124" s="808"/>
      <c r="BG124" s="797" t="s">
        <v>1694</v>
      </c>
      <c r="BH124" s="798"/>
      <c r="BI124" s="798"/>
      <c r="BJ124" s="799"/>
      <c r="BK124" s="797" t="s">
        <v>1697</v>
      </c>
      <c r="BL124" s="798"/>
      <c r="BM124" s="798"/>
      <c r="BN124" s="799"/>
      <c r="BO124" s="808"/>
      <c r="BP124" s="808"/>
      <c r="BQ124" s="808"/>
      <c r="BR124" s="808"/>
      <c r="BS124" s="808"/>
      <c r="BT124" s="808"/>
      <c r="BU124" s="808"/>
      <c r="BV124" s="808"/>
      <c r="BW124" s="819" t="s">
        <v>1705</v>
      </c>
      <c r="BX124" s="819"/>
      <c r="BY124" s="819"/>
      <c r="BZ124" s="819"/>
      <c r="CA124" s="819" t="s">
        <v>1708</v>
      </c>
      <c r="CB124" s="819"/>
      <c r="CC124" s="819"/>
      <c r="CD124" s="819"/>
      <c r="CE124" s="808"/>
      <c r="CF124" s="808"/>
      <c r="CG124" s="808"/>
      <c r="CH124" s="808"/>
      <c r="CI124" s="808"/>
      <c r="CJ124" s="808"/>
      <c r="CK124" s="808"/>
      <c r="CL124" s="808"/>
      <c r="CM124" s="797" t="s">
        <v>1715</v>
      </c>
      <c r="CN124" s="798"/>
      <c r="CO124" s="798"/>
      <c r="CP124" s="799"/>
      <c r="CQ124" s="797" t="s">
        <v>1718</v>
      </c>
      <c r="CR124" s="798"/>
      <c r="CS124" s="798"/>
      <c r="CT124" s="799"/>
      <c r="CU124" s="808"/>
      <c r="CV124" s="808"/>
      <c r="CW124" s="808"/>
      <c r="CX124" s="808"/>
      <c r="CY124" s="808"/>
      <c r="CZ124" s="808"/>
      <c r="DA124" s="808"/>
      <c r="DB124" s="808"/>
      <c r="DC124" s="797" t="s">
        <v>1726</v>
      </c>
      <c r="DD124" s="798"/>
      <c r="DE124" s="798"/>
      <c r="DF124" s="799"/>
      <c r="DG124" s="797" t="s">
        <v>1728</v>
      </c>
      <c r="DH124" s="798"/>
      <c r="DI124" s="798"/>
      <c r="DJ124" s="799"/>
      <c r="DK124" s="808"/>
      <c r="DL124" s="808"/>
      <c r="DM124" s="808"/>
      <c r="DN124" s="808"/>
      <c r="DO124" s="412"/>
      <c r="DP124" s="412"/>
      <c r="DQ124" s="412"/>
      <c r="DR124" s="412"/>
      <c r="DS124" s="412"/>
      <c r="DT124" s="404"/>
      <c r="DU124" s="404"/>
      <c r="DV124" s="404"/>
      <c r="DW124" s="162"/>
      <c r="DX124" s="162"/>
      <c r="DY124" s="162"/>
      <c r="DZ124" s="162"/>
      <c r="EA124" s="162"/>
      <c r="EB124" s="162"/>
      <c r="EC124" s="162"/>
      <c r="ED124" s="162"/>
      <c r="EE124" s="162"/>
      <c r="EF124" s="162"/>
      <c r="EG124" s="162"/>
      <c r="EH124" s="162"/>
      <c r="EI124" s="162"/>
      <c r="EJ124" s="162"/>
      <c r="EK124" s="162"/>
      <c r="EL124" s="162"/>
      <c r="EM124" s="162"/>
      <c r="EN124" s="162"/>
      <c r="EO124" s="162"/>
      <c r="EP124" s="162"/>
      <c r="EQ124" s="162"/>
      <c r="ER124" s="162"/>
      <c r="ES124" s="162"/>
      <c r="ET124" s="162"/>
      <c r="EU124" s="162"/>
      <c r="EV124" s="377"/>
      <c r="EW124" s="377"/>
      <c r="EX124" s="377"/>
      <c r="EY124" s="377"/>
      <c r="EZ124" s="377"/>
      <c r="FA124" s="377"/>
      <c r="FB124" s="377"/>
      <c r="FC124" s="377"/>
      <c r="FD124" s="377"/>
      <c r="FE124" s="377"/>
      <c r="FF124" s="377"/>
      <c r="FG124" s="377"/>
      <c r="FH124" s="162"/>
      <c r="FI124" s="162"/>
      <c r="FJ124" s="162"/>
      <c r="FK124" s="162"/>
      <c r="FL124" s="162"/>
      <c r="FM124" s="162"/>
      <c r="FN124" s="162"/>
      <c r="FO124" s="162"/>
      <c r="FP124" s="162"/>
      <c r="FQ124" s="162"/>
      <c r="FR124" s="162"/>
      <c r="FS124" s="162"/>
      <c r="FT124" s="162"/>
      <c r="FU124" s="162"/>
      <c r="FV124" s="162"/>
      <c r="FW124" s="162"/>
      <c r="FX124" s="162"/>
      <c r="FY124" s="162"/>
      <c r="FZ124" s="162"/>
      <c r="GA124" s="162"/>
      <c r="GB124" s="162"/>
      <c r="GC124" s="162"/>
      <c r="GD124" s="162"/>
      <c r="GT124" s="376"/>
      <c r="GU124" s="376"/>
      <c r="GV124" s="376"/>
      <c r="GW124" s="376"/>
      <c r="GX124" s="374"/>
      <c r="GY124" s="374"/>
      <c r="GZ124" s="374"/>
      <c r="HA124" s="374"/>
    </row>
    <row r="125" spans="33:256" ht="7.5" customHeight="1" x14ac:dyDescent="0.35">
      <c r="AG125" s="162"/>
      <c r="AH125" s="162"/>
      <c r="AI125" s="162"/>
      <c r="AJ125" s="162"/>
      <c r="AK125" s="162"/>
      <c r="AL125" s="162"/>
      <c r="AM125" s="808"/>
      <c r="AN125" s="808"/>
      <c r="AO125" s="808"/>
      <c r="AP125" s="808"/>
      <c r="AQ125" s="800"/>
      <c r="AR125" s="801"/>
      <c r="AS125" s="801"/>
      <c r="AT125" s="802"/>
      <c r="AU125" s="800"/>
      <c r="AV125" s="801"/>
      <c r="AW125" s="801"/>
      <c r="AX125" s="802"/>
      <c r="AY125" s="808"/>
      <c r="AZ125" s="808"/>
      <c r="BA125" s="808"/>
      <c r="BB125" s="808"/>
      <c r="BC125" s="808"/>
      <c r="BD125" s="808"/>
      <c r="BE125" s="808"/>
      <c r="BF125" s="808"/>
      <c r="BG125" s="800"/>
      <c r="BH125" s="801"/>
      <c r="BI125" s="801"/>
      <c r="BJ125" s="802"/>
      <c r="BK125" s="800"/>
      <c r="BL125" s="801"/>
      <c r="BM125" s="801"/>
      <c r="BN125" s="802"/>
      <c r="BO125" s="808"/>
      <c r="BP125" s="808"/>
      <c r="BQ125" s="808"/>
      <c r="BR125" s="808"/>
      <c r="BS125" s="808"/>
      <c r="BT125" s="808"/>
      <c r="BU125" s="808"/>
      <c r="BV125" s="808"/>
      <c r="BW125" s="819"/>
      <c r="BX125" s="819"/>
      <c r="BY125" s="819"/>
      <c r="BZ125" s="819"/>
      <c r="CA125" s="819"/>
      <c r="CB125" s="819"/>
      <c r="CC125" s="819"/>
      <c r="CD125" s="819"/>
      <c r="CE125" s="808"/>
      <c r="CF125" s="808"/>
      <c r="CG125" s="808"/>
      <c r="CH125" s="808"/>
      <c r="CI125" s="808"/>
      <c r="CJ125" s="808"/>
      <c r="CK125" s="808"/>
      <c r="CL125" s="808"/>
      <c r="CM125" s="800"/>
      <c r="CN125" s="801"/>
      <c r="CO125" s="801"/>
      <c r="CP125" s="802"/>
      <c r="CQ125" s="800"/>
      <c r="CR125" s="801"/>
      <c r="CS125" s="801"/>
      <c r="CT125" s="802"/>
      <c r="CU125" s="808"/>
      <c r="CV125" s="808"/>
      <c r="CW125" s="808"/>
      <c r="CX125" s="808"/>
      <c r="CY125" s="808"/>
      <c r="CZ125" s="808"/>
      <c r="DA125" s="808"/>
      <c r="DB125" s="808"/>
      <c r="DC125" s="800"/>
      <c r="DD125" s="801"/>
      <c r="DE125" s="801"/>
      <c r="DF125" s="802"/>
      <c r="DG125" s="800"/>
      <c r="DH125" s="801"/>
      <c r="DI125" s="801"/>
      <c r="DJ125" s="802"/>
      <c r="DK125" s="808"/>
      <c r="DL125" s="808"/>
      <c r="DM125" s="808"/>
      <c r="DN125" s="808"/>
      <c r="DO125" s="412"/>
      <c r="DP125" s="412"/>
      <c r="DQ125" s="412"/>
      <c r="DR125" s="412"/>
      <c r="DS125" s="412"/>
      <c r="DT125" s="628"/>
      <c r="DU125" s="628"/>
      <c r="DV125" s="628"/>
      <c r="DW125" s="628"/>
      <c r="DX125" s="628"/>
      <c r="DY125" s="628"/>
      <c r="DZ125" s="162"/>
      <c r="EA125" s="162"/>
      <c r="EB125" s="162"/>
      <c r="EC125" s="162"/>
      <c r="ED125" s="162"/>
      <c r="EE125" s="162"/>
      <c r="EF125" s="162"/>
      <c r="EG125" s="162"/>
      <c r="EH125" s="162"/>
      <c r="EI125" s="162"/>
      <c r="EJ125" s="162"/>
      <c r="EK125" s="162"/>
      <c r="EL125" s="162"/>
      <c r="EM125" s="162"/>
      <c r="EN125" s="162"/>
      <c r="EO125" s="162"/>
      <c r="EP125" s="162"/>
      <c r="EQ125" s="162"/>
      <c r="ER125" s="162"/>
      <c r="ES125" s="162"/>
      <c r="ET125" s="162"/>
      <c r="EU125" s="162"/>
      <c r="EV125" s="162"/>
      <c r="EW125" s="162"/>
      <c r="EX125" s="162"/>
      <c r="EY125" s="162"/>
      <c r="EZ125" s="162"/>
      <c r="FA125" s="162"/>
      <c r="FB125" s="162"/>
      <c r="FC125" s="162"/>
      <c r="FD125" s="162"/>
      <c r="FE125" s="162"/>
      <c r="FF125" s="162"/>
      <c r="FG125" s="162"/>
      <c r="FH125" s="162"/>
      <c r="FI125" s="162"/>
      <c r="FJ125" s="162"/>
      <c r="FK125" s="162"/>
      <c r="FL125" s="162"/>
      <c r="FM125" s="162"/>
      <c r="FN125" s="162"/>
      <c r="FO125" s="162"/>
      <c r="FP125" s="162"/>
      <c r="FQ125" s="162"/>
      <c r="FR125" s="162"/>
      <c r="FS125" s="162"/>
      <c r="FT125" s="162"/>
      <c r="FU125" s="162"/>
      <c r="FV125" s="162"/>
      <c r="FW125" s="162"/>
      <c r="FX125" s="162"/>
      <c r="FY125" s="162"/>
      <c r="FZ125" s="162"/>
      <c r="GA125" s="162"/>
      <c r="GB125" s="162"/>
      <c r="GC125" s="162"/>
      <c r="GD125" s="162"/>
      <c r="GT125" s="376"/>
      <c r="GU125" s="376"/>
      <c r="GV125" s="376"/>
      <c r="GW125" s="376"/>
      <c r="GX125" s="374"/>
      <c r="GY125" s="374"/>
      <c r="GZ125" s="374"/>
      <c r="HA125" s="374"/>
    </row>
    <row r="126" spans="33:256" ht="7.5" customHeight="1" x14ac:dyDescent="0.35">
      <c r="AG126" s="162"/>
      <c r="AH126" s="162"/>
      <c r="AI126" s="162"/>
      <c r="AJ126" s="162"/>
      <c r="AK126" s="162"/>
      <c r="AL126" s="162"/>
      <c r="AM126" s="808"/>
      <c r="AN126" s="808"/>
      <c r="AO126" s="808"/>
      <c r="AP126" s="808"/>
      <c r="AQ126" s="800"/>
      <c r="AR126" s="801"/>
      <c r="AS126" s="801"/>
      <c r="AT126" s="802"/>
      <c r="AU126" s="800"/>
      <c r="AV126" s="801"/>
      <c r="AW126" s="801"/>
      <c r="AX126" s="802"/>
      <c r="AY126" s="808"/>
      <c r="AZ126" s="808"/>
      <c r="BA126" s="808"/>
      <c r="BB126" s="808"/>
      <c r="BC126" s="808"/>
      <c r="BD126" s="808"/>
      <c r="BE126" s="808"/>
      <c r="BF126" s="808"/>
      <c r="BG126" s="800"/>
      <c r="BH126" s="801"/>
      <c r="BI126" s="801"/>
      <c r="BJ126" s="802"/>
      <c r="BK126" s="800"/>
      <c r="BL126" s="801"/>
      <c r="BM126" s="801"/>
      <c r="BN126" s="802"/>
      <c r="BO126" s="808"/>
      <c r="BP126" s="808"/>
      <c r="BQ126" s="808"/>
      <c r="BR126" s="808"/>
      <c r="BS126" s="808"/>
      <c r="BT126" s="808"/>
      <c r="BU126" s="808"/>
      <c r="BV126" s="808"/>
      <c r="BW126" s="819"/>
      <c r="BX126" s="819"/>
      <c r="BY126" s="819"/>
      <c r="BZ126" s="819"/>
      <c r="CA126" s="819"/>
      <c r="CB126" s="819"/>
      <c r="CC126" s="819"/>
      <c r="CD126" s="819"/>
      <c r="CE126" s="808"/>
      <c r="CF126" s="808"/>
      <c r="CG126" s="808"/>
      <c r="CH126" s="808"/>
      <c r="CI126" s="808"/>
      <c r="CJ126" s="808"/>
      <c r="CK126" s="808"/>
      <c r="CL126" s="808"/>
      <c r="CM126" s="800"/>
      <c r="CN126" s="801"/>
      <c r="CO126" s="801"/>
      <c r="CP126" s="802"/>
      <c r="CQ126" s="800"/>
      <c r="CR126" s="801"/>
      <c r="CS126" s="801"/>
      <c r="CT126" s="802"/>
      <c r="CU126" s="808"/>
      <c r="CV126" s="808"/>
      <c r="CW126" s="808"/>
      <c r="CX126" s="808"/>
      <c r="CY126" s="808"/>
      <c r="CZ126" s="808"/>
      <c r="DA126" s="808"/>
      <c r="DB126" s="808"/>
      <c r="DC126" s="800"/>
      <c r="DD126" s="801"/>
      <c r="DE126" s="801"/>
      <c r="DF126" s="802"/>
      <c r="DG126" s="800"/>
      <c r="DH126" s="801"/>
      <c r="DI126" s="801"/>
      <c r="DJ126" s="802"/>
      <c r="DK126" s="808"/>
      <c r="DL126" s="808"/>
      <c r="DM126" s="808"/>
      <c r="DN126" s="808"/>
      <c r="DO126" s="376"/>
      <c r="DP126" s="376"/>
      <c r="DQ126" s="376"/>
      <c r="DR126" s="376"/>
      <c r="DS126" s="374"/>
      <c r="DT126" s="628"/>
      <c r="DU126" s="628"/>
      <c r="DV126" s="628"/>
      <c r="DW126" s="628"/>
      <c r="DX126" s="628"/>
      <c r="DY126" s="628"/>
      <c r="DZ126" s="401"/>
      <c r="EA126" s="401"/>
      <c r="EB126" s="401"/>
      <c r="EC126" s="401"/>
      <c r="ED126" s="401"/>
      <c r="EE126" s="162"/>
      <c r="EF126" s="162"/>
      <c r="EG126" s="162"/>
      <c r="EH126" s="162"/>
      <c r="EI126" s="162"/>
      <c r="EJ126" s="162"/>
      <c r="EK126" s="162"/>
      <c r="EL126" s="162"/>
      <c r="EM126" s="162"/>
      <c r="EN126" s="162"/>
      <c r="EO126" s="162"/>
      <c r="EP126" s="162"/>
      <c r="EQ126" s="162"/>
      <c r="ER126" s="162"/>
      <c r="ES126" s="162"/>
      <c r="ET126" s="162"/>
      <c r="EU126" s="162"/>
      <c r="EV126" s="162"/>
      <c r="EW126" s="162"/>
      <c r="EX126" s="162"/>
      <c r="EY126" s="162"/>
      <c r="EZ126" s="162"/>
      <c r="FA126" s="162"/>
      <c r="FB126" s="162"/>
      <c r="FC126" s="162"/>
      <c r="FD126" s="162"/>
      <c r="FE126" s="162"/>
      <c r="FF126" s="162"/>
      <c r="FG126" s="162"/>
      <c r="FH126" s="162"/>
      <c r="FI126" s="162"/>
      <c r="FJ126" s="162"/>
      <c r="FK126" s="162"/>
      <c r="FL126" s="162"/>
      <c r="FM126" s="162"/>
      <c r="FN126" s="162"/>
      <c r="FO126" s="162"/>
      <c r="FP126" s="162"/>
      <c r="FQ126" s="162"/>
      <c r="FR126" s="162"/>
      <c r="FS126" s="162"/>
      <c r="FT126" s="162"/>
      <c r="FU126" s="162"/>
      <c r="FV126" s="162"/>
      <c r="FW126" s="162"/>
      <c r="FX126" s="162"/>
      <c r="FY126" s="162"/>
      <c r="FZ126" s="162"/>
      <c r="GA126" s="162"/>
      <c r="GB126" s="162"/>
      <c r="GC126" s="162"/>
      <c r="GD126" s="162"/>
      <c r="GT126" s="375"/>
      <c r="GU126" s="376"/>
      <c r="GV126" s="376"/>
      <c r="GW126" s="376"/>
      <c r="GX126" s="374"/>
      <c r="GY126" s="374"/>
      <c r="GZ126" s="374"/>
      <c r="HA126" s="374"/>
    </row>
    <row r="127" spans="33:256" ht="7.5" customHeight="1" x14ac:dyDescent="0.35">
      <c r="AG127" s="162"/>
      <c r="AH127" s="162"/>
      <c r="AI127" s="162"/>
      <c r="AJ127" s="162"/>
      <c r="AK127" s="162"/>
      <c r="AL127" s="162"/>
      <c r="AM127" s="808"/>
      <c r="AN127" s="808"/>
      <c r="AO127" s="808"/>
      <c r="AP127" s="808"/>
      <c r="AQ127" s="803"/>
      <c r="AR127" s="804"/>
      <c r="AS127" s="804"/>
      <c r="AT127" s="805"/>
      <c r="AU127" s="803"/>
      <c r="AV127" s="804"/>
      <c r="AW127" s="804"/>
      <c r="AX127" s="805"/>
      <c r="AY127" s="808"/>
      <c r="AZ127" s="808"/>
      <c r="BA127" s="808"/>
      <c r="BB127" s="808"/>
      <c r="BC127" s="808"/>
      <c r="BD127" s="808"/>
      <c r="BE127" s="808"/>
      <c r="BF127" s="808"/>
      <c r="BG127" s="803"/>
      <c r="BH127" s="804"/>
      <c r="BI127" s="804"/>
      <c r="BJ127" s="805"/>
      <c r="BK127" s="803"/>
      <c r="BL127" s="804"/>
      <c r="BM127" s="804"/>
      <c r="BN127" s="805"/>
      <c r="BO127" s="808"/>
      <c r="BP127" s="808"/>
      <c r="BQ127" s="808"/>
      <c r="BR127" s="808"/>
      <c r="BS127" s="808"/>
      <c r="BT127" s="808"/>
      <c r="BU127" s="808"/>
      <c r="BV127" s="808"/>
      <c r="BW127" s="819"/>
      <c r="BX127" s="819"/>
      <c r="BY127" s="819"/>
      <c r="BZ127" s="819"/>
      <c r="CA127" s="819"/>
      <c r="CB127" s="819"/>
      <c r="CC127" s="819"/>
      <c r="CD127" s="819"/>
      <c r="CE127" s="808"/>
      <c r="CF127" s="808"/>
      <c r="CG127" s="808"/>
      <c r="CH127" s="808"/>
      <c r="CI127" s="808"/>
      <c r="CJ127" s="808"/>
      <c r="CK127" s="808"/>
      <c r="CL127" s="808"/>
      <c r="CM127" s="803"/>
      <c r="CN127" s="804"/>
      <c r="CO127" s="804"/>
      <c r="CP127" s="805"/>
      <c r="CQ127" s="803"/>
      <c r="CR127" s="804"/>
      <c r="CS127" s="804"/>
      <c r="CT127" s="805"/>
      <c r="CU127" s="808"/>
      <c r="CV127" s="808"/>
      <c r="CW127" s="808"/>
      <c r="CX127" s="808"/>
      <c r="CY127" s="808"/>
      <c r="CZ127" s="808"/>
      <c r="DA127" s="808"/>
      <c r="DB127" s="808"/>
      <c r="DC127" s="803"/>
      <c r="DD127" s="804"/>
      <c r="DE127" s="804"/>
      <c r="DF127" s="805"/>
      <c r="DG127" s="803"/>
      <c r="DH127" s="804"/>
      <c r="DI127" s="804"/>
      <c r="DJ127" s="805"/>
      <c r="DK127" s="808"/>
      <c r="DL127" s="808"/>
      <c r="DM127" s="808"/>
      <c r="DN127" s="808"/>
      <c r="DO127" s="433"/>
      <c r="DP127" s="433"/>
      <c r="DQ127" s="406"/>
      <c r="DR127" s="406"/>
      <c r="DS127" s="406"/>
      <c r="DT127" s="628"/>
      <c r="DU127" s="628"/>
      <c r="DV127" s="628"/>
      <c r="DW127" s="628"/>
      <c r="DX127" s="628"/>
      <c r="DY127" s="628"/>
      <c r="DZ127" s="401"/>
      <c r="EA127" s="401"/>
      <c r="EB127" s="401"/>
      <c r="EC127" s="401"/>
      <c r="ED127" s="401"/>
      <c r="EE127" s="162"/>
      <c r="EF127" s="162"/>
      <c r="EG127" s="162"/>
      <c r="EH127" s="162"/>
      <c r="EI127" s="162"/>
      <c r="EJ127" s="162"/>
      <c r="EK127" s="162"/>
      <c r="EL127" s="162"/>
      <c r="EM127" s="162"/>
      <c r="EN127" s="162"/>
      <c r="EO127" s="162"/>
      <c r="EP127" s="162"/>
      <c r="EQ127" s="162"/>
      <c r="ER127" s="162"/>
      <c r="ES127" s="162"/>
      <c r="ET127" s="162"/>
      <c r="EU127" s="162"/>
      <c r="EV127" s="162"/>
      <c r="EW127" s="162"/>
      <c r="EX127" s="162"/>
      <c r="EY127" s="162"/>
      <c r="EZ127" s="162"/>
      <c r="FA127" s="162"/>
      <c r="FB127" s="162"/>
      <c r="FC127" s="162"/>
      <c r="FD127" s="162"/>
      <c r="FE127" s="162"/>
      <c r="FF127" s="162"/>
      <c r="FG127" s="162"/>
      <c r="FH127" s="162"/>
      <c r="FI127" s="162"/>
      <c r="FJ127" s="162"/>
      <c r="FK127" s="162"/>
      <c r="FL127" s="162"/>
      <c r="FM127" s="162"/>
      <c r="FN127" s="162"/>
      <c r="FO127" s="162"/>
      <c r="FP127" s="162"/>
      <c r="FQ127" s="162"/>
      <c r="FR127" s="162"/>
      <c r="FS127" s="162"/>
      <c r="FT127" s="162"/>
      <c r="FU127" s="162"/>
      <c r="FV127" s="162"/>
      <c r="FW127" s="162"/>
      <c r="FX127" s="162"/>
      <c r="FY127" s="162"/>
      <c r="FZ127" s="162"/>
      <c r="GA127" s="162"/>
      <c r="GB127" s="162"/>
      <c r="GC127" s="162"/>
      <c r="GD127" s="162"/>
      <c r="GT127" s="376"/>
      <c r="GU127" s="376"/>
      <c r="GV127" s="376"/>
      <c r="GW127" s="376"/>
      <c r="GX127" s="374"/>
      <c r="GY127" s="374"/>
      <c r="GZ127" s="374"/>
      <c r="HA127" s="374"/>
    </row>
    <row r="128" spans="33:256" ht="7.5" customHeight="1" x14ac:dyDescent="0.35">
      <c r="AG128" s="162"/>
      <c r="AH128" s="162"/>
      <c r="AI128" s="162"/>
      <c r="AJ128" s="162"/>
      <c r="AK128" s="162"/>
      <c r="AL128" s="162"/>
      <c r="AM128" s="162"/>
      <c r="AN128" s="374"/>
      <c r="AO128" s="374"/>
      <c r="AP128" s="374"/>
      <c r="AQ128" s="631"/>
      <c r="AR128" s="631"/>
      <c r="AS128" s="631"/>
      <c r="AT128" s="631"/>
      <c r="AU128" s="631"/>
      <c r="AV128" s="631"/>
      <c r="AW128" s="631"/>
      <c r="AX128" s="631"/>
      <c r="AY128" s="374"/>
      <c r="AZ128" s="374"/>
      <c r="BA128" s="404"/>
      <c r="BB128" s="404"/>
      <c r="BC128" s="404"/>
      <c r="BD128" s="404"/>
      <c r="BE128" s="475"/>
      <c r="BF128" s="475"/>
      <c r="BG128" s="475"/>
      <c r="BH128" s="475"/>
      <c r="BI128" s="634"/>
      <c r="BJ128" s="634"/>
      <c r="BK128" s="634"/>
      <c r="BL128" s="634"/>
      <c r="BM128" s="626"/>
      <c r="BN128" s="626"/>
      <c r="BO128" s="626"/>
      <c r="BP128" s="626"/>
      <c r="BQ128" s="475"/>
      <c r="BR128" s="475"/>
      <c r="BS128" s="475"/>
      <c r="BT128" s="475"/>
      <c r="BU128" s="475"/>
      <c r="BV128" s="475"/>
      <c r="BW128" s="475"/>
      <c r="BX128" s="475"/>
      <c r="BY128" s="475"/>
      <c r="BZ128" s="626"/>
      <c r="CA128" s="626"/>
      <c r="CB128" s="626"/>
      <c r="CC128" s="626"/>
      <c r="CD128" s="626"/>
      <c r="CE128" s="626"/>
      <c r="CF128" s="626"/>
      <c r="CG128" s="626"/>
      <c r="CH128" s="475"/>
      <c r="CI128" s="475"/>
      <c r="CJ128" s="475"/>
      <c r="CK128" s="475"/>
      <c r="CL128" s="436"/>
      <c r="CM128" s="475"/>
      <c r="CN128" s="475"/>
      <c r="CO128" s="475"/>
      <c r="CP128" s="475"/>
      <c r="CQ128" s="376"/>
      <c r="CR128" s="631"/>
      <c r="CS128" s="631"/>
      <c r="CT128" s="631"/>
      <c r="CU128" s="631"/>
      <c r="CV128" s="631"/>
      <c r="CW128" s="631"/>
      <c r="CX128" s="631"/>
      <c r="CY128" s="475"/>
      <c r="CZ128" s="475"/>
      <c r="DA128" s="475"/>
      <c r="DB128" s="475"/>
      <c r="DC128" s="445"/>
      <c r="DD128" s="445"/>
      <c r="DE128" s="436"/>
      <c r="DF128" s="436"/>
      <c r="DG128" s="436"/>
      <c r="DH128" s="436"/>
      <c r="DI128" s="445"/>
      <c r="DJ128" s="445"/>
      <c r="DK128" s="445"/>
      <c r="DL128" s="445"/>
      <c r="DM128" s="433"/>
      <c r="DN128" s="433"/>
      <c r="DO128" s="433"/>
      <c r="DP128" s="433"/>
      <c r="DQ128" s="406"/>
      <c r="DR128" s="406"/>
      <c r="DS128" s="406"/>
      <c r="DT128" s="406"/>
      <c r="DU128" s="374"/>
      <c r="DV128" s="374"/>
      <c r="DW128" s="401"/>
      <c r="DX128" s="401"/>
      <c r="DY128" s="401"/>
      <c r="DZ128" s="401"/>
      <c r="EA128" s="401"/>
      <c r="EB128" s="401"/>
      <c r="EC128" s="401"/>
      <c r="ED128" s="401"/>
      <c r="EE128" s="162"/>
      <c r="EF128" s="162"/>
      <c r="EG128" s="162"/>
      <c r="EH128" s="162"/>
      <c r="EI128" s="162"/>
      <c r="EJ128" s="162"/>
      <c r="EK128" s="162"/>
      <c r="EL128" s="162"/>
      <c r="EM128" s="162"/>
      <c r="EN128" s="162"/>
      <c r="EO128" s="162"/>
      <c r="EP128" s="162"/>
      <c r="EQ128" s="162"/>
      <c r="ER128" s="162"/>
      <c r="ES128" s="162"/>
      <c r="ET128" s="162"/>
      <c r="EU128" s="162"/>
      <c r="EV128" s="162"/>
      <c r="EW128" s="162"/>
      <c r="EX128" s="162"/>
      <c r="EY128" s="162"/>
      <c r="EZ128" s="162"/>
      <c r="FA128" s="162"/>
      <c r="FB128" s="162"/>
      <c r="FC128" s="162"/>
      <c r="FD128" s="162"/>
      <c r="FE128" s="162"/>
      <c r="FF128" s="162"/>
      <c r="FG128" s="162"/>
      <c r="FH128" s="162"/>
      <c r="FI128" s="162"/>
      <c r="FJ128" s="162"/>
      <c r="FK128" s="162"/>
      <c r="FL128" s="162"/>
      <c r="FM128" s="162"/>
      <c r="FN128" s="162"/>
      <c r="FO128" s="162"/>
      <c r="FP128" s="162"/>
      <c r="FQ128" s="162"/>
      <c r="FR128" s="162"/>
      <c r="FS128" s="162"/>
      <c r="FT128" s="162"/>
      <c r="FU128" s="162"/>
      <c r="FV128" s="162"/>
      <c r="FW128" s="162"/>
      <c r="FX128" s="162"/>
      <c r="FY128" s="162"/>
      <c r="FZ128" s="162"/>
      <c r="GA128" s="162"/>
      <c r="GB128" s="162"/>
      <c r="GC128" s="162"/>
      <c r="GD128" s="162"/>
      <c r="GT128" s="376"/>
      <c r="GU128" s="376"/>
      <c r="GV128" s="376"/>
      <c r="GW128" s="376"/>
      <c r="GX128" s="374"/>
      <c r="GY128" s="374"/>
      <c r="GZ128" s="374"/>
      <c r="HA128" s="374"/>
    </row>
    <row r="129" spans="33:256" ht="7.5" customHeight="1" x14ac:dyDescent="0.35">
      <c r="AG129" s="162"/>
      <c r="AH129" s="162"/>
      <c r="AI129" s="162"/>
      <c r="AJ129" s="162"/>
      <c r="AK129" s="162"/>
      <c r="AL129" s="162"/>
      <c r="AM129" s="475"/>
      <c r="AN129" s="475"/>
      <c r="AO129" s="475"/>
      <c r="AP129" s="475"/>
      <c r="AQ129" s="625"/>
      <c r="AR129" s="626"/>
      <c r="AS129" s="626"/>
      <c r="AT129" s="626"/>
      <c r="AU129" s="625"/>
      <c r="AV129" s="626"/>
      <c r="AW129" s="626"/>
      <c r="AX129" s="626"/>
      <c r="AY129" s="475"/>
      <c r="AZ129" s="475"/>
      <c r="BA129" s="475"/>
      <c r="BB129" s="475"/>
      <c r="BC129" s="162"/>
      <c r="BD129" s="475"/>
      <c r="BE129" s="475"/>
      <c r="BF129" s="475"/>
      <c r="BG129" s="475"/>
      <c r="BH129" s="625"/>
      <c r="BI129" s="626"/>
      <c r="BJ129" s="626"/>
      <c r="BK129" s="626"/>
      <c r="BL129" s="635"/>
      <c r="BM129" s="636"/>
      <c r="BN129" s="636"/>
      <c r="BO129" s="636"/>
      <c r="BP129" s="475"/>
      <c r="BQ129" s="475"/>
      <c r="BR129" s="475"/>
      <c r="BS129" s="475"/>
      <c r="BT129" s="475"/>
      <c r="BU129" s="475"/>
      <c r="BV129" s="475"/>
      <c r="BW129" s="475"/>
      <c r="BX129" s="475"/>
      <c r="BY129" s="475"/>
      <c r="BZ129" s="625"/>
      <c r="CA129" s="626"/>
      <c r="CB129" s="626"/>
      <c r="CC129" s="626"/>
      <c r="CD129" s="625"/>
      <c r="CE129" s="626"/>
      <c r="CF129" s="626"/>
      <c r="CG129" s="626"/>
      <c r="CH129" s="475"/>
      <c r="CI129" s="475"/>
      <c r="CJ129" s="475"/>
      <c r="CK129" s="475"/>
      <c r="CL129" s="436"/>
      <c r="CM129" s="475"/>
      <c r="CN129" s="475"/>
      <c r="CO129" s="475"/>
      <c r="CP129" s="475"/>
      <c r="CQ129" s="625"/>
      <c r="CR129" s="626"/>
      <c r="CS129" s="626"/>
      <c r="CT129" s="626"/>
      <c r="CU129" s="625"/>
      <c r="CV129" s="626"/>
      <c r="CW129" s="626"/>
      <c r="CX129" s="626"/>
      <c r="CY129" s="475"/>
      <c r="CZ129" s="475"/>
      <c r="DA129" s="475"/>
      <c r="DB129" s="475"/>
      <c r="DC129" s="445"/>
      <c r="DD129" s="445"/>
      <c r="DE129" s="436"/>
      <c r="DF129" s="436"/>
      <c r="DG129" s="436"/>
      <c r="DH129" s="436"/>
      <c r="DI129" s="433"/>
      <c r="DJ129" s="433"/>
      <c r="DK129" s="433"/>
      <c r="DL129" s="433"/>
      <c r="DM129" s="433"/>
      <c r="DN129" s="433"/>
      <c r="DO129" s="433"/>
      <c r="DP129" s="433"/>
      <c r="DQ129" s="406"/>
      <c r="DR129" s="406"/>
      <c r="DS129" s="406"/>
      <c r="DT129" s="406"/>
      <c r="DU129" s="162"/>
      <c r="DV129" s="162"/>
      <c r="DW129" s="399"/>
      <c r="DX129" s="377"/>
      <c r="DY129" s="377"/>
      <c r="DZ129" s="377"/>
      <c r="EA129" s="377"/>
      <c r="EB129" s="377"/>
      <c r="EC129" s="377"/>
      <c r="ED129" s="377"/>
      <c r="EE129" s="377"/>
      <c r="EF129" s="377"/>
      <c r="EG129" s="377"/>
      <c r="EH129" s="377"/>
      <c r="EI129" s="162"/>
      <c r="EJ129" s="162"/>
      <c r="EK129" s="162"/>
      <c r="EL129" s="162"/>
      <c r="EM129" s="162"/>
      <c r="EN129" s="162"/>
      <c r="EO129" s="162"/>
      <c r="EP129" s="162"/>
      <c r="EQ129" s="162"/>
      <c r="ER129" s="162"/>
      <c r="ES129" s="162"/>
      <c r="ET129" s="162"/>
      <c r="EU129" s="162"/>
      <c r="EV129" s="162"/>
      <c r="EW129" s="162"/>
      <c r="EX129" s="162"/>
      <c r="EY129" s="162"/>
      <c r="EZ129" s="162"/>
      <c r="FA129" s="162"/>
      <c r="FB129" s="162"/>
      <c r="FC129" s="162"/>
      <c r="FD129" s="162"/>
      <c r="FE129" s="162"/>
      <c r="FF129" s="162"/>
      <c r="FG129" s="162"/>
      <c r="FH129" s="162"/>
      <c r="FI129" s="162"/>
      <c r="FJ129" s="162"/>
      <c r="FK129" s="162"/>
      <c r="FL129" s="162"/>
      <c r="FM129" s="162"/>
      <c r="FN129" s="162"/>
      <c r="FO129" s="162"/>
      <c r="FP129" s="162"/>
      <c r="FQ129" s="162"/>
      <c r="FR129" s="162"/>
      <c r="FS129" s="162"/>
      <c r="FT129" s="162"/>
      <c r="FU129" s="162"/>
      <c r="FV129" s="162"/>
      <c r="FW129" s="162"/>
      <c r="FX129" s="162"/>
      <c r="FY129" s="162"/>
      <c r="FZ129" s="162"/>
      <c r="GA129" s="162"/>
      <c r="GB129" s="162"/>
      <c r="GC129" s="162"/>
      <c r="GD129" s="162"/>
      <c r="GT129" s="376"/>
      <c r="GU129" s="376"/>
      <c r="GV129" s="376"/>
      <c r="GW129" s="376"/>
      <c r="GX129" s="374"/>
      <c r="GY129" s="374"/>
      <c r="GZ129" s="374"/>
      <c r="HA129" s="374"/>
    </row>
    <row r="130" spans="33:256" ht="7.5" customHeight="1" x14ac:dyDescent="0.35">
      <c r="AG130" s="162"/>
      <c r="AH130" s="162"/>
      <c r="AI130" s="162"/>
      <c r="AJ130" s="162"/>
      <c r="AK130" s="162"/>
      <c r="AL130" s="162"/>
      <c r="AM130" s="475"/>
      <c r="AN130" s="475"/>
      <c r="AO130" s="475"/>
      <c r="AP130" s="475"/>
      <c r="AQ130" s="626"/>
      <c r="AR130" s="626"/>
      <c r="AS130" s="626"/>
      <c r="AT130" s="626"/>
      <c r="AU130" s="626"/>
      <c r="AV130" s="626"/>
      <c r="AW130" s="626"/>
      <c r="AX130" s="626"/>
      <c r="AY130" s="475"/>
      <c r="AZ130" s="475"/>
      <c r="BA130" s="475"/>
      <c r="BB130" s="475"/>
      <c r="BC130" s="162"/>
      <c r="BD130" s="475"/>
      <c r="BE130" s="475"/>
      <c r="BF130" s="475"/>
      <c r="BG130" s="475"/>
      <c r="BH130" s="626"/>
      <c r="BI130" s="626"/>
      <c r="BJ130" s="626"/>
      <c r="BK130" s="626"/>
      <c r="BL130" s="636"/>
      <c r="BM130" s="636"/>
      <c r="BN130" s="636"/>
      <c r="BO130" s="636"/>
      <c r="BP130" s="475"/>
      <c r="BQ130" s="475"/>
      <c r="BR130" s="475"/>
      <c r="BS130" s="475"/>
      <c r="BT130" s="475"/>
      <c r="BU130" s="475"/>
      <c r="BV130" s="475"/>
      <c r="BW130" s="475"/>
      <c r="BX130" s="475"/>
      <c r="BY130" s="475"/>
      <c r="BZ130" s="626"/>
      <c r="CA130" s="626"/>
      <c r="CB130" s="626"/>
      <c r="CC130" s="626"/>
      <c r="CD130" s="626"/>
      <c r="CE130" s="626"/>
      <c r="CF130" s="626"/>
      <c r="CG130" s="626"/>
      <c r="CH130" s="475"/>
      <c r="CI130" s="475"/>
      <c r="CJ130" s="475"/>
      <c r="CK130" s="475"/>
      <c r="CL130" s="374"/>
      <c r="CM130" s="475"/>
      <c r="CN130" s="475"/>
      <c r="CO130" s="475"/>
      <c r="CP130" s="475"/>
      <c r="CQ130" s="626"/>
      <c r="CR130" s="626"/>
      <c r="CS130" s="626"/>
      <c r="CT130" s="626"/>
      <c r="CU130" s="626"/>
      <c r="CV130" s="626"/>
      <c r="CW130" s="626"/>
      <c r="CX130" s="626"/>
      <c r="CY130" s="475"/>
      <c r="CZ130" s="475"/>
      <c r="DA130" s="475"/>
      <c r="DB130" s="475"/>
      <c r="DC130" s="445"/>
      <c r="DD130" s="445"/>
      <c r="DE130" s="436"/>
      <c r="DF130" s="436"/>
      <c r="DG130" s="436"/>
      <c r="DH130" s="436"/>
      <c r="DI130" s="433"/>
      <c r="DJ130" s="433"/>
      <c r="DK130" s="433"/>
      <c r="DL130" s="433"/>
      <c r="DM130" s="433"/>
      <c r="DN130" s="433"/>
      <c r="DO130" s="433"/>
      <c r="DP130" s="433"/>
      <c r="DQ130" s="406"/>
      <c r="DR130" s="406"/>
      <c r="DS130" s="406"/>
      <c r="DT130" s="406"/>
      <c r="DU130" s="162"/>
      <c r="DV130" s="162"/>
      <c r="DW130" s="377"/>
      <c r="DX130" s="377"/>
      <c r="DY130" s="377"/>
      <c r="DZ130" s="377"/>
      <c r="EA130" s="377"/>
      <c r="EB130" s="377"/>
      <c r="EC130" s="377"/>
      <c r="ED130" s="377"/>
      <c r="EE130" s="377"/>
      <c r="EF130" s="377"/>
      <c r="EG130" s="377"/>
      <c r="EH130" s="377"/>
      <c r="EI130" s="162"/>
      <c r="EJ130" s="162"/>
      <c r="EK130" s="162"/>
      <c r="EL130" s="162"/>
      <c r="EM130" s="162"/>
      <c r="EN130" s="162"/>
      <c r="EO130" s="162"/>
      <c r="EP130" s="162"/>
      <c r="EQ130" s="162"/>
      <c r="ER130" s="162"/>
      <c r="ES130" s="162"/>
      <c r="ET130" s="162"/>
      <c r="EU130" s="162"/>
      <c r="EV130" s="162"/>
      <c r="EW130" s="162"/>
      <c r="EX130" s="162"/>
      <c r="EY130" s="162"/>
      <c r="EZ130" s="162"/>
      <c r="FA130" s="162"/>
      <c r="FB130" s="162"/>
      <c r="FC130" s="162"/>
      <c r="FD130" s="162"/>
      <c r="FE130" s="162"/>
      <c r="FF130" s="162"/>
      <c r="FG130" s="162"/>
      <c r="FH130" s="162"/>
      <c r="FI130" s="162"/>
      <c r="FJ130" s="162"/>
      <c r="FK130" s="162"/>
      <c r="FL130" s="162"/>
      <c r="FM130" s="162"/>
      <c r="FN130" s="162"/>
      <c r="FO130" s="162"/>
      <c r="FP130" s="162"/>
      <c r="FQ130" s="162"/>
      <c r="FR130" s="162"/>
      <c r="FS130" s="162"/>
      <c r="FT130" s="162"/>
      <c r="FU130" s="162"/>
      <c r="FV130" s="162"/>
      <c r="FW130" s="162"/>
      <c r="FX130" s="162"/>
      <c r="FY130" s="162"/>
      <c r="FZ130" s="162"/>
      <c r="GA130" s="162"/>
      <c r="GB130" s="162"/>
      <c r="GC130" s="162"/>
      <c r="GD130" s="162"/>
      <c r="GT130" s="375"/>
      <c r="GU130" s="376"/>
      <c r="GV130" s="376"/>
      <c r="GW130" s="376"/>
      <c r="GX130" s="374"/>
      <c r="GY130" s="374"/>
      <c r="GZ130" s="374"/>
      <c r="HA130" s="374"/>
    </row>
    <row r="131" spans="33:256" ht="7.5" customHeight="1" x14ac:dyDescent="0.35">
      <c r="AG131" s="162"/>
      <c r="AH131" s="162"/>
      <c r="AI131" s="162"/>
      <c r="AJ131" s="162"/>
      <c r="AK131" s="162"/>
      <c r="AL131" s="162"/>
      <c r="AM131" s="475"/>
      <c r="AN131" s="475"/>
      <c r="AO131" s="475"/>
      <c r="AP131" s="475"/>
      <c r="AQ131" s="626"/>
      <c r="AR131" s="626"/>
      <c r="AS131" s="626"/>
      <c r="AT131" s="626"/>
      <c r="AU131" s="626"/>
      <c r="AV131" s="626"/>
      <c r="AW131" s="626"/>
      <c r="AX131" s="626"/>
      <c r="AY131" s="475"/>
      <c r="AZ131" s="475"/>
      <c r="BA131" s="475"/>
      <c r="BB131" s="475"/>
      <c r="BC131" s="162"/>
      <c r="BD131" s="475"/>
      <c r="BE131" s="475"/>
      <c r="BF131" s="475"/>
      <c r="BG131" s="475"/>
      <c r="BH131" s="626"/>
      <c r="BI131" s="626"/>
      <c r="BJ131" s="626"/>
      <c r="BK131" s="626"/>
      <c r="BL131" s="636"/>
      <c r="BM131" s="636"/>
      <c r="BN131" s="636"/>
      <c r="BO131" s="636"/>
      <c r="BP131" s="475"/>
      <c r="BQ131" s="475"/>
      <c r="BR131" s="475"/>
      <c r="BS131" s="475"/>
      <c r="BT131" s="475"/>
      <c r="BU131" s="475"/>
      <c r="BV131" s="475"/>
      <c r="BW131" s="475"/>
      <c r="BX131" s="475"/>
      <c r="BY131" s="475"/>
      <c r="BZ131" s="626"/>
      <c r="CA131" s="626"/>
      <c r="CB131" s="626"/>
      <c r="CC131" s="626"/>
      <c r="CD131" s="626"/>
      <c r="CE131" s="626"/>
      <c r="CF131" s="626"/>
      <c r="CG131" s="626"/>
      <c r="CH131" s="475"/>
      <c r="CI131" s="475"/>
      <c r="CJ131" s="475"/>
      <c r="CK131" s="475"/>
      <c r="CL131" s="374"/>
      <c r="CM131" s="475"/>
      <c r="CN131" s="475"/>
      <c r="CO131" s="475"/>
      <c r="CP131" s="475"/>
      <c r="CQ131" s="626"/>
      <c r="CR131" s="626"/>
      <c r="CS131" s="626"/>
      <c r="CT131" s="626"/>
      <c r="CU131" s="626"/>
      <c r="CV131" s="626"/>
      <c r="CW131" s="626"/>
      <c r="CX131" s="626"/>
      <c r="CY131" s="475"/>
      <c r="CZ131" s="475"/>
      <c r="DA131" s="475"/>
      <c r="DB131" s="475"/>
      <c r="DC131" s="404"/>
      <c r="DD131" s="404"/>
      <c r="DE131" s="436"/>
      <c r="DF131" s="436"/>
      <c r="DG131" s="436"/>
      <c r="DH131" s="436"/>
      <c r="DI131" s="433"/>
      <c r="DJ131" s="433"/>
      <c r="DK131" s="433"/>
      <c r="DL131" s="433"/>
      <c r="DM131" s="376"/>
      <c r="DN131" s="376"/>
      <c r="DO131" s="376"/>
      <c r="DP131" s="376"/>
      <c r="DQ131" s="374"/>
      <c r="DR131" s="374"/>
      <c r="DS131" s="374"/>
      <c r="DT131" s="374"/>
      <c r="DU131" s="162"/>
      <c r="DV131" s="162"/>
      <c r="DW131" s="377"/>
      <c r="DX131" s="377"/>
      <c r="DY131" s="377"/>
      <c r="DZ131" s="377"/>
      <c r="EA131" s="377"/>
      <c r="EB131" s="377"/>
      <c r="EC131" s="377"/>
      <c r="ED131" s="377"/>
      <c r="EE131" s="377"/>
      <c r="EF131" s="377"/>
      <c r="EG131" s="377"/>
      <c r="EH131" s="377"/>
      <c r="EI131" s="162"/>
      <c r="EJ131" s="162"/>
      <c r="EK131" s="162"/>
      <c r="EL131" s="162"/>
      <c r="EM131" s="162"/>
      <c r="EN131" s="162"/>
      <c r="EO131" s="162"/>
      <c r="EP131" s="162"/>
      <c r="EQ131" s="162"/>
      <c r="ER131" s="162"/>
      <c r="ES131" s="162"/>
      <c r="ET131" s="162"/>
      <c r="EU131" s="162"/>
      <c r="EV131" s="162"/>
      <c r="EW131" s="162"/>
      <c r="EX131" s="162"/>
      <c r="EY131" s="162"/>
      <c r="EZ131" s="162"/>
      <c r="FA131" s="162"/>
      <c r="FB131" s="162"/>
      <c r="FC131" s="162"/>
      <c r="FD131" s="162"/>
      <c r="FE131" s="162"/>
      <c r="FF131" s="162"/>
      <c r="FG131" s="162"/>
      <c r="FH131" s="162"/>
      <c r="FI131" s="162"/>
      <c r="FJ131" s="162"/>
      <c r="FK131" s="162"/>
      <c r="FL131" s="162"/>
      <c r="FM131" s="162"/>
      <c r="FN131" s="162"/>
      <c r="FO131" s="162"/>
      <c r="FP131" s="162"/>
      <c r="FQ131" s="162"/>
      <c r="FR131" s="162"/>
      <c r="FS131" s="162"/>
      <c r="FT131" s="162"/>
      <c r="FU131" s="162"/>
      <c r="FV131" s="162"/>
      <c r="FW131" s="162"/>
      <c r="FX131" s="162"/>
      <c r="FY131" s="162"/>
      <c r="FZ131" s="162"/>
      <c r="GA131" s="162"/>
      <c r="GB131" s="162"/>
      <c r="GC131" s="162"/>
      <c r="GD131" s="162"/>
      <c r="GT131" s="376"/>
      <c r="GU131" s="376"/>
      <c r="GV131" s="376"/>
      <c r="GW131" s="376"/>
      <c r="GX131" s="374"/>
      <c r="GY131" s="374"/>
      <c r="GZ131" s="374"/>
      <c r="HA131" s="374"/>
    </row>
    <row r="132" spans="33:256" ht="7.5" customHeight="1" x14ac:dyDescent="0.35">
      <c r="AG132" s="162"/>
      <c r="AH132" s="162"/>
      <c r="AI132" s="162"/>
      <c r="AJ132" s="162"/>
      <c r="AK132" s="162"/>
      <c r="AL132" s="162"/>
      <c r="AM132" s="475"/>
      <c r="AN132" s="475"/>
      <c r="AO132" s="475"/>
      <c r="AP132" s="475"/>
      <c r="AQ132" s="626"/>
      <c r="AR132" s="626"/>
      <c r="AS132" s="626"/>
      <c r="AT132" s="626"/>
      <c r="AU132" s="626"/>
      <c r="AV132" s="626"/>
      <c r="AW132" s="626"/>
      <c r="AX132" s="626"/>
      <c r="AY132" s="475"/>
      <c r="AZ132" s="475"/>
      <c r="BA132" s="475"/>
      <c r="BB132" s="475"/>
      <c r="BC132" s="162"/>
      <c r="BD132" s="475"/>
      <c r="BE132" s="475"/>
      <c r="BF132" s="475"/>
      <c r="BG132" s="475"/>
      <c r="BH132" s="626"/>
      <c r="BI132" s="626"/>
      <c r="BJ132" s="626"/>
      <c r="BK132" s="626"/>
      <c r="BL132" s="636"/>
      <c r="BM132" s="636"/>
      <c r="BN132" s="636"/>
      <c r="BO132" s="636"/>
      <c r="BP132" s="475"/>
      <c r="BQ132" s="475"/>
      <c r="BR132" s="475"/>
      <c r="BS132" s="475"/>
      <c r="BT132" s="475"/>
      <c r="BU132" s="475"/>
      <c r="BV132" s="475"/>
      <c r="BW132" s="475"/>
      <c r="BX132" s="475"/>
      <c r="BY132" s="475"/>
      <c r="BZ132" s="626"/>
      <c r="CA132" s="626"/>
      <c r="CB132" s="626"/>
      <c r="CC132" s="626"/>
      <c r="CD132" s="626"/>
      <c r="CE132" s="626"/>
      <c r="CF132" s="626"/>
      <c r="CG132" s="626"/>
      <c r="CH132" s="475"/>
      <c r="CI132" s="475"/>
      <c r="CJ132" s="475"/>
      <c r="CK132" s="475"/>
      <c r="CL132" s="374"/>
      <c r="CM132" s="475"/>
      <c r="CN132" s="475"/>
      <c r="CO132" s="475"/>
      <c r="CP132" s="475"/>
      <c r="CQ132" s="626"/>
      <c r="CR132" s="626"/>
      <c r="CS132" s="626"/>
      <c r="CT132" s="626"/>
      <c r="CU132" s="626"/>
      <c r="CV132" s="626"/>
      <c r="CW132" s="626"/>
      <c r="CX132" s="626"/>
      <c r="CY132" s="475"/>
      <c r="CZ132" s="475"/>
      <c r="DA132" s="475"/>
      <c r="DB132" s="475"/>
      <c r="DC132" s="404"/>
      <c r="DD132" s="404"/>
      <c r="DE132" s="436"/>
      <c r="DF132" s="436"/>
      <c r="DG132" s="436"/>
      <c r="DH132" s="436"/>
      <c r="DI132" s="433"/>
      <c r="DJ132" s="433"/>
      <c r="DK132" s="433"/>
      <c r="DL132" s="433"/>
      <c r="DM132" s="376"/>
      <c r="DN132" s="376"/>
      <c r="DO132" s="376"/>
      <c r="DP132" s="376"/>
      <c r="DQ132" s="374"/>
      <c r="DR132" s="374"/>
      <c r="DS132" s="374"/>
      <c r="DT132" s="374"/>
      <c r="DU132" s="162"/>
      <c r="DV132" s="162"/>
      <c r="DW132" s="377"/>
      <c r="DX132" s="377"/>
      <c r="DY132" s="377"/>
      <c r="DZ132" s="377"/>
      <c r="EA132" s="377"/>
      <c r="EB132" s="377"/>
      <c r="EC132" s="377"/>
      <c r="ED132" s="377"/>
      <c r="EE132" s="377"/>
      <c r="EF132" s="377"/>
      <c r="EG132" s="377"/>
      <c r="EH132" s="377"/>
      <c r="EI132" s="162"/>
      <c r="EJ132" s="162"/>
      <c r="EK132" s="162"/>
      <c r="EL132" s="162"/>
      <c r="EM132" s="162"/>
      <c r="EN132" s="162"/>
      <c r="EO132" s="162"/>
      <c r="EP132" s="162"/>
      <c r="EQ132" s="162"/>
      <c r="ER132" s="162"/>
      <c r="ES132" s="162"/>
      <c r="ET132" s="162"/>
      <c r="EU132" s="162"/>
      <c r="EV132" s="162"/>
      <c r="EW132" s="162"/>
      <c r="EX132" s="162"/>
      <c r="EY132" s="162"/>
      <c r="EZ132" s="162"/>
      <c r="FA132" s="162"/>
      <c r="FB132" s="162"/>
      <c r="FC132" s="162"/>
      <c r="FD132" s="162"/>
      <c r="FE132" s="162"/>
      <c r="FF132" s="162"/>
      <c r="FG132" s="162"/>
      <c r="FH132" s="162"/>
      <c r="FI132" s="162"/>
      <c r="FJ132" s="162"/>
      <c r="FK132" s="162"/>
      <c r="FL132" s="162"/>
      <c r="FM132" s="162"/>
      <c r="FN132" s="162"/>
      <c r="FO132" s="162"/>
      <c r="FP132" s="162"/>
      <c r="FQ132" s="162"/>
      <c r="FR132" s="162"/>
      <c r="FS132" s="162"/>
      <c r="FT132" s="162"/>
      <c r="FU132" s="162"/>
      <c r="FV132" s="162"/>
      <c r="FW132" s="162"/>
      <c r="FX132" s="162"/>
      <c r="FY132" s="162"/>
      <c r="FZ132" s="162"/>
      <c r="GA132" s="162"/>
      <c r="GB132" s="162"/>
      <c r="GC132" s="162"/>
      <c r="GD132" s="162"/>
      <c r="GT132" s="376"/>
      <c r="GU132" s="376"/>
      <c r="GV132" s="376"/>
      <c r="GW132" s="376"/>
      <c r="GX132" s="374"/>
      <c r="GY132" s="374"/>
      <c r="GZ132" s="374"/>
      <c r="HA132" s="374"/>
    </row>
    <row r="133" spans="33:256" ht="7.5" customHeight="1" x14ac:dyDescent="0.4">
      <c r="AG133" s="162"/>
      <c r="AH133" s="162"/>
      <c r="AI133" s="162"/>
      <c r="AJ133" s="162"/>
      <c r="AK133" s="162"/>
      <c r="AL133" s="475"/>
      <c r="AM133" s="475"/>
      <c r="AN133" s="475"/>
      <c r="AO133" s="475"/>
      <c r="AP133" s="625"/>
      <c r="AQ133" s="626"/>
      <c r="AR133" s="626"/>
      <c r="AS133" s="626"/>
      <c r="AT133" s="625"/>
      <c r="AU133" s="626"/>
      <c r="AV133" s="626"/>
      <c r="AW133" s="626"/>
      <c r="AX133" s="475"/>
      <c r="AY133" s="475"/>
      <c r="AZ133" s="475"/>
      <c r="BA133" s="475"/>
      <c r="BB133" s="404"/>
      <c r="BC133" s="475"/>
      <c r="BD133" s="475"/>
      <c r="BE133" s="475"/>
      <c r="BF133" s="475"/>
      <c r="BG133" s="625"/>
      <c r="BH133" s="626"/>
      <c r="BI133" s="626"/>
      <c r="BJ133" s="626"/>
      <c r="BK133" s="635"/>
      <c r="BL133" s="636"/>
      <c r="BM133" s="636"/>
      <c r="BN133" s="636"/>
      <c r="BO133" s="475"/>
      <c r="BP133" s="475"/>
      <c r="BQ133" s="475"/>
      <c r="BR133" s="475"/>
      <c r="BS133" s="475"/>
      <c r="BT133" s="475"/>
      <c r="BU133" s="475"/>
      <c r="BV133" s="475"/>
      <c r="BW133" s="475"/>
      <c r="BX133" s="475"/>
      <c r="BY133" s="475"/>
      <c r="BZ133" s="625"/>
      <c r="CA133" s="626"/>
      <c r="CB133" s="626"/>
      <c r="CC133" s="626"/>
      <c r="CD133" s="625"/>
      <c r="CE133" s="626"/>
      <c r="CF133" s="626"/>
      <c r="CG133" s="626"/>
      <c r="CH133" s="475"/>
      <c r="CI133" s="475"/>
      <c r="CJ133" s="475"/>
      <c r="CK133" s="475"/>
      <c r="CL133" s="374"/>
      <c r="CM133" s="475"/>
      <c r="CN133" s="475"/>
      <c r="CO133" s="475"/>
      <c r="CP133" s="475"/>
      <c r="CQ133" s="625"/>
      <c r="CR133" s="626"/>
      <c r="CS133" s="626"/>
      <c r="CT133" s="626"/>
      <c r="CU133" s="625"/>
      <c r="CV133" s="626"/>
      <c r="CW133" s="626"/>
      <c r="CX133" s="626"/>
      <c r="CY133" s="475"/>
      <c r="CZ133" s="475"/>
      <c r="DA133" s="475"/>
      <c r="DB133" s="475"/>
      <c r="DC133" s="374"/>
      <c r="DD133" s="374"/>
      <c r="DE133" s="406"/>
      <c r="DF133" s="406"/>
      <c r="DG133" s="406"/>
      <c r="DH133" s="406"/>
      <c r="DI133" s="406"/>
      <c r="DJ133" s="406"/>
      <c r="DK133" s="406"/>
      <c r="DL133" s="406"/>
      <c r="DM133" s="376"/>
      <c r="DN133" s="376"/>
      <c r="DO133" s="374"/>
      <c r="DP133" s="374"/>
      <c r="DQ133" s="374"/>
      <c r="DR133" s="374"/>
      <c r="DS133" s="162"/>
      <c r="DT133" s="162"/>
      <c r="DU133" s="162"/>
      <c r="DV133" s="162"/>
      <c r="DW133" s="162"/>
      <c r="DX133" s="162"/>
      <c r="DY133" s="162"/>
      <c r="DZ133" s="162"/>
      <c r="EA133" s="162"/>
      <c r="EB133" s="162"/>
      <c r="EC133" s="162"/>
      <c r="ED133" s="162"/>
      <c r="EE133" s="162"/>
      <c r="EF133" s="162"/>
      <c r="EG133" s="162"/>
      <c r="EH133" s="162"/>
      <c r="EI133" s="162"/>
      <c r="EJ133" s="162"/>
      <c r="EK133" s="162"/>
      <c r="EL133" s="162"/>
      <c r="EM133" s="162"/>
      <c r="EN133" s="162"/>
      <c r="EO133" s="162"/>
      <c r="EP133" s="162"/>
      <c r="EQ133" s="162"/>
      <c r="ER133" s="162"/>
      <c r="ES133" s="162"/>
      <c r="ET133" s="162"/>
      <c r="EU133" s="162"/>
      <c r="EV133" s="162"/>
      <c r="EW133" s="162"/>
      <c r="EX133" s="162"/>
      <c r="EY133" s="162"/>
      <c r="EZ133" s="162"/>
      <c r="FA133" s="162"/>
      <c r="FB133" s="162"/>
      <c r="FC133" s="162"/>
      <c r="FD133" s="162"/>
      <c r="FE133" s="162"/>
      <c r="FF133" s="162"/>
      <c r="FG133" s="162"/>
      <c r="FH133" s="162"/>
      <c r="FI133" s="162"/>
      <c r="FJ133" s="162"/>
      <c r="FK133" s="162"/>
      <c r="FL133" s="162"/>
      <c r="FM133" s="162"/>
      <c r="FN133" s="162"/>
      <c r="FO133" s="162"/>
      <c r="FP133" s="162"/>
      <c r="FQ133" s="162"/>
      <c r="FR133" s="162"/>
      <c r="FS133" s="162"/>
      <c r="FT133" s="162"/>
      <c r="FU133" s="162"/>
      <c r="FV133" s="162"/>
      <c r="FW133" s="162"/>
      <c r="FX133" s="162"/>
      <c r="FY133" s="162"/>
      <c r="FZ133" s="162"/>
      <c r="GA133" s="162"/>
      <c r="GB133" s="162"/>
      <c r="GC133" s="162"/>
      <c r="GD133" s="162"/>
      <c r="GJ133" s="372"/>
      <c r="GK133" s="372"/>
      <c r="GL133" s="372"/>
      <c r="GM133" s="372"/>
      <c r="GN133" s="372"/>
      <c r="GO133" s="372"/>
      <c r="GP133" s="372"/>
      <c r="GQ133" s="372"/>
      <c r="GT133" s="376"/>
      <c r="GU133" s="376"/>
      <c r="GV133" s="376"/>
      <c r="GW133" s="376"/>
      <c r="GX133" s="374"/>
      <c r="GY133" s="374"/>
      <c r="GZ133" s="374"/>
      <c r="HA133" s="374"/>
    </row>
    <row r="134" spans="33:256" ht="7.5" customHeight="1" x14ac:dyDescent="0.35">
      <c r="AG134" s="162"/>
      <c r="AH134" s="162"/>
      <c r="AI134" s="162"/>
      <c r="AJ134" s="162"/>
      <c r="AK134" s="162"/>
      <c r="AL134" s="475"/>
      <c r="AM134" s="475"/>
      <c r="AN134" s="475"/>
      <c r="AO134" s="475"/>
      <c r="AP134" s="626"/>
      <c r="AQ134" s="626"/>
      <c r="AR134" s="626"/>
      <c r="AS134" s="626"/>
      <c r="AT134" s="626"/>
      <c r="AU134" s="626"/>
      <c r="AV134" s="626"/>
      <c r="AW134" s="626"/>
      <c r="AX134" s="475"/>
      <c r="AY134" s="475"/>
      <c r="AZ134" s="475"/>
      <c r="BA134" s="475"/>
      <c r="BB134" s="404"/>
      <c r="BC134" s="475"/>
      <c r="BD134" s="475"/>
      <c r="BE134" s="475"/>
      <c r="BF134" s="475"/>
      <c r="BG134" s="626"/>
      <c r="BH134" s="626"/>
      <c r="BI134" s="626"/>
      <c r="BJ134" s="626"/>
      <c r="BK134" s="636"/>
      <c r="BL134" s="636"/>
      <c r="BM134" s="636"/>
      <c r="BN134" s="636"/>
      <c r="BO134" s="475"/>
      <c r="BP134" s="475"/>
      <c r="BQ134" s="475"/>
      <c r="BR134" s="475"/>
      <c r="BS134" s="475"/>
      <c r="BT134" s="475"/>
      <c r="BU134" s="475"/>
      <c r="BV134" s="475"/>
      <c r="BW134" s="475"/>
      <c r="BX134" s="475"/>
      <c r="BY134" s="475"/>
      <c r="BZ134" s="626"/>
      <c r="CA134" s="626"/>
      <c r="CB134" s="626"/>
      <c r="CC134" s="626"/>
      <c r="CD134" s="626"/>
      <c r="CE134" s="626"/>
      <c r="CF134" s="626"/>
      <c r="CG134" s="626"/>
      <c r="CH134" s="475"/>
      <c r="CI134" s="475"/>
      <c r="CJ134" s="475"/>
      <c r="CK134" s="475"/>
      <c r="CL134" s="374"/>
      <c r="CM134" s="475"/>
      <c r="CN134" s="475"/>
      <c r="CO134" s="475"/>
      <c r="CP134" s="475"/>
      <c r="CQ134" s="626"/>
      <c r="CR134" s="626"/>
      <c r="CS134" s="626"/>
      <c r="CT134" s="626"/>
      <c r="CU134" s="626"/>
      <c r="CV134" s="626"/>
      <c r="CW134" s="626"/>
      <c r="CX134" s="626"/>
      <c r="CY134" s="475"/>
      <c r="CZ134" s="475"/>
      <c r="DA134" s="475"/>
      <c r="DB134" s="475"/>
      <c r="DC134" s="374"/>
      <c r="DD134" s="374"/>
      <c r="DE134" s="406"/>
      <c r="DF134" s="406"/>
      <c r="DG134" s="406"/>
      <c r="DH134" s="406"/>
      <c r="DI134" s="406"/>
      <c r="DJ134" s="406"/>
      <c r="DK134" s="406"/>
      <c r="DL134" s="406"/>
      <c r="DM134" s="376"/>
      <c r="DN134" s="376"/>
      <c r="DO134" s="374"/>
      <c r="DP134" s="374"/>
      <c r="DQ134" s="374"/>
      <c r="DR134" s="374"/>
      <c r="DS134" s="162"/>
      <c r="DT134" s="162"/>
      <c r="DU134" s="162"/>
      <c r="DV134" s="162"/>
      <c r="DW134" s="162"/>
      <c r="DX134" s="162"/>
      <c r="DY134" s="162"/>
      <c r="DZ134" s="162"/>
      <c r="EA134" s="162"/>
      <c r="EB134" s="162"/>
      <c r="EC134" s="162"/>
      <c r="ED134" s="162"/>
      <c r="EE134" s="162"/>
      <c r="EF134" s="162"/>
      <c r="EG134" s="162"/>
      <c r="EH134" s="162"/>
      <c r="EI134" s="162"/>
      <c r="EJ134" s="162"/>
      <c r="EK134" s="162"/>
      <c r="EL134" s="162"/>
      <c r="EM134" s="162"/>
      <c r="EN134" s="162"/>
      <c r="EO134" s="162"/>
      <c r="EP134" s="162"/>
      <c r="EQ134" s="162"/>
      <c r="ER134" s="162"/>
      <c r="ES134" s="162"/>
      <c r="ET134" s="162"/>
      <c r="EU134" s="162"/>
      <c r="EV134" s="162"/>
      <c r="EW134" s="162"/>
      <c r="EX134" s="162"/>
      <c r="EY134" s="162"/>
      <c r="EZ134" s="162"/>
      <c r="FA134" s="162"/>
      <c r="FB134" s="162"/>
      <c r="FC134" s="162"/>
      <c r="FD134" s="162"/>
      <c r="FE134" s="162"/>
      <c r="FF134" s="162"/>
      <c r="FG134" s="162"/>
      <c r="FH134" s="162"/>
      <c r="FI134" s="162"/>
      <c r="FJ134" s="162"/>
      <c r="FK134" s="162"/>
      <c r="FL134" s="162"/>
      <c r="FM134" s="162"/>
      <c r="FN134" s="162"/>
      <c r="FO134" s="162"/>
      <c r="FP134" s="162"/>
      <c r="FQ134" s="162"/>
      <c r="FR134" s="162"/>
      <c r="FS134" s="162"/>
      <c r="FT134" s="162"/>
      <c r="FU134" s="162"/>
      <c r="FV134" s="162"/>
      <c r="FW134" s="162"/>
      <c r="FX134" s="162"/>
      <c r="FY134" s="162"/>
      <c r="FZ134" s="162"/>
      <c r="GA134" s="162"/>
      <c r="GB134" s="162"/>
      <c r="GC134" s="162"/>
      <c r="GD134" s="162"/>
    </row>
    <row r="135" spans="33:256" ht="7.5" customHeight="1" x14ac:dyDescent="0.35">
      <c r="AG135" s="162"/>
      <c r="AH135" s="162"/>
      <c r="AI135" s="162"/>
      <c r="AJ135" s="162"/>
      <c r="AK135" s="162"/>
      <c r="AL135" s="475"/>
      <c r="AM135" s="475"/>
      <c r="AN135" s="475"/>
      <c r="AO135" s="475"/>
      <c r="AP135" s="626"/>
      <c r="AQ135" s="626"/>
      <c r="AR135" s="626"/>
      <c r="AS135" s="626"/>
      <c r="AT135" s="626"/>
      <c r="AU135" s="626"/>
      <c r="AV135" s="626"/>
      <c r="AW135" s="626"/>
      <c r="AX135" s="475"/>
      <c r="AY135" s="475"/>
      <c r="AZ135" s="475"/>
      <c r="BA135" s="475"/>
      <c r="BB135" s="404"/>
      <c r="BC135" s="475"/>
      <c r="BD135" s="475"/>
      <c r="BE135" s="475"/>
      <c r="BF135" s="475"/>
      <c r="BG135" s="626"/>
      <c r="BH135" s="626"/>
      <c r="BI135" s="626"/>
      <c r="BJ135" s="626"/>
      <c r="BK135" s="636"/>
      <c r="BL135" s="636"/>
      <c r="BM135" s="636"/>
      <c r="BN135" s="636"/>
      <c r="BO135" s="475"/>
      <c r="BP135" s="475"/>
      <c r="BQ135" s="475"/>
      <c r="BR135" s="475"/>
      <c r="BS135" s="475"/>
      <c r="BT135" s="475"/>
      <c r="BU135" s="475"/>
      <c r="BV135" s="475"/>
      <c r="BW135" s="475"/>
      <c r="BX135" s="475"/>
      <c r="BY135" s="475"/>
      <c r="BZ135" s="626"/>
      <c r="CA135" s="626"/>
      <c r="CB135" s="626"/>
      <c r="CC135" s="626"/>
      <c r="CD135" s="626"/>
      <c r="CE135" s="626"/>
      <c r="CF135" s="626"/>
      <c r="CG135" s="626"/>
      <c r="CH135" s="475"/>
      <c r="CI135" s="475"/>
      <c r="CJ135" s="475"/>
      <c r="CK135" s="475"/>
      <c r="CL135" s="374"/>
      <c r="CM135" s="475"/>
      <c r="CN135" s="475"/>
      <c r="CO135" s="475"/>
      <c r="CP135" s="475"/>
      <c r="CQ135" s="626"/>
      <c r="CR135" s="626"/>
      <c r="CS135" s="626"/>
      <c r="CT135" s="626"/>
      <c r="CU135" s="626"/>
      <c r="CV135" s="626"/>
      <c r="CW135" s="626"/>
      <c r="CX135" s="626"/>
      <c r="CY135" s="475"/>
      <c r="CZ135" s="475"/>
      <c r="DA135" s="475"/>
      <c r="DB135" s="475"/>
      <c r="DC135" s="374"/>
      <c r="DD135" s="374"/>
      <c r="DE135" s="406"/>
      <c r="DF135" s="406"/>
      <c r="DG135" s="406"/>
      <c r="DH135" s="406"/>
      <c r="DI135" s="406"/>
      <c r="DJ135" s="406"/>
      <c r="DK135" s="406"/>
      <c r="DL135" s="406"/>
      <c r="DM135" s="376"/>
      <c r="DN135" s="376"/>
      <c r="DO135" s="374"/>
      <c r="DP135" s="374"/>
      <c r="DQ135" s="374"/>
      <c r="DR135" s="374"/>
      <c r="DS135" s="162"/>
      <c r="DT135" s="162"/>
      <c r="DU135" s="162"/>
      <c r="DV135" s="162"/>
      <c r="DW135" s="162"/>
      <c r="DX135" s="162"/>
      <c r="DY135" s="162"/>
      <c r="DZ135" s="162"/>
      <c r="EA135" s="162"/>
      <c r="EB135" s="162"/>
      <c r="EC135" s="162"/>
      <c r="ED135" s="162"/>
      <c r="EE135" s="162"/>
      <c r="EF135" s="162"/>
      <c r="EG135" s="162"/>
      <c r="EH135" s="162"/>
      <c r="EI135" s="162"/>
      <c r="EJ135" s="162"/>
      <c r="EK135" s="162"/>
      <c r="EL135" s="162"/>
      <c r="EM135" s="162"/>
      <c r="EN135" s="162"/>
      <c r="EO135" s="162"/>
      <c r="EP135" s="162"/>
      <c r="EQ135" s="162"/>
      <c r="ER135" s="162"/>
      <c r="ES135" s="162"/>
      <c r="ET135" s="162"/>
      <c r="EU135" s="162"/>
      <c r="EV135" s="401"/>
      <c r="EW135" s="401"/>
      <c r="EX135" s="401"/>
      <c r="EY135" s="401"/>
      <c r="EZ135" s="401"/>
      <c r="FA135" s="401"/>
      <c r="FB135" s="401"/>
      <c r="FC135" s="401"/>
      <c r="FD135" s="162"/>
      <c r="FE135" s="162"/>
      <c r="FF135" s="162"/>
      <c r="FG135" s="162"/>
      <c r="FH135" s="162"/>
      <c r="FI135" s="162"/>
      <c r="FJ135" s="162"/>
      <c r="FK135" s="162"/>
      <c r="FL135" s="162"/>
      <c r="FM135" s="162"/>
      <c r="FN135" s="162"/>
      <c r="FO135" s="162"/>
      <c r="FP135" s="162"/>
      <c r="FQ135" s="162"/>
      <c r="FR135" s="162"/>
      <c r="FS135" s="162"/>
      <c r="FT135" s="162"/>
      <c r="FU135" s="162"/>
      <c r="FV135" s="162"/>
      <c r="FW135" s="162"/>
      <c r="FX135" s="162"/>
      <c r="FY135" s="162"/>
      <c r="FZ135" s="162"/>
      <c r="GA135" s="162"/>
      <c r="GB135" s="162"/>
      <c r="GC135" s="162"/>
      <c r="GD135" s="162"/>
      <c r="IT135" s="381"/>
      <c r="IU135" s="381"/>
      <c r="IV135" s="381"/>
    </row>
    <row r="136" spans="33:256" ht="7.5" customHeight="1" x14ac:dyDescent="0.35">
      <c r="AG136" s="162"/>
      <c r="AH136" s="162"/>
      <c r="AI136" s="162"/>
      <c r="AJ136" s="162"/>
      <c r="AK136" s="162"/>
      <c r="AL136" s="475"/>
      <c r="AM136" s="475"/>
      <c r="AN136" s="475"/>
      <c r="AO136" s="475"/>
      <c r="AP136" s="626"/>
      <c r="AQ136" s="626"/>
      <c r="AR136" s="626"/>
      <c r="AS136" s="626"/>
      <c r="AT136" s="626"/>
      <c r="AU136" s="626"/>
      <c r="AV136" s="626"/>
      <c r="AW136" s="626"/>
      <c r="AX136" s="475"/>
      <c r="AY136" s="475"/>
      <c r="AZ136" s="475"/>
      <c r="BA136" s="475"/>
      <c r="BB136" s="162"/>
      <c r="BC136" s="475"/>
      <c r="BD136" s="475"/>
      <c r="BE136" s="475"/>
      <c r="BF136" s="475"/>
      <c r="BG136" s="626"/>
      <c r="BH136" s="626"/>
      <c r="BI136" s="626"/>
      <c r="BJ136" s="626"/>
      <c r="BK136" s="636"/>
      <c r="BL136" s="636"/>
      <c r="BM136" s="636"/>
      <c r="BN136" s="636"/>
      <c r="BO136" s="475"/>
      <c r="BP136" s="475"/>
      <c r="BQ136" s="475"/>
      <c r="BR136" s="475"/>
      <c r="BS136" s="475"/>
      <c r="BT136" s="475"/>
      <c r="BU136" s="475"/>
      <c r="BV136" s="475"/>
      <c r="BW136" s="475"/>
      <c r="BX136" s="475"/>
      <c r="BY136" s="475"/>
      <c r="BZ136" s="626"/>
      <c r="CA136" s="626"/>
      <c r="CB136" s="626"/>
      <c r="CC136" s="626"/>
      <c r="CD136" s="626"/>
      <c r="CE136" s="626"/>
      <c r="CF136" s="626"/>
      <c r="CG136" s="626"/>
      <c r="CH136" s="475"/>
      <c r="CI136" s="475"/>
      <c r="CJ136" s="475"/>
      <c r="CK136" s="475"/>
      <c r="CL136" s="374"/>
      <c r="CM136" s="475"/>
      <c r="CN136" s="475"/>
      <c r="CO136" s="475"/>
      <c r="CP136" s="475"/>
      <c r="CQ136" s="626"/>
      <c r="CR136" s="626"/>
      <c r="CS136" s="626"/>
      <c r="CT136" s="626"/>
      <c r="CU136" s="626"/>
      <c r="CV136" s="626"/>
      <c r="CW136" s="626"/>
      <c r="CX136" s="626"/>
      <c r="CY136" s="475"/>
      <c r="CZ136" s="475"/>
      <c r="DA136" s="475"/>
      <c r="DB136" s="475"/>
      <c r="DC136" s="374"/>
      <c r="DD136" s="374"/>
      <c r="DE136" s="406"/>
      <c r="DF136" s="406"/>
      <c r="DG136" s="406"/>
      <c r="DH136" s="406"/>
      <c r="DI136" s="406"/>
      <c r="DJ136" s="406"/>
      <c r="DK136" s="406"/>
      <c r="DL136" s="406"/>
      <c r="DM136" s="376"/>
      <c r="DN136" s="376"/>
      <c r="DO136" s="374"/>
      <c r="DP136" s="374"/>
      <c r="DQ136" s="374"/>
      <c r="DR136" s="374"/>
      <c r="DS136" s="162"/>
      <c r="DT136" s="162"/>
      <c r="DU136" s="162"/>
      <c r="DV136" s="162"/>
      <c r="DW136" s="162"/>
      <c r="DX136" s="162"/>
      <c r="DY136" s="162"/>
      <c r="DZ136" s="162"/>
      <c r="EA136" s="162"/>
      <c r="EB136" s="162"/>
      <c r="EC136" s="162"/>
      <c r="ED136" s="162"/>
      <c r="EE136" s="162"/>
      <c r="EF136" s="162"/>
      <c r="EG136" s="162"/>
      <c r="EH136" s="162"/>
      <c r="EI136" s="162"/>
      <c r="EJ136" s="162"/>
      <c r="EK136" s="162"/>
      <c r="EL136" s="162"/>
      <c r="EM136" s="162"/>
      <c r="EN136" s="162"/>
      <c r="EO136" s="162"/>
      <c r="EP136" s="162"/>
      <c r="EQ136" s="162"/>
      <c r="ER136" s="162"/>
      <c r="ES136" s="162"/>
      <c r="ET136" s="162"/>
      <c r="EU136" s="162"/>
      <c r="EV136" s="401"/>
      <c r="EW136" s="401"/>
      <c r="EX136" s="401"/>
      <c r="EY136" s="401"/>
      <c r="EZ136" s="401"/>
      <c r="FA136" s="401"/>
      <c r="FB136" s="401"/>
      <c r="FC136" s="401"/>
      <c r="FD136" s="162"/>
      <c r="FE136" s="162"/>
      <c r="FF136" s="162"/>
      <c r="FG136" s="162"/>
      <c r="FH136" s="162"/>
      <c r="FI136" s="162"/>
      <c r="FJ136" s="162"/>
      <c r="FK136" s="162"/>
      <c r="FL136" s="162"/>
      <c r="FM136" s="162"/>
      <c r="FN136" s="162"/>
      <c r="FO136" s="162"/>
      <c r="FP136" s="162"/>
      <c r="FQ136" s="162"/>
      <c r="FR136" s="162"/>
      <c r="FS136" s="162"/>
      <c r="FT136" s="162"/>
      <c r="FU136" s="162"/>
      <c r="FV136" s="162"/>
      <c r="FW136" s="162"/>
      <c r="FX136" s="162"/>
      <c r="FY136" s="162"/>
      <c r="FZ136" s="162"/>
      <c r="GA136" s="162"/>
      <c r="GB136" s="162"/>
      <c r="GC136" s="162"/>
      <c r="GD136" s="162"/>
      <c r="IT136" s="381"/>
      <c r="IU136" s="381"/>
      <c r="IV136" s="381"/>
    </row>
    <row r="137" spans="33:256" ht="7.5" customHeight="1" x14ac:dyDescent="0.35">
      <c r="AG137" s="162"/>
      <c r="AH137" s="162"/>
      <c r="AI137" s="162"/>
      <c r="AJ137" s="162"/>
      <c r="AK137" s="475"/>
      <c r="AL137" s="475"/>
      <c r="AM137" s="475"/>
      <c r="AN137" s="475"/>
      <c r="AO137" s="625"/>
      <c r="AP137" s="626"/>
      <c r="AQ137" s="626"/>
      <c r="AR137" s="626"/>
      <c r="AS137" s="625"/>
      <c r="AT137" s="626"/>
      <c r="AU137" s="626"/>
      <c r="AV137" s="626"/>
      <c r="AW137" s="475"/>
      <c r="AX137" s="475"/>
      <c r="AY137" s="475"/>
      <c r="AZ137" s="475"/>
      <c r="BA137" s="404"/>
      <c r="BB137" s="475"/>
      <c r="BC137" s="475"/>
      <c r="BD137" s="475"/>
      <c r="BE137" s="475"/>
      <c r="BF137" s="625"/>
      <c r="BG137" s="626"/>
      <c r="BH137" s="626"/>
      <c r="BI137" s="626"/>
      <c r="BJ137" s="625"/>
      <c r="BK137" s="626"/>
      <c r="BL137" s="626"/>
      <c r="BM137" s="626"/>
      <c r="BN137" s="475"/>
      <c r="BO137" s="475"/>
      <c r="BP137" s="475"/>
      <c r="BQ137" s="475"/>
      <c r="BR137" s="475"/>
      <c r="BS137" s="475"/>
      <c r="BT137" s="475"/>
      <c r="BU137" s="475"/>
      <c r="BV137" s="475"/>
      <c r="BW137" s="475"/>
      <c r="BX137" s="475"/>
      <c r="BY137" s="475"/>
      <c r="BZ137" s="625"/>
      <c r="CA137" s="626"/>
      <c r="CB137" s="626"/>
      <c r="CC137" s="626"/>
      <c r="CD137" s="625"/>
      <c r="CE137" s="626"/>
      <c r="CF137" s="626"/>
      <c r="CG137" s="626"/>
      <c r="CH137" s="475"/>
      <c r="CI137" s="475"/>
      <c r="CJ137" s="475"/>
      <c r="CK137" s="475"/>
      <c r="CL137" s="374"/>
      <c r="CM137" s="475"/>
      <c r="CN137" s="475"/>
      <c r="CO137" s="475"/>
      <c r="CP137" s="475"/>
      <c r="CQ137" s="625"/>
      <c r="CR137" s="626"/>
      <c r="CS137" s="626"/>
      <c r="CT137" s="626"/>
      <c r="CU137" s="625"/>
      <c r="CV137" s="626"/>
      <c r="CW137" s="626"/>
      <c r="CX137" s="626"/>
      <c r="CY137" s="475"/>
      <c r="CZ137" s="475"/>
      <c r="DA137" s="475"/>
      <c r="DB137" s="475"/>
      <c r="DC137" s="374"/>
      <c r="DD137" s="374"/>
      <c r="DE137" s="399"/>
      <c r="DF137" s="376"/>
      <c r="DG137" s="376"/>
      <c r="DH137" s="376"/>
      <c r="DI137" s="399"/>
      <c r="DJ137" s="376"/>
      <c r="DK137" s="376"/>
      <c r="DL137" s="376"/>
      <c r="DM137" s="374"/>
      <c r="DN137" s="374"/>
      <c r="DO137" s="374"/>
      <c r="DP137" s="374"/>
      <c r="DQ137" s="162"/>
      <c r="DR137" s="162"/>
      <c r="DS137" s="162"/>
      <c r="DT137" s="162"/>
      <c r="DU137" s="162"/>
      <c r="DV137" s="162"/>
      <c r="DW137" s="162"/>
      <c r="DX137" s="162"/>
      <c r="DY137" s="162"/>
      <c r="DZ137" s="162"/>
      <c r="EA137" s="162"/>
      <c r="EB137" s="162"/>
      <c r="EC137" s="162"/>
      <c r="ED137" s="404"/>
      <c r="EE137" s="404"/>
      <c r="EF137" s="404"/>
      <c r="EG137" s="404"/>
      <c r="EH137" s="162"/>
      <c r="EI137" s="162"/>
      <c r="EJ137" s="162"/>
      <c r="EK137" s="162"/>
      <c r="EL137" s="162"/>
      <c r="EM137" s="162"/>
      <c r="EN137" s="162"/>
      <c r="EO137" s="162"/>
      <c r="EP137" s="162"/>
      <c r="EQ137" s="162"/>
      <c r="ER137" s="162"/>
      <c r="ES137" s="162"/>
      <c r="ET137" s="162"/>
      <c r="EU137" s="162"/>
      <c r="EV137" s="401"/>
      <c r="EW137" s="401"/>
      <c r="EX137" s="401"/>
      <c r="EY137" s="401"/>
      <c r="EZ137" s="401"/>
      <c r="FA137" s="401"/>
      <c r="FB137" s="401"/>
      <c r="FC137" s="401"/>
      <c r="FD137" s="162"/>
      <c r="FE137" s="162"/>
      <c r="FF137" s="162"/>
      <c r="FG137" s="162"/>
      <c r="FH137" s="162"/>
      <c r="FI137" s="162"/>
      <c r="FJ137" s="162"/>
      <c r="FK137" s="162"/>
      <c r="FL137" s="162"/>
      <c r="FM137" s="162"/>
      <c r="FN137" s="162"/>
      <c r="FO137" s="162"/>
      <c r="FP137" s="162"/>
      <c r="FQ137" s="162"/>
      <c r="FR137" s="162"/>
      <c r="FS137" s="162"/>
      <c r="FT137" s="162"/>
      <c r="FU137" s="162"/>
      <c r="FV137" s="162"/>
      <c r="FW137" s="162"/>
      <c r="FX137" s="162"/>
      <c r="FY137" s="162"/>
      <c r="FZ137" s="162"/>
      <c r="GA137" s="162"/>
      <c r="GB137" s="162"/>
      <c r="GC137" s="162"/>
      <c r="GD137" s="162"/>
      <c r="IT137" s="381"/>
      <c r="IU137" s="381"/>
      <c r="IV137" s="381"/>
    </row>
    <row r="138" spans="33:256" ht="7.5" customHeight="1" x14ac:dyDescent="0.35">
      <c r="AG138" s="162"/>
      <c r="AH138" s="162"/>
      <c r="AI138" s="162"/>
      <c r="AJ138" s="162"/>
      <c r="AK138" s="475"/>
      <c r="AL138" s="475"/>
      <c r="AM138" s="475"/>
      <c r="AN138" s="475"/>
      <c r="AO138" s="626"/>
      <c r="AP138" s="626"/>
      <c r="AQ138" s="626"/>
      <c r="AR138" s="626"/>
      <c r="AS138" s="626"/>
      <c r="AT138" s="626"/>
      <c r="AU138" s="626"/>
      <c r="AV138" s="626"/>
      <c r="AW138" s="475"/>
      <c r="AX138" s="475"/>
      <c r="AY138" s="475"/>
      <c r="AZ138" s="475"/>
      <c r="BA138" s="404"/>
      <c r="BB138" s="475"/>
      <c r="BC138" s="475"/>
      <c r="BD138" s="475"/>
      <c r="BE138" s="475"/>
      <c r="BF138" s="626"/>
      <c r="BG138" s="626"/>
      <c r="BH138" s="626"/>
      <c r="BI138" s="626"/>
      <c r="BJ138" s="626"/>
      <c r="BK138" s="626"/>
      <c r="BL138" s="626"/>
      <c r="BM138" s="626"/>
      <c r="BN138" s="475"/>
      <c r="BO138" s="475"/>
      <c r="BP138" s="475"/>
      <c r="BQ138" s="475"/>
      <c r="BR138" s="475"/>
      <c r="BS138" s="475"/>
      <c r="BT138" s="475"/>
      <c r="BU138" s="475"/>
      <c r="BV138" s="475"/>
      <c r="BW138" s="475"/>
      <c r="BX138" s="475"/>
      <c r="BY138" s="475"/>
      <c r="BZ138" s="626"/>
      <c r="CA138" s="626"/>
      <c r="CB138" s="626"/>
      <c r="CC138" s="626"/>
      <c r="CD138" s="626"/>
      <c r="CE138" s="626"/>
      <c r="CF138" s="626"/>
      <c r="CG138" s="626"/>
      <c r="CH138" s="475"/>
      <c r="CI138" s="475"/>
      <c r="CJ138" s="475"/>
      <c r="CK138" s="475"/>
      <c r="CL138" s="374"/>
      <c r="CM138" s="475"/>
      <c r="CN138" s="475"/>
      <c r="CO138" s="475"/>
      <c r="CP138" s="475"/>
      <c r="CQ138" s="626"/>
      <c r="CR138" s="626"/>
      <c r="CS138" s="626"/>
      <c r="CT138" s="626"/>
      <c r="CU138" s="626"/>
      <c r="CV138" s="626"/>
      <c r="CW138" s="626"/>
      <c r="CX138" s="626"/>
      <c r="CY138" s="475"/>
      <c r="CZ138" s="475"/>
      <c r="DA138" s="475"/>
      <c r="DB138" s="475"/>
      <c r="DC138" s="374"/>
      <c r="DD138" s="374"/>
      <c r="DE138" s="376"/>
      <c r="DF138" s="376"/>
      <c r="DG138" s="376"/>
      <c r="DH138" s="376"/>
      <c r="DI138" s="376"/>
      <c r="DJ138" s="376"/>
      <c r="DK138" s="376"/>
      <c r="DL138" s="376"/>
      <c r="DM138" s="374"/>
      <c r="DN138" s="374"/>
      <c r="DO138" s="374"/>
      <c r="DP138" s="374"/>
      <c r="DQ138" s="162"/>
      <c r="DR138" s="162"/>
      <c r="DS138" s="162"/>
      <c r="DT138" s="162"/>
      <c r="DU138" s="162"/>
      <c r="DV138" s="162"/>
      <c r="DW138" s="162"/>
      <c r="DX138" s="162"/>
      <c r="DY138" s="162"/>
      <c r="DZ138" s="162"/>
      <c r="EA138" s="162"/>
      <c r="EB138" s="162"/>
      <c r="EC138" s="162"/>
      <c r="ED138" s="404"/>
      <c r="EE138" s="404"/>
      <c r="EF138" s="404"/>
      <c r="EG138" s="404"/>
      <c r="EH138" s="162"/>
      <c r="EI138" s="162"/>
      <c r="EJ138" s="162"/>
      <c r="EK138" s="162"/>
      <c r="EL138" s="162"/>
      <c r="EM138" s="162"/>
      <c r="EN138" s="162"/>
      <c r="EO138" s="162"/>
      <c r="EP138" s="162"/>
      <c r="EQ138" s="162"/>
      <c r="ER138" s="162"/>
      <c r="ES138" s="162"/>
      <c r="ET138" s="162"/>
      <c r="EU138" s="162"/>
      <c r="EV138" s="399"/>
      <c r="EW138" s="399"/>
      <c r="EX138" s="399"/>
      <c r="EY138" s="399"/>
      <c r="EZ138" s="399"/>
      <c r="FA138" s="399"/>
      <c r="FB138" s="399"/>
      <c r="FC138" s="399"/>
      <c r="FD138" s="399"/>
      <c r="FE138" s="399"/>
      <c r="FF138" s="399"/>
      <c r="FG138" s="399"/>
      <c r="FH138" s="162"/>
      <c r="FI138" s="162"/>
      <c r="FJ138" s="162"/>
      <c r="FK138" s="162"/>
      <c r="FL138" s="162"/>
      <c r="FM138" s="162"/>
      <c r="FN138" s="162"/>
      <c r="FO138" s="162"/>
      <c r="FP138" s="162"/>
      <c r="FQ138" s="162"/>
      <c r="FR138" s="162"/>
      <c r="FS138" s="162"/>
      <c r="FT138" s="162"/>
      <c r="FU138" s="162"/>
      <c r="FV138" s="162"/>
      <c r="FW138" s="162"/>
      <c r="FX138" s="162"/>
      <c r="FY138" s="162"/>
      <c r="FZ138" s="162"/>
      <c r="GA138" s="162"/>
      <c r="GB138" s="162"/>
      <c r="GC138" s="162"/>
      <c r="GD138" s="162"/>
      <c r="IT138" s="381"/>
      <c r="IU138" s="381"/>
      <c r="IV138" s="381"/>
    </row>
    <row r="139" spans="33:256" ht="7.5" customHeight="1" x14ac:dyDescent="0.35">
      <c r="AG139" s="162"/>
      <c r="AH139" s="162"/>
      <c r="AI139" s="162"/>
      <c r="AJ139" s="162"/>
      <c r="AK139" s="475"/>
      <c r="AL139" s="475"/>
      <c r="AM139" s="475"/>
      <c r="AN139" s="475"/>
      <c r="AO139" s="626"/>
      <c r="AP139" s="626"/>
      <c r="AQ139" s="626"/>
      <c r="AR139" s="626"/>
      <c r="AS139" s="626"/>
      <c r="AT139" s="626"/>
      <c r="AU139" s="626"/>
      <c r="AV139" s="626"/>
      <c r="AW139" s="475"/>
      <c r="AX139" s="475"/>
      <c r="AY139" s="475"/>
      <c r="AZ139" s="475"/>
      <c r="BA139" s="404"/>
      <c r="BB139" s="475"/>
      <c r="BC139" s="475"/>
      <c r="BD139" s="475"/>
      <c r="BE139" s="475"/>
      <c r="BF139" s="626"/>
      <c r="BG139" s="626"/>
      <c r="BH139" s="626"/>
      <c r="BI139" s="626"/>
      <c r="BJ139" s="626"/>
      <c r="BK139" s="626"/>
      <c r="BL139" s="626"/>
      <c r="BM139" s="626"/>
      <c r="BN139" s="475"/>
      <c r="BO139" s="475"/>
      <c r="BP139" s="475"/>
      <c r="BQ139" s="475"/>
      <c r="BR139" s="475"/>
      <c r="BS139" s="475"/>
      <c r="BT139" s="475"/>
      <c r="BU139" s="475"/>
      <c r="BV139" s="475"/>
      <c r="BW139" s="475"/>
      <c r="BX139" s="475"/>
      <c r="BY139" s="475"/>
      <c r="BZ139" s="626"/>
      <c r="CA139" s="626"/>
      <c r="CB139" s="626"/>
      <c r="CC139" s="626"/>
      <c r="CD139" s="626"/>
      <c r="CE139" s="626"/>
      <c r="CF139" s="626"/>
      <c r="CG139" s="626"/>
      <c r="CH139" s="475"/>
      <c r="CI139" s="475"/>
      <c r="CJ139" s="475"/>
      <c r="CK139" s="475"/>
      <c r="CL139" s="374"/>
      <c r="CM139" s="475"/>
      <c r="CN139" s="475"/>
      <c r="CO139" s="475"/>
      <c r="CP139" s="475"/>
      <c r="CQ139" s="626"/>
      <c r="CR139" s="626"/>
      <c r="CS139" s="626"/>
      <c r="CT139" s="626"/>
      <c r="CU139" s="626"/>
      <c r="CV139" s="626"/>
      <c r="CW139" s="626"/>
      <c r="CX139" s="626"/>
      <c r="CY139" s="475"/>
      <c r="CZ139" s="475"/>
      <c r="DA139" s="475"/>
      <c r="DB139" s="475"/>
      <c r="DC139" s="374"/>
      <c r="DD139" s="374"/>
      <c r="DE139" s="376"/>
      <c r="DF139" s="376"/>
      <c r="DG139" s="376"/>
      <c r="DH139" s="376"/>
      <c r="DI139" s="376"/>
      <c r="DJ139" s="376"/>
      <c r="DK139" s="376"/>
      <c r="DL139" s="376"/>
      <c r="DM139" s="374"/>
      <c r="DN139" s="374"/>
      <c r="DO139" s="374"/>
      <c r="DP139" s="374"/>
      <c r="DQ139" s="162"/>
      <c r="DR139" s="162"/>
      <c r="DS139" s="162"/>
      <c r="DT139" s="162"/>
      <c r="DU139" s="162"/>
      <c r="DV139" s="162"/>
      <c r="DW139" s="162"/>
      <c r="DX139" s="162"/>
      <c r="DY139" s="162"/>
      <c r="DZ139" s="162"/>
      <c r="EA139" s="162"/>
      <c r="EB139" s="162"/>
      <c r="EC139" s="162"/>
      <c r="ED139" s="404"/>
      <c r="EE139" s="404"/>
      <c r="EF139" s="404"/>
      <c r="EG139" s="404"/>
      <c r="EH139" s="162"/>
      <c r="EI139" s="162"/>
      <c r="EJ139" s="162"/>
      <c r="EK139" s="162"/>
      <c r="EL139" s="162"/>
      <c r="EM139" s="162"/>
      <c r="EN139" s="162"/>
      <c r="EO139" s="162"/>
      <c r="EP139" s="162"/>
      <c r="EQ139" s="162"/>
      <c r="ER139" s="162"/>
      <c r="ES139" s="162"/>
      <c r="ET139" s="162"/>
      <c r="EU139" s="162"/>
      <c r="EV139" s="399"/>
      <c r="EW139" s="399"/>
      <c r="EX139" s="399"/>
      <c r="EY139" s="399"/>
      <c r="EZ139" s="399"/>
      <c r="FA139" s="399"/>
      <c r="FB139" s="399"/>
      <c r="FC139" s="399"/>
      <c r="FD139" s="399"/>
      <c r="FE139" s="399"/>
      <c r="FF139" s="399"/>
      <c r="FG139" s="399"/>
      <c r="FH139" s="162"/>
      <c r="FI139" s="162"/>
      <c r="FJ139" s="162"/>
      <c r="FK139" s="162"/>
      <c r="FL139" s="162"/>
      <c r="FM139" s="162"/>
      <c r="FN139" s="162"/>
      <c r="FO139" s="162"/>
      <c r="FP139" s="162"/>
      <c r="FQ139" s="162"/>
      <c r="FR139" s="162"/>
      <c r="FS139" s="162"/>
      <c r="FT139" s="162"/>
      <c r="FU139" s="162"/>
      <c r="FV139" s="162"/>
      <c r="FW139" s="162"/>
      <c r="FX139" s="162"/>
      <c r="FY139" s="162"/>
      <c r="FZ139" s="162"/>
      <c r="GA139" s="162"/>
      <c r="GB139" s="162"/>
      <c r="GC139" s="162"/>
      <c r="GD139" s="162"/>
    </row>
    <row r="140" spans="33:256" ht="7.5" customHeight="1" x14ac:dyDescent="0.35">
      <c r="AG140" s="162"/>
      <c r="AH140" s="162"/>
      <c r="AI140" s="162"/>
      <c r="AJ140" s="162"/>
      <c r="AK140" s="475"/>
      <c r="AL140" s="475"/>
      <c r="AM140" s="475"/>
      <c r="AN140" s="475"/>
      <c r="AO140" s="626"/>
      <c r="AP140" s="626"/>
      <c r="AQ140" s="626"/>
      <c r="AR140" s="626"/>
      <c r="AS140" s="626"/>
      <c r="AT140" s="626"/>
      <c r="AU140" s="626"/>
      <c r="AV140" s="626"/>
      <c r="AW140" s="475"/>
      <c r="AX140" s="475"/>
      <c r="AY140" s="475"/>
      <c r="AZ140" s="475"/>
      <c r="BA140" s="162"/>
      <c r="BB140" s="475"/>
      <c r="BC140" s="475"/>
      <c r="BD140" s="475"/>
      <c r="BE140" s="475"/>
      <c r="BF140" s="626"/>
      <c r="BG140" s="626"/>
      <c r="BH140" s="626"/>
      <c r="BI140" s="626"/>
      <c r="BJ140" s="626"/>
      <c r="BK140" s="626"/>
      <c r="BL140" s="626"/>
      <c r="BM140" s="626"/>
      <c r="BN140" s="475"/>
      <c r="BO140" s="475"/>
      <c r="BP140" s="475"/>
      <c r="BQ140" s="475"/>
      <c r="BR140" s="475"/>
      <c r="BS140" s="475"/>
      <c r="BT140" s="475"/>
      <c r="BU140" s="475"/>
      <c r="BV140" s="475"/>
      <c r="BW140" s="475"/>
      <c r="BX140" s="475"/>
      <c r="BY140" s="475"/>
      <c r="BZ140" s="626"/>
      <c r="CA140" s="626"/>
      <c r="CB140" s="626"/>
      <c r="CC140" s="626"/>
      <c r="CD140" s="626"/>
      <c r="CE140" s="626"/>
      <c r="CF140" s="626"/>
      <c r="CG140" s="626"/>
      <c r="CH140" s="475"/>
      <c r="CI140" s="475"/>
      <c r="CJ140" s="475"/>
      <c r="CK140" s="475"/>
      <c r="CL140" s="374"/>
      <c r="CM140" s="475"/>
      <c r="CN140" s="475"/>
      <c r="CO140" s="475"/>
      <c r="CP140" s="475"/>
      <c r="CQ140" s="626"/>
      <c r="CR140" s="626"/>
      <c r="CS140" s="626"/>
      <c r="CT140" s="626"/>
      <c r="CU140" s="626"/>
      <c r="CV140" s="626"/>
      <c r="CW140" s="626"/>
      <c r="CX140" s="626"/>
      <c r="CY140" s="475"/>
      <c r="CZ140" s="475"/>
      <c r="DA140" s="475"/>
      <c r="DB140" s="475"/>
      <c r="DC140" s="374"/>
      <c r="DD140" s="374"/>
      <c r="DE140" s="376"/>
      <c r="DF140" s="376"/>
      <c r="DG140" s="376"/>
      <c r="DH140" s="376"/>
      <c r="DI140" s="376"/>
      <c r="DJ140" s="376"/>
      <c r="DK140" s="376"/>
      <c r="DL140" s="376"/>
      <c r="DM140" s="374"/>
      <c r="DN140" s="374"/>
      <c r="DO140" s="374"/>
      <c r="DP140" s="374"/>
      <c r="DQ140" s="162"/>
      <c r="DR140" s="162"/>
      <c r="DS140" s="162"/>
      <c r="DT140" s="162"/>
      <c r="DU140" s="162"/>
      <c r="DV140" s="162"/>
      <c r="DW140" s="162"/>
      <c r="DX140" s="451"/>
      <c r="DY140" s="410"/>
      <c r="DZ140" s="410"/>
      <c r="EA140" s="410"/>
      <c r="EB140" s="410"/>
      <c r="EC140" s="162"/>
      <c r="ED140" s="404"/>
      <c r="EE140" s="404"/>
      <c r="EF140" s="404"/>
      <c r="EG140" s="404"/>
      <c r="EH140" s="162"/>
      <c r="EI140" s="162"/>
      <c r="EJ140" s="162"/>
      <c r="EK140" s="162"/>
      <c r="EL140" s="162"/>
      <c r="EM140" s="162"/>
      <c r="EN140" s="162"/>
      <c r="EO140" s="162"/>
      <c r="EP140" s="162"/>
      <c r="EQ140" s="162"/>
      <c r="ER140" s="162"/>
      <c r="ES140" s="162"/>
      <c r="ET140" s="162"/>
      <c r="EU140" s="162"/>
      <c r="EV140" s="399"/>
      <c r="EW140" s="399"/>
      <c r="EX140" s="399"/>
      <c r="EY140" s="399"/>
      <c r="EZ140" s="399"/>
      <c r="FA140" s="399"/>
      <c r="FB140" s="399"/>
      <c r="FC140" s="399"/>
      <c r="FD140" s="399"/>
      <c r="FE140" s="399"/>
      <c r="FF140" s="399"/>
      <c r="FG140" s="399"/>
      <c r="FH140" s="162"/>
      <c r="FI140" s="162"/>
      <c r="FJ140" s="162"/>
      <c r="FK140" s="162"/>
      <c r="FL140" s="162"/>
      <c r="FM140" s="162"/>
      <c r="FN140" s="162"/>
      <c r="FO140" s="162"/>
      <c r="FP140" s="162"/>
      <c r="FQ140" s="162"/>
      <c r="FR140" s="162"/>
      <c r="FS140" s="162"/>
      <c r="FT140" s="162"/>
      <c r="FU140" s="162"/>
      <c r="FV140" s="162"/>
      <c r="FW140" s="162"/>
      <c r="FX140" s="162"/>
      <c r="FY140" s="162"/>
      <c r="FZ140" s="162"/>
      <c r="GA140" s="162"/>
      <c r="GB140" s="162"/>
      <c r="GC140" s="162"/>
      <c r="GD140" s="162"/>
    </row>
    <row r="141" spans="33:256" ht="7.5" customHeight="1" x14ac:dyDescent="0.35">
      <c r="AG141" s="162"/>
      <c r="AH141" s="162"/>
      <c r="AI141" s="162"/>
      <c r="AJ141" s="475"/>
      <c r="AK141" s="475"/>
      <c r="AL141" s="475"/>
      <c r="AM141" s="475"/>
      <c r="AN141" s="625"/>
      <c r="AO141" s="626"/>
      <c r="AP141" s="626"/>
      <c r="AQ141" s="626"/>
      <c r="AR141" s="625"/>
      <c r="AS141" s="626"/>
      <c r="AT141" s="626"/>
      <c r="AU141" s="626"/>
      <c r="AV141" s="475"/>
      <c r="AW141" s="475"/>
      <c r="AX141" s="475"/>
      <c r="AY141" s="475"/>
      <c r="AZ141" s="162"/>
      <c r="BA141" s="630"/>
      <c r="BB141" s="630"/>
      <c r="BC141" s="630"/>
      <c r="BD141" s="630"/>
      <c r="BE141" s="625"/>
      <c r="BF141" s="626"/>
      <c r="BG141" s="626"/>
      <c r="BH141" s="626"/>
      <c r="BI141" s="625"/>
      <c r="BJ141" s="626"/>
      <c r="BK141" s="626"/>
      <c r="BL141" s="626"/>
      <c r="BM141" s="475"/>
      <c r="BN141" s="475"/>
      <c r="BO141" s="475"/>
      <c r="BP141" s="475"/>
      <c r="BQ141" s="475"/>
      <c r="BR141" s="475"/>
      <c r="BS141" s="475"/>
      <c r="BT141" s="475"/>
      <c r="BU141" s="475"/>
      <c r="BV141" s="475"/>
      <c r="BW141" s="475"/>
      <c r="BX141" s="475"/>
      <c r="BY141" s="475"/>
      <c r="BZ141" s="625"/>
      <c r="CA141" s="626"/>
      <c r="CB141" s="626"/>
      <c r="CC141" s="626"/>
      <c r="CD141" s="625"/>
      <c r="CE141" s="626"/>
      <c r="CF141" s="626"/>
      <c r="CG141" s="626"/>
      <c r="CH141" s="475"/>
      <c r="CI141" s="475"/>
      <c r="CJ141" s="475"/>
      <c r="CK141" s="475"/>
      <c r="CL141" s="374"/>
      <c r="CM141" s="475"/>
      <c r="CN141" s="475"/>
      <c r="CO141" s="475"/>
      <c r="CP141" s="475"/>
      <c r="CQ141" s="625"/>
      <c r="CR141" s="626"/>
      <c r="CS141" s="626"/>
      <c r="CT141" s="626"/>
      <c r="CU141" s="625"/>
      <c r="CV141" s="626"/>
      <c r="CW141" s="626"/>
      <c r="CX141" s="626"/>
      <c r="CY141" s="475"/>
      <c r="CZ141" s="475"/>
      <c r="DA141" s="475"/>
      <c r="DB141" s="475"/>
      <c r="DC141" s="404"/>
      <c r="DD141" s="404"/>
      <c r="DE141" s="404"/>
      <c r="DF141" s="404"/>
      <c r="DG141" s="399"/>
      <c r="DH141" s="376"/>
      <c r="DI141" s="376"/>
      <c r="DJ141" s="376"/>
      <c r="DK141" s="162"/>
      <c r="DL141" s="162"/>
      <c r="DM141" s="162"/>
      <c r="DN141" s="162"/>
      <c r="DO141" s="162"/>
      <c r="DP141" s="162"/>
      <c r="DQ141" s="162"/>
      <c r="DR141" s="162"/>
      <c r="DS141" s="162"/>
      <c r="DT141" s="162"/>
      <c r="DU141" s="162"/>
      <c r="DV141" s="162"/>
      <c r="DW141" s="162"/>
      <c r="DX141" s="410"/>
      <c r="DY141" s="410"/>
      <c r="DZ141" s="410"/>
      <c r="EA141" s="410"/>
      <c r="EB141" s="410"/>
      <c r="EC141" s="404"/>
      <c r="ED141" s="436"/>
      <c r="EE141" s="436"/>
      <c r="EF141" s="436"/>
      <c r="EG141" s="436"/>
      <c r="EH141" s="162"/>
      <c r="EI141" s="162"/>
      <c r="EJ141" s="162"/>
      <c r="EK141" s="162"/>
      <c r="EL141" s="162"/>
      <c r="EM141" s="162"/>
      <c r="EN141" s="162"/>
      <c r="EO141" s="162"/>
      <c r="EP141" s="162"/>
      <c r="EQ141" s="162"/>
      <c r="ER141" s="162"/>
      <c r="ES141" s="162"/>
      <c r="ET141" s="162"/>
      <c r="EU141" s="162"/>
      <c r="EV141" s="399"/>
      <c r="EW141" s="399"/>
      <c r="EX141" s="399"/>
      <c r="EY141" s="399"/>
      <c r="EZ141" s="399"/>
      <c r="FA141" s="399"/>
      <c r="FB141" s="399"/>
      <c r="FC141" s="399"/>
      <c r="FD141" s="399"/>
      <c r="FE141" s="399"/>
      <c r="FF141" s="399"/>
      <c r="FG141" s="399"/>
      <c r="FH141" s="162"/>
      <c r="FI141" s="162"/>
      <c r="FJ141" s="162"/>
      <c r="FK141" s="162"/>
      <c r="FL141" s="162"/>
      <c r="FM141" s="162"/>
      <c r="FN141" s="162"/>
      <c r="FO141" s="162"/>
      <c r="FP141" s="162"/>
      <c r="FQ141" s="162"/>
      <c r="FR141" s="162"/>
      <c r="FS141" s="162"/>
      <c r="FT141" s="162"/>
      <c r="FU141" s="162"/>
      <c r="FV141" s="162"/>
      <c r="FW141" s="162"/>
      <c r="FX141" s="162"/>
      <c r="FY141" s="162"/>
      <c r="FZ141" s="162"/>
      <c r="GA141" s="162"/>
      <c r="GB141" s="162"/>
      <c r="GC141" s="162"/>
      <c r="GD141" s="162"/>
    </row>
    <row r="142" spans="33:256" ht="7.5" customHeight="1" x14ac:dyDescent="0.35">
      <c r="AG142" s="162"/>
      <c r="AH142" s="162"/>
      <c r="AI142" s="162"/>
      <c r="AJ142" s="475"/>
      <c r="AK142" s="475"/>
      <c r="AL142" s="475"/>
      <c r="AM142" s="475"/>
      <c r="AN142" s="626"/>
      <c r="AO142" s="626"/>
      <c r="AP142" s="626"/>
      <c r="AQ142" s="626"/>
      <c r="AR142" s="626"/>
      <c r="AS142" s="626"/>
      <c r="AT142" s="626"/>
      <c r="AU142" s="626"/>
      <c r="AV142" s="475"/>
      <c r="AW142" s="475"/>
      <c r="AX142" s="475"/>
      <c r="AY142" s="475"/>
      <c r="AZ142" s="162"/>
      <c r="BA142" s="630"/>
      <c r="BB142" s="630"/>
      <c r="BC142" s="630"/>
      <c r="BD142" s="630"/>
      <c r="BE142" s="626"/>
      <c r="BF142" s="626"/>
      <c r="BG142" s="626"/>
      <c r="BH142" s="626"/>
      <c r="BI142" s="626"/>
      <c r="BJ142" s="626"/>
      <c r="BK142" s="626"/>
      <c r="BL142" s="626"/>
      <c r="BM142" s="475"/>
      <c r="BN142" s="475"/>
      <c r="BO142" s="475"/>
      <c r="BP142" s="475"/>
      <c r="BQ142" s="475"/>
      <c r="BR142" s="475"/>
      <c r="BS142" s="475"/>
      <c r="BT142" s="475"/>
      <c r="BU142" s="475"/>
      <c r="BV142" s="475"/>
      <c r="BW142" s="475"/>
      <c r="BX142" s="475"/>
      <c r="BY142" s="475"/>
      <c r="BZ142" s="626"/>
      <c r="CA142" s="626"/>
      <c r="CB142" s="626"/>
      <c r="CC142" s="626"/>
      <c r="CD142" s="626"/>
      <c r="CE142" s="626"/>
      <c r="CF142" s="626"/>
      <c r="CG142" s="626"/>
      <c r="CH142" s="475"/>
      <c r="CI142" s="475"/>
      <c r="CJ142" s="475"/>
      <c r="CK142" s="475"/>
      <c r="CL142" s="374"/>
      <c r="CM142" s="475"/>
      <c r="CN142" s="475"/>
      <c r="CO142" s="475"/>
      <c r="CP142" s="475"/>
      <c r="CQ142" s="626"/>
      <c r="CR142" s="626"/>
      <c r="CS142" s="626"/>
      <c r="CT142" s="626"/>
      <c r="CU142" s="626"/>
      <c r="CV142" s="626"/>
      <c r="CW142" s="626"/>
      <c r="CX142" s="626"/>
      <c r="CY142" s="475"/>
      <c r="CZ142" s="475"/>
      <c r="DA142" s="475"/>
      <c r="DB142" s="475"/>
      <c r="DC142" s="404"/>
      <c r="DD142" s="404"/>
      <c r="DE142" s="404"/>
      <c r="DF142" s="404"/>
      <c r="DG142" s="376"/>
      <c r="DH142" s="376"/>
      <c r="DI142" s="376"/>
      <c r="DJ142" s="376"/>
      <c r="DK142" s="162"/>
      <c r="DL142" s="403"/>
      <c r="DM142" s="404"/>
      <c r="DN142" s="404"/>
      <c r="DO142" s="404"/>
      <c r="DP142" s="404"/>
      <c r="DQ142" s="404"/>
      <c r="DR142" s="162"/>
      <c r="DS142" s="162"/>
      <c r="DT142" s="162"/>
      <c r="DU142" s="162"/>
      <c r="DV142" s="162"/>
      <c r="DW142" s="162"/>
      <c r="DX142" s="410"/>
      <c r="DY142" s="410"/>
      <c r="DZ142" s="410"/>
      <c r="EA142" s="410"/>
      <c r="EB142" s="410"/>
      <c r="EC142" s="404"/>
      <c r="ED142" s="436"/>
      <c r="EE142" s="436"/>
      <c r="EF142" s="436"/>
      <c r="EG142" s="436"/>
      <c r="EH142" s="162"/>
      <c r="EI142" s="162"/>
      <c r="EJ142" s="162"/>
      <c r="EK142" s="162"/>
      <c r="EL142" s="162"/>
      <c r="EM142" s="162"/>
      <c r="EN142" s="162"/>
      <c r="EO142" s="162"/>
      <c r="EP142" s="162"/>
      <c r="EQ142" s="162"/>
      <c r="ER142" s="162"/>
      <c r="ES142" s="162"/>
      <c r="ET142" s="162"/>
      <c r="EU142" s="162"/>
      <c r="EV142" s="399"/>
      <c r="EW142" s="399"/>
      <c r="EX142" s="399"/>
      <c r="EY142" s="399"/>
      <c r="EZ142" s="399"/>
      <c r="FA142" s="399"/>
      <c r="FB142" s="399"/>
      <c r="FC142" s="399"/>
      <c r="FD142" s="399"/>
      <c r="FE142" s="399"/>
      <c r="FF142" s="399"/>
      <c r="FG142" s="399"/>
      <c r="FH142" s="162"/>
      <c r="FI142" s="162"/>
      <c r="FJ142" s="162"/>
      <c r="FK142" s="162"/>
      <c r="FL142" s="162"/>
      <c r="FM142" s="162"/>
      <c r="FN142" s="162"/>
      <c r="FO142" s="162"/>
      <c r="FP142" s="162"/>
      <c r="FQ142" s="162"/>
      <c r="FR142" s="162"/>
      <c r="FS142" s="162"/>
      <c r="FT142" s="162"/>
      <c r="FU142" s="162"/>
      <c r="FV142" s="162"/>
      <c r="FW142" s="162"/>
      <c r="FX142" s="162"/>
      <c r="FY142" s="162"/>
      <c r="FZ142" s="162"/>
      <c r="GA142" s="162"/>
      <c r="GB142" s="162"/>
      <c r="GC142" s="162"/>
      <c r="GD142" s="162"/>
    </row>
    <row r="143" spans="33:256" ht="7.5" customHeight="1" x14ac:dyDescent="0.35">
      <c r="AG143" s="162"/>
      <c r="AH143" s="162"/>
      <c r="AI143" s="162"/>
      <c r="AJ143" s="475"/>
      <c r="AK143" s="475"/>
      <c r="AL143" s="475"/>
      <c r="AM143" s="475"/>
      <c r="AN143" s="626"/>
      <c r="AO143" s="626"/>
      <c r="AP143" s="626"/>
      <c r="AQ143" s="626"/>
      <c r="AR143" s="626"/>
      <c r="AS143" s="626"/>
      <c r="AT143" s="626"/>
      <c r="AU143" s="626"/>
      <c r="AV143" s="475"/>
      <c r="AW143" s="475"/>
      <c r="AX143" s="475"/>
      <c r="AY143" s="475"/>
      <c r="AZ143" s="162"/>
      <c r="BA143" s="630"/>
      <c r="BB143" s="630"/>
      <c r="BC143" s="630"/>
      <c r="BD143" s="630"/>
      <c r="BE143" s="626"/>
      <c r="BF143" s="626"/>
      <c r="BG143" s="626"/>
      <c r="BH143" s="626"/>
      <c r="BI143" s="626"/>
      <c r="BJ143" s="626"/>
      <c r="BK143" s="626"/>
      <c r="BL143" s="626"/>
      <c r="BM143" s="475"/>
      <c r="BN143" s="475"/>
      <c r="BO143" s="475"/>
      <c r="BP143" s="475"/>
      <c r="BQ143" s="475"/>
      <c r="BR143" s="475"/>
      <c r="BS143" s="475"/>
      <c r="BT143" s="475"/>
      <c r="BU143" s="475"/>
      <c r="BV143" s="475"/>
      <c r="BW143" s="475"/>
      <c r="BX143" s="475"/>
      <c r="BY143" s="475"/>
      <c r="BZ143" s="626"/>
      <c r="CA143" s="626"/>
      <c r="CB143" s="626"/>
      <c r="CC143" s="626"/>
      <c r="CD143" s="626"/>
      <c r="CE143" s="626"/>
      <c r="CF143" s="626"/>
      <c r="CG143" s="626"/>
      <c r="CH143" s="475"/>
      <c r="CI143" s="475"/>
      <c r="CJ143" s="475"/>
      <c r="CK143" s="475"/>
      <c r="CL143" s="374"/>
      <c r="CM143" s="475"/>
      <c r="CN143" s="475"/>
      <c r="CO143" s="475"/>
      <c r="CP143" s="475"/>
      <c r="CQ143" s="626"/>
      <c r="CR143" s="626"/>
      <c r="CS143" s="626"/>
      <c r="CT143" s="626"/>
      <c r="CU143" s="626"/>
      <c r="CV143" s="626"/>
      <c r="CW143" s="626"/>
      <c r="CX143" s="626"/>
      <c r="CY143" s="475"/>
      <c r="CZ143" s="475"/>
      <c r="DA143" s="475"/>
      <c r="DB143" s="475"/>
      <c r="DC143" s="404"/>
      <c r="DD143" s="404"/>
      <c r="DE143" s="404"/>
      <c r="DF143" s="404"/>
      <c r="DG143" s="376"/>
      <c r="DH143" s="376"/>
      <c r="DI143" s="376"/>
      <c r="DJ143" s="376"/>
      <c r="DK143" s="162"/>
      <c r="DL143" s="404"/>
      <c r="DM143" s="404"/>
      <c r="DN143" s="404"/>
      <c r="DO143" s="404"/>
      <c r="DP143" s="404"/>
      <c r="DQ143" s="404"/>
      <c r="DR143" s="162"/>
      <c r="DS143" s="162"/>
      <c r="DT143" s="162"/>
      <c r="DU143" s="162"/>
      <c r="DV143" s="162"/>
      <c r="DW143" s="162"/>
      <c r="DX143" s="162"/>
      <c r="DY143" s="162"/>
      <c r="DZ143" s="404"/>
      <c r="EA143" s="404"/>
      <c r="EB143" s="404"/>
      <c r="EC143" s="404"/>
      <c r="ED143" s="436"/>
      <c r="EE143" s="436"/>
      <c r="EF143" s="436"/>
      <c r="EG143" s="436"/>
      <c r="EH143" s="162"/>
      <c r="EI143" s="162"/>
      <c r="EJ143" s="162"/>
      <c r="EK143" s="162"/>
      <c r="EL143" s="162"/>
      <c r="EM143" s="162"/>
      <c r="EN143" s="162"/>
      <c r="EO143" s="162"/>
      <c r="EP143" s="162"/>
      <c r="EQ143" s="162"/>
      <c r="ER143" s="162"/>
      <c r="ES143" s="162"/>
      <c r="ET143" s="162"/>
      <c r="EU143" s="162"/>
      <c r="EV143" s="399"/>
      <c r="EW143" s="399"/>
      <c r="EX143" s="399"/>
      <c r="EY143" s="399"/>
      <c r="EZ143" s="399"/>
      <c r="FA143" s="399"/>
      <c r="FB143" s="399"/>
      <c r="FC143" s="399"/>
      <c r="FD143" s="399"/>
      <c r="FE143" s="399"/>
      <c r="FF143" s="399"/>
      <c r="FG143" s="399"/>
      <c r="FH143" s="162"/>
      <c r="FI143" s="162"/>
      <c r="FJ143" s="162"/>
      <c r="FK143" s="162"/>
      <c r="FL143" s="162"/>
      <c r="FM143" s="162"/>
      <c r="FN143" s="162"/>
      <c r="FO143" s="162"/>
      <c r="FP143" s="162"/>
      <c r="FQ143" s="162"/>
      <c r="FR143" s="162"/>
      <c r="FS143" s="162"/>
      <c r="FT143" s="162"/>
      <c r="FU143" s="162"/>
      <c r="FV143" s="162"/>
      <c r="FW143" s="162"/>
      <c r="FX143" s="162"/>
      <c r="FY143" s="162"/>
      <c r="FZ143" s="162"/>
      <c r="GA143" s="162"/>
      <c r="GB143" s="162"/>
      <c r="GC143" s="162"/>
      <c r="GD143" s="162"/>
    </row>
    <row r="144" spans="33:256" ht="7.5" customHeight="1" x14ac:dyDescent="0.35">
      <c r="AG144" s="162"/>
      <c r="AH144" s="162"/>
      <c r="AI144" s="162"/>
      <c r="AJ144" s="475"/>
      <c r="AK144" s="475"/>
      <c r="AL144" s="475"/>
      <c r="AM144" s="475"/>
      <c r="AN144" s="626"/>
      <c r="AO144" s="626"/>
      <c r="AP144" s="626"/>
      <c r="AQ144" s="626"/>
      <c r="AR144" s="626"/>
      <c r="AS144" s="626"/>
      <c r="AT144" s="626"/>
      <c r="AU144" s="626"/>
      <c r="AV144" s="475"/>
      <c r="AW144" s="475"/>
      <c r="AX144" s="475"/>
      <c r="AY144" s="475"/>
      <c r="AZ144" s="162"/>
      <c r="BA144" s="630"/>
      <c r="BB144" s="630"/>
      <c r="BC144" s="630"/>
      <c r="BD144" s="630"/>
      <c r="BE144" s="626"/>
      <c r="BF144" s="626"/>
      <c r="BG144" s="626"/>
      <c r="BH144" s="626"/>
      <c r="BI144" s="626"/>
      <c r="BJ144" s="626"/>
      <c r="BK144" s="626"/>
      <c r="BL144" s="626"/>
      <c r="BM144" s="475"/>
      <c r="BN144" s="475"/>
      <c r="BO144" s="475"/>
      <c r="BP144" s="475"/>
      <c r="BQ144" s="475"/>
      <c r="BR144" s="475"/>
      <c r="BS144" s="475"/>
      <c r="BT144" s="475"/>
      <c r="BU144" s="475"/>
      <c r="BV144" s="475"/>
      <c r="BW144" s="475"/>
      <c r="BX144" s="475"/>
      <c r="BY144" s="475"/>
      <c r="BZ144" s="626"/>
      <c r="CA144" s="626"/>
      <c r="CB144" s="626"/>
      <c r="CC144" s="626"/>
      <c r="CD144" s="626"/>
      <c r="CE144" s="626"/>
      <c r="CF144" s="626"/>
      <c r="CG144" s="626"/>
      <c r="CH144" s="475"/>
      <c r="CI144" s="475"/>
      <c r="CJ144" s="475"/>
      <c r="CK144" s="475"/>
      <c r="CL144" s="374"/>
      <c r="CM144" s="475"/>
      <c r="CN144" s="475"/>
      <c r="CO144" s="475"/>
      <c r="CP144" s="475"/>
      <c r="CQ144" s="626"/>
      <c r="CR144" s="626"/>
      <c r="CS144" s="626"/>
      <c r="CT144" s="626"/>
      <c r="CU144" s="626"/>
      <c r="CV144" s="626"/>
      <c r="CW144" s="626"/>
      <c r="CX144" s="626"/>
      <c r="CY144" s="475"/>
      <c r="CZ144" s="475"/>
      <c r="DA144" s="475"/>
      <c r="DB144" s="475"/>
      <c r="DC144" s="436"/>
      <c r="DD144" s="436"/>
      <c r="DE144" s="436"/>
      <c r="DF144" s="404"/>
      <c r="DG144" s="404"/>
      <c r="DH144" s="404"/>
      <c r="DI144" s="404"/>
      <c r="DJ144" s="376"/>
      <c r="DK144" s="162"/>
      <c r="DL144" s="404"/>
      <c r="DM144" s="404"/>
      <c r="DN144" s="404"/>
      <c r="DO144" s="404"/>
      <c r="DP144" s="404"/>
      <c r="DQ144" s="404"/>
      <c r="DR144" s="162"/>
      <c r="DS144" s="162"/>
      <c r="DT144" s="162"/>
      <c r="DU144" s="162"/>
      <c r="DV144" s="162"/>
      <c r="DW144" s="162"/>
      <c r="DX144" s="162"/>
      <c r="DY144" s="162"/>
      <c r="DZ144" s="404"/>
      <c r="EA144" s="404"/>
      <c r="EB144" s="404"/>
      <c r="EC144" s="404"/>
      <c r="ED144" s="436"/>
      <c r="EE144" s="436"/>
      <c r="EF144" s="436"/>
      <c r="EG144" s="436"/>
      <c r="EH144" s="162"/>
      <c r="EI144" s="162"/>
      <c r="EJ144" s="162"/>
      <c r="EK144" s="162"/>
      <c r="EL144" s="162"/>
      <c r="EM144" s="162"/>
      <c r="EN144" s="162"/>
      <c r="EO144" s="162"/>
      <c r="EP144" s="162"/>
      <c r="EQ144" s="162"/>
      <c r="ER144" s="162"/>
      <c r="ES144" s="162"/>
      <c r="ET144" s="162"/>
      <c r="EU144" s="162"/>
      <c r="EV144" s="399"/>
      <c r="EW144" s="399"/>
      <c r="EX144" s="399"/>
      <c r="EY144" s="399"/>
      <c r="EZ144" s="399"/>
      <c r="FA144" s="399"/>
      <c r="FB144" s="399"/>
      <c r="FC144" s="399"/>
      <c r="FD144" s="399"/>
      <c r="FE144" s="399"/>
      <c r="FF144" s="399"/>
      <c r="FG144" s="399"/>
      <c r="FH144" s="162"/>
      <c r="FI144" s="162"/>
      <c r="FJ144" s="162"/>
      <c r="FK144" s="162"/>
      <c r="FL144" s="162"/>
      <c r="FM144" s="162"/>
      <c r="FN144" s="162"/>
      <c r="FO144" s="162"/>
      <c r="FP144" s="162"/>
      <c r="FQ144" s="162"/>
      <c r="FR144" s="162"/>
      <c r="FS144" s="162"/>
      <c r="FT144" s="162"/>
      <c r="FU144" s="162"/>
      <c r="FV144" s="162"/>
      <c r="FW144" s="162"/>
      <c r="FX144" s="162"/>
      <c r="FY144" s="162"/>
      <c r="FZ144" s="162"/>
      <c r="GA144" s="162"/>
      <c r="GB144" s="162"/>
      <c r="GC144" s="162"/>
      <c r="GD144" s="162"/>
    </row>
    <row r="145" spans="1:256" ht="7.5" customHeight="1" x14ac:dyDescent="0.35">
      <c r="AG145" s="162"/>
      <c r="AH145" s="162"/>
      <c r="AI145" s="475"/>
      <c r="AJ145" s="475"/>
      <c r="AK145" s="475"/>
      <c r="AL145" s="475"/>
      <c r="AM145" s="374"/>
      <c r="AN145" s="374"/>
      <c r="AO145" s="374"/>
      <c r="AP145" s="374"/>
      <c r="AQ145" s="374"/>
      <c r="AR145" s="374"/>
      <c r="AS145" s="374"/>
      <c r="AT145" s="374"/>
      <c r="AU145" s="475"/>
      <c r="AV145" s="475"/>
      <c r="AW145" s="475"/>
      <c r="AX145" s="475"/>
      <c r="AY145" s="162"/>
      <c r="AZ145" s="162"/>
      <c r="BA145" s="162"/>
      <c r="BB145" s="162"/>
      <c r="BC145" s="390"/>
      <c r="BD145" s="390"/>
      <c r="BE145" s="390"/>
      <c r="BF145" s="162"/>
      <c r="BG145" s="162"/>
      <c r="BH145" s="162"/>
      <c r="BI145" s="162"/>
      <c r="BJ145" s="162"/>
      <c r="BK145" s="162"/>
      <c r="BL145" s="475"/>
      <c r="BM145" s="475"/>
      <c r="BN145" s="475"/>
      <c r="BO145" s="475"/>
      <c r="BP145" s="475"/>
      <c r="BQ145" s="475"/>
      <c r="BR145" s="475"/>
      <c r="BS145" s="475"/>
      <c r="BT145" s="475"/>
      <c r="BU145" s="475"/>
      <c r="BV145" s="475"/>
      <c r="BW145" s="475"/>
      <c r="BX145" s="475"/>
      <c r="BY145" s="475"/>
      <c r="BZ145" s="475"/>
      <c r="CA145" s="475"/>
      <c r="CB145" s="376"/>
      <c r="CC145" s="376"/>
      <c r="CD145" s="475"/>
      <c r="CE145" s="475"/>
      <c r="CF145" s="475"/>
      <c r="CG145" s="475"/>
      <c r="CH145" s="374"/>
      <c r="CI145" s="374"/>
      <c r="CJ145" s="374"/>
      <c r="CK145" s="374"/>
      <c r="CL145" s="374"/>
      <c r="CM145" s="374"/>
      <c r="CN145" s="374"/>
      <c r="CO145" s="374"/>
      <c r="CP145" s="475"/>
      <c r="CQ145" s="475"/>
      <c r="CR145" s="475"/>
      <c r="CS145" s="475"/>
      <c r="CT145" s="404"/>
      <c r="CU145" s="404"/>
      <c r="CV145" s="404"/>
      <c r="CW145" s="404"/>
      <c r="CX145" s="436"/>
      <c r="CY145" s="436"/>
      <c r="CZ145" s="436"/>
      <c r="DA145" s="436"/>
      <c r="DB145" s="436"/>
      <c r="DC145" s="436"/>
      <c r="DD145" s="436"/>
      <c r="DE145" s="436"/>
      <c r="DF145" s="404"/>
      <c r="DG145" s="404"/>
      <c r="DH145" s="404"/>
      <c r="DI145" s="404"/>
      <c r="DJ145" s="374"/>
      <c r="DK145" s="162"/>
      <c r="DL145" s="404"/>
      <c r="DM145" s="404"/>
      <c r="DN145" s="404"/>
      <c r="DO145" s="404"/>
      <c r="DP145" s="404"/>
      <c r="DQ145" s="404"/>
      <c r="DR145" s="162"/>
      <c r="DS145" s="162"/>
      <c r="DT145" s="162"/>
      <c r="DU145" s="162"/>
      <c r="DV145" s="162"/>
      <c r="DW145" s="162"/>
      <c r="DX145" s="404"/>
      <c r="DY145" s="404"/>
      <c r="DZ145" s="404"/>
      <c r="EA145" s="404"/>
      <c r="EB145" s="436"/>
      <c r="EC145" s="436"/>
      <c r="ED145" s="436"/>
      <c r="EE145" s="436"/>
      <c r="EF145" s="436"/>
      <c r="EG145" s="436"/>
      <c r="EH145" s="436"/>
      <c r="EI145" s="436"/>
      <c r="EJ145" s="404"/>
      <c r="EK145" s="404"/>
      <c r="EL145" s="404"/>
      <c r="EM145" s="404"/>
      <c r="EN145" s="162"/>
      <c r="EO145" s="162"/>
      <c r="EP145" s="162"/>
      <c r="EQ145" s="162"/>
      <c r="ER145" s="162"/>
      <c r="ES145" s="162"/>
      <c r="ET145" s="162"/>
      <c r="EU145" s="162"/>
      <c r="EV145" s="399"/>
      <c r="EW145" s="399"/>
      <c r="EX145" s="399"/>
      <c r="EY145" s="399"/>
      <c r="EZ145" s="399"/>
      <c r="FA145" s="399"/>
      <c r="FB145" s="399"/>
      <c r="FC145" s="399"/>
      <c r="FD145" s="399"/>
      <c r="FE145" s="399"/>
      <c r="FF145" s="399"/>
      <c r="FG145" s="399"/>
      <c r="FH145" s="162"/>
      <c r="FI145" s="162"/>
      <c r="FJ145" s="162"/>
      <c r="FK145" s="162"/>
      <c r="FL145" s="162"/>
      <c r="FM145" s="162"/>
      <c r="FN145" s="162"/>
      <c r="FO145" s="162"/>
      <c r="FP145" s="162"/>
      <c r="FQ145" s="162"/>
      <c r="FR145" s="162"/>
      <c r="FS145" s="162"/>
      <c r="FT145" s="162"/>
      <c r="FU145" s="162"/>
      <c r="FV145" s="162"/>
      <c r="FW145" s="162"/>
      <c r="FX145" s="162"/>
      <c r="FY145" s="162"/>
      <c r="FZ145" s="162"/>
      <c r="GA145" s="162"/>
      <c r="GB145" s="162"/>
      <c r="GC145" s="162"/>
      <c r="GD145" s="162"/>
    </row>
    <row r="146" spans="1:256" ht="7.5" customHeight="1" x14ac:dyDescent="0.35">
      <c r="AG146" s="162"/>
      <c r="AH146" s="162"/>
      <c r="AI146" s="475"/>
      <c r="AJ146" s="475"/>
      <c r="AK146" s="475"/>
      <c r="AL146" s="475"/>
      <c r="AM146" s="374"/>
      <c r="AN146" s="374"/>
      <c r="AO146" s="374"/>
      <c r="AP146" s="374"/>
      <c r="AQ146" s="374"/>
      <c r="AR146" s="374"/>
      <c r="AS146" s="374"/>
      <c r="AT146" s="374"/>
      <c r="AU146" s="475"/>
      <c r="AV146" s="475"/>
      <c r="AW146" s="475"/>
      <c r="AX146" s="475"/>
      <c r="AY146" s="162"/>
      <c r="AZ146" s="162"/>
      <c r="BA146" s="162"/>
      <c r="BB146" s="162"/>
      <c r="BC146" s="390"/>
      <c r="BD146" s="390"/>
      <c r="BE146" s="390"/>
      <c r="BF146" s="162"/>
      <c r="BG146" s="162"/>
      <c r="BH146" s="162"/>
      <c r="BI146" s="162"/>
      <c r="BJ146" s="162"/>
      <c r="BK146" s="162"/>
      <c r="BL146" s="162"/>
      <c r="BM146" s="162"/>
      <c r="BN146" s="162"/>
      <c r="BO146" s="162"/>
      <c r="BP146" s="162"/>
      <c r="BQ146" s="162"/>
      <c r="BR146" s="162"/>
      <c r="BS146" s="162"/>
      <c r="BT146" s="162"/>
      <c r="BU146" s="162"/>
      <c r="BV146" s="162"/>
      <c r="BW146" s="162"/>
      <c r="BX146" s="162"/>
      <c r="BY146" s="374"/>
      <c r="BZ146" s="374"/>
      <c r="CA146" s="376"/>
      <c r="CB146" s="376"/>
      <c r="CC146" s="376"/>
      <c r="CD146" s="475"/>
      <c r="CE146" s="475"/>
      <c r="CF146" s="475"/>
      <c r="CG146" s="475"/>
      <c r="CH146" s="374"/>
      <c r="CI146" s="374"/>
      <c r="CJ146" s="374"/>
      <c r="CK146" s="374"/>
      <c r="CL146" s="374"/>
      <c r="CM146" s="374"/>
      <c r="CN146" s="374"/>
      <c r="CO146" s="374"/>
      <c r="CP146" s="475"/>
      <c r="CQ146" s="475"/>
      <c r="CR146" s="475"/>
      <c r="CS146" s="475"/>
      <c r="CT146" s="404"/>
      <c r="CU146" s="404"/>
      <c r="CV146" s="404"/>
      <c r="CW146" s="404"/>
      <c r="CX146" s="436"/>
      <c r="CY146" s="436"/>
      <c r="CZ146" s="436"/>
      <c r="DA146" s="436"/>
      <c r="DB146" s="436"/>
      <c r="DC146" s="436"/>
      <c r="DD146" s="436"/>
      <c r="DE146" s="436"/>
      <c r="DF146" s="404"/>
      <c r="DG146" s="404"/>
      <c r="DH146" s="404"/>
      <c r="DI146" s="404"/>
      <c r="DJ146" s="374"/>
      <c r="DK146" s="162"/>
      <c r="DL146" s="162"/>
      <c r="DM146" s="162"/>
      <c r="DN146" s="162"/>
      <c r="DO146" s="162"/>
      <c r="DP146" s="162"/>
      <c r="DQ146" s="162"/>
      <c r="DR146" s="162"/>
      <c r="DS146" s="162"/>
      <c r="DT146" s="162"/>
      <c r="DU146" s="162"/>
      <c r="DV146" s="162"/>
      <c r="DW146" s="162"/>
      <c r="DX146" s="404"/>
      <c r="DY146" s="404"/>
      <c r="DZ146" s="404"/>
      <c r="EA146" s="404"/>
      <c r="EB146" s="436"/>
      <c r="EC146" s="436"/>
      <c r="ED146" s="436"/>
      <c r="EE146" s="436"/>
      <c r="EF146" s="436"/>
      <c r="EG146" s="436"/>
      <c r="EH146" s="436"/>
      <c r="EI146" s="436"/>
      <c r="EJ146" s="404"/>
      <c r="EK146" s="404"/>
      <c r="EL146" s="404"/>
      <c r="EM146" s="404"/>
      <c r="EN146" s="162"/>
      <c r="EO146" s="162"/>
      <c r="EP146" s="162"/>
      <c r="EQ146" s="162"/>
      <c r="ER146" s="162"/>
      <c r="ES146" s="162"/>
      <c r="ET146" s="162"/>
      <c r="EU146" s="162"/>
      <c r="EV146" s="401"/>
      <c r="EW146" s="401"/>
      <c r="EX146" s="401"/>
      <c r="EY146" s="401"/>
      <c r="EZ146" s="401"/>
      <c r="FA146" s="401"/>
      <c r="FB146" s="401"/>
      <c r="FC146" s="401"/>
      <c r="FD146" s="162"/>
      <c r="FE146" s="162"/>
      <c r="FF146" s="162"/>
      <c r="FG146" s="162"/>
      <c r="FH146" s="162"/>
      <c r="FI146" s="162"/>
      <c r="FJ146" s="162"/>
      <c r="FK146" s="162"/>
      <c r="FL146" s="162"/>
      <c r="FM146" s="162"/>
      <c r="FN146" s="162"/>
      <c r="FO146" s="162"/>
      <c r="FP146" s="162"/>
      <c r="FQ146" s="162"/>
      <c r="FR146" s="162"/>
      <c r="FS146" s="162"/>
      <c r="FT146" s="162"/>
      <c r="FU146" s="162"/>
      <c r="FV146" s="162"/>
      <c r="FW146" s="162"/>
      <c r="FX146" s="162"/>
      <c r="FY146" s="162"/>
      <c r="FZ146" s="162"/>
      <c r="GA146" s="162"/>
      <c r="GB146" s="162"/>
      <c r="GC146" s="162"/>
      <c r="GD146" s="162"/>
    </row>
    <row r="147" spans="1:256" ht="7.5" customHeight="1" x14ac:dyDescent="0.35">
      <c r="AG147" s="162"/>
      <c r="AH147" s="162"/>
      <c r="AI147" s="475"/>
      <c r="AJ147" s="475"/>
      <c r="AK147" s="475"/>
      <c r="AL147" s="475"/>
      <c r="AM147" s="374"/>
      <c r="AN147" s="374"/>
      <c r="AO147" s="374"/>
      <c r="AP147" s="374"/>
      <c r="AQ147" s="374"/>
      <c r="AR147" s="374"/>
      <c r="AS147" s="374"/>
      <c r="AT147" s="374"/>
      <c r="AU147" s="475"/>
      <c r="AV147" s="475"/>
      <c r="AW147" s="475"/>
      <c r="AX147" s="475"/>
      <c r="AY147" s="162"/>
      <c r="AZ147" s="162"/>
      <c r="BA147" s="162"/>
      <c r="BB147" s="162"/>
      <c r="BC147" s="390"/>
      <c r="BD147" s="390"/>
      <c r="BE147" s="390"/>
      <c r="BF147" s="162"/>
      <c r="BG147" s="162"/>
      <c r="BH147" s="162"/>
      <c r="BI147" s="162"/>
      <c r="BJ147" s="162"/>
      <c r="BK147" s="162"/>
      <c r="BL147" s="162"/>
      <c r="BM147" s="162"/>
      <c r="BN147" s="162"/>
      <c r="BO147" s="162"/>
      <c r="BP147" s="162"/>
      <c r="BQ147" s="162"/>
      <c r="BR147" s="162"/>
      <c r="BS147" s="162"/>
      <c r="BT147" s="162"/>
      <c r="BU147" s="162"/>
      <c r="BV147" s="162"/>
      <c r="BW147" s="162"/>
      <c r="BX147" s="162"/>
      <c r="BY147" s="374"/>
      <c r="BZ147" s="374"/>
      <c r="CA147" s="374"/>
      <c r="CB147" s="374"/>
      <c r="CC147" s="162"/>
      <c r="CD147" s="475"/>
      <c r="CE147" s="475"/>
      <c r="CF147" s="475"/>
      <c r="CG147" s="475"/>
      <c r="CH147" s="374"/>
      <c r="CI147" s="374"/>
      <c r="CJ147" s="374"/>
      <c r="CK147" s="374"/>
      <c r="CL147" s="374"/>
      <c r="CM147" s="374"/>
      <c r="CN147" s="374"/>
      <c r="CO147" s="374"/>
      <c r="CP147" s="475"/>
      <c r="CQ147" s="475"/>
      <c r="CR147" s="475"/>
      <c r="CS147" s="475"/>
      <c r="CT147" s="404"/>
      <c r="CU147" s="404"/>
      <c r="CV147" s="404"/>
      <c r="CW147" s="404"/>
      <c r="CX147" s="436"/>
      <c r="CY147" s="436"/>
      <c r="CZ147" s="436"/>
      <c r="DA147" s="436"/>
      <c r="DB147" s="436"/>
      <c r="DC147" s="436"/>
      <c r="DD147" s="436"/>
      <c r="DE147" s="436"/>
      <c r="DF147" s="404"/>
      <c r="DG147" s="404"/>
      <c r="DH147" s="404"/>
      <c r="DI147" s="404"/>
      <c r="DJ147" s="374"/>
      <c r="DK147" s="162"/>
      <c r="DL147" s="162"/>
      <c r="DM147" s="162"/>
      <c r="DN147" s="162"/>
      <c r="DO147" s="162"/>
      <c r="DP147" s="162"/>
      <c r="DQ147" s="162"/>
      <c r="DR147" s="162"/>
      <c r="DS147" s="162"/>
      <c r="DT147" s="401"/>
      <c r="DU147" s="401"/>
      <c r="DV147" s="401"/>
      <c r="DW147" s="401"/>
      <c r="DX147" s="404"/>
      <c r="DY147" s="404"/>
      <c r="DZ147" s="404"/>
      <c r="EA147" s="404"/>
      <c r="EB147" s="436"/>
      <c r="EC147" s="436"/>
      <c r="ED147" s="436"/>
      <c r="EE147" s="436"/>
      <c r="EF147" s="436"/>
      <c r="EG147" s="436"/>
      <c r="EH147" s="436"/>
      <c r="EI147" s="436"/>
      <c r="EJ147" s="404"/>
      <c r="EK147" s="404"/>
      <c r="EL147" s="404"/>
      <c r="EM147" s="404"/>
      <c r="EN147" s="162"/>
      <c r="EO147" s="162"/>
      <c r="EP147" s="162"/>
      <c r="EQ147" s="162"/>
      <c r="ER147" s="162"/>
      <c r="ES147" s="162"/>
      <c r="ET147" s="162"/>
      <c r="EU147" s="162"/>
      <c r="EV147" s="401"/>
      <c r="EW147" s="401"/>
      <c r="EX147" s="401"/>
      <c r="EY147" s="401"/>
      <c r="EZ147" s="401"/>
      <c r="FA147" s="401"/>
      <c r="FB147" s="401"/>
      <c r="FC147" s="401"/>
      <c r="FD147" s="162"/>
      <c r="FE147" s="162"/>
      <c r="FF147" s="162"/>
      <c r="FG147" s="162"/>
      <c r="FH147" s="162"/>
      <c r="FI147" s="162"/>
      <c r="FJ147" s="162"/>
      <c r="FK147" s="162"/>
      <c r="FL147" s="162"/>
      <c r="FM147" s="162"/>
      <c r="FN147" s="162"/>
      <c r="FO147" s="162"/>
      <c r="FP147" s="162"/>
      <c r="FQ147" s="162"/>
      <c r="FR147" s="162"/>
      <c r="FS147" s="162"/>
      <c r="FT147" s="162"/>
      <c r="FU147" s="162"/>
      <c r="FV147" s="162"/>
      <c r="FW147" s="162"/>
      <c r="FX147" s="162"/>
      <c r="FY147" s="162"/>
      <c r="FZ147" s="162"/>
      <c r="GA147" s="162"/>
      <c r="GB147" s="162"/>
      <c r="GC147" s="162"/>
      <c r="GD147" s="162"/>
      <c r="IV147" s="374"/>
    </row>
    <row r="148" spans="1:256" ht="7.5" customHeight="1" x14ac:dyDescent="0.35">
      <c r="AG148" s="162"/>
      <c r="AH148" s="162"/>
      <c r="AI148" s="475"/>
      <c r="AJ148" s="475"/>
      <c r="AK148" s="475"/>
      <c r="AL148" s="475"/>
      <c r="AM148" s="374"/>
      <c r="AN148" s="374"/>
      <c r="AO148" s="374"/>
      <c r="AP148" s="374"/>
      <c r="AQ148" s="374"/>
      <c r="AR148" s="374"/>
      <c r="AS148" s="374"/>
      <c r="AT148" s="374"/>
      <c r="AU148" s="475"/>
      <c r="AV148" s="475"/>
      <c r="AW148" s="475"/>
      <c r="AX148" s="475"/>
      <c r="AY148" s="162"/>
      <c r="AZ148" s="162"/>
      <c r="BA148" s="162"/>
      <c r="BB148" s="162"/>
      <c r="BC148" s="390"/>
      <c r="BD148" s="390"/>
      <c r="BE148" s="390"/>
      <c r="BF148" s="162"/>
      <c r="BG148" s="162"/>
      <c r="BH148" s="162"/>
      <c r="BI148" s="162"/>
      <c r="BJ148" s="162"/>
      <c r="BK148" s="162"/>
      <c r="BL148" s="162"/>
      <c r="BM148" s="162"/>
      <c r="BN148" s="162"/>
      <c r="BO148" s="162"/>
      <c r="BP148" s="162"/>
      <c r="BQ148" s="162"/>
      <c r="BR148" s="162"/>
      <c r="BS148" s="162"/>
      <c r="BT148" s="162"/>
      <c r="BU148" s="162"/>
      <c r="BV148" s="162"/>
      <c r="BW148" s="162"/>
      <c r="BX148" s="162"/>
      <c r="BY148" s="374"/>
      <c r="BZ148" s="374"/>
      <c r="CA148" s="374"/>
      <c r="CB148" s="374"/>
      <c r="CC148" s="162"/>
      <c r="CD148" s="475"/>
      <c r="CE148" s="475"/>
      <c r="CF148" s="475"/>
      <c r="CG148" s="475"/>
      <c r="CH148" s="374"/>
      <c r="CI148" s="374"/>
      <c r="CJ148" s="374"/>
      <c r="CK148" s="374"/>
      <c r="CL148" s="374"/>
      <c r="CM148" s="374"/>
      <c r="CN148" s="374"/>
      <c r="CO148" s="374"/>
      <c r="CP148" s="475"/>
      <c r="CQ148" s="475"/>
      <c r="CR148" s="475"/>
      <c r="CS148" s="475"/>
      <c r="CT148" s="404"/>
      <c r="CU148" s="404"/>
      <c r="CV148" s="404"/>
      <c r="CW148" s="404"/>
      <c r="CX148" s="436"/>
      <c r="CY148" s="436"/>
      <c r="CZ148" s="436"/>
      <c r="DA148" s="436"/>
      <c r="DB148" s="436"/>
      <c r="DC148" s="436"/>
      <c r="DD148" s="436"/>
      <c r="DE148" s="436"/>
      <c r="DF148" s="404"/>
      <c r="DG148" s="404"/>
      <c r="DH148" s="404"/>
      <c r="DI148" s="404"/>
      <c r="DJ148" s="374"/>
      <c r="DK148" s="162"/>
      <c r="DL148" s="162"/>
      <c r="DM148" s="162"/>
      <c r="DN148" s="162"/>
      <c r="DO148" s="162"/>
      <c r="DP148" s="162"/>
      <c r="DQ148" s="162"/>
      <c r="DR148" s="162"/>
      <c r="DS148" s="162"/>
      <c r="DT148" s="401"/>
      <c r="DU148" s="401"/>
      <c r="DV148" s="401"/>
      <c r="DW148" s="401"/>
      <c r="DX148" s="404"/>
      <c r="DY148" s="404"/>
      <c r="DZ148" s="404"/>
      <c r="EA148" s="404"/>
      <c r="EB148" s="436"/>
      <c r="EC148" s="436"/>
      <c r="ED148" s="436"/>
      <c r="EE148" s="436"/>
      <c r="EF148" s="436"/>
      <c r="EG148" s="436"/>
      <c r="EH148" s="436"/>
      <c r="EI148" s="436"/>
      <c r="EJ148" s="404"/>
      <c r="EK148" s="404"/>
      <c r="EL148" s="404"/>
      <c r="EM148" s="404"/>
      <c r="EN148" s="162"/>
      <c r="EO148" s="162"/>
      <c r="EP148" s="162"/>
      <c r="EQ148" s="162"/>
      <c r="ER148" s="162"/>
      <c r="ES148" s="162"/>
      <c r="ET148" s="162"/>
      <c r="EU148" s="162"/>
      <c r="EV148" s="401"/>
      <c r="EW148" s="401"/>
      <c r="EX148" s="401"/>
      <c r="EY148" s="401"/>
      <c r="EZ148" s="401"/>
      <c r="FA148" s="401"/>
      <c r="FB148" s="401"/>
      <c r="FC148" s="401"/>
      <c r="FD148" s="162"/>
      <c r="FE148" s="162"/>
      <c r="FF148" s="162"/>
      <c r="FG148" s="162"/>
      <c r="FH148" s="162"/>
      <c r="FI148" s="162"/>
      <c r="FJ148" s="162"/>
      <c r="FK148" s="162"/>
      <c r="FL148" s="162"/>
      <c r="FM148" s="162"/>
      <c r="FN148" s="162"/>
      <c r="FO148" s="162"/>
      <c r="FP148" s="162"/>
      <c r="FQ148" s="162"/>
      <c r="FR148" s="162"/>
      <c r="FS148" s="162"/>
      <c r="FT148" s="162"/>
      <c r="FU148" s="162"/>
      <c r="FV148" s="162"/>
      <c r="FW148" s="162"/>
      <c r="FX148" s="162"/>
      <c r="FY148" s="162"/>
      <c r="FZ148" s="162"/>
      <c r="GA148" s="162"/>
      <c r="GB148" s="162"/>
      <c r="GC148" s="162"/>
      <c r="GD148" s="162"/>
      <c r="IV148" s="374"/>
    </row>
    <row r="149" spans="1:256" ht="7.5" customHeight="1" x14ac:dyDescent="0.35">
      <c r="AG149" s="162"/>
      <c r="AH149" s="162"/>
      <c r="AI149" s="162"/>
      <c r="AJ149" s="162"/>
      <c r="AK149" s="509"/>
      <c r="AL149" s="509"/>
      <c r="AM149" s="509"/>
      <c r="AN149" s="509"/>
      <c r="AO149" s="509"/>
      <c r="AP149" s="509"/>
      <c r="AQ149" s="509"/>
      <c r="AR149" s="509"/>
      <c r="AS149" s="162"/>
      <c r="AT149" s="162"/>
      <c r="AU149" s="162"/>
      <c r="AV149" s="162"/>
      <c r="AW149" s="162"/>
      <c r="AX149" s="162"/>
      <c r="AY149" s="162"/>
      <c r="AZ149" s="162"/>
      <c r="BA149" s="162"/>
      <c r="BB149" s="629"/>
      <c r="BC149" s="629"/>
      <c r="BD149" s="629"/>
      <c r="BE149" s="629"/>
      <c r="BF149" s="629"/>
      <c r="BG149" s="629"/>
      <c r="BH149" s="629"/>
      <c r="BI149" s="629"/>
      <c r="BJ149" s="390"/>
      <c r="BK149" s="162"/>
      <c r="BL149" s="162"/>
      <c r="BM149" s="162"/>
      <c r="BN149" s="162"/>
      <c r="BO149" s="162"/>
      <c r="BP149" s="162"/>
      <c r="BQ149" s="162"/>
      <c r="BR149" s="162"/>
      <c r="BS149" s="629"/>
      <c r="BT149" s="629"/>
      <c r="BU149" s="629"/>
      <c r="BV149" s="629"/>
      <c r="BW149" s="629"/>
      <c r="BX149" s="629"/>
      <c r="BY149" s="629"/>
      <c r="BZ149" s="629"/>
      <c r="CA149" s="162"/>
      <c r="CB149" s="162"/>
      <c r="CC149" s="162"/>
      <c r="CD149" s="162"/>
      <c r="CE149" s="162"/>
      <c r="CF149" s="162"/>
      <c r="CG149" s="162"/>
      <c r="CH149" s="162"/>
      <c r="CI149" s="475"/>
      <c r="CJ149" s="632"/>
      <c r="CK149" s="632"/>
      <c r="CL149" s="632"/>
      <c r="CM149" s="632"/>
      <c r="CN149" s="632"/>
      <c r="CO149" s="632"/>
      <c r="CP149" s="632"/>
      <c r="CQ149" s="632"/>
      <c r="CR149" s="374"/>
      <c r="CS149" s="374"/>
      <c r="CT149" s="374"/>
      <c r="CU149" s="475"/>
      <c r="CV149" s="475"/>
      <c r="CW149" s="475"/>
      <c r="CX149" s="475"/>
      <c r="CY149" s="404"/>
      <c r="CZ149" s="404"/>
      <c r="DA149" s="404"/>
      <c r="DB149" s="509"/>
      <c r="DC149" s="509"/>
      <c r="DD149" s="509"/>
      <c r="DE149" s="509"/>
      <c r="DF149" s="509"/>
      <c r="DG149" s="509"/>
      <c r="DH149" s="509"/>
      <c r="DI149" s="436"/>
      <c r="DJ149" s="436"/>
      <c r="DK149" s="404"/>
      <c r="DL149" s="404"/>
      <c r="DM149" s="404"/>
      <c r="DN149" s="404"/>
      <c r="DO149" s="162"/>
      <c r="DP149" s="162"/>
      <c r="DQ149" s="162"/>
      <c r="DR149" s="509"/>
      <c r="DS149" s="509"/>
      <c r="DT149" s="509"/>
      <c r="DU149" s="509"/>
      <c r="DV149" s="509"/>
      <c r="DW149" s="509"/>
      <c r="DX149" s="509"/>
      <c r="DY149" s="509"/>
      <c r="DZ149" s="401"/>
      <c r="EA149" s="407"/>
      <c r="EB149" s="407"/>
      <c r="EC149" s="407"/>
      <c r="ED149" s="407"/>
      <c r="EE149" s="433"/>
      <c r="EF149" s="433"/>
      <c r="EG149" s="433"/>
      <c r="EH149" s="433"/>
      <c r="EI149" s="436"/>
      <c r="EJ149" s="436"/>
      <c r="EK149" s="436"/>
      <c r="EL149" s="436"/>
      <c r="EM149" s="404"/>
      <c r="EN149" s="404"/>
      <c r="EO149" s="404"/>
      <c r="EP149" s="404"/>
      <c r="EQ149" s="162"/>
      <c r="ER149" s="162"/>
      <c r="ES149" s="162"/>
      <c r="ET149" s="162"/>
      <c r="EU149" s="162"/>
      <c r="EV149" s="162"/>
      <c r="EW149" s="162"/>
      <c r="EX149" s="162"/>
      <c r="EY149" s="162"/>
      <c r="EZ149" s="162"/>
      <c r="FA149" s="162"/>
      <c r="FB149" s="162"/>
      <c r="FC149" s="162"/>
      <c r="FD149" s="162"/>
      <c r="FE149" s="404"/>
      <c r="FF149" s="404"/>
      <c r="FG149" s="404"/>
      <c r="FH149" s="404"/>
      <c r="FI149" s="404"/>
      <c r="FJ149" s="404"/>
      <c r="FK149" s="404"/>
      <c r="FL149" s="404"/>
      <c r="FM149" s="162"/>
      <c r="FN149" s="162"/>
      <c r="FO149" s="162"/>
      <c r="FP149" s="162"/>
      <c r="FQ149" s="162"/>
      <c r="FR149" s="162"/>
      <c r="FS149" s="162"/>
      <c r="FT149" s="162"/>
      <c r="FU149" s="162"/>
      <c r="FV149" s="162"/>
      <c r="FW149" s="162"/>
      <c r="FX149" s="162"/>
      <c r="FY149" s="162"/>
      <c r="FZ149" s="162"/>
      <c r="GA149" s="162"/>
      <c r="GB149" s="162"/>
      <c r="GC149" s="162"/>
      <c r="GD149" s="162"/>
      <c r="GE149" s="162"/>
      <c r="GF149" s="162"/>
      <c r="GG149" s="162"/>
      <c r="GH149" s="162"/>
      <c r="GI149" s="162"/>
    </row>
    <row r="150" spans="1:256" ht="7.5" customHeight="1" x14ac:dyDescent="0.35">
      <c r="AG150" s="162"/>
      <c r="AH150" s="162"/>
      <c r="AI150" s="162"/>
      <c r="AJ150" s="162"/>
      <c r="AK150" s="509"/>
      <c r="AL150" s="509"/>
      <c r="AM150" s="509"/>
      <c r="AN150" s="509"/>
      <c r="AO150" s="509"/>
      <c r="AP150" s="509"/>
      <c r="AQ150" s="509"/>
      <c r="AR150" s="509"/>
      <c r="AS150" s="162"/>
      <c r="AT150" s="162"/>
      <c r="AU150" s="162"/>
      <c r="AV150" s="162"/>
      <c r="AW150" s="162"/>
      <c r="AX150" s="162"/>
      <c r="AY150" s="162"/>
      <c r="AZ150" s="162"/>
      <c r="BA150" s="162"/>
      <c r="BB150" s="629"/>
      <c r="BC150" s="629"/>
      <c r="BD150" s="629"/>
      <c r="BE150" s="629"/>
      <c r="BF150" s="629"/>
      <c r="BG150" s="629"/>
      <c r="BH150" s="629"/>
      <c r="BI150" s="629"/>
      <c r="BJ150" s="390"/>
      <c r="BK150" s="162"/>
      <c r="BL150" s="162"/>
      <c r="BM150" s="162"/>
      <c r="BN150" s="162"/>
      <c r="BO150" s="162"/>
      <c r="BP150" s="162"/>
      <c r="BQ150" s="162"/>
      <c r="BR150" s="162"/>
      <c r="BS150" s="629"/>
      <c r="BT150" s="629"/>
      <c r="BU150" s="629"/>
      <c r="BV150" s="629"/>
      <c r="BW150" s="629"/>
      <c r="BX150" s="629"/>
      <c r="BY150" s="629"/>
      <c r="BZ150" s="629"/>
      <c r="CA150" s="162"/>
      <c r="CB150" s="162"/>
      <c r="CC150" s="162"/>
      <c r="CD150" s="162"/>
      <c r="CE150" s="162"/>
      <c r="CF150" s="162"/>
      <c r="CG150" s="162"/>
      <c r="CH150" s="162"/>
      <c r="CI150" s="162"/>
      <c r="CJ150" s="632"/>
      <c r="CK150" s="632"/>
      <c r="CL150" s="632"/>
      <c r="CM150" s="632"/>
      <c r="CN150" s="632"/>
      <c r="CO150" s="632"/>
      <c r="CP150" s="632"/>
      <c r="CQ150" s="632"/>
      <c r="CR150" s="162"/>
      <c r="CS150" s="162"/>
      <c r="CT150" s="162"/>
      <c r="CU150" s="162"/>
      <c r="CV150" s="162"/>
      <c r="CW150" s="162"/>
      <c r="CX150" s="162"/>
      <c r="CY150" s="162"/>
      <c r="CZ150" s="162"/>
      <c r="DA150" s="162"/>
      <c r="DB150" s="509"/>
      <c r="DC150" s="509"/>
      <c r="DD150" s="509"/>
      <c r="DE150" s="509"/>
      <c r="DF150" s="509"/>
      <c r="DG150" s="509"/>
      <c r="DH150" s="509"/>
      <c r="DI150" s="410"/>
      <c r="DJ150" s="162"/>
      <c r="DK150" s="162"/>
      <c r="DL150" s="162"/>
      <c r="DM150" s="162"/>
      <c r="DN150" s="162"/>
      <c r="DO150" s="162"/>
      <c r="DP150" s="162"/>
      <c r="DQ150" s="162"/>
      <c r="DR150" s="509"/>
      <c r="DS150" s="509"/>
      <c r="DT150" s="509"/>
      <c r="DU150" s="509"/>
      <c r="DV150" s="509"/>
      <c r="DW150" s="509"/>
      <c r="DX150" s="509"/>
      <c r="DY150" s="509"/>
      <c r="DZ150" s="407"/>
      <c r="EA150" s="407"/>
      <c r="EB150" s="407"/>
      <c r="EC150" s="433"/>
      <c r="ED150" s="433"/>
      <c r="EE150" s="433"/>
      <c r="EF150" s="433"/>
      <c r="EG150" s="433"/>
      <c r="EH150" s="433"/>
      <c r="EI150" s="433"/>
      <c r="EJ150" s="433"/>
      <c r="EK150" s="404"/>
      <c r="EL150" s="404"/>
      <c r="EM150" s="404"/>
      <c r="EN150" s="404"/>
      <c r="EO150" s="162"/>
      <c r="EP150" s="162"/>
      <c r="EQ150" s="162"/>
      <c r="ER150" s="162"/>
      <c r="ES150" s="162"/>
      <c r="ET150" s="162"/>
      <c r="EU150" s="162"/>
      <c r="EV150" s="162"/>
      <c r="EW150" s="162"/>
      <c r="EX150" s="162"/>
      <c r="EY150" s="162"/>
      <c r="EZ150" s="162"/>
      <c r="FA150" s="404"/>
      <c r="FB150" s="404"/>
      <c r="FC150" s="404"/>
      <c r="FD150" s="404"/>
      <c r="FE150" s="436"/>
      <c r="FF150" s="436"/>
      <c r="FG150" s="436"/>
      <c r="FH150" s="436"/>
      <c r="FI150" s="436"/>
      <c r="FJ150" s="436"/>
      <c r="FK150" s="436"/>
      <c r="FL150" s="436"/>
      <c r="FM150" s="162"/>
      <c r="FN150" s="162"/>
      <c r="FO150" s="162"/>
      <c r="FP150" s="162"/>
      <c r="FQ150" s="162"/>
      <c r="FR150" s="162"/>
      <c r="FS150" s="162"/>
      <c r="FT150" s="162"/>
      <c r="FU150" s="162"/>
      <c r="FV150" s="162"/>
      <c r="FW150" s="162"/>
      <c r="FX150" s="162"/>
      <c r="FY150" s="162"/>
      <c r="FZ150" s="162"/>
      <c r="GA150" s="162"/>
      <c r="GB150" s="162"/>
      <c r="GC150" s="162"/>
      <c r="GD150" s="162"/>
      <c r="GE150" s="162"/>
      <c r="GF150" s="162"/>
      <c r="GG150" s="162"/>
      <c r="GH150" s="162"/>
      <c r="GI150" s="162"/>
    </row>
    <row r="151" spans="1:256" ht="7.5" customHeight="1" x14ac:dyDescent="0.35">
      <c r="AG151" s="162"/>
      <c r="AH151" s="162"/>
      <c r="AI151" s="162"/>
      <c r="AJ151" s="162"/>
      <c r="AK151" s="509"/>
      <c r="AL151" s="509"/>
      <c r="AM151" s="509"/>
      <c r="AN151" s="509"/>
      <c r="AO151" s="509"/>
      <c r="AP151" s="509"/>
      <c r="AQ151" s="509"/>
      <c r="AR151" s="509"/>
      <c r="AS151" s="162"/>
      <c r="AT151" s="162"/>
      <c r="AU151" s="162"/>
      <c r="AV151" s="162"/>
      <c r="AW151" s="162"/>
      <c r="AX151" s="162"/>
      <c r="AY151" s="162"/>
      <c r="AZ151" s="162"/>
      <c r="BA151" s="162"/>
      <c r="BB151" s="629"/>
      <c r="BC151" s="629"/>
      <c r="BD151" s="629"/>
      <c r="BE151" s="629"/>
      <c r="BF151" s="629"/>
      <c r="BG151" s="629"/>
      <c r="BH151" s="629"/>
      <c r="BI151" s="629"/>
      <c r="BJ151" s="390"/>
      <c r="BK151" s="162"/>
      <c r="BL151" s="162"/>
      <c r="BM151" s="162"/>
      <c r="BN151" s="162"/>
      <c r="BO151" s="162"/>
      <c r="BP151" s="162"/>
      <c r="BQ151" s="162"/>
      <c r="BR151" s="162"/>
      <c r="BS151" s="629"/>
      <c r="BT151" s="629"/>
      <c r="BU151" s="629"/>
      <c r="BV151" s="629"/>
      <c r="BW151" s="629"/>
      <c r="BX151" s="629"/>
      <c r="BY151" s="629"/>
      <c r="BZ151" s="629"/>
      <c r="CA151" s="162"/>
      <c r="CB151" s="162"/>
      <c r="CC151" s="162"/>
      <c r="CD151" s="162"/>
      <c r="CE151" s="162"/>
      <c r="CF151" s="162"/>
      <c r="CG151" s="162"/>
      <c r="CH151" s="162"/>
      <c r="CI151" s="162"/>
      <c r="CJ151" s="632"/>
      <c r="CK151" s="632"/>
      <c r="CL151" s="632"/>
      <c r="CM151" s="632"/>
      <c r="CN151" s="632"/>
      <c r="CO151" s="632"/>
      <c r="CP151" s="632"/>
      <c r="CQ151" s="632"/>
      <c r="CR151" s="162"/>
      <c r="CS151" s="162"/>
      <c r="CT151" s="162"/>
      <c r="CU151" s="162"/>
      <c r="CV151" s="162"/>
      <c r="CW151" s="162"/>
      <c r="CX151" s="162"/>
      <c r="CY151" s="162"/>
      <c r="CZ151" s="162"/>
      <c r="DA151" s="162"/>
      <c r="DB151" s="509"/>
      <c r="DC151" s="509"/>
      <c r="DD151" s="509"/>
      <c r="DE151" s="509"/>
      <c r="DF151" s="509"/>
      <c r="DG151" s="509"/>
      <c r="DH151" s="509"/>
      <c r="DI151" s="410"/>
      <c r="DJ151" s="162"/>
      <c r="DK151" s="162"/>
      <c r="DL151" s="162"/>
      <c r="DM151" s="162"/>
      <c r="DN151" s="162"/>
      <c r="DO151" s="162"/>
      <c r="DP151" s="162"/>
      <c r="DQ151" s="162"/>
      <c r="DR151" s="509"/>
      <c r="DS151" s="509"/>
      <c r="DT151" s="509"/>
      <c r="DU151" s="509"/>
      <c r="DV151" s="509"/>
      <c r="DW151" s="509"/>
      <c r="DX151" s="509"/>
      <c r="DY151" s="509"/>
      <c r="DZ151" s="407"/>
      <c r="EA151" s="407"/>
      <c r="EB151" s="407"/>
      <c r="EC151" s="433"/>
      <c r="ED151" s="433"/>
      <c r="EE151" s="433"/>
      <c r="EF151" s="433"/>
      <c r="EG151" s="433"/>
      <c r="EH151" s="433"/>
      <c r="EI151" s="433"/>
      <c r="EJ151" s="433"/>
      <c r="EK151" s="404"/>
      <c r="EL151" s="404"/>
      <c r="EM151" s="404"/>
      <c r="EN151" s="404"/>
      <c r="EO151" s="162"/>
      <c r="EP151" s="162"/>
      <c r="EQ151" s="162"/>
      <c r="ER151" s="162"/>
      <c r="ES151" s="162"/>
      <c r="ET151" s="162"/>
      <c r="EU151" s="162"/>
      <c r="EV151" s="162"/>
      <c r="EW151" s="162"/>
      <c r="EX151" s="162"/>
      <c r="EY151" s="162"/>
      <c r="EZ151" s="162"/>
      <c r="FA151" s="404"/>
      <c r="FB151" s="404"/>
      <c r="FC151" s="404"/>
      <c r="FD151" s="404"/>
      <c r="FE151" s="436"/>
      <c r="FF151" s="436"/>
      <c r="FG151" s="436"/>
      <c r="FH151" s="436"/>
      <c r="FI151" s="436"/>
      <c r="FJ151" s="436"/>
      <c r="FK151" s="436"/>
      <c r="FL151" s="436"/>
      <c r="FM151" s="162"/>
      <c r="FN151" s="162"/>
      <c r="FO151" s="162"/>
      <c r="FP151" s="162"/>
      <c r="FQ151" s="162"/>
      <c r="FR151" s="162"/>
      <c r="FS151" s="162"/>
      <c r="FT151" s="162"/>
      <c r="FU151" s="162"/>
      <c r="FV151" s="162"/>
      <c r="FW151" s="162"/>
      <c r="FX151" s="162"/>
      <c r="FY151" s="162"/>
      <c r="FZ151" s="162"/>
      <c r="GA151" s="162"/>
      <c r="GB151" s="162"/>
      <c r="GC151" s="162"/>
      <c r="GD151" s="162"/>
      <c r="GE151" s="162"/>
      <c r="GF151" s="162"/>
      <c r="GG151" s="162"/>
      <c r="GH151" s="162"/>
      <c r="GI151" s="162"/>
    </row>
    <row r="152" spans="1:256" ht="7.5" customHeight="1" x14ac:dyDescent="0.35">
      <c r="AF152" s="475"/>
      <c r="AG152" s="475"/>
      <c r="AH152" s="475"/>
      <c r="AI152" s="475"/>
      <c r="AJ152" s="625"/>
      <c r="AK152" s="626"/>
      <c r="AL152" s="626"/>
      <c r="AM152" s="626"/>
      <c r="AN152" s="625"/>
      <c r="AO152" s="626"/>
      <c r="AP152" s="626"/>
      <c r="AQ152" s="626"/>
      <c r="AR152" s="475"/>
      <c r="AS152" s="475"/>
      <c r="AT152" s="475"/>
      <c r="AU152" s="475"/>
      <c r="AV152" s="404"/>
      <c r="AW152" s="475"/>
      <c r="AX152" s="475"/>
      <c r="AY152" s="475"/>
      <c r="AZ152" s="475"/>
      <c r="BA152" s="625"/>
      <c r="BB152" s="626"/>
      <c r="BC152" s="626"/>
      <c r="BD152" s="626"/>
      <c r="BE152" s="625"/>
      <c r="BF152" s="626"/>
      <c r="BG152" s="626"/>
      <c r="BH152" s="626"/>
      <c r="BI152" s="475"/>
      <c r="BJ152" s="475"/>
      <c r="BK152" s="475"/>
      <c r="BL152" s="475"/>
      <c r="BM152" s="404"/>
      <c r="BN152" s="475"/>
      <c r="BO152" s="475"/>
      <c r="BP152" s="475"/>
      <c r="BQ152" s="475"/>
      <c r="BR152" s="625"/>
      <c r="BS152" s="626"/>
      <c r="BT152" s="626"/>
      <c r="BU152" s="626"/>
      <c r="BV152" s="625"/>
      <c r="BW152" s="626"/>
      <c r="BX152" s="626"/>
      <c r="BY152" s="626"/>
      <c r="BZ152" s="475"/>
      <c r="CA152" s="475"/>
      <c r="CB152" s="475"/>
      <c r="CC152" s="475"/>
      <c r="CD152" s="475"/>
      <c r="CE152" s="475"/>
      <c r="CF152" s="475"/>
      <c r="CG152" s="475"/>
      <c r="CH152" s="475"/>
      <c r="CI152" s="625"/>
      <c r="CJ152" s="626"/>
      <c r="CK152" s="626"/>
      <c r="CL152" s="626"/>
      <c r="CM152" s="625"/>
      <c r="CN152" s="626"/>
      <c r="CO152" s="626"/>
      <c r="CP152" s="626"/>
      <c r="CQ152" s="475"/>
      <c r="CR152" s="475"/>
      <c r="CS152" s="475"/>
      <c r="CT152" s="475"/>
      <c r="CU152" s="404"/>
      <c r="CV152" s="475"/>
      <c r="CW152" s="475"/>
      <c r="CX152" s="475"/>
      <c r="CY152" s="475"/>
      <c r="CZ152" s="625"/>
      <c r="DA152" s="626"/>
      <c r="DB152" s="626"/>
      <c r="DC152" s="626"/>
      <c r="DD152" s="625"/>
      <c r="DE152" s="626"/>
      <c r="DF152" s="626"/>
      <c r="DG152" s="626"/>
      <c r="DH152" s="475"/>
      <c r="DI152" s="475"/>
      <c r="DJ152" s="475"/>
      <c r="DK152" s="475"/>
      <c r="DL152" s="404"/>
      <c r="DM152" s="475"/>
      <c r="DN152" s="475"/>
      <c r="DO152" s="475"/>
      <c r="DP152" s="475"/>
      <c r="DQ152" s="625"/>
      <c r="DR152" s="626"/>
      <c r="DS152" s="626"/>
      <c r="DT152" s="626"/>
      <c r="DU152" s="625"/>
      <c r="DV152" s="626"/>
      <c r="DW152" s="626"/>
      <c r="DX152" s="626"/>
      <c r="DY152" s="475"/>
      <c r="DZ152" s="475"/>
      <c r="EA152" s="475"/>
      <c r="EB152" s="475"/>
      <c r="EC152" s="433"/>
      <c r="ED152" s="433"/>
      <c r="EE152" s="433"/>
      <c r="EF152" s="433"/>
      <c r="EG152" s="433"/>
      <c r="EH152" s="433"/>
      <c r="EI152" s="433"/>
      <c r="EJ152" s="433"/>
      <c r="EK152" s="404"/>
      <c r="EL152" s="404"/>
      <c r="EM152" s="404"/>
      <c r="EN152" s="404"/>
      <c r="EO152" s="162"/>
      <c r="EP152" s="162"/>
      <c r="EQ152" s="162"/>
      <c r="ER152" s="162"/>
      <c r="ES152" s="162"/>
      <c r="ET152" s="162"/>
      <c r="EU152" s="162"/>
      <c r="EV152" s="162"/>
      <c r="EW152" s="162"/>
      <c r="EX152" s="451"/>
      <c r="EY152" s="451"/>
      <c r="EZ152" s="451"/>
      <c r="FA152" s="451"/>
      <c r="FB152" s="451"/>
      <c r="FC152" s="410"/>
      <c r="FD152" s="404"/>
      <c r="FE152" s="436"/>
      <c r="FF152" s="436"/>
      <c r="FG152" s="436"/>
      <c r="FH152" s="436"/>
      <c r="FI152" s="436"/>
      <c r="FJ152" s="436"/>
      <c r="FK152" s="436"/>
      <c r="FL152" s="436"/>
      <c r="FM152" s="162"/>
      <c r="FN152" s="162"/>
      <c r="FO152" s="162"/>
      <c r="FP152" s="162"/>
      <c r="FQ152" s="162"/>
      <c r="FR152" s="162"/>
      <c r="FS152" s="162"/>
      <c r="FT152" s="162"/>
      <c r="FU152" s="162"/>
      <c r="FV152" s="162"/>
      <c r="FW152" s="162"/>
      <c r="FX152" s="162"/>
      <c r="FY152" s="162"/>
      <c r="FZ152" s="162"/>
      <c r="GA152" s="162"/>
      <c r="GB152" s="162"/>
      <c r="GC152" s="162"/>
      <c r="GD152" s="162"/>
      <c r="GE152" s="162"/>
      <c r="GF152" s="162"/>
      <c r="GG152" s="162"/>
      <c r="GH152" s="162"/>
      <c r="GI152" s="162"/>
    </row>
    <row r="153" spans="1:256" ht="7.5" customHeight="1" x14ac:dyDescent="0.35">
      <c r="AF153" s="475"/>
      <c r="AG153" s="475"/>
      <c r="AH153" s="475"/>
      <c r="AI153" s="475"/>
      <c r="AJ153" s="626"/>
      <c r="AK153" s="626"/>
      <c r="AL153" s="626"/>
      <c r="AM153" s="626"/>
      <c r="AN153" s="626"/>
      <c r="AO153" s="626"/>
      <c r="AP153" s="626"/>
      <c r="AQ153" s="626"/>
      <c r="AR153" s="475"/>
      <c r="AS153" s="475"/>
      <c r="AT153" s="475"/>
      <c r="AU153" s="475"/>
      <c r="AV153" s="404"/>
      <c r="AW153" s="475"/>
      <c r="AX153" s="475"/>
      <c r="AY153" s="475"/>
      <c r="AZ153" s="475"/>
      <c r="BA153" s="626"/>
      <c r="BB153" s="626"/>
      <c r="BC153" s="626"/>
      <c r="BD153" s="626"/>
      <c r="BE153" s="626"/>
      <c r="BF153" s="626"/>
      <c r="BG153" s="626"/>
      <c r="BH153" s="626"/>
      <c r="BI153" s="475"/>
      <c r="BJ153" s="475"/>
      <c r="BK153" s="475"/>
      <c r="BL153" s="475"/>
      <c r="BM153" s="404"/>
      <c r="BN153" s="475"/>
      <c r="BO153" s="475"/>
      <c r="BP153" s="475"/>
      <c r="BQ153" s="475"/>
      <c r="BR153" s="626"/>
      <c r="BS153" s="626"/>
      <c r="BT153" s="626"/>
      <c r="BU153" s="626"/>
      <c r="BV153" s="626"/>
      <c r="BW153" s="626"/>
      <c r="BX153" s="626"/>
      <c r="BY153" s="626"/>
      <c r="BZ153" s="475"/>
      <c r="CA153" s="475"/>
      <c r="CB153" s="475"/>
      <c r="CC153" s="475"/>
      <c r="CD153" s="475"/>
      <c r="CE153" s="475"/>
      <c r="CF153" s="475"/>
      <c r="CG153" s="475"/>
      <c r="CH153" s="475"/>
      <c r="CI153" s="626"/>
      <c r="CJ153" s="626"/>
      <c r="CK153" s="626"/>
      <c r="CL153" s="626"/>
      <c r="CM153" s="626"/>
      <c r="CN153" s="626"/>
      <c r="CO153" s="626"/>
      <c r="CP153" s="626"/>
      <c r="CQ153" s="475"/>
      <c r="CR153" s="475"/>
      <c r="CS153" s="475"/>
      <c r="CT153" s="475"/>
      <c r="CU153" s="404"/>
      <c r="CV153" s="475"/>
      <c r="CW153" s="475"/>
      <c r="CX153" s="475"/>
      <c r="CY153" s="475"/>
      <c r="CZ153" s="626"/>
      <c r="DA153" s="626"/>
      <c r="DB153" s="626"/>
      <c r="DC153" s="626"/>
      <c r="DD153" s="626"/>
      <c r="DE153" s="626"/>
      <c r="DF153" s="626"/>
      <c r="DG153" s="626"/>
      <c r="DH153" s="475"/>
      <c r="DI153" s="475"/>
      <c r="DJ153" s="475"/>
      <c r="DK153" s="475"/>
      <c r="DL153" s="404"/>
      <c r="DM153" s="475"/>
      <c r="DN153" s="475"/>
      <c r="DO153" s="475"/>
      <c r="DP153" s="475"/>
      <c r="DQ153" s="626"/>
      <c r="DR153" s="626"/>
      <c r="DS153" s="626"/>
      <c r="DT153" s="626"/>
      <c r="DU153" s="626"/>
      <c r="DV153" s="626"/>
      <c r="DW153" s="626"/>
      <c r="DX153" s="626"/>
      <c r="DY153" s="475"/>
      <c r="DZ153" s="475"/>
      <c r="EA153" s="475"/>
      <c r="EB153" s="475"/>
      <c r="EC153" s="433"/>
      <c r="ED153" s="433"/>
      <c r="EE153" s="433"/>
      <c r="EF153" s="433"/>
      <c r="EG153" s="433"/>
      <c r="EH153" s="433"/>
      <c r="EI153" s="433"/>
      <c r="EJ153" s="433"/>
      <c r="EK153" s="404"/>
      <c r="EL153" s="404"/>
      <c r="EM153" s="404"/>
      <c r="EN153" s="404"/>
      <c r="EO153" s="162"/>
      <c r="EP153" s="162"/>
      <c r="EQ153" s="162"/>
      <c r="ER153" s="162"/>
      <c r="ES153" s="162"/>
      <c r="ET153" s="162"/>
      <c r="EU153" s="162"/>
      <c r="EV153" s="162"/>
      <c r="EW153" s="162"/>
      <c r="EX153" s="451"/>
      <c r="EY153" s="451"/>
      <c r="EZ153" s="451"/>
      <c r="FA153" s="451"/>
      <c r="FB153" s="451"/>
      <c r="FC153" s="410"/>
      <c r="FD153" s="404"/>
      <c r="FE153" s="436"/>
      <c r="FF153" s="436"/>
      <c r="FG153" s="436"/>
      <c r="FH153" s="436"/>
      <c r="FI153" s="436"/>
      <c r="FJ153" s="436"/>
      <c r="FK153" s="436"/>
      <c r="FL153" s="436"/>
      <c r="FM153" s="162"/>
      <c r="FN153" s="162"/>
      <c r="FO153" s="162"/>
      <c r="FP153" s="162"/>
      <c r="FQ153" s="162"/>
      <c r="FR153" s="162"/>
      <c r="FS153" s="162"/>
      <c r="FT153" s="162"/>
      <c r="FU153" s="162"/>
      <c r="FV153" s="162"/>
      <c r="FW153" s="162"/>
      <c r="FX153" s="162"/>
      <c r="FY153" s="162"/>
      <c r="FZ153" s="162"/>
      <c r="GA153" s="162"/>
      <c r="GB153" s="162"/>
      <c r="GC153" s="162"/>
      <c r="GD153" s="162"/>
      <c r="GE153" s="162"/>
      <c r="GF153" s="162"/>
      <c r="GG153" s="162"/>
      <c r="GH153" s="162"/>
      <c r="GI153" s="162"/>
      <c r="IS153" s="374"/>
      <c r="IT153" s="374"/>
      <c r="IU153" s="374"/>
      <c r="IV153" s="374"/>
    </row>
    <row r="154" spans="1:256" ht="7.5" customHeight="1" x14ac:dyDescent="0.35">
      <c r="AF154" s="475"/>
      <c r="AG154" s="475"/>
      <c r="AH154" s="475"/>
      <c r="AI154" s="475"/>
      <c r="AJ154" s="626"/>
      <c r="AK154" s="626"/>
      <c r="AL154" s="626"/>
      <c r="AM154" s="626"/>
      <c r="AN154" s="626"/>
      <c r="AO154" s="626"/>
      <c r="AP154" s="626"/>
      <c r="AQ154" s="626"/>
      <c r="AR154" s="475"/>
      <c r="AS154" s="475"/>
      <c r="AT154" s="475"/>
      <c r="AU154" s="475"/>
      <c r="AV154" s="404"/>
      <c r="AW154" s="475"/>
      <c r="AX154" s="475"/>
      <c r="AY154" s="475"/>
      <c r="AZ154" s="475"/>
      <c r="BA154" s="626"/>
      <c r="BB154" s="626"/>
      <c r="BC154" s="626"/>
      <c r="BD154" s="626"/>
      <c r="BE154" s="626"/>
      <c r="BF154" s="626"/>
      <c r="BG154" s="626"/>
      <c r="BH154" s="626"/>
      <c r="BI154" s="475"/>
      <c r="BJ154" s="475"/>
      <c r="BK154" s="475"/>
      <c r="BL154" s="475"/>
      <c r="BM154" s="404"/>
      <c r="BN154" s="475"/>
      <c r="BO154" s="475"/>
      <c r="BP154" s="475"/>
      <c r="BQ154" s="475"/>
      <c r="BR154" s="626"/>
      <c r="BS154" s="626"/>
      <c r="BT154" s="626"/>
      <c r="BU154" s="626"/>
      <c r="BV154" s="626"/>
      <c r="BW154" s="626"/>
      <c r="BX154" s="626"/>
      <c r="BY154" s="626"/>
      <c r="BZ154" s="475"/>
      <c r="CA154" s="475"/>
      <c r="CB154" s="475"/>
      <c r="CC154" s="475"/>
      <c r="CD154" s="475"/>
      <c r="CE154" s="475"/>
      <c r="CF154" s="475"/>
      <c r="CG154" s="475"/>
      <c r="CH154" s="475"/>
      <c r="CI154" s="626"/>
      <c r="CJ154" s="626"/>
      <c r="CK154" s="626"/>
      <c r="CL154" s="626"/>
      <c r="CM154" s="626"/>
      <c r="CN154" s="626"/>
      <c r="CO154" s="626"/>
      <c r="CP154" s="626"/>
      <c r="CQ154" s="475"/>
      <c r="CR154" s="475"/>
      <c r="CS154" s="475"/>
      <c r="CT154" s="475"/>
      <c r="CU154" s="404"/>
      <c r="CV154" s="475"/>
      <c r="CW154" s="475"/>
      <c r="CX154" s="475"/>
      <c r="CY154" s="475"/>
      <c r="CZ154" s="626"/>
      <c r="DA154" s="626"/>
      <c r="DB154" s="626"/>
      <c r="DC154" s="626"/>
      <c r="DD154" s="626"/>
      <c r="DE154" s="626"/>
      <c r="DF154" s="626"/>
      <c r="DG154" s="626"/>
      <c r="DH154" s="475"/>
      <c r="DI154" s="475"/>
      <c r="DJ154" s="475"/>
      <c r="DK154" s="475"/>
      <c r="DL154" s="404"/>
      <c r="DM154" s="475"/>
      <c r="DN154" s="475"/>
      <c r="DO154" s="475"/>
      <c r="DP154" s="475"/>
      <c r="DQ154" s="626"/>
      <c r="DR154" s="626"/>
      <c r="DS154" s="626"/>
      <c r="DT154" s="626"/>
      <c r="DU154" s="626"/>
      <c r="DV154" s="626"/>
      <c r="DW154" s="626"/>
      <c r="DX154" s="626"/>
      <c r="DY154" s="475"/>
      <c r="DZ154" s="475"/>
      <c r="EA154" s="475"/>
      <c r="EB154" s="475"/>
      <c r="EC154" s="162"/>
      <c r="ED154" s="162"/>
      <c r="EE154" s="162"/>
      <c r="EF154" s="162"/>
      <c r="EG154" s="162"/>
      <c r="EH154" s="162"/>
      <c r="EI154" s="162"/>
      <c r="EJ154" s="162"/>
      <c r="EK154" s="162"/>
      <c r="EL154" s="162"/>
      <c r="EM154" s="162"/>
      <c r="EN154" s="162"/>
      <c r="EO154" s="162"/>
      <c r="EP154" s="162"/>
      <c r="EQ154" s="162"/>
      <c r="ER154" s="162"/>
      <c r="ES154" s="162"/>
      <c r="ET154" s="162"/>
      <c r="EU154" s="162"/>
      <c r="EV154" s="162"/>
      <c r="EW154" s="162"/>
      <c r="EX154" s="451"/>
      <c r="EY154" s="451"/>
      <c r="EZ154" s="451"/>
      <c r="FA154" s="451"/>
      <c r="FB154" s="451"/>
      <c r="FC154" s="410"/>
      <c r="FD154" s="162"/>
      <c r="FE154" s="436"/>
      <c r="FF154" s="436"/>
      <c r="FG154" s="436"/>
      <c r="FH154" s="436"/>
      <c r="FI154" s="436"/>
      <c r="FJ154" s="436"/>
      <c r="FK154" s="436"/>
      <c r="FL154" s="436"/>
      <c r="FM154" s="162"/>
      <c r="FN154" s="162"/>
      <c r="FO154" s="162"/>
      <c r="FP154" s="162"/>
      <c r="FQ154" s="162"/>
      <c r="FR154" s="162"/>
      <c r="FS154" s="162"/>
      <c r="FT154" s="162"/>
      <c r="FU154" s="162"/>
      <c r="FV154" s="162"/>
      <c r="FW154" s="162"/>
      <c r="FX154" s="162"/>
      <c r="FY154" s="162"/>
      <c r="FZ154" s="162"/>
      <c r="GA154" s="162"/>
      <c r="GB154" s="162"/>
      <c r="GC154" s="162"/>
      <c r="GD154" s="162"/>
      <c r="GE154" s="162"/>
      <c r="GF154" s="162"/>
      <c r="GG154" s="162"/>
      <c r="GH154" s="162"/>
      <c r="GI154" s="162"/>
      <c r="IS154" s="374"/>
      <c r="IT154" s="374"/>
      <c r="IU154" s="374"/>
      <c r="IV154" s="374"/>
    </row>
    <row r="155" spans="1:256" ht="7.5" customHeight="1" x14ac:dyDescent="0.35">
      <c r="AF155" s="475"/>
      <c r="AG155" s="475"/>
      <c r="AH155" s="475"/>
      <c r="AI155" s="475"/>
      <c r="AJ155" s="626"/>
      <c r="AK155" s="626"/>
      <c r="AL155" s="626"/>
      <c r="AM155" s="626"/>
      <c r="AN155" s="626"/>
      <c r="AO155" s="626"/>
      <c r="AP155" s="626"/>
      <c r="AQ155" s="626"/>
      <c r="AR155" s="475"/>
      <c r="AS155" s="475"/>
      <c r="AT155" s="475"/>
      <c r="AU155" s="475"/>
      <c r="AV155" s="404"/>
      <c r="AW155" s="475"/>
      <c r="AX155" s="475"/>
      <c r="AY155" s="475"/>
      <c r="AZ155" s="475"/>
      <c r="BA155" s="626"/>
      <c r="BB155" s="626"/>
      <c r="BC155" s="626"/>
      <c r="BD155" s="626"/>
      <c r="BE155" s="626"/>
      <c r="BF155" s="626"/>
      <c r="BG155" s="626"/>
      <c r="BH155" s="626"/>
      <c r="BI155" s="475"/>
      <c r="BJ155" s="475"/>
      <c r="BK155" s="475"/>
      <c r="BL155" s="475"/>
      <c r="BM155" s="404"/>
      <c r="BN155" s="475"/>
      <c r="BO155" s="475"/>
      <c r="BP155" s="475"/>
      <c r="BQ155" s="475"/>
      <c r="BR155" s="626"/>
      <c r="BS155" s="626"/>
      <c r="BT155" s="626"/>
      <c r="BU155" s="626"/>
      <c r="BV155" s="626"/>
      <c r="BW155" s="626"/>
      <c r="BX155" s="626"/>
      <c r="BY155" s="626"/>
      <c r="BZ155" s="475"/>
      <c r="CA155" s="475"/>
      <c r="CB155" s="475"/>
      <c r="CC155" s="475"/>
      <c r="CD155" s="475"/>
      <c r="CE155" s="475"/>
      <c r="CF155" s="475"/>
      <c r="CG155" s="475"/>
      <c r="CH155" s="475"/>
      <c r="CI155" s="626"/>
      <c r="CJ155" s="626"/>
      <c r="CK155" s="626"/>
      <c r="CL155" s="626"/>
      <c r="CM155" s="626"/>
      <c r="CN155" s="626"/>
      <c r="CO155" s="626"/>
      <c r="CP155" s="626"/>
      <c r="CQ155" s="475"/>
      <c r="CR155" s="475"/>
      <c r="CS155" s="475"/>
      <c r="CT155" s="475"/>
      <c r="CU155" s="404"/>
      <c r="CV155" s="475"/>
      <c r="CW155" s="475"/>
      <c r="CX155" s="475"/>
      <c r="CY155" s="475"/>
      <c r="CZ155" s="626"/>
      <c r="DA155" s="626"/>
      <c r="DB155" s="626"/>
      <c r="DC155" s="626"/>
      <c r="DD155" s="626"/>
      <c r="DE155" s="626"/>
      <c r="DF155" s="626"/>
      <c r="DG155" s="626"/>
      <c r="DH155" s="475"/>
      <c r="DI155" s="475"/>
      <c r="DJ155" s="475"/>
      <c r="DK155" s="475"/>
      <c r="DL155" s="404"/>
      <c r="DM155" s="475"/>
      <c r="DN155" s="475"/>
      <c r="DO155" s="475"/>
      <c r="DP155" s="475"/>
      <c r="DQ155" s="626"/>
      <c r="DR155" s="626"/>
      <c r="DS155" s="626"/>
      <c r="DT155" s="626"/>
      <c r="DU155" s="626"/>
      <c r="DV155" s="626"/>
      <c r="DW155" s="626"/>
      <c r="DX155" s="626"/>
      <c r="DY155" s="475"/>
      <c r="DZ155" s="475"/>
      <c r="EA155" s="475"/>
      <c r="EB155" s="475"/>
      <c r="EC155" s="162"/>
      <c r="ED155" s="162"/>
      <c r="EE155" s="162"/>
      <c r="EF155" s="162"/>
      <c r="EG155" s="162"/>
      <c r="EH155" s="162"/>
      <c r="EI155" s="162"/>
      <c r="EJ155" s="162"/>
      <c r="EK155" s="162"/>
      <c r="EL155" s="162"/>
      <c r="EM155" s="162"/>
      <c r="EN155" s="162"/>
      <c r="EO155" s="162"/>
      <c r="EP155" s="162"/>
      <c r="EQ155" s="162"/>
      <c r="ER155" s="162"/>
      <c r="ES155" s="162"/>
      <c r="ET155" s="162"/>
      <c r="EU155" s="162"/>
      <c r="EV155" s="162"/>
      <c r="EW155" s="162"/>
      <c r="EX155" s="162"/>
      <c r="EY155" s="162"/>
      <c r="EZ155" s="162"/>
      <c r="FA155" s="162"/>
      <c r="FB155" s="162"/>
      <c r="FC155" s="162"/>
      <c r="FD155" s="162"/>
      <c r="FE155" s="436"/>
      <c r="FF155" s="436"/>
      <c r="FG155" s="436"/>
      <c r="FH155" s="436"/>
      <c r="FI155" s="436"/>
      <c r="FJ155" s="436"/>
      <c r="FK155" s="436"/>
      <c r="FL155" s="436"/>
      <c r="FM155" s="162"/>
      <c r="FN155" s="162"/>
      <c r="FO155" s="162"/>
      <c r="FP155" s="162"/>
      <c r="FQ155" s="162"/>
      <c r="FR155" s="162"/>
      <c r="FS155" s="162"/>
      <c r="FT155" s="162"/>
      <c r="FU155" s="162"/>
      <c r="FV155" s="162"/>
      <c r="FW155" s="162"/>
      <c r="FX155" s="162"/>
      <c r="FY155" s="162"/>
      <c r="FZ155" s="162"/>
      <c r="GA155" s="162"/>
      <c r="GB155" s="162"/>
      <c r="GC155" s="162"/>
      <c r="GD155" s="162"/>
      <c r="GE155" s="162"/>
      <c r="GF155" s="162"/>
      <c r="GG155" s="162"/>
      <c r="GH155" s="162"/>
      <c r="GI155" s="162"/>
      <c r="IS155" s="374"/>
      <c r="IT155" s="374"/>
      <c r="IU155" s="374"/>
      <c r="IV155" s="374"/>
    </row>
    <row r="156" spans="1:256" ht="7.5" customHeight="1" x14ac:dyDescent="0.35">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162"/>
      <c r="AK156" s="162"/>
      <c r="AL156" s="162"/>
      <c r="AM156" s="162"/>
      <c r="AN156" s="162"/>
      <c r="AO156" s="162"/>
      <c r="AP156" s="162"/>
      <c r="AQ156" s="162"/>
      <c r="AR156" s="162"/>
      <c r="AS156" s="162"/>
      <c r="AT156" s="162"/>
      <c r="AU156" s="162"/>
      <c r="AV156" s="162"/>
      <c r="AW156" s="162"/>
      <c r="AX156" s="162"/>
      <c r="AY156" s="162"/>
      <c r="AZ156" s="162"/>
      <c r="BA156" s="162"/>
      <c r="BB156" s="162"/>
      <c r="BC156" s="162"/>
      <c r="BD156" s="162"/>
      <c r="BE156" s="162"/>
      <c r="BF156" s="162"/>
      <c r="BG156" s="162"/>
      <c r="BH156" s="162"/>
      <c r="BI156" s="162"/>
      <c r="BJ156" s="162"/>
      <c r="BK156" s="162"/>
      <c r="BL156" s="162"/>
      <c r="BM156" s="162"/>
      <c r="BN156" s="162"/>
      <c r="BO156" s="162"/>
      <c r="BP156" s="162"/>
      <c r="BQ156" s="162"/>
      <c r="BR156" s="162"/>
      <c r="BS156" s="162"/>
      <c r="BT156" s="162"/>
      <c r="BU156" s="162"/>
      <c r="BV156" s="162"/>
      <c r="BW156" s="162"/>
      <c r="BX156" s="162"/>
      <c r="BY156" s="162"/>
      <c r="BZ156" s="162"/>
      <c r="CA156" s="162"/>
      <c r="CB156" s="162"/>
      <c r="CC156" s="162"/>
      <c r="CD156" s="162"/>
      <c r="CE156" s="162"/>
      <c r="CF156" s="162"/>
      <c r="CG156" s="162"/>
      <c r="CH156" s="162"/>
      <c r="CI156" s="162"/>
      <c r="CJ156" s="162"/>
      <c r="CK156" s="374"/>
      <c r="CL156" s="374"/>
      <c r="CM156" s="374"/>
      <c r="CN156" s="374"/>
      <c r="CO156" s="374"/>
      <c r="CP156" s="374"/>
      <c r="CQ156" s="374"/>
      <c r="CR156" s="374"/>
      <c r="CS156" s="162"/>
      <c r="CT156" s="162"/>
      <c r="CU156" s="162"/>
      <c r="CV156" s="162"/>
      <c r="CW156" s="162"/>
      <c r="CX156" s="162"/>
      <c r="CY156" s="162"/>
      <c r="CZ156" s="162"/>
      <c r="DA156" s="162"/>
      <c r="DB156" s="162"/>
      <c r="DC156" s="162"/>
      <c r="DD156" s="162"/>
      <c r="DE156" s="162"/>
      <c r="DF156" s="162"/>
      <c r="DG156" s="162"/>
      <c r="DH156" s="162"/>
      <c r="DI156" s="162"/>
      <c r="DJ156" s="162"/>
      <c r="DK156" s="162"/>
      <c r="DL156" s="162"/>
      <c r="DM156" s="162"/>
      <c r="DN156" s="162"/>
      <c r="DO156" s="162"/>
      <c r="DP156" s="162"/>
      <c r="DQ156" s="162"/>
      <c r="DR156" s="162"/>
      <c r="DS156" s="162"/>
      <c r="DT156" s="162"/>
      <c r="DU156" s="162"/>
      <c r="DV156" s="162"/>
      <c r="DW156" s="162"/>
      <c r="DX156" s="162"/>
      <c r="DY156" s="162"/>
      <c r="DZ156" s="162"/>
      <c r="EA156" s="162"/>
      <c r="EB156" s="162"/>
      <c r="EC156" s="162"/>
      <c r="ED156" s="162"/>
      <c r="EE156" s="162"/>
      <c r="EF156" s="162"/>
      <c r="EG156" s="162"/>
      <c r="EH156" s="162"/>
      <c r="EI156" s="162"/>
      <c r="EJ156" s="162"/>
      <c r="EK156" s="436"/>
      <c r="EL156" s="436"/>
      <c r="EM156" s="436"/>
      <c r="EN156" s="436"/>
      <c r="EO156" s="436"/>
      <c r="EP156" s="436"/>
      <c r="EQ156" s="436"/>
      <c r="ER156" s="436"/>
      <c r="ES156" s="162"/>
      <c r="ET156" s="162"/>
      <c r="EU156" s="162"/>
      <c r="EV156" s="162"/>
      <c r="EW156" s="162"/>
      <c r="EX156" s="162"/>
      <c r="EY156" s="162"/>
      <c r="EZ156" s="162"/>
      <c r="FA156" s="162"/>
      <c r="FB156" s="162"/>
      <c r="FC156" s="162"/>
      <c r="FD156" s="162"/>
      <c r="FE156" s="162"/>
      <c r="FF156" s="162"/>
      <c r="FG156" s="162"/>
      <c r="FH156" s="162"/>
      <c r="FI156" s="162"/>
      <c r="FJ156" s="162"/>
      <c r="FK156" s="162"/>
      <c r="FL156" s="162"/>
      <c r="FM156" s="162"/>
      <c r="FN156" s="162"/>
      <c r="FO156" s="162"/>
      <c r="HY156" s="374"/>
      <c r="HZ156" s="374"/>
      <c r="IA156" s="374"/>
      <c r="IB156" s="374"/>
      <c r="II156" s="374"/>
      <c r="IJ156" s="374"/>
      <c r="IK156" s="374"/>
      <c r="IL156" s="374"/>
      <c r="IO156" s="374"/>
      <c r="IP156" s="374"/>
      <c r="IQ156" s="374"/>
    </row>
    <row r="157" spans="1:256" ht="7.5" customHeight="1" x14ac:dyDescent="0.35">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162"/>
      <c r="AK157" s="162"/>
      <c r="AL157" s="162"/>
      <c r="AM157" s="162"/>
      <c r="AN157" s="162"/>
      <c r="AO157" s="162"/>
      <c r="AP157" s="162"/>
      <c r="AQ157" s="162"/>
      <c r="AR157" s="162"/>
      <c r="AS157" s="162"/>
      <c r="AT157" s="162"/>
      <c r="AU157" s="162"/>
      <c r="AV157" s="162"/>
      <c r="AW157" s="162"/>
      <c r="AX157" s="162"/>
      <c r="AY157" s="162"/>
      <c r="AZ157" s="162"/>
      <c r="BA157" s="162"/>
      <c r="BB157" s="162"/>
      <c r="BC157" s="162"/>
      <c r="BD157" s="162"/>
      <c r="BE157" s="162"/>
      <c r="BF157" s="162"/>
      <c r="BG157" s="162"/>
      <c r="BH157" s="162"/>
      <c r="BI157" s="162"/>
      <c r="BJ157" s="162"/>
      <c r="BK157" s="162"/>
      <c r="BL157" s="162"/>
      <c r="BM157" s="162"/>
      <c r="BN157" s="162"/>
      <c r="BO157" s="162"/>
      <c r="BP157" s="162"/>
      <c r="BQ157" s="162"/>
      <c r="BR157" s="162"/>
      <c r="BS157" s="162"/>
      <c r="BT157" s="162"/>
      <c r="BU157" s="374"/>
      <c r="BV157" s="374"/>
      <c r="BW157" s="374"/>
      <c r="BX157" s="374"/>
      <c r="BY157" s="374"/>
      <c r="BZ157" s="374"/>
      <c r="CA157" s="374"/>
      <c r="CB157" s="374"/>
      <c r="CC157" s="162"/>
      <c r="CD157" s="162"/>
      <c r="CE157" s="162"/>
      <c r="CF157" s="162"/>
      <c r="CG157" s="162"/>
      <c r="CH157" s="162"/>
      <c r="CI157" s="162"/>
      <c r="CJ157" s="162"/>
      <c r="CK157" s="162"/>
      <c r="CL157" s="162"/>
      <c r="CM157" s="162"/>
      <c r="CN157" s="162"/>
      <c r="CO157" s="162"/>
      <c r="CP157" s="162"/>
      <c r="CQ157" s="162"/>
      <c r="CR157" s="162"/>
      <c r="CS157" s="162"/>
      <c r="CT157" s="162"/>
      <c r="CU157" s="162"/>
      <c r="CV157" s="162"/>
      <c r="CW157" s="162"/>
      <c r="CX157" s="162"/>
      <c r="CY157" s="162"/>
      <c r="CZ157" s="162"/>
      <c r="DA157" s="162"/>
      <c r="DB157" s="162"/>
      <c r="DC157" s="162"/>
      <c r="DD157" s="162"/>
      <c r="DE157" s="162"/>
      <c r="DF157" s="162"/>
      <c r="DG157" s="162"/>
      <c r="DH157" s="162"/>
      <c r="DI157" s="162"/>
      <c r="DJ157" s="162"/>
      <c r="DK157" s="162"/>
      <c r="DL157" s="162"/>
      <c r="DM157" s="162"/>
      <c r="DN157" s="162"/>
      <c r="DO157" s="162"/>
      <c r="DP157" s="162"/>
      <c r="DQ157" s="162"/>
      <c r="DR157" s="162"/>
      <c r="DS157" s="162"/>
      <c r="DT157" s="162"/>
      <c r="DU157" s="436"/>
      <c r="DV157" s="436"/>
      <c r="DW157" s="436"/>
      <c r="DX157" s="436"/>
      <c r="DY157" s="436"/>
      <c r="DZ157" s="436"/>
      <c r="EA157" s="436"/>
      <c r="EB157" s="436"/>
      <c r="EC157" s="162"/>
      <c r="ED157" s="162"/>
      <c r="EE157" s="162"/>
      <c r="EF157" s="162"/>
      <c r="EG157" s="162"/>
      <c r="EH157" s="162"/>
      <c r="EI157" s="162"/>
      <c r="EJ157" s="162"/>
      <c r="EK157" s="162"/>
      <c r="EL157" s="162"/>
      <c r="EM157" s="162"/>
      <c r="EN157" s="162"/>
      <c r="EO157" s="162"/>
      <c r="EP157" s="162"/>
      <c r="EQ157" s="162"/>
      <c r="ER157" s="162"/>
      <c r="ES157" s="162"/>
      <c r="ET157" s="162"/>
      <c r="EU157" s="162"/>
      <c r="EV157" s="162"/>
      <c r="EW157" s="162"/>
      <c r="EX157" s="162"/>
      <c r="EY157" s="162"/>
      <c r="HK157" s="380"/>
      <c r="HL157" s="381"/>
      <c r="HS157" s="374"/>
      <c r="HT157" s="374"/>
      <c r="HU157" s="374"/>
      <c r="HV157" s="374"/>
    </row>
    <row r="158" spans="1:256" ht="7.5" customHeight="1" x14ac:dyDescent="0.35">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162"/>
      <c r="AK158" s="162"/>
      <c r="AL158" s="162"/>
      <c r="AM158" s="162"/>
      <c r="AN158" s="162"/>
      <c r="AO158" s="162"/>
      <c r="AP158" s="162"/>
      <c r="AQ158" s="162"/>
      <c r="AR158" s="162"/>
      <c r="AS158" s="162"/>
      <c r="AT158" s="162"/>
      <c r="AU158" s="162"/>
      <c r="AV158" s="162"/>
      <c r="AW158" s="162"/>
      <c r="AX158" s="162"/>
      <c r="AY158" s="162"/>
      <c r="AZ158" s="162"/>
      <c r="BA158" s="162"/>
      <c r="BB158" s="162"/>
      <c r="BC158" s="162"/>
      <c r="BD158" s="162"/>
      <c r="BE158" s="162"/>
      <c r="BF158" s="162"/>
      <c r="BG158" s="162"/>
      <c r="BH158" s="162"/>
      <c r="BI158" s="162"/>
      <c r="BJ158" s="162"/>
      <c r="BK158" s="162"/>
      <c r="BL158" s="162"/>
      <c r="BM158" s="162"/>
      <c r="BN158" s="162"/>
      <c r="BO158" s="162"/>
      <c r="BP158" s="162"/>
      <c r="BQ158" s="162"/>
      <c r="BR158" s="162"/>
      <c r="BS158" s="162"/>
      <c r="BT158" s="162"/>
      <c r="BU158" s="374"/>
      <c r="BV158" s="374"/>
      <c r="BW158" s="374"/>
      <c r="BX158" s="374"/>
      <c r="BY158" s="374"/>
      <c r="BZ158" s="374"/>
      <c r="CA158" s="374"/>
      <c r="CB158" s="374"/>
      <c r="CC158" s="162"/>
      <c r="CD158" s="162"/>
      <c r="CE158" s="162"/>
      <c r="CF158" s="162"/>
      <c r="CG158" s="162"/>
      <c r="CH158" s="162"/>
      <c r="CI158" s="162"/>
      <c r="CJ158" s="162"/>
      <c r="CK158" s="162"/>
      <c r="CL158" s="162"/>
      <c r="CM158" s="162"/>
      <c r="CN158" s="162"/>
      <c r="CO158" s="162"/>
      <c r="CP158" s="162"/>
      <c r="CQ158" s="162"/>
      <c r="CR158" s="162"/>
      <c r="CS158" s="162"/>
      <c r="CT158" s="162"/>
      <c r="CU158" s="162"/>
      <c r="CV158" s="162"/>
      <c r="CW158" s="162"/>
      <c r="CX158" s="162"/>
      <c r="CY158" s="162"/>
      <c r="CZ158" s="162"/>
      <c r="DA158" s="162"/>
      <c r="DB158" s="162"/>
      <c r="DC158" s="162"/>
      <c r="DD158" s="162"/>
      <c r="DE158" s="162"/>
      <c r="DF158" s="162"/>
      <c r="DG158" s="162"/>
      <c r="DH158" s="162"/>
      <c r="DI158" s="162"/>
      <c r="DJ158" s="162"/>
      <c r="DK158" s="162"/>
      <c r="DL158" s="162"/>
      <c r="DM158" s="162"/>
      <c r="DN158" s="162"/>
      <c r="DO158" s="162"/>
      <c r="DP158" s="162"/>
      <c r="DQ158" s="162"/>
      <c r="DR158" s="162"/>
      <c r="DS158" s="162"/>
      <c r="DT158" s="162"/>
      <c r="DU158" s="404"/>
      <c r="DV158" s="404"/>
      <c r="DW158" s="404"/>
      <c r="DX158" s="404"/>
      <c r="DY158" s="404"/>
      <c r="DZ158" s="404"/>
      <c r="EA158" s="404"/>
      <c r="EB158" s="404"/>
      <c r="EC158" s="162"/>
      <c r="ED158" s="162"/>
      <c r="EE158" s="162"/>
      <c r="EF158" s="162"/>
      <c r="EG158" s="162"/>
      <c r="EH158" s="162"/>
      <c r="EI158" s="162"/>
      <c r="EJ158" s="162"/>
      <c r="EK158" s="162"/>
      <c r="EL158" s="162"/>
      <c r="EM158" s="162"/>
      <c r="EN158" s="162"/>
      <c r="EO158" s="162"/>
      <c r="EP158" s="162"/>
      <c r="EQ158" s="162"/>
      <c r="ER158" s="162"/>
      <c r="ES158" s="162"/>
      <c r="ET158" s="162"/>
      <c r="EU158" s="162"/>
      <c r="EV158" s="162"/>
      <c r="EW158" s="162"/>
      <c r="EX158" s="162"/>
      <c r="EY158" s="162"/>
      <c r="HK158" s="381"/>
      <c r="HL158" s="381"/>
      <c r="HS158" s="374"/>
      <c r="HT158" s="374"/>
      <c r="HU158" s="374"/>
      <c r="HV158" s="374"/>
    </row>
    <row r="159" spans="1:256" ht="7.5" customHeight="1" x14ac:dyDescent="0.35">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162"/>
      <c r="AK159" s="162"/>
      <c r="AL159" s="162"/>
      <c r="AM159" s="162"/>
      <c r="AN159" s="162"/>
      <c r="AO159" s="162"/>
      <c r="AP159" s="162"/>
      <c r="AQ159" s="162"/>
      <c r="AR159" s="162"/>
      <c r="AS159" s="162"/>
      <c r="AT159" s="403"/>
      <c r="AU159" s="404"/>
      <c r="AV159" s="404"/>
      <c r="AW159" s="404"/>
      <c r="AX159" s="404"/>
      <c r="AY159" s="404"/>
      <c r="AZ159" s="162"/>
      <c r="BA159" s="162"/>
      <c r="BB159" s="162"/>
      <c r="BC159" s="162"/>
      <c r="BD159" s="162"/>
      <c r="BE159" s="162"/>
      <c r="BF159" s="162"/>
      <c r="BG159" s="162"/>
      <c r="BH159" s="162"/>
      <c r="BI159" s="162"/>
      <c r="BJ159" s="162"/>
      <c r="BK159" s="162"/>
      <c r="BL159" s="162"/>
      <c r="BM159" s="162"/>
      <c r="BN159" s="162"/>
      <c r="BO159" s="162"/>
      <c r="BP159" s="162"/>
      <c r="BQ159" s="162"/>
      <c r="BR159" s="162"/>
      <c r="BS159" s="162"/>
      <c r="BT159" s="162"/>
      <c r="BU159" s="400"/>
      <c r="BV159" s="392"/>
      <c r="BW159" s="392"/>
      <c r="BX159" s="392"/>
      <c r="BY159" s="400"/>
      <c r="BZ159" s="392"/>
      <c r="CA159" s="392"/>
      <c r="CB159" s="392"/>
      <c r="CC159" s="403"/>
      <c r="CD159" s="404"/>
      <c r="CE159" s="404"/>
      <c r="CF159" s="404"/>
      <c r="CG159" s="404"/>
      <c r="CH159" s="404"/>
      <c r="CI159" s="162"/>
      <c r="CJ159" s="162"/>
      <c r="CK159" s="162"/>
      <c r="CL159" s="162"/>
      <c r="CM159" s="162"/>
      <c r="CN159" s="162"/>
      <c r="CO159" s="162"/>
      <c r="CP159" s="162"/>
      <c r="CQ159" s="162"/>
      <c r="CR159" s="162"/>
      <c r="CS159" s="162"/>
      <c r="CT159" s="403"/>
      <c r="CU159" s="404"/>
      <c r="CV159" s="404"/>
      <c r="CW159" s="404"/>
      <c r="CX159" s="404"/>
      <c r="CY159" s="404"/>
      <c r="CZ159" s="162"/>
      <c r="DA159" s="162"/>
      <c r="DB159" s="162"/>
      <c r="DC159" s="162"/>
      <c r="DD159" s="162"/>
      <c r="DE159" s="162"/>
      <c r="DF159" s="162"/>
      <c r="DG159" s="162"/>
      <c r="DH159" s="162"/>
      <c r="DI159" s="162"/>
      <c r="DJ159" s="162"/>
      <c r="DK159" s="162"/>
      <c r="DL159" s="162"/>
      <c r="DM159" s="162"/>
      <c r="DN159" s="162"/>
      <c r="DO159" s="162"/>
      <c r="DP159" s="162"/>
      <c r="DQ159" s="162"/>
      <c r="DR159" s="162"/>
      <c r="DS159" s="162"/>
      <c r="DT159" s="162"/>
      <c r="DU159" s="404"/>
      <c r="DV159" s="404"/>
      <c r="DW159" s="404"/>
      <c r="DX159" s="404"/>
      <c r="DY159" s="404"/>
      <c r="DZ159" s="404"/>
      <c r="EA159" s="404"/>
      <c r="EB159" s="404"/>
      <c r="EC159" s="162"/>
      <c r="ED159" s="162"/>
      <c r="EE159" s="162"/>
      <c r="EF159" s="162"/>
      <c r="EG159" s="162"/>
      <c r="EH159" s="162"/>
      <c r="EI159" s="162"/>
      <c r="EJ159" s="162"/>
      <c r="EK159" s="162"/>
      <c r="EL159" s="162"/>
      <c r="EM159" s="162"/>
      <c r="EN159" s="162"/>
      <c r="EO159" s="162"/>
      <c r="EP159" s="162"/>
      <c r="EQ159" s="162"/>
      <c r="ER159" s="162"/>
      <c r="ES159" s="162"/>
      <c r="ET159" s="162"/>
      <c r="EU159" s="162"/>
      <c r="EV159" s="162"/>
      <c r="EW159" s="162"/>
      <c r="EX159" s="162"/>
      <c r="EY159" s="162"/>
      <c r="HK159" s="381"/>
      <c r="HL159" s="381"/>
      <c r="HS159" s="374"/>
      <c r="HT159" s="374"/>
      <c r="HU159" s="374"/>
      <c r="HV159" s="374"/>
    </row>
    <row r="160" spans="1:256" ht="7.5" customHeight="1" x14ac:dyDescent="0.35">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162"/>
      <c r="AK160" s="162"/>
      <c r="AL160" s="162"/>
      <c r="AM160" s="162"/>
      <c r="AN160" s="162"/>
      <c r="AO160" s="162"/>
      <c r="AP160" s="162"/>
      <c r="AQ160" s="162"/>
      <c r="AR160" s="162"/>
      <c r="AS160" s="404"/>
      <c r="AT160" s="404"/>
      <c r="AU160" s="404"/>
      <c r="AV160" s="404"/>
      <c r="AW160" s="404"/>
      <c r="AX160" s="404"/>
      <c r="AY160" s="162"/>
      <c r="AZ160" s="162"/>
      <c r="BA160" s="162"/>
      <c r="BB160" s="162"/>
      <c r="BC160" s="162"/>
      <c r="BD160" s="162"/>
      <c r="BE160" s="162"/>
      <c r="BF160" s="162"/>
      <c r="BG160" s="162"/>
      <c r="BH160" s="162"/>
      <c r="BI160" s="162"/>
      <c r="BJ160" s="162"/>
      <c r="BK160" s="162"/>
      <c r="BL160" s="162"/>
      <c r="BM160" s="162"/>
      <c r="BN160" s="162"/>
      <c r="BO160" s="162"/>
      <c r="BP160" s="162"/>
      <c r="BQ160" s="162"/>
      <c r="BR160" s="162"/>
      <c r="BS160" s="162"/>
      <c r="BT160" s="392"/>
      <c r="BU160" s="392"/>
      <c r="BV160" s="392"/>
      <c r="BW160" s="392"/>
      <c r="BX160" s="392"/>
      <c r="BY160" s="392"/>
      <c r="BZ160" s="392"/>
      <c r="CA160" s="392"/>
      <c r="CB160" s="404"/>
      <c r="CC160" s="404"/>
      <c r="CD160" s="404"/>
      <c r="CE160" s="404"/>
      <c r="CF160" s="404"/>
      <c r="CG160" s="404"/>
      <c r="CH160" s="162"/>
      <c r="CI160" s="162"/>
      <c r="CJ160" s="162"/>
      <c r="CK160" s="162"/>
      <c r="CL160" s="162"/>
      <c r="CM160" s="162"/>
      <c r="CN160" s="162"/>
      <c r="CO160" s="162"/>
      <c r="CP160" s="162"/>
      <c r="CQ160" s="162"/>
      <c r="CR160" s="162"/>
      <c r="CS160" s="404"/>
      <c r="CT160" s="404"/>
      <c r="CU160" s="404"/>
      <c r="CV160" s="404"/>
      <c r="CW160" s="404"/>
      <c r="CX160" s="404"/>
      <c r="CY160" s="162"/>
      <c r="CZ160" s="162"/>
      <c r="DA160" s="162"/>
      <c r="DB160" s="162"/>
      <c r="DC160" s="162"/>
      <c r="DD160" s="162"/>
      <c r="DE160" s="162"/>
      <c r="DF160" s="162"/>
      <c r="DG160" s="162"/>
      <c r="DH160" s="162"/>
      <c r="DI160" s="162"/>
      <c r="DJ160" s="162"/>
      <c r="DK160" s="162"/>
      <c r="DL160" s="162"/>
      <c r="DM160" s="162"/>
      <c r="DN160" s="162"/>
      <c r="DO160" s="162"/>
      <c r="DP160" s="162"/>
      <c r="DQ160" s="162"/>
      <c r="DR160" s="162"/>
      <c r="DS160" s="162"/>
      <c r="DT160" s="404"/>
      <c r="DU160" s="404"/>
      <c r="DV160" s="404"/>
      <c r="DW160" s="404"/>
      <c r="DX160" s="404"/>
      <c r="DY160" s="404"/>
      <c r="DZ160" s="404"/>
      <c r="EA160" s="404"/>
      <c r="EB160" s="162"/>
      <c r="EC160" s="162"/>
      <c r="ED160" s="162"/>
      <c r="EE160" s="162"/>
      <c r="EF160" s="162"/>
      <c r="EG160" s="162"/>
      <c r="EH160" s="162"/>
      <c r="EI160" s="162"/>
      <c r="EJ160" s="162"/>
      <c r="EK160" s="162"/>
      <c r="EL160" s="162"/>
      <c r="EM160" s="162"/>
      <c r="EN160" s="162"/>
      <c r="EO160" s="162"/>
      <c r="EP160" s="162"/>
      <c r="EQ160" s="162"/>
      <c r="ER160" s="162"/>
      <c r="ES160" s="162"/>
      <c r="ET160" s="162"/>
      <c r="EU160" s="162"/>
      <c r="EV160" s="162"/>
      <c r="EW160" s="162"/>
      <c r="EX160" s="162"/>
      <c r="HJ160" s="381"/>
      <c r="HK160" s="381"/>
      <c r="HL160" s="381"/>
      <c r="HM160" s="381"/>
      <c r="HN160" s="381"/>
      <c r="HO160" s="381"/>
      <c r="HP160" s="376"/>
      <c r="HQ160" s="376"/>
      <c r="HR160" s="376"/>
      <c r="HS160" s="376"/>
    </row>
    <row r="161" spans="1:227" ht="7.5" customHeight="1" x14ac:dyDescent="0.35">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162"/>
      <c r="AK161" s="162"/>
      <c r="AL161" s="162"/>
      <c r="AM161" s="162"/>
      <c r="AN161" s="162"/>
      <c r="AO161" s="162"/>
      <c r="AP161" s="162"/>
      <c r="AQ161" s="162"/>
      <c r="AR161" s="162"/>
      <c r="AS161" s="404"/>
      <c r="AT161" s="404"/>
      <c r="AU161" s="404"/>
      <c r="AV161" s="404"/>
      <c r="AW161" s="404"/>
      <c r="AX161" s="404"/>
      <c r="AY161" s="162"/>
      <c r="AZ161" s="162"/>
      <c r="BA161" s="162"/>
      <c r="BB161" s="162"/>
      <c r="BC161" s="162"/>
      <c r="BD161" s="162"/>
      <c r="BE161" s="162"/>
      <c r="BF161" s="162"/>
      <c r="BG161" s="162"/>
      <c r="BH161" s="162"/>
      <c r="BI161" s="162"/>
      <c r="BJ161" s="162"/>
      <c r="BK161" s="162"/>
      <c r="BL161" s="162"/>
      <c r="BM161" s="162"/>
      <c r="BN161" s="162"/>
      <c r="BO161" s="162"/>
      <c r="BP161" s="349"/>
      <c r="BQ161" s="349"/>
      <c r="BR161" s="349"/>
      <c r="BS161" s="349"/>
      <c r="BT161" s="392"/>
      <c r="BU161" s="392"/>
      <c r="BV161" s="392"/>
      <c r="BW161" s="392"/>
      <c r="BX161" s="392"/>
      <c r="BY161" s="392"/>
      <c r="BZ161" s="392"/>
      <c r="CA161" s="392"/>
      <c r="CB161" s="404"/>
      <c r="CC161" s="404"/>
      <c r="CD161" s="404"/>
      <c r="CE161" s="404"/>
      <c r="CF161" s="404"/>
      <c r="CG161" s="404"/>
      <c r="CH161" s="162"/>
      <c r="CI161" s="162"/>
      <c r="CJ161" s="162"/>
      <c r="CK161" s="162"/>
      <c r="CL161" s="162"/>
      <c r="CM161" s="162"/>
      <c r="CN161" s="162"/>
      <c r="CO161" s="162"/>
      <c r="CP161" s="162"/>
      <c r="CQ161" s="162"/>
      <c r="CR161" s="162"/>
      <c r="CS161" s="404"/>
      <c r="CT161" s="404"/>
      <c r="CU161" s="404"/>
      <c r="CV161" s="404"/>
      <c r="CW161" s="404"/>
      <c r="CX161" s="404"/>
      <c r="CY161" s="162"/>
      <c r="CZ161" s="162"/>
      <c r="DA161" s="162"/>
      <c r="DB161" s="162"/>
      <c r="DC161" s="162"/>
      <c r="DD161" s="162"/>
      <c r="DE161" s="162"/>
      <c r="DF161" s="162"/>
      <c r="DG161" s="162"/>
      <c r="DH161" s="162"/>
      <c r="DI161" s="162"/>
      <c r="DJ161" s="162"/>
      <c r="DK161" s="162"/>
      <c r="DL161" s="162"/>
      <c r="DM161" s="162"/>
      <c r="DN161" s="162"/>
      <c r="DO161" s="162"/>
      <c r="DP161" s="162"/>
      <c r="DQ161" s="162"/>
      <c r="DR161" s="162"/>
      <c r="DS161" s="162"/>
      <c r="DT161" s="404"/>
      <c r="DU161" s="404"/>
      <c r="DV161" s="404"/>
      <c r="DW161" s="404"/>
      <c r="DX161" s="404"/>
      <c r="DY161" s="404"/>
      <c r="DZ161" s="404"/>
      <c r="EA161" s="404"/>
      <c r="EB161" s="162"/>
      <c r="EC161" s="162"/>
      <c r="ED161" s="162"/>
      <c r="EE161" s="162"/>
      <c r="EF161" s="162"/>
      <c r="EG161" s="162"/>
      <c r="EH161" s="162"/>
      <c r="EI161" s="162"/>
      <c r="EJ161" s="162"/>
      <c r="EK161" s="162"/>
      <c r="EL161" s="162"/>
      <c r="EM161" s="162"/>
      <c r="EN161" s="162"/>
      <c r="EO161" s="162"/>
      <c r="EP161" s="162"/>
      <c r="EQ161" s="162"/>
      <c r="ER161" s="162"/>
      <c r="ES161" s="162"/>
      <c r="ET161" s="162"/>
      <c r="EU161" s="162"/>
      <c r="EV161" s="162"/>
      <c r="EW161" s="162"/>
      <c r="EX161" s="162"/>
      <c r="HP161" s="374"/>
      <c r="HQ161" s="374"/>
      <c r="HR161" s="374"/>
      <c r="HS161" s="374"/>
    </row>
    <row r="162" spans="1:227" ht="7.5" customHeight="1" x14ac:dyDescent="0.35">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162"/>
      <c r="AK162" s="162"/>
      <c r="AL162" s="162"/>
      <c r="AM162" s="162"/>
      <c r="AN162" s="162"/>
      <c r="AO162" s="162"/>
      <c r="AP162" s="162"/>
      <c r="AQ162" s="162"/>
      <c r="AR162" s="162"/>
      <c r="AS162" s="404"/>
      <c r="AT162" s="404"/>
      <c r="AU162" s="404"/>
      <c r="AV162" s="404"/>
      <c r="AW162" s="404"/>
      <c r="AX162" s="404"/>
      <c r="AY162" s="162"/>
      <c r="AZ162" s="162"/>
      <c r="BA162" s="162"/>
      <c r="BB162" s="162"/>
      <c r="BC162" s="162"/>
      <c r="BD162" s="162"/>
      <c r="BE162" s="162"/>
      <c r="BF162" s="162"/>
      <c r="BG162" s="162"/>
      <c r="BH162" s="162"/>
      <c r="BI162" s="162"/>
      <c r="BJ162" s="162"/>
      <c r="BK162" s="162"/>
      <c r="BL162" s="162"/>
      <c r="BM162" s="162"/>
      <c r="BN162" s="162"/>
      <c r="BO162" s="162"/>
      <c r="BP162" s="349"/>
      <c r="BQ162" s="349"/>
      <c r="BR162" s="349"/>
      <c r="BS162" s="349"/>
      <c r="BT162" s="392"/>
      <c r="BU162" s="392"/>
      <c r="BV162" s="392"/>
      <c r="BW162" s="392"/>
      <c r="BX162" s="392"/>
      <c r="BY162" s="392"/>
      <c r="BZ162" s="392"/>
      <c r="CA162" s="392"/>
      <c r="CB162" s="404"/>
      <c r="CC162" s="404"/>
      <c r="CD162" s="404"/>
      <c r="CE162" s="404"/>
      <c r="CF162" s="404"/>
      <c r="CG162" s="404"/>
      <c r="CH162" s="162"/>
      <c r="CI162" s="162"/>
      <c r="CJ162" s="162"/>
      <c r="CK162" s="162"/>
      <c r="CL162" s="162"/>
      <c r="CM162" s="162"/>
      <c r="CN162" s="162"/>
      <c r="CO162" s="162"/>
      <c r="CP162" s="162"/>
      <c r="CQ162" s="162"/>
      <c r="CR162" s="162"/>
      <c r="CS162" s="404"/>
      <c r="CT162" s="404"/>
      <c r="CU162" s="404"/>
      <c r="CV162" s="404"/>
      <c r="CW162" s="404"/>
      <c r="CX162" s="404"/>
      <c r="CY162" s="162"/>
      <c r="CZ162" s="162"/>
      <c r="DA162" s="162"/>
      <c r="DB162" s="162"/>
      <c r="DC162" s="162"/>
      <c r="DD162" s="162"/>
      <c r="DE162" s="162"/>
      <c r="DF162" s="162"/>
      <c r="DG162" s="162"/>
      <c r="DH162" s="162"/>
      <c r="DI162" s="162"/>
      <c r="DJ162" s="162"/>
      <c r="DK162" s="162"/>
      <c r="DL162" s="162"/>
      <c r="DM162" s="162"/>
      <c r="DN162" s="162"/>
      <c r="DO162" s="162"/>
      <c r="DP162" s="162"/>
      <c r="DQ162" s="162"/>
      <c r="DR162" s="162"/>
      <c r="DS162" s="162"/>
      <c r="DT162" s="162"/>
      <c r="DU162" s="162"/>
      <c r="DV162" s="162"/>
      <c r="DW162" s="162"/>
      <c r="DX162" s="162"/>
      <c r="DY162" s="162"/>
      <c r="DZ162" s="162"/>
      <c r="EA162" s="162"/>
      <c r="EB162" s="162"/>
      <c r="EC162" s="162"/>
      <c r="ED162" s="162"/>
      <c r="EE162" s="162"/>
      <c r="EF162" s="162"/>
      <c r="EG162" s="162"/>
      <c r="EH162" s="162"/>
      <c r="EI162" s="162"/>
      <c r="EJ162" s="162"/>
      <c r="EK162" s="162"/>
      <c r="EL162" s="162"/>
      <c r="EM162" s="162"/>
      <c r="EN162" s="162"/>
      <c r="EO162" s="162"/>
      <c r="EP162" s="162"/>
      <c r="EQ162" s="162"/>
      <c r="ER162" s="162"/>
      <c r="ES162" s="162"/>
      <c r="ET162" s="162"/>
      <c r="EU162" s="162"/>
      <c r="EV162" s="162"/>
      <c r="EW162" s="162"/>
      <c r="EX162" s="162"/>
      <c r="HP162" s="374"/>
      <c r="HQ162" s="374"/>
      <c r="HR162" s="374"/>
      <c r="HS162" s="374"/>
    </row>
    <row r="163" spans="1:227" ht="7.5" customHeight="1" x14ac:dyDescent="0.35">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162"/>
      <c r="AK163" s="162"/>
      <c r="AL163" s="162"/>
      <c r="AM163" s="162"/>
      <c r="AN163" s="162"/>
      <c r="AO163" s="162"/>
      <c r="AP163" s="162"/>
      <c r="AQ163" s="162"/>
      <c r="AR163" s="399"/>
      <c r="AS163" s="376"/>
      <c r="AT163" s="376"/>
      <c r="AU163" s="376"/>
      <c r="AV163" s="374"/>
      <c r="AW163" s="374"/>
      <c r="AX163" s="374"/>
      <c r="AY163" s="374"/>
      <c r="AZ163" s="162"/>
      <c r="BA163" s="162"/>
      <c r="BB163" s="162"/>
      <c r="BC163" s="162"/>
      <c r="BD163" s="162"/>
      <c r="BE163" s="162"/>
      <c r="BF163" s="162"/>
      <c r="BG163" s="162"/>
      <c r="BH163" s="162"/>
      <c r="BI163" s="162"/>
      <c r="BJ163" s="162"/>
      <c r="BK163" s="162"/>
      <c r="BL163" s="162"/>
      <c r="BM163" s="162"/>
      <c r="BN163" s="374"/>
      <c r="BO163" s="374"/>
      <c r="BP163" s="374"/>
      <c r="BQ163" s="374"/>
      <c r="BR163" s="400"/>
      <c r="BS163" s="392"/>
      <c r="BT163" s="392"/>
      <c r="BU163" s="392"/>
      <c r="BV163" s="162"/>
      <c r="BW163" s="162"/>
      <c r="BX163" s="162"/>
      <c r="BY163" s="162"/>
      <c r="BZ163" s="400"/>
      <c r="CA163" s="392"/>
      <c r="CB163" s="392"/>
      <c r="CC163" s="392"/>
      <c r="CD163" s="374"/>
      <c r="CE163" s="374"/>
      <c r="CF163" s="374"/>
      <c r="CG163" s="374"/>
      <c r="CH163" s="162"/>
      <c r="CI163" s="5"/>
      <c r="CJ163" s="5"/>
      <c r="CK163" s="5"/>
      <c r="CL163" s="5"/>
      <c r="CM163" s="162"/>
      <c r="CN163" s="162"/>
      <c r="CO163" s="162"/>
      <c r="CP163" s="162"/>
      <c r="CQ163" s="374"/>
      <c r="CR163" s="374"/>
      <c r="CS163" s="374"/>
      <c r="CT163" s="374"/>
      <c r="CU163" s="399"/>
      <c r="CV163" s="376"/>
      <c r="CW163" s="376"/>
      <c r="CX163" s="376"/>
      <c r="CY163" s="162"/>
      <c r="CZ163" s="162"/>
      <c r="DA163" s="162"/>
      <c r="DB163" s="162"/>
      <c r="DC163" s="162"/>
      <c r="DD163" s="162"/>
      <c r="DE163" s="162"/>
      <c r="DF163" s="162"/>
      <c r="DG163" s="162"/>
      <c r="DH163" s="162"/>
      <c r="DI163" s="162"/>
      <c r="DJ163" s="162"/>
      <c r="DK163" s="162"/>
      <c r="DL163" s="162"/>
      <c r="DM163" s="162"/>
      <c r="DN163" s="162"/>
      <c r="DO163" s="162"/>
      <c r="DP163" s="162"/>
      <c r="DQ163" s="162"/>
      <c r="DR163" s="162"/>
      <c r="DS163" s="162"/>
      <c r="DT163" s="162"/>
      <c r="DU163" s="162"/>
      <c r="DV163" s="162"/>
      <c r="DW163" s="162"/>
      <c r="DX163" s="162"/>
      <c r="DY163" s="162"/>
      <c r="DZ163" s="162"/>
      <c r="EA163" s="162"/>
      <c r="EB163" s="162"/>
      <c r="EC163" s="162"/>
      <c r="ED163" s="162"/>
      <c r="EE163" s="162"/>
      <c r="EF163" s="162"/>
      <c r="EG163" s="162"/>
      <c r="EH163" s="162"/>
      <c r="EI163" s="162"/>
      <c r="EJ163" s="162"/>
      <c r="EK163" s="162"/>
      <c r="EL163" s="162"/>
      <c r="EM163" s="162"/>
      <c r="EN163" s="162"/>
      <c r="EO163" s="162"/>
      <c r="EP163" s="162"/>
      <c r="EQ163" s="162"/>
      <c r="ER163" s="162"/>
      <c r="ES163" s="162"/>
      <c r="ET163" s="162"/>
      <c r="EU163" s="162"/>
      <c r="EV163" s="162"/>
      <c r="EW163" s="162"/>
      <c r="EX163" s="162"/>
      <c r="HP163" s="374"/>
      <c r="HQ163" s="374"/>
      <c r="HR163" s="374"/>
      <c r="HS163" s="374"/>
    </row>
    <row r="164" spans="1:227" ht="7.5" customHeight="1" x14ac:dyDescent="0.35">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162"/>
      <c r="AK164" s="162"/>
      <c r="AL164" s="162"/>
      <c r="AM164" s="162"/>
      <c r="AN164" s="162"/>
      <c r="AO164" s="162"/>
      <c r="AP164" s="162"/>
      <c r="AQ164" s="162"/>
      <c r="AR164" s="376"/>
      <c r="AS164" s="376"/>
      <c r="AT164" s="376"/>
      <c r="AU164" s="376"/>
      <c r="AV164" s="374"/>
      <c r="AW164" s="374"/>
      <c r="AX164" s="374"/>
      <c r="AY164" s="374"/>
      <c r="AZ164" s="162"/>
      <c r="BA164" s="162"/>
      <c r="BB164" s="162"/>
      <c r="BC164" s="162"/>
      <c r="BD164" s="162"/>
      <c r="BE164" s="162"/>
      <c r="BF164" s="162"/>
      <c r="BG164" s="162"/>
      <c r="BH164" s="162"/>
      <c r="BI164" s="162"/>
      <c r="BJ164" s="162"/>
      <c r="BK164" s="162"/>
      <c r="BL164" s="162"/>
      <c r="BM164" s="162"/>
      <c r="BN164" s="374"/>
      <c r="BO164" s="374"/>
      <c r="BP164" s="374"/>
      <c r="BQ164" s="374"/>
      <c r="BR164" s="392"/>
      <c r="BS164" s="392"/>
      <c r="BT164" s="392"/>
      <c r="BU164" s="392"/>
      <c r="BV164" s="162"/>
      <c r="BW164" s="162"/>
      <c r="BX164" s="162"/>
      <c r="BY164" s="162"/>
      <c r="BZ164" s="392"/>
      <c r="CA164" s="392"/>
      <c r="CB164" s="392"/>
      <c r="CC164" s="392"/>
      <c r="CD164" s="374"/>
      <c r="CE164" s="374"/>
      <c r="CF164" s="374"/>
      <c r="CG164" s="374"/>
      <c r="CH164" s="162"/>
      <c r="CI164" s="5"/>
      <c r="CJ164" s="5"/>
      <c r="CK164" s="5"/>
      <c r="CL164" s="5"/>
      <c r="CM164" s="162"/>
      <c r="CN164" s="162"/>
      <c r="CO164" s="162"/>
      <c r="CP164" s="162"/>
      <c r="CQ164" s="374"/>
      <c r="CR164" s="374"/>
      <c r="CS164" s="374"/>
      <c r="CT164" s="374"/>
      <c r="CU164" s="376"/>
      <c r="CV164" s="376"/>
      <c r="CW164" s="376"/>
      <c r="CX164" s="376"/>
      <c r="CY164" s="162"/>
      <c r="CZ164" s="162"/>
      <c r="DA164" s="162"/>
      <c r="DB164" s="162"/>
      <c r="DC164" s="162"/>
      <c r="DD164" s="162"/>
      <c r="DE164" s="162"/>
      <c r="DF164" s="162"/>
      <c r="DG164" s="162"/>
      <c r="DH164" s="162"/>
      <c r="DI164" s="162"/>
      <c r="DJ164" s="162"/>
      <c r="DK164" s="162"/>
      <c r="DL164" s="162"/>
      <c r="DM164" s="162"/>
      <c r="DN164" s="162"/>
      <c r="DO164" s="162"/>
      <c r="DP164" s="162"/>
      <c r="DQ164" s="162"/>
      <c r="DR164" s="162"/>
      <c r="DS164" s="162"/>
      <c r="DT164" s="162"/>
      <c r="DU164" s="162"/>
      <c r="DV164" s="162"/>
      <c r="DW164" s="162"/>
      <c r="DX164" s="162"/>
      <c r="DY164" s="162"/>
      <c r="DZ164" s="162"/>
      <c r="EA164" s="162"/>
      <c r="EB164" s="162"/>
      <c r="EC164" s="162"/>
      <c r="ED164" s="162"/>
      <c r="EE164" s="162"/>
      <c r="EF164" s="162"/>
      <c r="EG164" s="162"/>
      <c r="EH164" s="162"/>
      <c r="EI164" s="162"/>
      <c r="EJ164" s="162"/>
      <c r="EK164" s="162"/>
      <c r="EL164" s="162"/>
      <c r="EM164" s="162"/>
      <c r="EN164" s="162"/>
      <c r="EO164" s="162"/>
      <c r="EP164" s="162"/>
      <c r="EQ164" s="162"/>
      <c r="ER164" s="162"/>
      <c r="ES164" s="162"/>
      <c r="ET164" s="162"/>
      <c r="EU164" s="162"/>
      <c r="EV164" s="162"/>
      <c r="EW164" s="162"/>
      <c r="EX164" s="162"/>
      <c r="HP164" s="374"/>
      <c r="HQ164" s="374"/>
      <c r="HR164" s="374"/>
      <c r="HS164" s="374"/>
    </row>
    <row r="165" spans="1:227" ht="7.5" customHeight="1" x14ac:dyDescent="0.35">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162"/>
      <c r="AK165" s="162"/>
      <c r="AL165" s="162"/>
      <c r="AM165" s="162"/>
      <c r="AN165" s="162"/>
      <c r="AO165" s="162"/>
      <c r="AP165" s="162"/>
      <c r="AQ165" s="162"/>
      <c r="AR165" s="376"/>
      <c r="AS165" s="376"/>
      <c r="AT165" s="376"/>
      <c r="AU165" s="376"/>
      <c r="AV165" s="374"/>
      <c r="AW165" s="374"/>
      <c r="AX165" s="374"/>
      <c r="AY165" s="374"/>
      <c r="AZ165" s="162"/>
      <c r="BA165" s="162"/>
      <c r="BB165" s="162"/>
      <c r="BC165" s="162"/>
      <c r="BD165" s="162"/>
      <c r="BE165" s="162"/>
      <c r="BF165" s="162"/>
      <c r="BG165" s="162"/>
      <c r="BH165" s="162"/>
      <c r="BI165" s="162"/>
      <c r="BJ165" s="162"/>
      <c r="BK165" s="162"/>
      <c r="BL165" s="162"/>
      <c r="BM165" s="162"/>
      <c r="BN165" s="374"/>
      <c r="BO165" s="374"/>
      <c r="BP165" s="374"/>
      <c r="BQ165" s="374"/>
      <c r="BR165" s="392"/>
      <c r="BS165" s="392"/>
      <c r="BT165" s="392"/>
      <c r="BU165" s="392"/>
      <c r="BV165" s="374"/>
      <c r="BW165" s="374"/>
      <c r="BX165" s="374"/>
      <c r="BY165" s="374"/>
      <c r="BZ165" s="392"/>
      <c r="CA165" s="392"/>
      <c r="CB165" s="392"/>
      <c r="CC165" s="392"/>
      <c r="CD165" s="374"/>
      <c r="CE165" s="374"/>
      <c r="CF165" s="374"/>
      <c r="CG165" s="374"/>
      <c r="CH165" s="162"/>
      <c r="CI165" s="162"/>
      <c r="CJ165" s="162"/>
      <c r="CK165" s="162"/>
      <c r="CL165" s="162"/>
      <c r="CM165" s="162"/>
      <c r="CN165" s="162"/>
      <c r="CO165" s="162"/>
      <c r="CP165" s="162"/>
      <c r="CQ165" s="374"/>
      <c r="CR165" s="374"/>
      <c r="CS165" s="374"/>
      <c r="CT165" s="374"/>
      <c r="CU165" s="376"/>
      <c r="CV165" s="376"/>
      <c r="CW165" s="376"/>
      <c r="CX165" s="376"/>
      <c r="CY165" s="162"/>
      <c r="CZ165" s="162"/>
      <c r="DA165" s="162"/>
      <c r="DB165" s="162"/>
      <c r="DC165" s="162"/>
      <c r="DD165" s="162"/>
      <c r="DE165" s="162"/>
      <c r="DF165" s="162"/>
      <c r="DG165" s="162"/>
      <c r="DH165" s="162"/>
      <c r="DI165" s="162"/>
      <c r="DJ165" s="162"/>
      <c r="DK165" s="162"/>
      <c r="DL165" s="162"/>
      <c r="DM165" s="162"/>
      <c r="DN165" s="162"/>
      <c r="DO165" s="162"/>
      <c r="DP165" s="162"/>
      <c r="DQ165" s="162"/>
      <c r="DR165" s="162"/>
      <c r="DS165" s="162"/>
      <c r="DT165" s="162"/>
      <c r="DU165" s="162"/>
      <c r="DV165" s="162"/>
      <c r="DW165" s="162"/>
      <c r="DX165" s="162"/>
      <c r="DY165" s="162"/>
      <c r="DZ165" s="162"/>
      <c r="EA165" s="162"/>
      <c r="EB165" s="162"/>
      <c r="EC165" s="162"/>
      <c r="ED165" s="162"/>
      <c r="EE165" s="162"/>
      <c r="EF165" s="162"/>
      <c r="EG165" s="162"/>
      <c r="EH165" s="162"/>
      <c r="EI165" s="162"/>
      <c r="EJ165" s="162"/>
      <c r="EK165" s="162"/>
      <c r="EL165" s="162"/>
      <c r="EM165" s="162"/>
      <c r="EN165" s="162"/>
      <c r="EO165" s="162"/>
      <c r="EP165" s="162"/>
      <c r="EQ165" s="162"/>
      <c r="ER165" s="162"/>
      <c r="ES165" s="162"/>
      <c r="ET165" s="162"/>
      <c r="EU165" s="162"/>
      <c r="EV165" s="162"/>
      <c r="EW165" s="162"/>
      <c r="EX165" s="162"/>
    </row>
    <row r="166" spans="1:227" ht="7.5" customHeight="1" x14ac:dyDescent="0.35">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162"/>
      <c r="AK166" s="162"/>
      <c r="AL166" s="162"/>
      <c r="AM166" s="162"/>
      <c r="AN166" s="162"/>
      <c r="AO166" s="162"/>
      <c r="AP166" s="162"/>
      <c r="AQ166" s="162"/>
      <c r="AR166" s="376"/>
      <c r="AS166" s="376"/>
      <c r="AT166" s="376"/>
      <c r="AU166" s="376"/>
      <c r="AV166" s="374"/>
      <c r="AW166" s="374"/>
      <c r="AX166" s="374"/>
      <c r="AY166" s="374"/>
      <c r="AZ166" s="162"/>
      <c r="BA166" s="162"/>
      <c r="BB166" s="162"/>
      <c r="BC166" s="162"/>
      <c r="BD166" s="162"/>
      <c r="BE166" s="162"/>
      <c r="BF166" s="162"/>
      <c r="BG166" s="162"/>
      <c r="BH166" s="162"/>
      <c r="BI166" s="162"/>
      <c r="BJ166" s="162"/>
      <c r="BK166" s="162"/>
      <c r="BL166" s="162"/>
      <c r="BM166" s="162"/>
      <c r="BN166" s="374"/>
      <c r="BO166" s="374"/>
      <c r="BP166" s="374"/>
      <c r="BQ166" s="374"/>
      <c r="BR166" s="392"/>
      <c r="BS166" s="392"/>
      <c r="BT166" s="392"/>
      <c r="BU166" s="392"/>
      <c r="BV166" s="162"/>
      <c r="BW166" s="162"/>
      <c r="BX166" s="162"/>
      <c r="BY166" s="162"/>
      <c r="BZ166" s="392"/>
      <c r="CA166" s="392"/>
      <c r="CB166" s="392"/>
      <c r="CC166" s="392"/>
      <c r="CD166" s="374"/>
      <c r="CE166" s="374"/>
      <c r="CF166" s="374"/>
      <c r="CG166" s="374"/>
      <c r="CH166" s="162"/>
      <c r="CI166" s="162"/>
      <c r="CJ166" s="162"/>
      <c r="CK166" s="162"/>
      <c r="CL166" s="162"/>
      <c r="CM166" s="162"/>
      <c r="CN166" s="162"/>
      <c r="CO166" s="162"/>
      <c r="CP166" s="162"/>
      <c r="CQ166" s="374"/>
      <c r="CR166" s="374"/>
      <c r="CS166" s="374"/>
      <c r="CT166" s="374"/>
      <c r="CU166" s="376"/>
      <c r="CV166" s="376"/>
      <c r="CW166" s="376"/>
      <c r="CX166" s="376"/>
      <c r="CY166" s="162"/>
      <c r="CZ166" s="162"/>
      <c r="DA166" s="162"/>
      <c r="DB166" s="162"/>
      <c r="DC166" s="162"/>
      <c r="DD166" s="162"/>
      <c r="DE166" s="162"/>
      <c r="DF166" s="162"/>
      <c r="DG166" s="162"/>
      <c r="DH166" s="162"/>
      <c r="DI166" s="162"/>
      <c r="DJ166" s="162"/>
      <c r="DK166" s="162"/>
      <c r="DL166" s="162"/>
      <c r="DM166" s="162"/>
      <c r="DN166" s="162"/>
      <c r="DO166" s="162"/>
      <c r="DP166" s="162"/>
      <c r="DQ166" s="162"/>
      <c r="DR166" s="162"/>
      <c r="DS166" s="162"/>
      <c r="DT166" s="162"/>
      <c r="DU166" s="162"/>
      <c r="DV166" s="162"/>
      <c r="DW166" s="162"/>
      <c r="DX166" s="162"/>
      <c r="DY166" s="162"/>
      <c r="DZ166" s="162"/>
      <c r="EA166" s="162"/>
      <c r="EB166" s="162"/>
      <c r="EC166" s="162"/>
      <c r="ED166" s="162"/>
      <c r="EE166" s="162"/>
      <c r="EF166" s="162"/>
      <c r="EG166" s="162"/>
      <c r="EH166" s="162"/>
      <c r="EI166" s="162"/>
      <c r="EJ166" s="162"/>
      <c r="EK166" s="162"/>
      <c r="EL166" s="162"/>
      <c r="EM166" s="162"/>
      <c r="EN166" s="162"/>
      <c r="EO166" s="162"/>
      <c r="EP166" s="162"/>
      <c r="EQ166" s="162"/>
      <c r="ER166" s="162"/>
      <c r="ES166" s="162"/>
      <c r="ET166" s="162"/>
      <c r="EU166" s="162"/>
      <c r="EV166" s="162"/>
      <c r="EW166" s="162"/>
      <c r="EX166" s="162"/>
    </row>
    <row r="167" spans="1:227" ht="7.5" customHeight="1" x14ac:dyDescent="0.35">
      <c r="AR167" s="399"/>
      <c r="AS167" s="376"/>
      <c r="AT167" s="376"/>
      <c r="AU167" s="376"/>
      <c r="AV167" s="374"/>
      <c r="AW167" s="374"/>
      <c r="AX167" s="374"/>
      <c r="AY167" s="374"/>
      <c r="BP167" s="374"/>
      <c r="BQ167" s="374"/>
      <c r="BR167" s="374"/>
      <c r="BS167" s="374"/>
      <c r="BT167" s="400"/>
      <c r="BU167" s="392"/>
      <c r="BV167" s="392"/>
      <c r="BW167" s="392"/>
      <c r="BX167" s="400"/>
      <c r="BY167" s="392"/>
      <c r="BZ167" s="392"/>
      <c r="CA167" s="392"/>
      <c r="CN167" s="374"/>
      <c r="CO167" s="374"/>
      <c r="CP167" s="374"/>
      <c r="CQ167" s="374"/>
      <c r="CR167" s="399"/>
      <c r="CS167" s="376"/>
      <c r="CT167" s="376"/>
      <c r="CU167" s="376"/>
      <c r="CV167" s="391"/>
      <c r="CW167" s="392"/>
      <c r="CX167" s="392"/>
    </row>
    <row r="168" spans="1:227" ht="7.5" customHeight="1" x14ac:dyDescent="0.35">
      <c r="AR168" s="376"/>
      <c r="AS168" s="376"/>
      <c r="AT168" s="376"/>
      <c r="AU168" s="376"/>
      <c r="AV168" s="374"/>
      <c r="AW168" s="374"/>
      <c r="AX168" s="374"/>
      <c r="AY168" s="374"/>
      <c r="BP168" s="374"/>
      <c r="BQ168" s="374"/>
      <c r="BR168" s="374"/>
      <c r="BS168" s="374"/>
      <c r="BT168" s="392"/>
      <c r="BU168" s="392"/>
      <c r="BV168" s="392"/>
      <c r="BW168" s="392"/>
      <c r="BX168" s="392"/>
      <c r="BY168" s="392"/>
      <c r="BZ168" s="392"/>
      <c r="CA168" s="392"/>
      <c r="CN168" s="374"/>
      <c r="CO168" s="374"/>
      <c r="CP168" s="374"/>
      <c r="CQ168" s="374"/>
      <c r="CR168" s="376"/>
      <c r="CS168" s="376"/>
      <c r="CT168" s="376"/>
      <c r="CU168" s="376"/>
      <c r="CV168" s="392"/>
      <c r="CW168" s="392"/>
      <c r="CX168" s="392"/>
    </row>
    <row r="169" spans="1:227" ht="7.5" customHeight="1" x14ac:dyDescent="0.35">
      <c r="AR169" s="376"/>
      <c r="AS169" s="376"/>
      <c r="AT169" s="376"/>
      <c r="AU169" s="376"/>
      <c r="AV169" s="374"/>
      <c r="AW169" s="374"/>
      <c r="AX169" s="374"/>
      <c r="AY169" s="374"/>
      <c r="BP169" s="374"/>
      <c r="BQ169" s="374"/>
      <c r="BR169" s="374"/>
      <c r="BS169" s="374"/>
      <c r="BT169" s="392"/>
      <c r="BU169" s="392"/>
      <c r="BV169" s="392"/>
      <c r="BW169" s="392"/>
      <c r="BX169" s="392"/>
      <c r="BY169" s="392"/>
      <c r="BZ169" s="392"/>
      <c r="CA169" s="392"/>
      <c r="CN169" s="374"/>
      <c r="CO169" s="374"/>
      <c r="CP169" s="374"/>
      <c r="CQ169" s="374"/>
      <c r="CR169" s="376"/>
      <c r="CS169" s="376"/>
      <c r="CT169" s="376"/>
      <c r="CU169" s="376"/>
      <c r="CV169" s="392"/>
      <c r="CW169" s="392"/>
      <c r="CX169" s="392"/>
    </row>
    <row r="170" spans="1:227" ht="7.5" customHeight="1" x14ac:dyDescent="0.35">
      <c r="AR170" s="376"/>
      <c r="AS170" s="376"/>
      <c r="AT170" s="376"/>
      <c r="AU170" s="376"/>
      <c r="AV170" s="374"/>
      <c r="AW170" s="374"/>
      <c r="AX170" s="374"/>
      <c r="AY170" s="374"/>
      <c r="BP170" s="374"/>
      <c r="BQ170" s="374"/>
      <c r="BR170" s="374"/>
      <c r="BS170" s="374"/>
      <c r="BT170" s="392"/>
      <c r="BU170" s="392"/>
      <c r="BV170" s="392"/>
      <c r="BW170" s="392"/>
      <c r="BX170" s="392"/>
      <c r="BY170" s="392"/>
      <c r="BZ170" s="392"/>
      <c r="CA170" s="392"/>
      <c r="CN170" s="374"/>
      <c r="CO170" s="374"/>
      <c r="CP170" s="374"/>
      <c r="CQ170" s="374"/>
      <c r="CR170" s="376"/>
      <c r="CS170" s="376"/>
      <c r="CT170" s="376"/>
      <c r="CU170" s="376"/>
      <c r="CV170" s="392"/>
      <c r="CW170" s="392"/>
      <c r="CX170" s="392"/>
    </row>
    <row r="171" spans="1:227" ht="7.5" customHeight="1" x14ac:dyDescent="0.35">
      <c r="AR171" s="399"/>
      <c r="AS171" s="376"/>
      <c r="AT171" s="376"/>
      <c r="AU171" s="376"/>
      <c r="AV171" s="374"/>
      <c r="AW171" s="374"/>
      <c r="AX171" s="374"/>
      <c r="AY171" s="374"/>
      <c r="BT171" s="374"/>
      <c r="BU171" s="374"/>
      <c r="BV171" s="374"/>
      <c r="BW171" s="374"/>
      <c r="BX171" s="374"/>
      <c r="BY171" s="374"/>
      <c r="BZ171" s="374"/>
      <c r="CA171" s="374"/>
      <c r="CK171" s="374"/>
      <c r="CL171" s="374"/>
      <c r="CM171" s="374"/>
      <c r="CN171" s="374"/>
      <c r="CO171" s="399"/>
      <c r="CP171" s="376"/>
      <c r="CQ171" s="376"/>
      <c r="CR171" s="376"/>
    </row>
    <row r="172" spans="1:227" ht="7.5" customHeight="1" x14ac:dyDescent="0.35">
      <c r="AR172" s="376"/>
      <c r="AS172" s="376"/>
      <c r="AT172" s="376"/>
      <c r="AU172" s="376"/>
      <c r="AV172" s="374"/>
      <c r="AW172" s="374"/>
      <c r="AX172" s="374"/>
      <c r="AY172" s="374"/>
      <c r="BT172" s="374"/>
      <c r="BU172" s="374"/>
      <c r="BV172" s="374"/>
      <c r="BW172" s="374"/>
      <c r="BX172" s="374"/>
      <c r="BY172" s="374"/>
      <c r="BZ172" s="374"/>
      <c r="CA172" s="374"/>
      <c r="CK172" s="374"/>
      <c r="CL172" s="374"/>
      <c r="CM172" s="374"/>
      <c r="CN172" s="374"/>
      <c r="CO172" s="376"/>
      <c r="CP172" s="376"/>
      <c r="CQ172" s="376"/>
      <c r="CR172" s="376"/>
    </row>
    <row r="173" spans="1:227" ht="7.5" customHeight="1" x14ac:dyDescent="0.35">
      <c r="AR173" s="376"/>
      <c r="AS173" s="376"/>
      <c r="AT173" s="376"/>
      <c r="AU173" s="376"/>
      <c r="AV173" s="374"/>
      <c r="AW173" s="374"/>
      <c r="AX173" s="374"/>
      <c r="AY173" s="374"/>
      <c r="BT173" s="374"/>
      <c r="BU173" s="374"/>
      <c r="BV173" s="374"/>
      <c r="BW173" s="374"/>
      <c r="BX173" s="374"/>
      <c r="BY173" s="374"/>
      <c r="BZ173" s="374"/>
      <c r="CA173" s="374"/>
      <c r="CK173" s="374"/>
      <c r="CL173" s="374"/>
      <c r="CM173" s="374"/>
      <c r="CN173" s="374"/>
      <c r="CO173" s="376"/>
      <c r="CP173" s="376"/>
      <c r="CQ173" s="376"/>
      <c r="CR173" s="376"/>
      <c r="EN173" s="380"/>
      <c r="EO173" s="381"/>
      <c r="EP173" s="381"/>
      <c r="EQ173" s="381"/>
      <c r="ER173" s="381"/>
      <c r="ES173" s="381"/>
    </row>
    <row r="174" spans="1:227" ht="7.5" customHeight="1" x14ac:dyDescent="0.35">
      <c r="AR174" s="376"/>
      <c r="AS174" s="376"/>
      <c r="AT174" s="376"/>
      <c r="AU174" s="376"/>
      <c r="AV174" s="374"/>
      <c r="AW174" s="374"/>
      <c r="AX174" s="374"/>
      <c r="AY174" s="374"/>
      <c r="BT174" s="374"/>
      <c r="BU174" s="374"/>
      <c r="BV174" s="374"/>
      <c r="BW174" s="374"/>
      <c r="BX174" s="374"/>
      <c r="BY174" s="374"/>
      <c r="BZ174" s="374"/>
      <c r="CA174" s="374"/>
      <c r="CK174" s="374"/>
      <c r="CL174" s="374"/>
      <c r="CM174" s="374"/>
      <c r="CN174" s="374"/>
      <c r="CO174" s="376"/>
      <c r="CP174" s="376"/>
      <c r="CQ174" s="376"/>
      <c r="CR174" s="376"/>
      <c r="EN174" s="381"/>
      <c r="EO174" s="381"/>
      <c r="EP174" s="381"/>
      <c r="EQ174" s="381"/>
      <c r="ER174" s="381"/>
      <c r="ES174" s="381"/>
    </row>
    <row r="175" spans="1:227" ht="7.5" customHeight="1" x14ac:dyDescent="0.35">
      <c r="AR175" s="399"/>
      <c r="AS175" s="376"/>
      <c r="AT175" s="376"/>
      <c r="AU175" s="376"/>
      <c r="AV175" s="374"/>
      <c r="AW175" s="374"/>
      <c r="AX175" s="374"/>
      <c r="AY175" s="374"/>
      <c r="CF175" s="397"/>
      <c r="CG175" s="397"/>
      <c r="CH175" s="402"/>
      <c r="CI175" s="402"/>
      <c r="CJ175" s="402"/>
      <c r="CK175" s="402"/>
      <c r="CL175" s="399"/>
      <c r="CM175" s="376"/>
      <c r="CN175" s="376"/>
      <c r="CO175" s="376"/>
      <c r="CP175" s="391"/>
      <c r="CQ175" s="392"/>
      <c r="CR175" s="392"/>
      <c r="EN175" s="381"/>
      <c r="EO175" s="381"/>
      <c r="EP175" s="381"/>
      <c r="EQ175" s="381"/>
      <c r="ER175" s="381"/>
      <c r="ES175" s="381"/>
      <c r="ET175" s="375"/>
      <c r="EU175" s="376"/>
      <c r="EV175" s="376"/>
      <c r="EW175" s="376"/>
    </row>
    <row r="176" spans="1:227" ht="7.5" customHeight="1" x14ac:dyDescent="0.35">
      <c r="AR176" s="376"/>
      <c r="AS176" s="376"/>
      <c r="AT176" s="376"/>
      <c r="AU176" s="376"/>
      <c r="AV176" s="374"/>
      <c r="AW176" s="374"/>
      <c r="AX176" s="374"/>
      <c r="AY176" s="374"/>
      <c r="CF176" s="397"/>
      <c r="CG176" s="397"/>
      <c r="CH176" s="402"/>
      <c r="CI176" s="402"/>
      <c r="CJ176" s="402"/>
      <c r="CK176" s="402"/>
      <c r="CL176" s="376"/>
      <c r="CM176" s="376"/>
      <c r="CN176" s="376"/>
      <c r="CO176" s="376"/>
      <c r="CP176" s="392"/>
      <c r="CQ176" s="392"/>
      <c r="CR176" s="392"/>
      <c r="EN176" s="381"/>
      <c r="EO176" s="381"/>
      <c r="EP176" s="381"/>
      <c r="EQ176" s="381"/>
      <c r="ER176" s="381"/>
      <c r="ES176" s="381"/>
      <c r="ET176" s="376"/>
      <c r="EU176" s="376"/>
      <c r="EV176" s="376"/>
      <c r="EW176" s="376"/>
    </row>
    <row r="177" spans="44:170" ht="7.5" customHeight="1" x14ac:dyDescent="0.35">
      <c r="AR177" s="376"/>
      <c r="AS177" s="376"/>
      <c r="AT177" s="376"/>
      <c r="AU177" s="376"/>
      <c r="AV177" s="374"/>
      <c r="AW177" s="374"/>
      <c r="AX177" s="374"/>
      <c r="AY177" s="374"/>
      <c r="CF177" s="397"/>
      <c r="CG177" s="397"/>
      <c r="CH177" s="402"/>
      <c r="CI177" s="402"/>
      <c r="CJ177" s="402"/>
      <c r="CK177" s="402"/>
      <c r="CL177" s="376"/>
      <c r="CM177" s="376"/>
      <c r="CN177" s="376"/>
      <c r="CO177" s="376"/>
      <c r="CP177" s="392"/>
      <c r="CQ177" s="392"/>
      <c r="CR177" s="392"/>
      <c r="EP177" s="375"/>
      <c r="EQ177" s="376"/>
      <c r="ER177" s="376"/>
      <c r="ES177" s="376"/>
      <c r="ET177" s="376"/>
      <c r="EU177" s="376"/>
      <c r="EV177" s="376"/>
      <c r="EW177" s="376"/>
    </row>
    <row r="178" spans="44:170" ht="7.5" customHeight="1" x14ac:dyDescent="0.35">
      <c r="AR178" s="376"/>
      <c r="AS178" s="376"/>
      <c r="AT178" s="376"/>
      <c r="AU178" s="376"/>
      <c r="AV178" s="374"/>
      <c r="AW178" s="374"/>
      <c r="AX178" s="374"/>
      <c r="AY178" s="374"/>
      <c r="CF178" s="397"/>
      <c r="CG178" s="397"/>
      <c r="CH178" s="402"/>
      <c r="CI178" s="402"/>
      <c r="CJ178" s="402"/>
      <c r="CK178" s="402"/>
      <c r="CL178" s="376"/>
      <c r="CM178" s="376"/>
      <c r="CN178" s="376"/>
      <c r="CO178" s="376"/>
      <c r="CP178" s="392"/>
      <c r="CQ178" s="392"/>
      <c r="CR178" s="392"/>
      <c r="EP178" s="376"/>
      <c r="EQ178" s="376"/>
      <c r="ER178" s="376"/>
      <c r="ES178" s="376"/>
      <c r="ET178" s="376"/>
      <c r="EU178" s="376"/>
      <c r="EV178" s="376"/>
      <c r="EW178" s="376"/>
    </row>
    <row r="179" spans="44:170" ht="7.5" customHeight="1" x14ac:dyDescent="0.35">
      <c r="AR179" s="399"/>
      <c r="AS179" s="376"/>
      <c r="AT179" s="376"/>
      <c r="AU179" s="376"/>
      <c r="AV179" s="374"/>
      <c r="AW179" s="374"/>
      <c r="AX179" s="374"/>
      <c r="AY179" s="374"/>
      <c r="CF179" s="402"/>
      <c r="CG179" s="402"/>
      <c r="CH179" s="402"/>
      <c r="CI179" s="402"/>
      <c r="CJ179" s="399"/>
      <c r="CK179" s="376"/>
      <c r="CL179" s="376"/>
      <c r="CM179" s="376"/>
      <c r="CN179" s="397"/>
      <c r="CO179" s="397"/>
      <c r="EP179" s="376"/>
      <c r="EQ179" s="376"/>
      <c r="ER179" s="376"/>
      <c r="ES179" s="376"/>
      <c r="ET179" s="374"/>
      <c r="EU179" s="374"/>
      <c r="EV179" s="374"/>
      <c r="EW179" s="374"/>
    </row>
    <row r="180" spans="44:170" ht="7.5" customHeight="1" x14ac:dyDescent="0.35">
      <c r="AR180" s="376"/>
      <c r="AS180" s="376"/>
      <c r="AT180" s="376"/>
      <c r="AU180" s="376"/>
      <c r="AV180" s="374"/>
      <c r="AW180" s="374"/>
      <c r="AX180" s="374"/>
      <c r="AY180" s="374"/>
      <c r="CF180" s="402"/>
      <c r="CG180" s="402"/>
      <c r="CH180" s="402"/>
      <c r="CI180" s="402"/>
      <c r="CJ180" s="376"/>
      <c r="CK180" s="376"/>
      <c r="CL180" s="376"/>
      <c r="CM180" s="376"/>
      <c r="CN180" s="397"/>
      <c r="CO180" s="397"/>
      <c r="EP180" s="376"/>
      <c r="EQ180" s="376"/>
      <c r="ER180" s="376"/>
      <c r="ES180" s="376"/>
      <c r="ET180" s="374"/>
      <c r="EU180" s="374"/>
      <c r="EV180" s="374"/>
      <c r="EW180" s="374"/>
    </row>
    <row r="181" spans="44:170" ht="7.5" customHeight="1" x14ac:dyDescent="0.35">
      <c r="AR181" s="376"/>
      <c r="AS181" s="376"/>
      <c r="AT181" s="376"/>
      <c r="AU181" s="376"/>
      <c r="AV181" s="374"/>
      <c r="AW181" s="374"/>
      <c r="AX181" s="374"/>
      <c r="AY181" s="374"/>
      <c r="CF181" s="402"/>
      <c r="CG181" s="402"/>
      <c r="CH181" s="402"/>
      <c r="CI181" s="402"/>
      <c r="CJ181" s="376"/>
      <c r="CK181" s="376"/>
      <c r="CL181" s="376"/>
      <c r="CM181" s="376"/>
      <c r="CN181" s="397"/>
      <c r="CO181" s="397"/>
      <c r="EP181" s="374"/>
      <c r="EQ181" s="374"/>
      <c r="ER181" s="374"/>
      <c r="ES181" s="374"/>
      <c r="ET181" s="374"/>
      <c r="EU181" s="374"/>
      <c r="EV181" s="374"/>
      <c r="EW181" s="374"/>
    </row>
    <row r="182" spans="44:170" ht="7.5" customHeight="1" x14ac:dyDescent="0.35">
      <c r="AR182" s="376"/>
      <c r="AS182" s="376"/>
      <c r="AT182" s="376"/>
      <c r="AU182" s="376"/>
      <c r="AV182" s="374"/>
      <c r="AW182" s="374"/>
      <c r="AX182" s="374"/>
      <c r="AY182" s="374"/>
      <c r="CF182" s="402"/>
      <c r="CG182" s="402"/>
      <c r="CH182" s="402"/>
      <c r="CI182" s="402"/>
      <c r="CJ182" s="376"/>
      <c r="CK182" s="376"/>
      <c r="CL182" s="376"/>
      <c r="CM182" s="376"/>
      <c r="CN182" s="397"/>
      <c r="CO182" s="397"/>
      <c r="EP182" s="374"/>
      <c r="EQ182" s="374"/>
      <c r="ER182" s="374"/>
      <c r="ES182" s="374"/>
      <c r="ET182" s="374"/>
      <c r="EU182" s="374"/>
      <c r="EV182" s="374"/>
      <c r="EW182" s="374"/>
    </row>
    <row r="183" spans="44:170" ht="7.5" customHeight="1" x14ac:dyDescent="0.35">
      <c r="AR183" s="399"/>
      <c r="AS183" s="376"/>
      <c r="AT183" s="376"/>
      <c r="AU183" s="376"/>
      <c r="AV183" s="374"/>
      <c r="AW183" s="374"/>
      <c r="AX183" s="374"/>
      <c r="AY183" s="374"/>
      <c r="CC183" s="374"/>
      <c r="CD183" s="374"/>
      <c r="CE183" s="374"/>
      <c r="CF183" s="374"/>
      <c r="CG183" s="399"/>
      <c r="CH183" s="376"/>
      <c r="CI183" s="376"/>
      <c r="CJ183" s="376"/>
      <c r="CK183" s="391"/>
      <c r="CL183" s="392"/>
      <c r="CM183" s="392"/>
      <c r="EP183" s="374"/>
      <c r="EQ183" s="374"/>
      <c r="ER183" s="374"/>
      <c r="ES183" s="374"/>
    </row>
    <row r="184" spans="44:170" ht="7.5" customHeight="1" x14ac:dyDescent="0.35">
      <c r="AR184" s="376"/>
      <c r="AS184" s="376"/>
      <c r="AT184" s="376"/>
      <c r="AU184" s="376"/>
      <c r="AV184" s="374"/>
      <c r="AW184" s="374"/>
      <c r="AX184" s="374"/>
      <c r="AY184" s="374"/>
      <c r="CC184" s="374"/>
      <c r="CD184" s="374"/>
      <c r="CE184" s="374"/>
      <c r="CF184" s="374"/>
      <c r="CG184" s="376"/>
      <c r="CH184" s="376"/>
      <c r="CI184" s="376"/>
      <c r="CJ184" s="376"/>
      <c r="CK184" s="392"/>
      <c r="CL184" s="392"/>
      <c r="CM184" s="392"/>
      <c r="EP184" s="374"/>
      <c r="EQ184" s="374"/>
      <c r="ER184" s="374"/>
      <c r="ES184" s="374"/>
    </row>
    <row r="185" spans="44:170" ht="7.5" customHeight="1" x14ac:dyDescent="0.35">
      <c r="AR185" s="376"/>
      <c r="AS185" s="376"/>
      <c r="AT185" s="376"/>
      <c r="AU185" s="376"/>
      <c r="AV185" s="374"/>
      <c r="AW185" s="374"/>
      <c r="AX185" s="374"/>
      <c r="AY185" s="374"/>
      <c r="CC185" s="374"/>
      <c r="CD185" s="374"/>
      <c r="CE185" s="374"/>
      <c r="CF185" s="374"/>
      <c r="CG185" s="376"/>
      <c r="CH185" s="376"/>
      <c r="CI185" s="376"/>
      <c r="CJ185" s="376"/>
      <c r="CK185" s="392"/>
      <c r="CL185" s="392"/>
      <c r="CM185" s="392"/>
    </row>
    <row r="186" spans="44:170" ht="7.5" customHeight="1" x14ac:dyDescent="0.35">
      <c r="AR186" s="376"/>
      <c r="AS186" s="376"/>
      <c r="AT186" s="376"/>
      <c r="AU186" s="376"/>
      <c r="AV186" s="374"/>
      <c r="AW186" s="374"/>
      <c r="AX186" s="374"/>
      <c r="AY186" s="374"/>
      <c r="CC186" s="374"/>
      <c r="CD186" s="374"/>
      <c r="CE186" s="374"/>
      <c r="CF186" s="374"/>
      <c r="CG186" s="376"/>
      <c r="CH186" s="376"/>
      <c r="CI186" s="376"/>
      <c r="CJ186" s="376"/>
      <c r="CK186" s="392"/>
      <c r="CL186" s="392"/>
      <c r="CM186" s="392"/>
    </row>
    <row r="187" spans="44:170" ht="7.5" customHeight="1" x14ac:dyDescent="0.35">
      <c r="AR187" s="399"/>
      <c r="AS187" s="376"/>
      <c r="AT187" s="376"/>
      <c r="AU187" s="376"/>
      <c r="AV187" s="374"/>
      <c r="AW187" s="374"/>
      <c r="AX187" s="374"/>
      <c r="AY187" s="374"/>
      <c r="BZ187" s="374"/>
      <c r="CA187" s="374"/>
      <c r="CB187" s="374"/>
      <c r="CC187" s="374"/>
      <c r="CD187" s="399"/>
      <c r="CE187" s="376"/>
      <c r="CF187" s="376"/>
      <c r="CG187" s="376"/>
      <c r="ER187" s="374"/>
      <c r="ES187" s="374"/>
      <c r="ET187" s="374"/>
      <c r="EU187" s="374"/>
    </row>
    <row r="188" spans="44:170" ht="7.5" customHeight="1" x14ac:dyDescent="0.35">
      <c r="AR188" s="376"/>
      <c r="AS188" s="376"/>
      <c r="AT188" s="376"/>
      <c r="AU188" s="376"/>
      <c r="AV188" s="374"/>
      <c r="AW188" s="374"/>
      <c r="AX188" s="374"/>
      <c r="AY188" s="374"/>
      <c r="BZ188" s="374"/>
      <c r="CA188" s="374"/>
      <c r="CB188" s="374"/>
      <c r="CC188" s="374"/>
      <c r="CD188" s="376"/>
      <c r="CE188" s="376"/>
      <c r="CF188" s="376"/>
      <c r="CG188" s="376"/>
      <c r="ER188" s="374"/>
      <c r="ES188" s="374"/>
      <c r="ET188" s="374"/>
      <c r="EU188" s="374"/>
      <c r="FI188" s="380"/>
      <c r="FJ188" s="381"/>
      <c r="FK188" s="381"/>
      <c r="FL188" s="381"/>
      <c r="FM188" s="381"/>
      <c r="FN188" s="381"/>
    </row>
    <row r="189" spans="44:170" ht="7.5" customHeight="1" x14ac:dyDescent="0.35">
      <c r="AR189" s="376"/>
      <c r="AS189" s="376"/>
      <c r="AT189" s="376"/>
      <c r="AU189" s="376"/>
      <c r="AV189" s="374"/>
      <c r="AW189" s="374"/>
      <c r="AX189" s="374"/>
      <c r="AY189" s="374"/>
      <c r="BZ189" s="374"/>
      <c r="CA189" s="374"/>
      <c r="CB189" s="374"/>
      <c r="CC189" s="374"/>
      <c r="CD189" s="376"/>
      <c r="CE189" s="376"/>
      <c r="CF189" s="376"/>
      <c r="CG189" s="376"/>
      <c r="ER189" s="374"/>
      <c r="ES189" s="374"/>
      <c r="ET189" s="374"/>
      <c r="EU189" s="374"/>
      <c r="FI189" s="381"/>
      <c r="FJ189" s="381"/>
      <c r="FK189" s="381"/>
      <c r="FL189" s="381"/>
      <c r="FM189" s="381"/>
      <c r="FN189" s="381"/>
    </row>
    <row r="190" spans="44:170" ht="7.5" customHeight="1" x14ac:dyDescent="0.35">
      <c r="AR190" s="376"/>
      <c r="AS190" s="376"/>
      <c r="AT190" s="376"/>
      <c r="AU190" s="376"/>
      <c r="AV190" s="374"/>
      <c r="AW190" s="374"/>
      <c r="AX190" s="374"/>
      <c r="AY190" s="374"/>
      <c r="BZ190" s="374"/>
      <c r="CA190" s="374"/>
      <c r="CB190" s="374"/>
      <c r="CC190" s="374"/>
      <c r="CD190" s="376"/>
      <c r="CE190" s="376"/>
      <c r="CF190" s="376"/>
      <c r="CG190" s="376"/>
      <c r="ER190" s="374"/>
      <c r="ES190" s="374"/>
      <c r="ET190" s="374"/>
      <c r="EU190" s="374"/>
      <c r="FI190" s="381"/>
      <c r="FJ190" s="381"/>
      <c r="FK190" s="381"/>
      <c r="FL190" s="381"/>
      <c r="FM190" s="381"/>
      <c r="FN190" s="381"/>
    </row>
    <row r="191" spans="44:170" ht="7.5" customHeight="1" x14ac:dyDescent="0.35">
      <c r="AR191" s="375"/>
      <c r="AS191" s="376"/>
      <c r="AT191" s="376"/>
      <c r="AU191" s="376"/>
      <c r="AV191" s="398"/>
      <c r="AW191" s="398"/>
      <c r="AX191" s="398"/>
      <c r="AY191" s="398"/>
      <c r="BW191" s="374"/>
      <c r="BX191" s="374"/>
      <c r="BY191" s="374"/>
      <c r="BZ191" s="374"/>
      <c r="CA191" s="399"/>
      <c r="CB191" s="376"/>
      <c r="CC191" s="376"/>
      <c r="CD191" s="376"/>
      <c r="CE191" s="391"/>
      <c r="CF191" s="392"/>
      <c r="CG191" s="392"/>
      <c r="ER191" s="375"/>
      <c r="ES191" s="376"/>
      <c r="ET191" s="376"/>
      <c r="EU191" s="376"/>
      <c r="EV191" s="380"/>
      <c r="EW191" s="381"/>
      <c r="EX191" s="381"/>
      <c r="EY191" s="381"/>
      <c r="EZ191" s="381"/>
      <c r="FA191" s="381"/>
      <c r="FI191" s="381"/>
      <c r="FJ191" s="381"/>
      <c r="FK191" s="381"/>
      <c r="FL191" s="381"/>
      <c r="FM191" s="381"/>
      <c r="FN191" s="381"/>
    </row>
    <row r="192" spans="44:170" ht="7.5" customHeight="1" x14ac:dyDescent="0.35">
      <c r="AR192" s="376"/>
      <c r="AS192" s="376"/>
      <c r="AT192" s="376"/>
      <c r="AU192" s="376"/>
      <c r="AV192" s="398"/>
      <c r="AW192" s="398"/>
      <c r="AX192" s="398"/>
      <c r="AY192" s="398"/>
      <c r="BW192" s="374"/>
      <c r="BX192" s="374"/>
      <c r="BY192" s="374"/>
      <c r="BZ192" s="374"/>
      <c r="CA192" s="376"/>
      <c r="CB192" s="376"/>
      <c r="CC192" s="376"/>
      <c r="CD192" s="376"/>
      <c r="CE192" s="392"/>
      <c r="CF192" s="392"/>
      <c r="CG192" s="392"/>
      <c r="ER192" s="376"/>
      <c r="ES192" s="376"/>
      <c r="ET192" s="376"/>
      <c r="EU192" s="376"/>
      <c r="EV192" s="381"/>
      <c r="EW192" s="381"/>
      <c r="EX192" s="381"/>
      <c r="EY192" s="381"/>
      <c r="EZ192" s="381"/>
      <c r="FA192" s="381"/>
    </row>
    <row r="193" spans="44:157" ht="7.5" customHeight="1" x14ac:dyDescent="0.35">
      <c r="AR193" s="376"/>
      <c r="AS193" s="376"/>
      <c r="AT193" s="376"/>
      <c r="AU193" s="376"/>
      <c r="AV193" s="398"/>
      <c r="AW193" s="398"/>
      <c r="AX193" s="398"/>
      <c r="AY193" s="398"/>
      <c r="BW193" s="374"/>
      <c r="BX193" s="374"/>
      <c r="BY193" s="374"/>
      <c r="BZ193" s="374"/>
      <c r="CA193" s="376"/>
      <c r="CB193" s="376"/>
      <c r="CC193" s="376"/>
      <c r="CD193" s="376"/>
      <c r="CE193" s="392"/>
      <c r="CF193" s="392"/>
      <c r="CG193" s="392"/>
      <c r="ER193" s="376"/>
      <c r="ES193" s="376"/>
      <c r="ET193" s="376"/>
      <c r="EU193" s="376"/>
      <c r="EV193" s="381"/>
      <c r="EW193" s="381"/>
      <c r="EX193" s="381"/>
      <c r="EY193" s="381"/>
      <c r="EZ193" s="381"/>
      <c r="FA193" s="381"/>
    </row>
    <row r="194" spans="44:157" ht="7.5" customHeight="1" x14ac:dyDescent="0.35">
      <c r="AR194" s="376"/>
      <c r="AS194" s="376"/>
      <c r="AT194" s="376"/>
      <c r="AU194" s="376"/>
      <c r="AV194" s="398"/>
      <c r="AW194" s="398"/>
      <c r="AX194" s="398"/>
      <c r="AY194" s="398"/>
      <c r="BW194" s="374"/>
      <c r="BX194" s="374"/>
      <c r="BY194" s="374"/>
      <c r="BZ194" s="374"/>
      <c r="CA194" s="376"/>
      <c r="CB194" s="376"/>
      <c r="CC194" s="376"/>
      <c r="CD194" s="376"/>
      <c r="CE194" s="392"/>
      <c r="CF194" s="392"/>
      <c r="CG194" s="392"/>
      <c r="ER194" s="376"/>
      <c r="ES194" s="376"/>
      <c r="ET194" s="376"/>
      <c r="EU194" s="376"/>
      <c r="EV194" s="381"/>
      <c r="EW194" s="381"/>
      <c r="EX194" s="381"/>
      <c r="EY194" s="381"/>
      <c r="EZ194" s="381"/>
      <c r="FA194" s="381"/>
    </row>
    <row r="195" spans="44:157" ht="7.5" customHeight="1" x14ac:dyDescent="0.35">
      <c r="ET195" s="375"/>
      <c r="EU195" s="376"/>
      <c r="EV195" s="376"/>
      <c r="EW195" s="376"/>
    </row>
    <row r="196" spans="44:157" ht="7.5" customHeight="1" x14ac:dyDescent="0.35">
      <c r="ET196" s="376"/>
      <c r="EU196" s="376"/>
      <c r="EV196" s="376"/>
      <c r="EW196" s="376"/>
    </row>
    <row r="197" spans="44:157" ht="7.5" customHeight="1" x14ac:dyDescent="0.35">
      <c r="ET197" s="376"/>
      <c r="EU197" s="376"/>
      <c r="EV197" s="376"/>
      <c r="EW197" s="376"/>
    </row>
    <row r="198" spans="44:157" ht="7.5" customHeight="1" x14ac:dyDescent="0.35">
      <c r="ET198" s="376"/>
      <c r="EU198" s="376"/>
      <c r="EV198" s="376"/>
      <c r="EW198" s="376"/>
    </row>
    <row r="199" spans="44:157" ht="7.5" customHeight="1" x14ac:dyDescent="0.35">
      <c r="ET199" s="374"/>
      <c r="EU199" s="374"/>
      <c r="EV199" s="374"/>
      <c r="EW199" s="374"/>
    </row>
    <row r="200" spans="44:157" ht="7.5" customHeight="1" x14ac:dyDescent="0.35">
      <c r="ET200" s="374"/>
      <c r="EU200" s="374"/>
      <c r="EV200" s="374"/>
      <c r="EW200" s="374"/>
    </row>
    <row r="201" spans="44:157" ht="7.5" customHeight="1" x14ac:dyDescent="0.35">
      <c r="ET201" s="374"/>
      <c r="EU201" s="374"/>
      <c r="EV201" s="374"/>
      <c r="EW201" s="374"/>
    </row>
    <row r="202" spans="44:157" ht="7.5" customHeight="1" x14ac:dyDescent="0.35">
      <c r="ET202" s="374"/>
      <c r="EU202" s="374"/>
      <c r="EV202" s="374"/>
      <c r="EW202" s="374"/>
    </row>
    <row r="209" spans="82:110" ht="7.5" customHeight="1" x14ac:dyDescent="0.35">
      <c r="CD209" s="390"/>
      <c r="CE209" s="390"/>
      <c r="CF209" s="390"/>
      <c r="CG209" s="390"/>
    </row>
    <row r="210" spans="82:110" ht="7.5" customHeight="1" x14ac:dyDescent="0.35">
      <c r="CD210" s="390"/>
      <c r="CE210" s="390"/>
      <c r="CF210" s="390"/>
      <c r="CG210" s="390"/>
    </row>
    <row r="211" spans="82:110" ht="7.5" customHeight="1" x14ac:dyDescent="0.35">
      <c r="CD211" s="390"/>
      <c r="CE211" s="390"/>
      <c r="CF211" s="390"/>
      <c r="CG211" s="390"/>
    </row>
    <row r="212" spans="82:110" ht="7.5" customHeight="1" x14ac:dyDescent="0.35">
      <c r="CD212" s="390"/>
      <c r="CE212" s="390"/>
      <c r="CF212" s="390"/>
      <c r="CG212" s="390"/>
    </row>
    <row r="213" spans="82:110" ht="7.5" customHeight="1" x14ac:dyDescent="0.35">
      <c r="CD213" s="390"/>
      <c r="CE213" s="390"/>
      <c r="CF213" s="390"/>
      <c r="CG213" s="390"/>
    </row>
    <row r="214" spans="82:110" ht="7.5" customHeight="1" x14ac:dyDescent="0.35">
      <c r="CD214" s="390"/>
      <c r="CE214" s="390"/>
      <c r="CF214" s="390"/>
      <c r="CG214" s="390"/>
    </row>
    <row r="215" spans="82:110" ht="7.5" customHeight="1" x14ac:dyDescent="0.35">
      <c r="CF215" s="390"/>
      <c r="CG215" s="390"/>
    </row>
    <row r="216" spans="82:110" ht="7.5" customHeight="1" x14ac:dyDescent="0.35">
      <c r="CF216" s="390"/>
      <c r="CG216" s="390"/>
    </row>
    <row r="217" spans="82:110" ht="7.5" customHeight="1" x14ac:dyDescent="0.35">
      <c r="CF217" s="390"/>
      <c r="CG217" s="390"/>
    </row>
    <row r="218" spans="82:110" ht="7.5" customHeight="1" x14ac:dyDescent="0.35">
      <c r="CF218" s="390"/>
      <c r="CG218" s="390"/>
    </row>
    <row r="219" spans="82:110" ht="7.5" customHeight="1" x14ac:dyDescent="0.35">
      <c r="CD219" s="390"/>
      <c r="CE219" s="390"/>
      <c r="CF219" s="390"/>
      <c r="CG219" s="390"/>
    </row>
    <row r="220" spans="82:110" ht="7.5" customHeight="1" x14ac:dyDescent="0.35">
      <c r="CD220" s="390"/>
      <c r="CE220" s="390"/>
      <c r="CF220" s="390"/>
      <c r="CG220" s="390"/>
    </row>
    <row r="221" spans="82:110" ht="7.5" customHeight="1" x14ac:dyDescent="0.35">
      <c r="CD221" s="390"/>
      <c r="CE221" s="390"/>
      <c r="CF221" s="390"/>
      <c r="CG221" s="390"/>
      <c r="CZ221" s="392"/>
      <c r="DA221" s="392"/>
      <c r="DB221" s="392"/>
      <c r="DC221" s="374"/>
      <c r="DD221" s="374"/>
      <c r="DE221" s="374"/>
      <c r="DF221" s="374"/>
    </row>
    <row r="222" spans="82:110" ht="7.5" customHeight="1" x14ac:dyDescent="0.35">
      <c r="CZ222" s="392"/>
      <c r="DA222" s="392"/>
      <c r="DB222" s="392"/>
      <c r="DC222" s="374"/>
      <c r="DD222" s="374"/>
      <c r="DE222" s="374"/>
      <c r="DF222" s="374"/>
    </row>
    <row r="223" spans="82:110" ht="7.5" customHeight="1" x14ac:dyDescent="0.35">
      <c r="CZ223" s="392"/>
      <c r="DA223" s="392"/>
      <c r="DB223" s="392"/>
      <c r="DC223" s="374"/>
      <c r="DD223" s="374"/>
      <c r="DE223" s="374"/>
      <c r="DF223" s="374"/>
    </row>
    <row r="224" spans="82:110" ht="7.5" customHeight="1" x14ac:dyDescent="0.35">
      <c r="CZ224" s="392"/>
      <c r="DA224" s="374"/>
      <c r="DB224" s="374"/>
      <c r="DC224" s="374"/>
      <c r="DD224" s="374"/>
    </row>
    <row r="225" spans="104:108" ht="7.5" customHeight="1" x14ac:dyDescent="0.35">
      <c r="CZ225" s="392"/>
      <c r="DA225" s="374"/>
      <c r="DB225" s="374"/>
      <c r="DC225" s="374"/>
      <c r="DD225" s="374"/>
    </row>
    <row r="226" spans="104:108" ht="7.5" customHeight="1" x14ac:dyDescent="0.35">
      <c r="CZ226" s="392"/>
      <c r="DA226" s="374"/>
      <c r="DB226" s="374"/>
      <c r="DC226" s="374"/>
      <c r="DD226" s="374"/>
    </row>
    <row r="227" spans="104:108" ht="7.5" customHeight="1" x14ac:dyDescent="0.35">
      <c r="CZ227" s="392"/>
      <c r="DA227" s="374"/>
      <c r="DB227" s="374"/>
      <c r="DC227" s="374"/>
      <c r="DD227" s="374"/>
    </row>
  </sheetData>
  <mergeCells count="426">
    <mergeCell ref="B36:E39"/>
    <mergeCell ref="BC104:BF107"/>
    <mergeCell ref="Q85:T88"/>
    <mergeCell ref="AM108:AP111"/>
    <mergeCell ref="AE52:AH55"/>
    <mergeCell ref="AL58:AO61"/>
    <mergeCell ref="FE112:FK115"/>
    <mergeCell ref="CY108:DB111"/>
    <mergeCell ref="AY104:BB107"/>
    <mergeCell ref="DK104:DN107"/>
    <mergeCell ref="DK108:DN111"/>
    <mergeCell ref="BO108:BR111"/>
    <mergeCell ref="BS108:BV111"/>
    <mergeCell ref="BG104:BJ107"/>
    <mergeCell ref="AY108:BB111"/>
    <mergeCell ref="BC108:BF111"/>
    <mergeCell ref="AU108:AX111"/>
    <mergeCell ref="BG108:BJ111"/>
    <mergeCell ref="BK108:BN111"/>
    <mergeCell ref="Z82:AI93"/>
    <mergeCell ref="AQ108:AT111"/>
    <mergeCell ref="BH86:BK89"/>
    <mergeCell ref="AM104:AP107"/>
    <mergeCell ref="BF94:BI97"/>
    <mergeCell ref="CB87:CE90"/>
    <mergeCell ref="CB91:CE94"/>
    <mergeCell ref="CJ79:CM82"/>
    <mergeCell ref="DK124:DN127"/>
    <mergeCell ref="CU116:CX119"/>
    <mergeCell ref="CU120:CX123"/>
    <mergeCell ref="CU124:CX127"/>
    <mergeCell ref="CY116:DB119"/>
    <mergeCell ref="CY120:DB123"/>
    <mergeCell ref="DK120:DN123"/>
    <mergeCell ref="DC116:DF119"/>
    <mergeCell ref="DG116:DJ119"/>
    <mergeCell ref="DC120:DF123"/>
    <mergeCell ref="DK116:DN119"/>
    <mergeCell ref="CE124:CH127"/>
    <mergeCell ref="CI116:CL119"/>
    <mergeCell ref="CI120:CL123"/>
    <mergeCell ref="CI124:CL127"/>
    <mergeCell ref="CA120:CD123"/>
    <mergeCell ref="CA124:CD127"/>
    <mergeCell ref="CM116:CP119"/>
    <mergeCell ref="CM120:CP123"/>
    <mergeCell ref="CM124:CP127"/>
    <mergeCell ref="CE116:CH119"/>
    <mergeCell ref="CE120:CH123"/>
    <mergeCell ref="AM124:AP127"/>
    <mergeCell ref="AY116:BB119"/>
    <mergeCell ref="AY120:BB123"/>
    <mergeCell ref="AY124:BB127"/>
    <mergeCell ref="BC116:BF119"/>
    <mergeCell ref="BC124:BF127"/>
    <mergeCell ref="AU120:AX123"/>
    <mergeCell ref="AM116:AP119"/>
    <mergeCell ref="AM120:AP123"/>
    <mergeCell ref="AU116:AX119"/>
    <mergeCell ref="BT87:BW90"/>
    <mergeCell ref="BD62:BG65"/>
    <mergeCell ref="AU104:AX107"/>
    <mergeCell ref="AQ104:AT107"/>
    <mergeCell ref="BD66:BG69"/>
    <mergeCell ref="AL86:AO89"/>
    <mergeCell ref="BH62:BK65"/>
    <mergeCell ref="AP86:AS89"/>
    <mergeCell ref="AL62:AO65"/>
    <mergeCell ref="BH66:BK69"/>
    <mergeCell ref="BL86:BO89"/>
    <mergeCell ref="BL66:BO69"/>
    <mergeCell ref="BL70:BO73"/>
    <mergeCell ref="BL78:BO81"/>
    <mergeCell ref="AZ86:BC89"/>
    <mergeCell ref="B44:E47"/>
    <mergeCell ref="F44:I47"/>
    <mergeCell ref="B40:E43"/>
    <mergeCell ref="AE44:AH47"/>
    <mergeCell ref="F36:I39"/>
    <mergeCell ref="M85:P88"/>
    <mergeCell ref="M81:P84"/>
    <mergeCell ref="M77:P80"/>
    <mergeCell ref="Q77:T80"/>
    <mergeCell ref="J36:M39"/>
    <mergeCell ref="B52:E55"/>
    <mergeCell ref="F52:I55"/>
    <mergeCell ref="B56:E59"/>
    <mergeCell ref="M66:P69"/>
    <mergeCell ref="B48:E51"/>
    <mergeCell ref="F48:I51"/>
    <mergeCell ref="F56:I59"/>
    <mergeCell ref="N50:Q53"/>
    <mergeCell ref="AE48:AH51"/>
    <mergeCell ref="AA56:AD59"/>
    <mergeCell ref="AE56:AH59"/>
    <mergeCell ref="AA40:AD43"/>
    <mergeCell ref="AE40:AH43"/>
    <mergeCell ref="AA48:AD51"/>
    <mergeCell ref="W28:Z31"/>
    <mergeCell ref="W40:Z43"/>
    <mergeCell ref="J50:M53"/>
    <mergeCell ref="J40:M43"/>
    <mergeCell ref="W48:Z51"/>
    <mergeCell ref="W44:Z47"/>
    <mergeCell ref="AP62:AS65"/>
    <mergeCell ref="W36:Z39"/>
    <mergeCell ref="AA36:AD39"/>
    <mergeCell ref="AE36:AH39"/>
    <mergeCell ref="AL48:AQ53"/>
    <mergeCell ref="AA44:AD47"/>
    <mergeCell ref="W56:Z59"/>
    <mergeCell ref="W52:Z55"/>
    <mergeCell ref="AA52:AD55"/>
    <mergeCell ref="AP58:AS61"/>
    <mergeCell ref="S28:V31"/>
    <mergeCell ref="AI27:AS30"/>
    <mergeCell ref="S32:V35"/>
    <mergeCell ref="M70:P73"/>
    <mergeCell ref="Q81:T84"/>
    <mergeCell ref="AL74:AO77"/>
    <mergeCell ref="AL78:AO81"/>
    <mergeCell ref="AP70:AS73"/>
    <mergeCell ref="BD70:BG73"/>
    <mergeCell ref="BD82:BG85"/>
    <mergeCell ref="AP74:AS77"/>
    <mergeCell ref="F40:I43"/>
    <mergeCell ref="M62:P65"/>
    <mergeCell ref="Q62:T65"/>
    <mergeCell ref="Q66:T69"/>
    <mergeCell ref="Q70:T73"/>
    <mergeCell ref="AZ62:BC65"/>
    <mergeCell ref="AZ66:BC69"/>
    <mergeCell ref="AZ70:BC73"/>
    <mergeCell ref="AZ78:BC81"/>
    <mergeCell ref="AZ82:BC85"/>
    <mergeCell ref="EU62:EX65"/>
    <mergeCell ref="EY62:FB65"/>
    <mergeCell ref="EQ62:ET65"/>
    <mergeCell ref="W32:Z35"/>
    <mergeCell ref="AL66:AO69"/>
    <mergeCell ref="AL82:AO85"/>
    <mergeCell ref="AP78:AS81"/>
    <mergeCell ref="BH70:BK73"/>
    <mergeCell ref="AL70:AO73"/>
    <mergeCell ref="BH78:BK81"/>
    <mergeCell ref="BD78:BG81"/>
    <mergeCell ref="AP82:AS85"/>
    <mergeCell ref="BH82:BK85"/>
    <mergeCell ref="CV63:CY66"/>
    <mergeCell ref="CV67:CY70"/>
    <mergeCell ref="CV75:CY78"/>
    <mergeCell ref="CV79:CY82"/>
    <mergeCell ref="CN67:CQ70"/>
    <mergeCell ref="CR79:CU82"/>
    <mergeCell ref="CN79:CQ82"/>
    <mergeCell ref="BP75:BS78"/>
    <mergeCell ref="BL82:BO85"/>
    <mergeCell ref="CB75:CE78"/>
    <mergeCell ref="CB79:CE82"/>
    <mergeCell ref="EQ113:ET116"/>
    <mergeCell ref="EU113:EX116"/>
    <mergeCell ref="EY113:FB116"/>
    <mergeCell ref="BC120:BF123"/>
    <mergeCell ref="DP99:DS102"/>
    <mergeCell ref="CM104:CP107"/>
    <mergeCell ref="CQ104:CT107"/>
    <mergeCell ref="CM108:CP111"/>
    <mergeCell ref="CQ108:CT111"/>
    <mergeCell ref="DG108:DJ111"/>
    <mergeCell ref="EU109:EX112"/>
    <mergeCell ref="EY109:FB112"/>
    <mergeCell ref="EQ109:ET112"/>
    <mergeCell ref="CY104:DB107"/>
    <mergeCell ref="DG104:DJ107"/>
    <mergeCell ref="CU108:CX111"/>
    <mergeCell ref="DC104:DF107"/>
    <mergeCell ref="CI104:CL107"/>
    <mergeCell ref="CU104:CX107"/>
    <mergeCell ref="CA108:CD111"/>
    <mergeCell ref="BW104:BZ107"/>
    <mergeCell ref="BG116:BJ119"/>
    <mergeCell ref="BK116:BN119"/>
    <mergeCell ref="BG120:BJ123"/>
    <mergeCell ref="AQ124:AT127"/>
    <mergeCell ref="AU124:AX127"/>
    <mergeCell ref="BG124:BJ127"/>
    <mergeCell ref="BK124:BN127"/>
    <mergeCell ref="BW116:BZ119"/>
    <mergeCell ref="CA116:CD119"/>
    <mergeCell ref="BW120:BZ123"/>
    <mergeCell ref="AQ116:AT119"/>
    <mergeCell ref="BO124:BR127"/>
    <mergeCell ref="BS120:BV123"/>
    <mergeCell ref="BS124:BV127"/>
    <mergeCell ref="BK120:BN123"/>
    <mergeCell ref="AQ120:AT123"/>
    <mergeCell ref="BT95:BW98"/>
    <mergeCell ref="BO116:BR119"/>
    <mergeCell ref="BS116:BV119"/>
    <mergeCell ref="BO120:BR123"/>
    <mergeCell ref="CI108:CL111"/>
    <mergeCell ref="CE108:CH111"/>
    <mergeCell ref="CA104:CD107"/>
    <mergeCell ref="CB95:CE98"/>
    <mergeCell ref="CE104:CH107"/>
    <mergeCell ref="CJ95:CM98"/>
    <mergeCell ref="AP66:AS69"/>
    <mergeCell ref="BL62:BO65"/>
    <mergeCell ref="CB63:CE66"/>
    <mergeCell ref="CB67:CE70"/>
    <mergeCell ref="CJ59:CM62"/>
    <mergeCell ref="BF58:BI61"/>
    <mergeCell ref="BP63:BS66"/>
    <mergeCell ref="BP67:BS70"/>
    <mergeCell ref="BW108:BZ111"/>
    <mergeCell ref="BP95:BS98"/>
    <mergeCell ref="BO104:BR107"/>
    <mergeCell ref="BK104:BN107"/>
    <mergeCell ref="BP87:BS90"/>
    <mergeCell ref="BP91:BS94"/>
    <mergeCell ref="BX87:CA90"/>
    <mergeCell ref="BX91:CA94"/>
    <mergeCell ref="BT79:BW82"/>
    <mergeCell ref="BP79:BS82"/>
    <mergeCell ref="BF90:BI93"/>
    <mergeCell ref="BD86:BG89"/>
    <mergeCell ref="BT91:BW94"/>
    <mergeCell ref="CJ63:CM66"/>
    <mergeCell ref="CJ67:CM70"/>
    <mergeCell ref="CJ87:CM90"/>
    <mergeCell ref="BH18:BP18"/>
    <mergeCell ref="BQ19:BY19"/>
    <mergeCell ref="CR40:CV41"/>
    <mergeCell ref="BQ18:BY18"/>
    <mergeCell ref="CB59:CE62"/>
    <mergeCell ref="BR40:BV41"/>
    <mergeCell ref="BX50:CC52"/>
    <mergeCell ref="BR37:BV38"/>
    <mergeCell ref="CE40:CI41"/>
    <mergeCell ref="BP59:BS62"/>
    <mergeCell ref="CE37:CI38"/>
    <mergeCell ref="CR37:CV38"/>
    <mergeCell ref="EJ27:EM30"/>
    <mergeCell ref="DF37:DJ38"/>
    <mergeCell ref="DF40:DJ41"/>
    <mergeCell ref="EJ35:EM38"/>
    <mergeCell ref="CN63:CQ66"/>
    <mergeCell ref="CV59:CY62"/>
    <mergeCell ref="EJ31:EM34"/>
    <mergeCell ref="EJ39:EM42"/>
    <mergeCell ref="EJ43:EM46"/>
    <mergeCell ref="CN59:CQ62"/>
    <mergeCell ref="C7:M7"/>
    <mergeCell ref="N7:AN7"/>
    <mergeCell ref="BQ2:BY2"/>
    <mergeCell ref="BH2:BP2"/>
    <mergeCell ref="AV3:BG3"/>
    <mergeCell ref="BH3:BP3"/>
    <mergeCell ref="BH4:BP4"/>
    <mergeCell ref="AV6:BG6"/>
    <mergeCell ref="CW15:DE15"/>
    <mergeCell ref="CB14:CM14"/>
    <mergeCell ref="CN15:CV15"/>
    <mergeCell ref="CN14:CV14"/>
    <mergeCell ref="CW14:DE14"/>
    <mergeCell ref="B4:M4"/>
    <mergeCell ref="BQ7:BY7"/>
    <mergeCell ref="BH7:BP7"/>
    <mergeCell ref="AV7:BG7"/>
    <mergeCell ref="CN11:CV11"/>
    <mergeCell ref="CW12:DE13"/>
    <mergeCell ref="N4:AN4"/>
    <mergeCell ref="CB3:CM3"/>
    <mergeCell ref="A5:AT5"/>
    <mergeCell ref="A6:AT6"/>
    <mergeCell ref="B2:AU2"/>
    <mergeCell ref="BQ6:BY6"/>
    <mergeCell ref="BQ5:BY5"/>
    <mergeCell ref="BQ3:BY3"/>
    <mergeCell ref="BQ4:BY4"/>
    <mergeCell ref="AV5:BG5"/>
    <mergeCell ref="AV2:BG2"/>
    <mergeCell ref="CW7:DE7"/>
    <mergeCell ref="CB4:CM4"/>
    <mergeCell ref="CB7:CM7"/>
    <mergeCell ref="BH6:BP6"/>
    <mergeCell ref="BH5:BP5"/>
    <mergeCell ref="CB5:CM5"/>
    <mergeCell ref="CN2:CV2"/>
    <mergeCell ref="CW3:DE3"/>
    <mergeCell ref="CW4:DE4"/>
    <mergeCell ref="AV4:BG4"/>
    <mergeCell ref="CW11:DE11"/>
    <mergeCell ref="DH14:DS14"/>
    <mergeCell ref="DH7:DS7"/>
    <mergeCell ref="DH6:DS6"/>
    <mergeCell ref="EC15:EK15"/>
    <mergeCell ref="DH12:DS12"/>
    <mergeCell ref="DT13:EB13"/>
    <mergeCell ref="DT12:EB12"/>
    <mergeCell ref="EC9:EK9"/>
    <mergeCell ref="DT15:EB15"/>
    <mergeCell ref="EC10:EK10"/>
    <mergeCell ref="DT10:EB10"/>
    <mergeCell ref="DT14:EB14"/>
    <mergeCell ref="EC14:EK14"/>
    <mergeCell ref="EC12:EK12"/>
    <mergeCell ref="DT11:EB11"/>
    <mergeCell ref="EC11:EK11"/>
    <mergeCell ref="DH11:DS11"/>
    <mergeCell ref="DH5:DS5"/>
    <mergeCell ref="DT7:EB7"/>
    <mergeCell ref="EC4:EK4"/>
    <mergeCell ref="EC13:EK13"/>
    <mergeCell ref="EC8:EK8"/>
    <mergeCell ref="DH13:DS13"/>
    <mergeCell ref="DT9:EB9"/>
    <mergeCell ref="DH9:DS9"/>
    <mergeCell ref="DH10:DS10"/>
    <mergeCell ref="DT6:EB6"/>
    <mergeCell ref="CW9:DE9"/>
    <mergeCell ref="EC2:EK2"/>
    <mergeCell ref="EC3:EK3"/>
    <mergeCell ref="DH3:DS3"/>
    <mergeCell ref="EC5:EK5"/>
    <mergeCell ref="DT4:EB4"/>
    <mergeCell ref="DH4:DS4"/>
    <mergeCell ref="DH2:DS2"/>
    <mergeCell ref="DT5:EB5"/>
    <mergeCell ref="DT8:EB8"/>
    <mergeCell ref="DT2:EB2"/>
    <mergeCell ref="EC6:EK6"/>
    <mergeCell ref="EC7:EK7"/>
    <mergeCell ref="DT3:EB3"/>
    <mergeCell ref="DH8:DS8"/>
    <mergeCell ref="CW2:DE2"/>
    <mergeCell ref="CB2:CM2"/>
    <mergeCell ref="CW6:DE6"/>
    <mergeCell ref="CW5:DE5"/>
    <mergeCell ref="BQ13:BY13"/>
    <mergeCell ref="BQ12:BY12"/>
    <mergeCell ref="CN3:CV3"/>
    <mergeCell ref="BH10:BP10"/>
    <mergeCell ref="BH8:BP8"/>
    <mergeCell ref="BQ10:BY10"/>
    <mergeCell ref="BH12:BP12"/>
    <mergeCell ref="CB10:CM10"/>
    <mergeCell ref="CB12:CM13"/>
    <mergeCell ref="CN12:CV13"/>
    <mergeCell ref="BH9:BP9"/>
    <mergeCell ref="BQ9:BY9"/>
    <mergeCell ref="BQ8:BY8"/>
    <mergeCell ref="CN9:CV9"/>
    <mergeCell ref="CN8:CV8"/>
    <mergeCell ref="CB8:CM8"/>
    <mergeCell ref="CB9:CM9"/>
    <mergeCell ref="CW8:DE8"/>
    <mergeCell ref="CN10:CV10"/>
    <mergeCell ref="CW10:DE10"/>
    <mergeCell ref="CN4:CV4"/>
    <mergeCell ref="BQ15:BY15"/>
    <mergeCell ref="CN7:CV7"/>
    <mergeCell ref="AV13:BG13"/>
    <mergeCell ref="BH15:BP15"/>
    <mergeCell ref="AV15:BG15"/>
    <mergeCell ref="BH13:BP13"/>
    <mergeCell ref="AV12:BG12"/>
    <mergeCell ref="AV9:BG9"/>
    <mergeCell ref="CN5:CV5"/>
    <mergeCell ref="CN6:CV6"/>
    <mergeCell ref="CB6:CM6"/>
    <mergeCell ref="AV8:BG8"/>
    <mergeCell ref="CB11:CM11"/>
    <mergeCell ref="AV16:BG16"/>
    <mergeCell ref="AV14:BG14"/>
    <mergeCell ref="BH14:BP14"/>
    <mergeCell ref="BQ16:BY16"/>
    <mergeCell ref="AV17:BG17"/>
    <mergeCell ref="BH17:BP17"/>
    <mergeCell ref="BQ17:BY17"/>
    <mergeCell ref="BH16:BP16"/>
    <mergeCell ref="BQ14:BY14"/>
    <mergeCell ref="AV19:BG19"/>
    <mergeCell ref="BS104:BV107"/>
    <mergeCell ref="BX95:CA98"/>
    <mergeCell ref="DG120:DJ123"/>
    <mergeCell ref="DC124:DF127"/>
    <mergeCell ref="DG124:DJ127"/>
    <mergeCell ref="CY124:DB127"/>
    <mergeCell ref="CQ120:CT123"/>
    <mergeCell ref="BW124:BZ127"/>
    <mergeCell ref="CQ124:CT127"/>
    <mergeCell ref="BH19:BP19"/>
    <mergeCell ref="BX79:CA82"/>
    <mergeCell ref="BX67:CA70"/>
    <mergeCell ref="BT75:BW78"/>
    <mergeCell ref="CN75:CQ78"/>
    <mergeCell ref="BX59:CA62"/>
    <mergeCell ref="BT63:BW66"/>
    <mergeCell ref="BT59:BW62"/>
    <mergeCell ref="AV43:AZ44"/>
    <mergeCell ref="BT67:BW70"/>
    <mergeCell ref="BX75:CA78"/>
    <mergeCell ref="BX63:CA66"/>
    <mergeCell ref="CN87:CQ90"/>
    <mergeCell ref="CV95:CY98"/>
    <mergeCell ref="DZ38:ED39"/>
    <mergeCell ref="CZ54:DC57"/>
    <mergeCell ref="CR59:CU62"/>
    <mergeCell ref="EJ55:EM58"/>
    <mergeCell ref="EJ51:EM54"/>
    <mergeCell ref="EJ47:EM50"/>
    <mergeCell ref="CQ116:CT119"/>
    <mergeCell ref="CJ91:CM94"/>
    <mergeCell ref="CR63:CU66"/>
    <mergeCell ref="CJ75:CM78"/>
    <mergeCell ref="DC108:DF111"/>
    <mergeCell ref="CR87:CU90"/>
    <mergeCell ref="CV91:CY94"/>
    <mergeCell ref="CR67:CU70"/>
    <mergeCell ref="CR75:CU78"/>
    <mergeCell ref="CV87:CY90"/>
    <mergeCell ref="CR95:CU98"/>
    <mergeCell ref="CN95:CQ98"/>
    <mergeCell ref="CN91:CQ94"/>
    <mergeCell ref="CR91:CU94"/>
  </mergeCells>
  <phoneticPr fontId="31" type="noConversion"/>
  <conditionalFormatting sqref="GE69:GF69">
    <cfRule type="expression" dxfId="2" priority="5" stopIfTrue="1">
      <formula>ISERROR(GE69)</formula>
    </cfRule>
  </conditionalFormatting>
  <conditionalFormatting sqref="EV138 DY55 EV142 EV121 DW129 AR99:AU99 EP87 AH109">
    <cfRule type="expression" dxfId="1" priority="1" stopIfTrue="1">
      <formula>ISERROR(AH55)</formula>
    </cfRule>
  </conditionalFormatting>
  <conditionalFormatting sqref="FT69:FY69 GA69:GD69">
    <cfRule type="expression" dxfId="0" priority="2" stopIfTrue="1">
      <formula>ISERROR(FT69)</formula>
    </cfRule>
  </conditionalFormatting>
  <printOptions horizontalCentered="1"/>
  <pageMargins left="1.2918750000000001" right="0.25" top="0.25" bottom="0.25" header="0.5" footer="0.5"/>
  <pageSetup scale="39" orientation="landscape"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9B6FB-22B2-4738-BCA6-27BAC829C832}">
  <dimension ref="A1:L35"/>
  <sheetViews>
    <sheetView showGridLines="0" zoomScale="80" zoomScaleNormal="80" workbookViewId="0">
      <selection activeCell="A2" sqref="A2"/>
    </sheetView>
  </sheetViews>
  <sheetFormatPr defaultRowHeight="12.75" x14ac:dyDescent="0.35"/>
  <cols>
    <col min="2" max="2" width="18.19921875" bestFit="1" customWidth="1"/>
    <col min="3" max="3" width="8.796875" bestFit="1" customWidth="1"/>
    <col min="4" max="4" width="9.19921875" bestFit="1" customWidth="1"/>
    <col min="5" max="5" width="8.46484375" bestFit="1" customWidth="1"/>
    <col min="6" max="6" width="14.796875" customWidth="1"/>
    <col min="7" max="7" width="18.53125" bestFit="1" customWidth="1"/>
    <col min="8" max="8" width="10" customWidth="1"/>
    <col min="9" max="9" width="10.796875" customWidth="1"/>
    <col min="12" max="12" width="18.19921875" customWidth="1"/>
  </cols>
  <sheetData>
    <row r="1" spans="1:12" x14ac:dyDescent="0.35">
      <c r="A1" s="943" t="s">
        <v>2033</v>
      </c>
      <c r="B1" s="944"/>
      <c r="C1" s="943" t="s">
        <v>2034</v>
      </c>
      <c r="D1" s="945"/>
      <c r="E1" s="944"/>
      <c r="F1" s="943" t="s">
        <v>2039</v>
      </c>
      <c r="G1" s="945"/>
      <c r="H1" s="945"/>
      <c r="I1" s="944"/>
      <c r="J1" s="943" t="s">
        <v>2040</v>
      </c>
      <c r="K1" s="945"/>
      <c r="L1" s="944"/>
    </row>
    <row r="2" spans="1:12" x14ac:dyDescent="0.35">
      <c r="A2" s="710"/>
      <c r="B2" s="713" t="s">
        <v>2032</v>
      </c>
      <c r="C2" s="713" t="s">
        <v>2035</v>
      </c>
      <c r="D2" s="713" t="s">
        <v>2036</v>
      </c>
      <c r="E2" s="713" t="s">
        <v>729</v>
      </c>
      <c r="F2" s="713" t="s">
        <v>2048</v>
      </c>
      <c r="G2" s="713" t="s">
        <v>2050</v>
      </c>
      <c r="H2" s="713" t="s">
        <v>2037</v>
      </c>
      <c r="I2" s="713" t="s">
        <v>2038</v>
      </c>
      <c r="J2" s="946"/>
      <c r="K2" s="947"/>
      <c r="L2" s="948"/>
    </row>
    <row r="3" spans="1:12" x14ac:dyDescent="0.35">
      <c r="A3" s="640"/>
      <c r="B3" s="712" t="s">
        <v>2042</v>
      </c>
      <c r="C3" s="643">
        <v>143</v>
      </c>
      <c r="D3" s="643">
        <v>2</v>
      </c>
      <c r="E3" s="643">
        <f>IF(SUM(C3:D3)=0,"",SUM(C3:D3))</f>
        <v>145</v>
      </c>
      <c r="F3" s="714" t="s">
        <v>2047</v>
      </c>
      <c r="G3" s="714" t="s">
        <v>2046</v>
      </c>
      <c r="H3" s="714" t="s">
        <v>2047</v>
      </c>
      <c r="I3" s="714" t="s">
        <v>2049</v>
      </c>
      <c r="J3" s="937"/>
      <c r="K3" s="938"/>
      <c r="L3" s="939"/>
    </row>
    <row r="4" spans="1:12" x14ac:dyDescent="0.35">
      <c r="A4" s="640"/>
      <c r="B4" s="711" t="s">
        <v>2041</v>
      </c>
      <c r="C4" s="643">
        <v>56</v>
      </c>
      <c r="D4" s="643"/>
      <c r="E4" s="643">
        <f t="shared" ref="E4:E10" si="0">IF(SUM(C4:D4)=0,"",SUM(C4:D4))</f>
        <v>56</v>
      </c>
      <c r="F4" s="714" t="s">
        <v>2199</v>
      </c>
      <c r="G4" s="714" t="s">
        <v>2198</v>
      </c>
      <c r="H4" s="714" t="s">
        <v>2047</v>
      </c>
      <c r="I4" s="714" t="s">
        <v>2197</v>
      </c>
      <c r="J4" s="937"/>
      <c r="K4" s="938"/>
      <c r="L4" s="939"/>
    </row>
    <row r="5" spans="1:12" x14ac:dyDescent="0.35">
      <c r="A5" s="640"/>
      <c r="B5" s="711" t="s">
        <v>1014</v>
      </c>
      <c r="C5" s="643">
        <v>6</v>
      </c>
      <c r="D5" s="643"/>
      <c r="E5" s="643">
        <f t="shared" si="0"/>
        <v>6</v>
      </c>
      <c r="F5" s="714" t="s">
        <v>2196</v>
      </c>
      <c r="G5" s="714" t="s">
        <v>2195</v>
      </c>
      <c r="H5" s="714" t="s">
        <v>2047</v>
      </c>
      <c r="I5" s="714" t="s">
        <v>2197</v>
      </c>
      <c r="J5" s="937"/>
      <c r="K5" s="938"/>
      <c r="L5" s="939"/>
    </row>
    <row r="6" spans="1:12" x14ac:dyDescent="0.35">
      <c r="A6" s="640"/>
      <c r="B6" s="711" t="s">
        <v>2043</v>
      </c>
      <c r="C6" s="643">
        <v>1</v>
      </c>
      <c r="D6" s="643"/>
      <c r="E6" s="643">
        <f t="shared" si="0"/>
        <v>1</v>
      </c>
      <c r="F6" s="714" t="s">
        <v>2047</v>
      </c>
      <c r="G6" s="643"/>
      <c r="H6" s="643"/>
      <c r="I6" s="643"/>
      <c r="J6" s="940" t="s">
        <v>2044</v>
      </c>
      <c r="K6" s="938"/>
      <c r="L6" s="939"/>
    </row>
    <row r="7" spans="1:12" x14ac:dyDescent="0.35">
      <c r="A7" s="640"/>
      <c r="B7" s="711"/>
      <c r="C7" s="643"/>
      <c r="D7" s="643"/>
      <c r="E7" s="643" t="str">
        <f t="shared" si="0"/>
        <v/>
      </c>
      <c r="F7" s="643"/>
      <c r="G7" s="643"/>
      <c r="H7" s="643"/>
      <c r="I7" s="643"/>
      <c r="J7" s="937"/>
      <c r="K7" s="938"/>
      <c r="L7" s="939"/>
    </row>
    <row r="8" spans="1:12" x14ac:dyDescent="0.35">
      <c r="A8" s="640"/>
      <c r="B8" s="640"/>
      <c r="C8" s="643"/>
      <c r="D8" s="643"/>
      <c r="E8" s="643" t="str">
        <f t="shared" si="0"/>
        <v/>
      </c>
      <c r="F8" s="643"/>
      <c r="G8" s="643"/>
      <c r="H8" s="643"/>
      <c r="I8" s="643"/>
      <c r="J8" s="937"/>
      <c r="K8" s="938"/>
      <c r="L8" s="939"/>
    </row>
    <row r="9" spans="1:12" x14ac:dyDescent="0.35">
      <c r="A9" s="640"/>
      <c r="B9" s="640"/>
      <c r="C9" s="643"/>
      <c r="D9" s="643"/>
      <c r="E9" s="643" t="str">
        <f t="shared" si="0"/>
        <v/>
      </c>
      <c r="F9" s="643"/>
      <c r="G9" s="643"/>
      <c r="H9" s="643"/>
      <c r="I9" s="643"/>
      <c r="J9" s="937"/>
      <c r="K9" s="938"/>
      <c r="L9" s="939"/>
    </row>
    <row r="10" spans="1:12" x14ac:dyDescent="0.35">
      <c r="A10" s="640"/>
      <c r="B10" s="640"/>
      <c r="C10" s="643"/>
      <c r="D10" s="643"/>
      <c r="E10" s="643" t="str">
        <f t="shared" si="0"/>
        <v/>
      </c>
      <c r="F10" s="643"/>
      <c r="G10" s="643"/>
      <c r="H10" s="643"/>
      <c r="I10" s="643"/>
      <c r="J10" s="937"/>
      <c r="K10" s="938"/>
      <c r="L10" s="939"/>
    </row>
    <row r="12" spans="1:12" ht="13.15" x14ac:dyDescent="0.4">
      <c r="A12" s="941" t="s">
        <v>2042</v>
      </c>
      <c r="B12" s="941"/>
      <c r="C12" s="941"/>
      <c r="D12" s="941"/>
      <c r="E12" s="941"/>
      <c r="F12" s="941"/>
      <c r="G12" s="942" t="s">
        <v>2045</v>
      </c>
      <c r="H12" s="942"/>
      <c r="I12" s="942"/>
      <c r="J12" s="942"/>
      <c r="K12" s="942"/>
      <c r="L12" s="942"/>
    </row>
    <row r="13" spans="1:12" x14ac:dyDescent="0.35">
      <c r="A13" s="712"/>
      <c r="B13" s="712"/>
      <c r="C13" s="712"/>
      <c r="D13" s="712"/>
      <c r="E13" s="712"/>
      <c r="F13" s="712"/>
    </row>
    <row r="35" spans="2:11" ht="13.15" x14ac:dyDescent="0.4">
      <c r="B35" s="941" t="s">
        <v>2200</v>
      </c>
      <c r="C35" s="941"/>
      <c r="D35" s="941"/>
      <c r="E35" s="941"/>
      <c r="F35" s="175"/>
      <c r="G35" s="175"/>
      <c r="H35" s="941" t="s">
        <v>1014</v>
      </c>
      <c r="I35" s="941"/>
      <c r="J35" s="941"/>
      <c r="K35" s="941"/>
    </row>
  </sheetData>
  <autoFilter ref="A2:L10" xr:uid="{33AE21FB-BA05-4FA2-92FF-998FF4C0B466}">
    <filterColumn colId="9" showButton="0"/>
    <filterColumn colId="10" showButton="0"/>
  </autoFilter>
  <mergeCells count="17">
    <mergeCell ref="A1:B1"/>
    <mergeCell ref="C1:E1"/>
    <mergeCell ref="F1:I1"/>
    <mergeCell ref="J1:L1"/>
    <mergeCell ref="J2:L2"/>
    <mergeCell ref="B35:E35"/>
    <mergeCell ref="H35:K35"/>
    <mergeCell ref="A12:F12"/>
    <mergeCell ref="G12:L12"/>
    <mergeCell ref="J9:L9"/>
    <mergeCell ref="J3:L3"/>
    <mergeCell ref="J10:L10"/>
    <mergeCell ref="J4:L4"/>
    <mergeCell ref="J5:L5"/>
    <mergeCell ref="J6:L6"/>
    <mergeCell ref="J7:L7"/>
    <mergeCell ref="J8:L8"/>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26</vt:i4>
      </vt:variant>
    </vt:vector>
  </HeadingPairs>
  <TitlesOfParts>
    <vt:vector size="36" baseType="lpstr">
      <vt:lpstr>HOME</vt:lpstr>
      <vt:lpstr>MACHINE INFO</vt:lpstr>
      <vt:lpstr>Blank</vt:lpstr>
      <vt:lpstr>Blank2</vt:lpstr>
      <vt:lpstr>TEMPLATE</vt:lpstr>
      <vt:lpstr>TOTALS</vt:lpstr>
      <vt:lpstr>REPORTS</vt:lpstr>
      <vt:lpstr>TABLE INFO</vt:lpstr>
      <vt:lpstr>FLOOR PLAN</vt:lpstr>
      <vt:lpstr>CHAIRS</vt:lpstr>
      <vt:lpstr>DENOM</vt:lpstr>
      <vt:lpstr>GAMECONFIG</vt:lpstr>
      <vt:lpstr>GAMETHEMES</vt:lpstr>
      <vt:lpstr>MANUFACTURER</vt:lpstr>
      <vt:lpstr>MODEL</vt:lpstr>
      <vt:lpstr>Blank!Print_Area</vt:lpstr>
      <vt:lpstr>Blank2!Print_Area</vt:lpstr>
      <vt:lpstr>'FLOOR PLAN'!Print_Area</vt:lpstr>
      <vt:lpstr>REPORTS!Print_Area</vt:lpstr>
      <vt:lpstr>TEMPLATE!Print_Area</vt:lpstr>
      <vt:lpstr>TOTALS!Print_Area</vt:lpstr>
      <vt:lpstr>Blank!Print_Titles</vt:lpstr>
      <vt:lpstr>Blank2!Print_Titles</vt:lpstr>
      <vt:lpstr>'MACHINE INFO'!Print_Titles</vt:lpstr>
      <vt:lpstr>REPORTS!Print_Titles</vt:lpstr>
      <vt:lpstr>TEMPLATE!Print_Titles</vt:lpstr>
      <vt:lpstr>TOTALS!Print_Titles</vt:lpstr>
      <vt:lpstr>PROGRESSIVE</vt:lpstr>
      <vt:lpstr>SHIPCODE</vt:lpstr>
      <vt:lpstr>HOME!TABLE</vt:lpstr>
      <vt:lpstr>HOME!TABLE_10</vt:lpstr>
      <vt:lpstr>HOME!TABLE_11</vt:lpstr>
      <vt:lpstr>HOME!TABLE_12</vt:lpstr>
      <vt:lpstr>HOME!TABLE_9</vt:lpstr>
      <vt:lpstr>TOPBOX</vt:lpstr>
      <vt:lpstr>TYPE</vt:lpstr>
    </vt:vector>
  </TitlesOfParts>
  <Manager>Phil Angove</Manager>
  <Company>Carnival Cruise Lines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CCL Slot Analysis File</dc:title>
  <dc:subject>Slot Analysis</dc:subject>
  <dc:creator>Phil Angove</dc:creator>
  <dc:description>For help contact David Thomas dthomas@carnival.com</dc:description>
  <cp:lastModifiedBy>Napoleon III Payawal</cp:lastModifiedBy>
  <cp:revision>1</cp:revision>
  <cp:lastPrinted>2019-07-30T19:02:39Z</cp:lastPrinted>
  <dcterms:created xsi:type="dcterms:W3CDTF">2000-06-19T17:52:38Z</dcterms:created>
  <dcterms:modified xsi:type="dcterms:W3CDTF">2025-12-26T05:41:53Z</dcterms:modified>
  <cp:category>Analysis</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