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fb.org.br\arquivos\Centro Educacional\860 Desenv Sistemas\Equipe\E-Learning\1.Cursos em Desenvolvimento\Office2016\Cursos\2.Excel2016_Intermediario\Exercicios\Mod2\"/>
    </mc:Choice>
  </mc:AlternateContent>
  <bookViews>
    <workbookView xWindow="0" yWindow="0" windowWidth="12015" windowHeight="642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M2" i="1" l="1"/>
  <c r="G2" i="1" l="1"/>
  <c r="H2" i="1" l="1"/>
  <c r="E2" i="1"/>
  <c r="B2" i="1"/>
  <c r="H3" i="1"/>
  <c r="H4" i="1"/>
  <c r="H5" i="1"/>
  <c r="H6" i="1"/>
  <c r="H7" i="1"/>
  <c r="H8" i="1"/>
  <c r="H9" i="1"/>
  <c r="H10" i="1"/>
  <c r="G3" i="1"/>
  <c r="G4" i="1"/>
  <c r="G5" i="1"/>
  <c r="G6" i="1"/>
  <c r="G7" i="1"/>
  <c r="G8" i="1"/>
  <c r="G9" i="1"/>
  <c r="G10" i="1"/>
  <c r="F2" i="1"/>
  <c r="F3" i="1"/>
  <c r="F4" i="1"/>
  <c r="F5" i="1"/>
  <c r="F6" i="1"/>
  <c r="F7" i="1"/>
  <c r="F8" i="1"/>
  <c r="F9" i="1"/>
  <c r="F10" i="1"/>
  <c r="E3" i="1"/>
  <c r="E4" i="1"/>
  <c r="E5" i="1"/>
  <c r="E6" i="1"/>
  <c r="E7" i="1"/>
  <c r="E8" i="1"/>
  <c r="E9" i="1"/>
  <c r="E10" i="1"/>
  <c r="C3" i="1"/>
  <c r="C4" i="1"/>
  <c r="C5" i="1"/>
  <c r="C6" i="1"/>
  <c r="C7" i="1"/>
  <c r="C8" i="1"/>
  <c r="C9" i="1"/>
  <c r="C10" i="1"/>
  <c r="B3" i="1"/>
  <c r="B4" i="1"/>
  <c r="B5" i="1"/>
  <c r="B6" i="1"/>
  <c r="B7" i="1"/>
  <c r="B8" i="1"/>
  <c r="B9" i="1"/>
  <c r="B10" i="1"/>
  <c r="J2" i="1" l="1"/>
  <c r="J4" i="1" l="1"/>
  <c r="K4" i="1" s="1"/>
  <c r="J8" i="1"/>
  <c r="K8" i="1" s="1"/>
  <c r="J5" i="1"/>
  <c r="K5" i="1" s="1"/>
  <c r="J9" i="1"/>
  <c r="K9" i="1" s="1"/>
  <c r="K2" i="1"/>
  <c r="J6" i="1"/>
  <c r="K6" i="1" s="1"/>
  <c r="J10" i="1"/>
  <c r="K10" i="1" s="1"/>
  <c r="J3" i="1"/>
  <c r="K3" i="1" s="1"/>
  <c r="J7" i="1"/>
  <c r="K7" i="1" s="1"/>
</calcChain>
</file>

<file path=xl/sharedStrings.xml><?xml version="1.0" encoding="utf-8"?>
<sst xmlns="http://schemas.openxmlformats.org/spreadsheetml/2006/main" count="21" uniqueCount="21">
  <si>
    <t>Produto</t>
  </si>
  <si>
    <t>Dia</t>
  </si>
  <si>
    <t>Mês</t>
  </si>
  <si>
    <t>Ano</t>
  </si>
  <si>
    <t>Data da compra</t>
  </si>
  <si>
    <t>Pagamento 60 dias</t>
  </si>
  <si>
    <t>Total</t>
  </si>
  <si>
    <t>Situação</t>
  </si>
  <si>
    <t>Produto/Código</t>
  </si>
  <si>
    <t>Código</t>
  </si>
  <si>
    <t>CEL31-Celular</t>
  </si>
  <si>
    <t>CAM944-Camera Portátil</t>
  </si>
  <si>
    <t>MOS-Mouse Wireless</t>
  </si>
  <si>
    <t>FDOW8-Fone de Ouvido Wireless</t>
  </si>
  <si>
    <t>TECMI90-Teclado Wireless</t>
  </si>
  <si>
    <t>HEXT323-Hd Externo 1T</t>
  </si>
  <si>
    <t>IMPWL1300-Impressora Wireless 1300</t>
  </si>
  <si>
    <t>NTB-Notebook</t>
  </si>
  <si>
    <t>TBL-Tablet 7'</t>
  </si>
  <si>
    <t>Data Atual</t>
  </si>
  <si>
    <t>Providência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</si>
</sst>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&quot;R$&quot;\ * #,##0.00_-;\-&quot;R$&quot;\ * #,##0.00_-;_-&quot;R$&quot;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64" fontId="0" fillId="0" borderId="0" xfId="1" applyFont="1" applyAlignment="1">
      <alignment horizontal="center"/>
    </xf>
    <xf numFmtId="0" fontId="2" fillId="2" borderId="0" xfId="0" applyFont="1" applyFill="1" applyAlignment="1">
      <alignment horizontal="center"/>
    </xf>
    <xf numFmtId="14" fontId="2" fillId="2" borderId="0" xfId="0" applyNumberFormat="1" applyFont="1" applyFill="1" applyAlignment="1">
      <alignment horizontal="center"/>
    </xf>
  </cellXfs>
  <cellStyles count="2">
    <cellStyle name="Moeda" xfId="1" builtinId="4"/>
    <cellStyle name="Normal" xfId="0" builtinId="0"/>
  </cellStyles>
  <dxfs count="17">
    <dxf>
      <numFmt numFmtId="19" formatCode="dd/mm/yyyy"/>
    </dxf>
    <dxf>
      <font>
        <b/>
      </font>
      <numFmt numFmtId="0" formatCode="General"/>
      <fill>
        <patternFill patternType="solid">
          <fgColor indexed="64"/>
          <bgColor theme="8" tint="0.79998168889431442"/>
        </patternFill>
      </fill>
      <alignment horizontal="center" vertical="bottom" textRotation="0" wrapText="0" indent="0" justifyLastLine="0" shrinkToFit="0" readingOrder="0"/>
    </dxf>
    <dxf>
      <font>
        <b/>
      </font>
      <numFmt numFmtId="0" formatCode="General"/>
      <fill>
        <patternFill patternType="solid">
          <fgColor indexed="64"/>
          <bgColor theme="8" tint="0.7999816888943144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</font>
      <numFmt numFmtId="19" formatCode="dd/mm/yyyy"/>
      <fill>
        <patternFill patternType="solid">
          <fgColor indexed="64"/>
          <bgColor theme="8" tint="0.79998168889431442"/>
        </patternFill>
      </fill>
      <alignment horizontal="center" vertical="bottom" textRotation="0" wrapText="0" indent="0" justifyLastLine="0" shrinkToFit="0" readingOrder="0"/>
    </dxf>
    <dxf>
      <font>
        <b/>
      </font>
      <numFmt numFmtId="0" formatCode="General"/>
      <fill>
        <patternFill patternType="solid">
          <fgColor indexed="64"/>
          <bgColor theme="8" tint="0.79998168889431442"/>
        </patternFill>
      </fill>
      <alignment horizontal="center" vertical="bottom" textRotation="0" wrapText="0" indent="0" justifyLastLine="0" shrinkToFit="0" readingOrder="0"/>
    </dxf>
    <dxf>
      <font>
        <b/>
      </font>
      <numFmt numFmtId="0" formatCode="General"/>
      <fill>
        <patternFill patternType="solid">
          <fgColor indexed="64"/>
          <bgColor theme="8" tint="0.79998168889431442"/>
        </patternFill>
      </fill>
      <alignment horizontal="center" vertical="bottom" textRotation="0" wrapText="0" indent="0" justifyLastLine="0" shrinkToFit="0" readingOrder="0"/>
    </dxf>
    <dxf>
      <font>
        <b/>
      </font>
      <numFmt numFmtId="0" formatCode="General"/>
      <fill>
        <patternFill patternType="solid">
          <fgColor indexed="64"/>
          <bgColor theme="8" tint="0.79998168889431442"/>
        </patternFill>
      </fill>
      <alignment horizontal="center" vertical="bottom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font>
        <b/>
      </font>
      <numFmt numFmtId="0" formatCode="General"/>
      <fill>
        <patternFill patternType="solid">
          <fgColor indexed="64"/>
          <bgColor theme="8" tint="0.79998168889431442"/>
        </patternFill>
      </fill>
      <alignment horizontal="center" vertical="bottom" textRotation="0" wrapText="0" indent="0" justifyLastLine="0" shrinkToFit="0" readingOrder="0"/>
    </dxf>
    <dxf>
      <font>
        <b/>
      </font>
      <numFmt numFmtId="0" formatCode="General"/>
      <fill>
        <patternFill patternType="solid">
          <fgColor indexed="64"/>
          <bgColor theme="8" tint="0.79998168889431442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color rgb="FF0070C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Compras" displayName="Compras" ref="A1:K10" totalsRowShown="0" headerRowDxfId="13" dataDxfId="12">
  <autoFilter ref="A1:K10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name="Produto/Código" dataDxfId="11"/>
    <tableColumn id="2" name="Código" dataDxfId="10">
      <calculatedColumnFormula>LEFT(Compras[[#This Row],[Produto/Código]],SEARCH("-",A2,1)-1)</calculatedColumnFormula>
    </tableColumn>
    <tableColumn id="3" name="Produto" dataDxfId="9">
      <calculatedColumnFormula>RIGHT(Compras[[#This Row],[Produto/Código]],LEN(A2)-SEARCH("-",A2))</calculatedColumnFormula>
    </tableColumn>
    <tableColumn id="4" name="Data da compra" dataDxfId="8"/>
    <tableColumn id="5" name="Dia" dataDxfId="7">
      <calculatedColumnFormula>DAY(Compras[[#This Row],[Data da compra]])</calculatedColumnFormula>
    </tableColumn>
    <tableColumn id="6" name="Mês" dataDxfId="6">
      <calculatedColumnFormula>MONTH(Compras[[#This Row],[Data da compra]])</calculatedColumnFormula>
    </tableColumn>
    <tableColumn id="7" name="Ano" dataDxfId="5">
      <calculatedColumnFormula>YEAR(Compras[[#This Row],[Data da compra]])</calculatedColumnFormula>
    </tableColumn>
    <tableColumn id="8" name="Pagamento 60 dias" dataDxfId="4">
      <calculatedColumnFormula>Compras[[#This Row],[Data da compra]]+60</calculatedColumnFormula>
    </tableColumn>
    <tableColumn id="9" name="Total" dataDxfId="3" dataCellStyle="Moeda"/>
    <tableColumn id="10" name="Situação" dataDxfId="2">
      <calculatedColumnFormula>IF(Tabela2[Data Atual]-Compras[[#This Row],[Data da compra]]&gt;60,"Atrasado","OK")</calculatedColumnFormula>
    </tableColumn>
    <tableColumn id="11" name="Providência" dataDxfId="1">
      <calculatedColumnFormula>IF(AND(Compras[[#This Row],[Situação]]="Atrasado",Compras[[#This Row],[Total]]&gt;2000),"Cartório","OK")</calculatedColumnFormula>
    </tableColumn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id="2" name="Tabela2" displayName="Tabela2" ref="M1:M2" totalsRowShown="0">
  <autoFilter ref="M1:M2">
    <filterColumn colId="0" hiddenButton="1"/>
  </autoFilter>
  <tableColumns count="1">
    <tableColumn id="1" name="Data Atual" dataDxfId="0">
      <calculatedColumnFormula>TODAY()</calculatedColumnFormula>
    </tableColumn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showGridLines="0" tabSelected="1" zoomScaleNormal="100" workbookViewId="0">
      <selection activeCell="A17" sqref="A17"/>
    </sheetView>
  </sheetViews>
  <sheetFormatPr defaultRowHeight="15" x14ac:dyDescent="0.25"/>
  <cols>
    <col min="1" max="1" width="35.140625" bestFit="1" customWidth="1"/>
    <col min="2" max="2" width="15.28515625" customWidth="1"/>
    <col min="3" max="3" width="23.85546875" bestFit="1" customWidth="1"/>
    <col min="4" max="4" width="16.7109375" customWidth="1"/>
    <col min="7" max="7" width="14.7109375" bestFit="1" customWidth="1"/>
    <col min="8" max="8" width="19.5703125" customWidth="1"/>
    <col min="9" max="9" width="13" bestFit="1" customWidth="1"/>
    <col min="10" max="10" width="11" customWidth="1"/>
    <col min="11" max="11" width="16" bestFit="1" customWidth="1"/>
    <col min="12" max="12" width="9.7109375" customWidth="1"/>
    <col min="13" max="13" width="12.28515625" customWidth="1"/>
  </cols>
  <sheetData>
    <row r="1" spans="1:13" x14ac:dyDescent="0.25">
      <c r="A1" s="2" t="s">
        <v>8</v>
      </c>
      <c r="B1" s="2" t="s">
        <v>9</v>
      </c>
      <c r="C1" s="2" t="s">
        <v>0</v>
      </c>
      <c r="D1" s="2" t="s">
        <v>4</v>
      </c>
      <c r="E1" s="2" t="s">
        <v>1</v>
      </c>
      <c r="F1" s="2" t="s">
        <v>2</v>
      </c>
      <c r="G1" s="2" t="s">
        <v>3</v>
      </c>
      <c r="H1" s="2" t="s">
        <v>5</v>
      </c>
      <c r="I1" s="2" t="s">
        <v>6</v>
      </c>
      <c r="J1" s="2" t="s">
        <v>7</v>
      </c>
      <c r="K1" s="2" t="s">
        <v>20</v>
      </c>
      <c r="M1" t="s">
        <v>19</v>
      </c>
    </row>
    <row r="2" spans="1:13" x14ac:dyDescent="0.25">
      <c r="A2" s="2" t="s">
        <v>10</v>
      </c>
      <c r="B2" s="5" t="str">
        <f>LEFT(Compras[[#This Row],[Produto/Código]],SEARCH("-",A2,1)-1)</f>
        <v>CEL31</v>
      </c>
      <c r="C2" s="5" t="str">
        <f>RIGHT(Compras[[#This Row],[Produto/Código]],LEN(A2)-SEARCH("-",A2))</f>
        <v>Celular</v>
      </c>
      <c r="D2" s="3">
        <v>42830</v>
      </c>
      <c r="E2" s="5">
        <f>DAY(Compras[[#This Row],[Data da compra]])</f>
        <v>5</v>
      </c>
      <c r="F2" s="5">
        <f>MONTH(Compras[[#This Row],[Data da compra]])</f>
        <v>4</v>
      </c>
      <c r="G2" s="5">
        <f>YEAR(Compras[[#This Row],[Data da compra]])</f>
        <v>2017</v>
      </c>
      <c r="H2" s="6">
        <f>Compras[[#This Row],[Data da compra]]+60</f>
        <v>42890</v>
      </c>
      <c r="I2" s="4">
        <v>2463</v>
      </c>
      <c r="J2" s="5" t="str">
        <f ca="1">IF(Tabela2[Data Atual]-Compras[[#This Row],[Data da compra]]&gt;60,"Atrasado","OK")</f>
        <v>Atrasado</v>
      </c>
      <c r="K2" s="5" t="str">
        <f ca="1">IF(AND(Compras[[#This Row],[Situação]]="Atrasado",Compras[[#This Row],[Total]]&gt;2000),"Cartório","OK")</f>
        <v>Cartório</v>
      </c>
      <c r="M2" s="1">
        <f ca="1">TODAY()</f>
        <v>43376</v>
      </c>
    </row>
    <row r="3" spans="1:13" x14ac:dyDescent="0.25">
      <c r="A3" s="2" t="s">
        <v>11</v>
      </c>
      <c r="B3" s="5" t="str">
        <f>LEFT(Compras[[#This Row],[Produto/Código]],SEARCH("-",A3,1)-1)</f>
        <v>CAM944</v>
      </c>
      <c r="C3" s="5" t="str">
        <f>RIGHT(Compras[[#This Row],[Produto/Código]],LEN(A3)-SEARCH("-",A3))</f>
        <v>Camera Portátil</v>
      </c>
      <c r="D3" s="3">
        <v>42543</v>
      </c>
      <c r="E3" s="5">
        <f>DAY(Compras[[#This Row],[Data da compra]])</f>
        <v>22</v>
      </c>
      <c r="F3" s="5">
        <f>MONTH(Compras[[#This Row],[Data da compra]])</f>
        <v>6</v>
      </c>
      <c r="G3" s="5">
        <f>YEAR(Compras[[#This Row],[Data da compra]])</f>
        <v>2016</v>
      </c>
      <c r="H3" s="6">
        <f>Compras[[#This Row],[Data da compra]]+60</f>
        <v>42603</v>
      </c>
      <c r="I3" s="4">
        <v>2000</v>
      </c>
      <c r="J3" s="5" t="str">
        <f ca="1">IF(Tabela2[Data Atual]-Compras[[#This Row],[Data da compra]]&gt;60,"Atrasado","OK")</f>
        <v>Atrasado</v>
      </c>
      <c r="K3" s="5" t="str">
        <f ca="1">IF(AND(Compras[[#This Row],[Situação]]="Atrasado",Compras[[#This Row],[Total]]&gt;2000),"Cartório","OK")</f>
        <v>OK</v>
      </c>
    </row>
    <row r="4" spans="1:13" x14ac:dyDescent="0.25">
      <c r="A4" s="2" t="s">
        <v>12</v>
      </c>
      <c r="B4" s="5" t="str">
        <f>LEFT(Compras[[#This Row],[Produto/Código]],SEARCH("-",A4,1)-1)</f>
        <v>MOS</v>
      </c>
      <c r="C4" s="5" t="str">
        <f>RIGHT(Compras[[#This Row],[Produto/Código]],LEN(A4)-SEARCH("-",A4))</f>
        <v>Mouse Wireless</v>
      </c>
      <c r="D4" s="3">
        <v>42418</v>
      </c>
      <c r="E4" s="5">
        <f>DAY(Compras[[#This Row],[Data da compra]])</f>
        <v>18</v>
      </c>
      <c r="F4" s="5">
        <f>MONTH(Compras[[#This Row],[Data da compra]])</f>
        <v>2</v>
      </c>
      <c r="G4" s="5">
        <f>YEAR(Compras[[#This Row],[Data da compra]])</f>
        <v>2016</v>
      </c>
      <c r="H4" s="6">
        <f>Compras[[#This Row],[Data da compra]]+60</f>
        <v>42478</v>
      </c>
      <c r="I4" s="4">
        <v>2314</v>
      </c>
      <c r="J4" s="5" t="str">
        <f ca="1">IF(Tabela2[Data Atual]-Compras[[#This Row],[Data da compra]]&gt;60,"Atrasado","OK")</f>
        <v>Atrasado</v>
      </c>
      <c r="K4" s="5" t="str">
        <f ca="1">IF(AND(Compras[[#This Row],[Situação]]="Atrasado",Compras[[#This Row],[Total]]&gt;2000),"Cartório","OK")</f>
        <v>Cartório</v>
      </c>
    </row>
    <row r="5" spans="1:13" x14ac:dyDescent="0.25">
      <c r="A5" s="2" t="s">
        <v>13</v>
      </c>
      <c r="B5" s="5" t="str">
        <f>LEFT(Compras[[#This Row],[Produto/Código]],SEARCH("-",A5,1)-1)</f>
        <v>FDOW8</v>
      </c>
      <c r="C5" s="5" t="str">
        <f>RIGHT(Compras[[#This Row],[Produto/Código]],LEN(A5)-SEARCH("-",A5))</f>
        <v>Fone de Ouvido Wireless</v>
      </c>
      <c r="D5" s="3">
        <v>43009</v>
      </c>
      <c r="E5" s="5">
        <f>DAY(Compras[[#This Row],[Data da compra]])</f>
        <v>1</v>
      </c>
      <c r="F5" s="5">
        <f>MONTH(Compras[[#This Row],[Data da compra]])</f>
        <v>10</v>
      </c>
      <c r="G5" s="5">
        <f>YEAR(Compras[[#This Row],[Data da compra]])</f>
        <v>2017</v>
      </c>
      <c r="H5" s="6">
        <f>Compras[[#This Row],[Data da compra]]+60</f>
        <v>43069</v>
      </c>
      <c r="I5" s="4">
        <v>1236</v>
      </c>
      <c r="J5" s="5" t="str">
        <f ca="1">IF(Tabela2[Data Atual]-Compras[[#This Row],[Data da compra]]&gt;60,"Atrasado","OK")</f>
        <v>Atrasado</v>
      </c>
      <c r="K5" s="5" t="str">
        <f ca="1">IF(AND(Compras[[#This Row],[Situação]]="Atrasado",Compras[[#This Row],[Total]]&gt;2000),"Cartório","OK")</f>
        <v>OK</v>
      </c>
    </row>
    <row r="6" spans="1:13" x14ac:dyDescent="0.25">
      <c r="A6" s="2" t="s">
        <v>14</v>
      </c>
      <c r="B6" s="5" t="str">
        <f>LEFT(Compras[[#This Row],[Produto/Código]],SEARCH("-",A6,1)-1)</f>
        <v>TECMI90</v>
      </c>
      <c r="C6" s="5" t="str">
        <f>RIGHT(Compras[[#This Row],[Produto/Código]],LEN(A6)-SEARCH("-",A6))</f>
        <v>Teclado Wireless</v>
      </c>
      <c r="D6" s="3">
        <v>42794</v>
      </c>
      <c r="E6" s="5">
        <f>DAY(Compras[[#This Row],[Data da compra]])</f>
        <v>28</v>
      </c>
      <c r="F6" s="5">
        <f>MONTH(Compras[[#This Row],[Data da compra]])</f>
        <v>2</v>
      </c>
      <c r="G6" s="5">
        <f>YEAR(Compras[[#This Row],[Data da compra]])</f>
        <v>2017</v>
      </c>
      <c r="H6" s="6">
        <f>Compras[[#This Row],[Data da compra]]+60</f>
        <v>42854</v>
      </c>
      <c r="I6" s="4">
        <v>3264</v>
      </c>
      <c r="J6" s="5" t="str">
        <f ca="1">IF(Tabela2[Data Atual]-Compras[[#This Row],[Data da compra]]&gt;60,"Atrasado","OK")</f>
        <v>Atrasado</v>
      </c>
      <c r="K6" s="5" t="str">
        <f ca="1">IF(AND(Compras[[#This Row],[Situação]]="Atrasado",Compras[[#This Row],[Total]]&gt;2000),"Cartório","OK")</f>
        <v>Cartório</v>
      </c>
    </row>
    <row r="7" spans="1:13" x14ac:dyDescent="0.25">
      <c r="A7" s="2" t="s">
        <v>15</v>
      </c>
      <c r="B7" s="5" t="str">
        <f>LEFT(Compras[[#This Row],[Produto/Código]],SEARCH("-",A7,1)-1)</f>
        <v>HEXT323</v>
      </c>
      <c r="C7" s="5" t="str">
        <f>RIGHT(Compras[[#This Row],[Produto/Código]],LEN(A7)-SEARCH("-",A7))</f>
        <v>Hd Externo 1T</v>
      </c>
      <c r="D7" s="3">
        <v>42975</v>
      </c>
      <c r="E7" s="5">
        <f>DAY(Compras[[#This Row],[Data da compra]])</f>
        <v>28</v>
      </c>
      <c r="F7" s="5">
        <f>MONTH(Compras[[#This Row],[Data da compra]])</f>
        <v>8</v>
      </c>
      <c r="G7" s="5">
        <f>YEAR(Compras[[#This Row],[Data da compra]])</f>
        <v>2017</v>
      </c>
      <c r="H7" s="6">
        <f>Compras[[#This Row],[Data da compra]]+60</f>
        <v>43035</v>
      </c>
      <c r="I7" s="4">
        <v>2538</v>
      </c>
      <c r="J7" s="5" t="str">
        <f ca="1">IF(Tabela2[Data Atual]-Compras[[#This Row],[Data da compra]]&gt;60,"Atrasado","OK")</f>
        <v>Atrasado</v>
      </c>
      <c r="K7" s="5" t="str">
        <f ca="1">IF(AND(Compras[[#This Row],[Situação]]="Atrasado",Compras[[#This Row],[Total]]&gt;2000),"Cartório","OK")</f>
        <v>Cartório</v>
      </c>
    </row>
    <row r="8" spans="1:13" x14ac:dyDescent="0.25">
      <c r="A8" s="2" t="s">
        <v>16</v>
      </c>
      <c r="B8" s="5" t="str">
        <f>LEFT(Compras[[#This Row],[Produto/Código]],SEARCH("-",A8,1)-1)</f>
        <v>IMPWL1300</v>
      </c>
      <c r="C8" s="5" t="str">
        <f>RIGHT(Compras[[#This Row],[Produto/Código]],LEN(A8)-SEARCH("-",A8))</f>
        <v>Impressora Wireless 1300</v>
      </c>
      <c r="D8" s="3">
        <v>42812</v>
      </c>
      <c r="E8" s="5">
        <f>DAY(Compras[[#This Row],[Data da compra]])</f>
        <v>18</v>
      </c>
      <c r="F8" s="5">
        <f>MONTH(Compras[[#This Row],[Data da compra]])</f>
        <v>3</v>
      </c>
      <c r="G8" s="5">
        <f>YEAR(Compras[[#This Row],[Data da compra]])</f>
        <v>2017</v>
      </c>
      <c r="H8" s="6">
        <f>Compras[[#This Row],[Data da compra]]+60</f>
        <v>42872</v>
      </c>
      <c r="I8" s="4">
        <v>2563</v>
      </c>
      <c r="J8" s="5" t="str">
        <f ca="1">IF(Tabela2[Data Atual]-Compras[[#This Row],[Data da compra]]&gt;60,"Atrasado","OK")</f>
        <v>Atrasado</v>
      </c>
      <c r="K8" s="5" t="str">
        <f ca="1">IF(AND(Compras[[#This Row],[Situação]]="Atrasado",Compras[[#This Row],[Total]]&gt;2000),"Cartório","OK")</f>
        <v>Cartório</v>
      </c>
    </row>
    <row r="9" spans="1:13" x14ac:dyDescent="0.25">
      <c r="A9" s="2" t="s">
        <v>17</v>
      </c>
      <c r="B9" s="5" t="str">
        <f>LEFT(Compras[[#This Row],[Produto/Código]],SEARCH("-",A9,1)-1)</f>
        <v>NTB</v>
      </c>
      <c r="C9" s="5" t="str">
        <f>RIGHT(Compras[[#This Row],[Produto/Código]],LEN(A9)-SEARCH("-",A9))</f>
        <v>Notebook</v>
      </c>
      <c r="D9" s="3">
        <v>42650</v>
      </c>
      <c r="E9" s="5">
        <f>DAY(Compras[[#This Row],[Data da compra]])</f>
        <v>7</v>
      </c>
      <c r="F9" s="5">
        <f>MONTH(Compras[[#This Row],[Data da compra]])</f>
        <v>10</v>
      </c>
      <c r="G9" s="5">
        <f>YEAR(Compras[[#This Row],[Data da compra]])</f>
        <v>2016</v>
      </c>
      <c r="H9" s="6">
        <f>Compras[[#This Row],[Data da compra]]+60</f>
        <v>42710</v>
      </c>
      <c r="I9" s="4">
        <v>3621</v>
      </c>
      <c r="J9" s="5" t="str">
        <f ca="1">IF(Tabela2[Data Atual]-Compras[[#This Row],[Data da compra]]&gt;60,"Atrasado","OK")</f>
        <v>Atrasado</v>
      </c>
      <c r="K9" s="5" t="str">
        <f ca="1">IF(AND(Compras[[#This Row],[Situação]]="Atrasado",Compras[[#This Row],[Total]]&gt;2000),"Cartório","OK")</f>
        <v>Cartório</v>
      </c>
    </row>
    <row r="10" spans="1:13" x14ac:dyDescent="0.25">
      <c r="A10" s="2" t="s">
        <v>18</v>
      </c>
      <c r="B10" s="5" t="str">
        <f>LEFT(Compras[[#This Row],[Produto/Código]],SEARCH("-",A10,1)-1)</f>
        <v>TBL</v>
      </c>
      <c r="C10" s="5" t="str">
        <f>RIGHT(Compras[[#This Row],[Produto/Código]],LEN(A10)-SEARCH("-",A10))</f>
        <v>Tablet 7'</v>
      </c>
      <c r="D10" s="3">
        <v>42912</v>
      </c>
      <c r="E10" s="5">
        <f>DAY(Compras[[#This Row],[Data da compra]])</f>
        <v>26</v>
      </c>
      <c r="F10" s="5">
        <f>MONTH(Compras[[#This Row],[Data da compra]])</f>
        <v>6</v>
      </c>
      <c r="G10" s="5">
        <f>YEAR(Compras[[#This Row],[Data da compra]])</f>
        <v>2017</v>
      </c>
      <c r="H10" s="6">
        <f>Compras[[#This Row],[Data da compra]]+60</f>
        <v>42972</v>
      </c>
      <c r="I10" s="4">
        <v>2621</v>
      </c>
      <c r="J10" s="5" t="str">
        <f ca="1">IF(Tabela2[Data Atual]-Compras[[#This Row],[Data da compra]]&gt;60,"Atrasado","OK")</f>
        <v>Atrasado</v>
      </c>
      <c r="K10" s="5" t="str">
        <f ca="1">IF(AND(Compras[[#This Row],[Situação]]="Atrasado",Compras[[#This Row],[Total]]&gt;2000),"Cartório","OK")</f>
        <v>Cartório</v>
      </c>
    </row>
  </sheetData>
  <conditionalFormatting sqref="J2:K10">
    <cfRule type="containsText" dxfId="16" priority="3" operator="containsText" text="Atrasado">
      <formula>NOT(ISERROR(SEARCH("Atrasado",J2)))</formula>
    </cfRule>
    <cfRule type="containsText" dxfId="15" priority="2" operator="containsText" text="Cartório">
      <formula>NOT(ISERROR(SEARCH("Cartório",J2)))</formula>
    </cfRule>
    <cfRule type="containsText" dxfId="14" priority="1" operator="containsText" text="OK">
      <formula>NOT(ISERROR(SEARCH("OK",J2)))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felixsenazero@outlook.com</dc:creator>
  <cp:lastModifiedBy>Maytte Sarques Dos Santos Mendonca</cp:lastModifiedBy>
  <dcterms:created xsi:type="dcterms:W3CDTF">2015-04-06T22:47:16Z</dcterms:created>
  <dcterms:modified xsi:type="dcterms:W3CDTF">2018-10-03T11:48:48Z</dcterms:modified>
</cp:coreProperties>
</file>