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Studio2022\Projects\BillingAPI\Billing\"/>
    </mc:Choice>
  </mc:AlternateContent>
  <xr:revisionPtr revIDLastSave="0" documentId="13_ncr:1_{DD760426-589C-41A4-B05E-27696A0F538F}" xr6:coauthVersionLast="47" xr6:coauthVersionMax="47" xr10:uidLastSave="{00000000-0000-0000-0000-000000000000}"/>
  <bookViews>
    <workbookView xWindow="-108" yWindow="-108" windowWidth="23256" windowHeight="12456" activeTab="2" xr2:uid="{E043D21C-7C46-41D8-BE7E-AEBDF36C9493}"/>
  </bookViews>
  <sheets>
    <sheet name="Single" sheetId="3" r:id="rId1"/>
    <sheet name="SingleBillSheet" sheetId="6" r:id="rId2"/>
    <sheet name="InvoiceOne" sheetId="1" r:id="rId3"/>
    <sheet name="InvoiceTwo" sheetId="2" r:id="rId4"/>
    <sheet name="Report" sheetId="5" r:id="rId5"/>
  </sheets>
  <definedNames>
    <definedName name="_xlnm._FilterDatabase" localSheetId="1" hidden="1">SingleBillSheet!$A$1:$AD$19</definedName>
    <definedName name="_xlnm.Print_Area" localSheetId="2">InvoiceOne!$A$1:$L$61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K22" i="2"/>
  <c r="K23" i="2"/>
  <c r="K24" i="2"/>
  <c r="M24" i="2" s="1"/>
  <c r="K25" i="2"/>
  <c r="M25" i="2"/>
  <c r="N25" i="2"/>
  <c r="K26" i="2"/>
  <c r="M26" i="2" s="1"/>
  <c r="K27" i="2"/>
  <c r="N27" i="2" s="1"/>
  <c r="M27" i="2"/>
  <c r="K28" i="2"/>
  <c r="M28" i="2"/>
  <c r="N28" i="2"/>
  <c r="K29" i="2"/>
  <c r="M29" i="2"/>
  <c r="N29" i="2"/>
  <c r="K30" i="2"/>
  <c r="M30" i="2" s="1"/>
  <c r="K31" i="2"/>
  <c r="N31" i="2" s="1"/>
  <c r="M31" i="2"/>
  <c r="K32" i="2"/>
  <c r="M32" i="2"/>
  <c r="N32" i="2"/>
  <c r="K33" i="2"/>
  <c r="M33" i="2"/>
  <c r="N33" i="2"/>
  <c r="K34" i="2"/>
  <c r="M34" i="2" s="1"/>
  <c r="K35" i="2"/>
  <c r="N35" i="2" s="1"/>
  <c r="M35" i="2"/>
  <c r="J15" i="1"/>
  <c r="A53" i="1"/>
  <c r="A46" i="1"/>
  <c r="H4" i="1"/>
  <c r="J8" i="1"/>
  <c r="A14" i="1"/>
  <c r="L5" i="2"/>
  <c r="K4" i="1"/>
  <c r="A12" i="1"/>
  <c r="A15" i="1"/>
  <c r="I40" i="1"/>
  <c r="K7" i="2"/>
  <c r="J7" i="1"/>
  <c r="J12" i="1"/>
  <c r="H4" i="2"/>
  <c r="P7" i="1"/>
  <c r="A13" i="1"/>
  <c r="A16" i="1"/>
  <c r="I41" i="1"/>
  <c r="L4" i="2"/>
  <c r="J49" i="1" l="1"/>
  <c r="H49" i="1"/>
  <c r="N24" i="2"/>
  <c r="M23" i="2"/>
  <c r="N23" i="2" s="1"/>
  <c r="K42" i="2"/>
  <c r="N34" i="2"/>
  <c r="N30" i="2"/>
  <c r="N26" i="2"/>
  <c r="G48" i="2"/>
  <c r="I48" i="2" s="1"/>
  <c r="M22" i="2"/>
  <c r="I22" i="1"/>
  <c r="H25" i="1"/>
  <c r="J27" i="1"/>
  <c r="I30" i="1"/>
  <c r="H33" i="1"/>
  <c r="J35" i="1"/>
  <c r="I21" i="1"/>
  <c r="H24" i="1"/>
  <c r="J26" i="1"/>
  <c r="I29" i="1"/>
  <c r="H32" i="1"/>
  <c r="J34" i="1"/>
  <c r="I37" i="1"/>
  <c r="H23" i="1"/>
  <c r="J25" i="1"/>
  <c r="I28" i="1"/>
  <c r="H31" i="1"/>
  <c r="J33" i="1"/>
  <c r="I36" i="1"/>
  <c r="H22" i="1"/>
  <c r="J24" i="1"/>
  <c r="I27" i="1"/>
  <c r="H30" i="1"/>
  <c r="J32" i="1"/>
  <c r="I35" i="1"/>
  <c r="B23" i="1"/>
  <c r="A26" i="1"/>
  <c r="G28" i="1"/>
  <c r="B31" i="1"/>
  <c r="A34" i="1"/>
  <c r="G36" i="1"/>
  <c r="B22" i="1"/>
  <c r="A25" i="1"/>
  <c r="G27" i="1"/>
  <c r="B30" i="1"/>
  <c r="A33" i="1"/>
  <c r="G35" i="1"/>
  <c r="B21" i="1"/>
  <c r="A24" i="1"/>
  <c r="G26" i="1"/>
  <c r="B29" i="1"/>
  <c r="A32" i="1"/>
  <c r="G34" i="1"/>
  <c r="B37" i="1"/>
  <c r="A23" i="1"/>
  <c r="G25" i="1"/>
  <c r="B28" i="1"/>
  <c r="A31" i="1"/>
  <c r="G33" i="1"/>
  <c r="B36" i="1"/>
  <c r="H21" i="1"/>
  <c r="J23" i="1"/>
  <c r="I26" i="1"/>
  <c r="H29" i="1"/>
  <c r="J31" i="1"/>
  <c r="I34" i="1"/>
  <c r="H37" i="1"/>
  <c r="J22" i="1"/>
  <c r="I25" i="1"/>
  <c r="H28" i="1"/>
  <c r="J30" i="1"/>
  <c r="I33" i="1"/>
  <c r="H36" i="1"/>
  <c r="J21" i="1"/>
  <c r="I24" i="1"/>
  <c r="H27" i="1"/>
  <c r="J29" i="1"/>
  <c r="I32" i="1"/>
  <c r="H35" i="1"/>
  <c r="J37" i="1"/>
  <c r="I23" i="1"/>
  <c r="H26" i="1"/>
  <c r="J28" i="1"/>
  <c r="I31" i="1"/>
  <c r="H34" i="1"/>
  <c r="J36" i="1"/>
  <c r="A22" i="1"/>
  <c r="G24" i="1"/>
  <c r="B27" i="1"/>
  <c r="A30" i="1"/>
  <c r="G32" i="1"/>
  <c r="B35" i="1"/>
  <c r="A21" i="1"/>
  <c r="G23" i="1"/>
  <c r="B26" i="1"/>
  <c r="A29" i="1"/>
  <c r="G31" i="1"/>
  <c r="B34" i="1"/>
  <c r="A37" i="1"/>
  <c r="G22" i="1"/>
  <c r="B25" i="1"/>
  <c r="A28" i="1"/>
  <c r="G30" i="1"/>
  <c r="B33" i="1"/>
  <c r="A36" i="1"/>
  <c r="G21" i="1"/>
  <c r="B24" i="1"/>
  <c r="A27" i="1"/>
  <c r="G29" i="1"/>
  <c r="B32" i="1"/>
  <c r="A35" i="1"/>
  <c r="G37" i="1"/>
  <c r="L22" i="1" l="1"/>
  <c r="L23" i="1"/>
  <c r="L34" i="1"/>
  <c r="L26" i="1"/>
  <c r="L35" i="1"/>
  <c r="L27" i="1"/>
  <c r="L36" i="1"/>
  <c r="L28" i="1"/>
  <c r="L37" i="1"/>
  <c r="L29" i="1"/>
  <c r="L21" i="1"/>
  <c r="L30" i="1"/>
  <c r="L31" i="1"/>
  <c r="L32" i="1"/>
  <c r="L24" i="1"/>
  <c r="L33" i="1"/>
  <c r="L25" i="1"/>
  <c r="M42" i="2"/>
  <c r="N22" i="2"/>
  <c r="N42" i="2" s="1"/>
  <c r="K48" i="2"/>
  <c r="N48" i="2" s="1"/>
  <c r="G47" i="2"/>
  <c r="G50" i="2" l="1"/>
  <c r="I47" i="2"/>
  <c r="K47" i="2"/>
  <c r="K50" i="2" s="1"/>
  <c r="L38" i="1"/>
  <c r="I50" i="2" l="1"/>
  <c r="N47" i="2"/>
  <c r="N50" i="2" s="1"/>
  <c r="L40" i="1"/>
  <c r="G49" i="1"/>
  <c r="G50" i="1" s="1"/>
  <c r="L41" i="1" l="1"/>
  <c r="I49" i="1"/>
  <c r="I50" i="1" l="1"/>
  <c r="L44" i="1"/>
  <c r="K49" i="1"/>
  <c r="K50" i="1" s="1"/>
  <c r="L49" i="1" l="1"/>
  <c r="L50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<sst xmlns="http://schemas.openxmlformats.org/spreadsheetml/2006/main" count="952" uniqueCount="340">
  <si>
    <t>RefNo</t>
  </si>
  <si>
    <t>InvoiceNo</t>
  </si>
  <si>
    <t>InvoiceDate</t>
  </si>
  <si>
    <t>BillType</t>
  </si>
  <si>
    <t>OrderNo</t>
  </si>
  <si>
    <t>OrderDate</t>
  </si>
  <si>
    <t>TermsPayment</t>
  </si>
  <si>
    <t>CustomerName</t>
  </si>
  <si>
    <t>AddressOne</t>
  </si>
  <si>
    <t>AddressTwo</t>
  </si>
  <si>
    <t>AddressThree</t>
  </si>
  <si>
    <t>AddressFour</t>
  </si>
  <si>
    <t>CustomerPhone</t>
  </si>
  <si>
    <t>DeliveryName</t>
  </si>
  <si>
    <t>DelAddressOne</t>
  </si>
  <si>
    <t>DelAddressTwo</t>
  </si>
  <si>
    <t>DelAddressThree</t>
  </si>
  <si>
    <t>DelAddressFour</t>
  </si>
  <si>
    <t>DeliveryPhone</t>
  </si>
  <si>
    <t>CustomerGSTNo</t>
  </si>
  <si>
    <t>GSTState</t>
  </si>
  <si>
    <t>ItemNo</t>
  </si>
  <si>
    <t>Description</t>
  </si>
  <si>
    <t>Hsn</t>
  </si>
  <si>
    <t>Quantity</t>
  </si>
  <si>
    <t>Rate</t>
  </si>
  <si>
    <t>Per</t>
  </si>
  <si>
    <t>GSTPC</t>
  </si>
  <si>
    <t>RupeesOne</t>
  </si>
  <si>
    <t>RupeesTwo</t>
  </si>
  <si>
    <t>1STOP/100/25-26</t>
  </si>
  <si>
    <t>ORIGINAL</t>
  </si>
  <si>
    <t>2PO5-P90024</t>
  </si>
  <si>
    <t xml:space="preserve"> 30 days from the delivery</t>
  </si>
  <si>
    <t>M/S BHARATH FIH LIMITED</t>
  </si>
  <si>
    <t>(Formerly Known as Rising Star Mobile India Private Limited)</t>
  </si>
  <si>
    <t>Survey No. 288,289/2,297,531,532,533/1,534, NOKIA Telecom SEZ,</t>
  </si>
  <si>
    <t>Phase III, SIPCOT Industrial Estate, Sriperumbudur, Kanchipuram</t>
  </si>
  <si>
    <t>Tamil Nadu - 602105.</t>
  </si>
  <si>
    <t>33AAHCR2906G1ZM</t>
  </si>
  <si>
    <t>Tamilnadu</t>
  </si>
  <si>
    <t>1</t>
  </si>
  <si>
    <t>2101005 - 0390001 Sink wrap/NA/500 width  23 width</t>
  </si>
  <si>
    <t>39201019</t>
  </si>
  <si>
    <t>KGS</t>
  </si>
  <si>
    <t>Rupees Fourty Two Thousand Four Hundred and Thirty Eight only</t>
  </si>
  <si>
    <t>Rupees Six Thousand Four Hundred and Seventy Three and Paise Fifty Two only</t>
  </si>
  <si>
    <t>1STOP/100/25-27</t>
  </si>
  <si>
    <t>PER</t>
  </si>
  <si>
    <t>ORD1002</t>
  </si>
  <si>
    <t>10 days</t>
  </si>
  <si>
    <t>M/S NUVAMA WEALTH AND INVESTMENT LIMITED</t>
  </si>
  <si>
    <t>No. 10 &amp; 12, 3rd Floor, The Oval Building,</t>
  </si>
  <si>
    <t>Venkatnarayana Road, T. Nagar, Chennai - 600017.</t>
  </si>
  <si>
    <t>Chennai</t>
  </si>
  <si>
    <t>Dir:+91 (22) 46053168 Ext.44068 / +91 89398 13497</t>
  </si>
  <si>
    <t xml:space="preserve">IndiQube Wave, Ground floor, South Indian Film Chamber, </t>
  </si>
  <si>
    <t>606, Anna Salai, Thousand Lights West, Compound, Chennai,</t>
  </si>
  <si>
    <t>Chennai 600006</t>
  </si>
  <si>
    <t>987545632</t>
  </si>
  <si>
    <t>GSTKL12345678</t>
  </si>
  <si>
    <t>KL</t>
  </si>
  <si>
    <t>Item1005</t>
  </si>
  <si>
    <t>Cards</t>
  </si>
  <si>
    <t>5597678</t>
  </si>
  <si>
    <t>PKT</t>
  </si>
  <si>
    <t>Seven Thousand</t>
  </si>
  <si>
    <t>Seven Thousand and ninety rupees</t>
  </si>
  <si>
    <t>1STOP/100/25-28</t>
  </si>
  <si>
    <t>123456</t>
  </si>
  <si>
    <t>20 Days</t>
  </si>
  <si>
    <t>Pori</t>
  </si>
  <si>
    <t>Chennai Peru</t>
  </si>
  <si>
    <t>Tambaram</t>
  </si>
  <si>
    <t>Mannivakkam</t>
  </si>
  <si>
    <t>Chennai 48</t>
  </si>
  <si>
    <t>ASDF6789098UI</t>
  </si>
  <si>
    <t>AP</t>
  </si>
  <si>
    <t>12we3</t>
  </si>
  <si>
    <t>string</t>
  </si>
  <si>
    <t>258963</t>
  </si>
  <si>
    <t>PIECE</t>
  </si>
  <si>
    <t>1STOP/100/25-29</t>
  </si>
  <si>
    <t>DUPLICATE</t>
  </si>
  <si>
    <t>ORD1258789</t>
  </si>
  <si>
    <t>1 week</t>
  </si>
  <si>
    <t>Zodiac Services</t>
  </si>
  <si>
    <t>Perungalathur</t>
  </si>
  <si>
    <t>Sathyamurthy Street</t>
  </si>
  <si>
    <t>Thangaraj Nagar</t>
  </si>
  <si>
    <t>Chennai 63</t>
  </si>
  <si>
    <t>GSTN546456456</t>
  </si>
  <si>
    <t>Karnataka</t>
  </si>
  <si>
    <t>123454321</t>
  </si>
  <si>
    <t>Bearings</t>
  </si>
  <si>
    <t>2036547</t>
  </si>
  <si>
    <t>Two Lakhs Rupees</t>
  </si>
  <si>
    <t>Including GST</t>
  </si>
  <si>
    <t>1STOP/100/25-30</t>
  </si>
  <si>
    <t>PERMANENT</t>
  </si>
  <si>
    <t>ORD555888</t>
  </si>
  <si>
    <t>1 month prompt</t>
  </si>
  <si>
    <t>Naina Raja</t>
  </si>
  <si>
    <t>Karakkudi amman koil street</t>
  </si>
  <si>
    <t>Sethiyathoppu</t>
  </si>
  <si>
    <t>Desigar Nagar Ind estate</t>
  </si>
  <si>
    <t>Erode District</t>
  </si>
  <si>
    <t>GST0123654456</t>
  </si>
  <si>
    <t>Item00123</t>
  </si>
  <si>
    <t>Short boxes</t>
  </si>
  <si>
    <t>24578965</t>
  </si>
  <si>
    <t>Piece</t>
  </si>
  <si>
    <t>Sixteen thousand</t>
  </si>
  <si>
    <t>Sixteen thousand eight hundred</t>
  </si>
  <si>
    <t>1STOP/100/25-31</t>
  </si>
  <si>
    <t>ORD456987</t>
  </si>
  <si>
    <t>15 day time period of billing</t>
  </si>
  <si>
    <t>REN Computers Elumalai</t>
  </si>
  <si>
    <t>First Gate, Number 6</t>
  </si>
  <si>
    <t>Srinivasa Nagar, Kasi Bavan near by</t>
  </si>
  <si>
    <t>New Perungalathur</t>
  </si>
  <si>
    <t>Chennai 600063</t>
  </si>
  <si>
    <t>25846987</t>
  </si>
  <si>
    <t>GST018926734</t>
  </si>
  <si>
    <t>TN</t>
  </si>
  <si>
    <t>1056</t>
  </si>
  <si>
    <t>Cola bottles</t>
  </si>
  <si>
    <t>3678910</t>
  </si>
  <si>
    <t>Item</t>
  </si>
  <si>
    <t>Two thousand</t>
  </si>
  <si>
    <t>Two thousand nine hundred</t>
  </si>
  <si>
    <t>INV1007</t>
  </si>
  <si>
    <t>ORD1007</t>
  </si>
  <si>
    <t>Immediate</t>
  </si>
  <si>
    <t>Raja stores</t>
  </si>
  <si>
    <t>Delhi</t>
  </si>
  <si>
    <t>New Marg</t>
  </si>
  <si>
    <t>Casa Marg Street</t>
  </si>
  <si>
    <t>New Delhi</t>
  </si>
  <si>
    <t>GSTDEL1007</t>
  </si>
  <si>
    <t>DL</t>
  </si>
  <si>
    <t>Item1007</t>
  </si>
  <si>
    <t>Bottles</t>
  </si>
  <si>
    <t>B9741910</t>
  </si>
  <si>
    <t>Bottle</t>
  </si>
  <si>
    <t>Ten</t>
  </si>
  <si>
    <t>INV1008</t>
  </si>
  <si>
    <t>ORD1008</t>
  </si>
  <si>
    <t>Kala Suresh</t>
  </si>
  <si>
    <t>CHennai</t>
  </si>
  <si>
    <t>CPT</t>
  </si>
  <si>
    <t>Kammavaram</t>
  </si>
  <si>
    <t>GSTAP190876543</t>
  </si>
  <si>
    <t>TS</t>
  </si>
  <si>
    <t>Item10</t>
  </si>
  <si>
    <t>SHort Pads</t>
  </si>
  <si>
    <t>1212112</t>
  </si>
  <si>
    <t>Pkt</t>
  </si>
  <si>
    <t>Ten thousand</t>
  </si>
  <si>
    <t>Fifteen thousand</t>
  </si>
  <si>
    <t>INV1009</t>
  </si>
  <si>
    <t>ORD1009</t>
  </si>
  <si>
    <t>Ambani</t>
  </si>
  <si>
    <t>Mumbai</t>
  </si>
  <si>
    <t>Maharashtra</t>
  </si>
  <si>
    <t>Kothari Nagar</t>
  </si>
  <si>
    <t>Navi Mumbai 450007</t>
  </si>
  <si>
    <t>GSTMUM121212</t>
  </si>
  <si>
    <t>MH</t>
  </si>
  <si>
    <t>1009</t>
  </si>
  <si>
    <t>Spongue</t>
  </si>
  <si>
    <t>HSN9087564</t>
  </si>
  <si>
    <t>Pack</t>
  </si>
  <si>
    <t>Lakh Rupees Only</t>
  </si>
  <si>
    <t>Item1002</t>
  </si>
  <si>
    <t>Glasses</t>
  </si>
  <si>
    <t>8997678</t>
  </si>
  <si>
    <t>Twelve thousand</t>
  </si>
  <si>
    <t>Twelve Thousand</t>
  </si>
  <si>
    <t>Item2</t>
  </si>
  <si>
    <t>Boxes</t>
  </si>
  <si>
    <t>8997655</t>
  </si>
  <si>
    <t>INV1010</t>
  </si>
  <si>
    <t>TEMP</t>
  </si>
  <si>
    <t>ORD1010</t>
  </si>
  <si>
    <t>IMMEDIATE</t>
  </si>
  <si>
    <t>Solapur Industries MS</t>
  </si>
  <si>
    <t>Shillong Nagar</t>
  </si>
  <si>
    <t>Sinna Marg, Booshan Area</t>
  </si>
  <si>
    <t>Sillapura</t>
  </si>
  <si>
    <t>Rajasthan</t>
  </si>
  <si>
    <t>+12 23 456789</t>
  </si>
  <si>
    <t>Same above</t>
  </si>
  <si>
    <t/>
  </si>
  <si>
    <t>GSTRJ456123789</t>
  </si>
  <si>
    <t>Item456</t>
  </si>
  <si>
    <t>Doors</t>
  </si>
  <si>
    <t>41236987</t>
  </si>
  <si>
    <t>Sixty thousand</t>
  </si>
  <si>
    <t>Sisty thousand and nine pc</t>
  </si>
  <si>
    <t>05-10-2025 00:00:00</t>
  </si>
  <si>
    <t>7896584563</t>
  </si>
  <si>
    <t>1010</t>
  </si>
  <si>
    <t>Bed</t>
  </si>
  <si>
    <t>HSN9087565</t>
  </si>
  <si>
    <t>Seven Thousand Rupees Only</t>
  </si>
  <si>
    <t>7000 Rupees Only</t>
  </si>
  <si>
    <t>29-09-2025 00:00:00</t>
  </si>
  <si>
    <t>11-09-2025 00:00:00</t>
  </si>
  <si>
    <t>Item1</t>
  </si>
  <si>
    <t>Vilambur industries</t>
  </si>
  <si>
    <t>Vilambur village</t>
  </si>
  <si>
    <t>Kottayyam district</t>
  </si>
  <si>
    <t>Adoor</t>
  </si>
  <si>
    <t>Kerala 658978</t>
  </si>
  <si>
    <t>2101006 - 0390001 Sink wrap/NA/500 width  23 width</t>
  </si>
  <si>
    <t>4478965412</t>
  </si>
  <si>
    <t>Item1003</t>
  </si>
  <si>
    <t>String</t>
  </si>
  <si>
    <t>Thiusand</t>
  </si>
  <si>
    <t>Thousand five</t>
  </si>
  <si>
    <t>ORD1003</t>
  </si>
  <si>
    <t>5 days</t>
  </si>
  <si>
    <t>Item1004</t>
  </si>
  <si>
    <t>Wire</t>
  </si>
  <si>
    <t>258964</t>
  </si>
  <si>
    <t>Thousand hundred</t>
  </si>
  <si>
    <t>Additional 50</t>
  </si>
  <si>
    <t>Plug</t>
  </si>
  <si>
    <t>258965</t>
  </si>
  <si>
    <t>Thousand Twhundred</t>
  </si>
  <si>
    <t>Additional 200</t>
  </si>
  <si>
    <t>Toys</t>
  </si>
  <si>
    <t>Four Thousand</t>
  </si>
  <si>
    <t>Four thousand eight</t>
  </si>
  <si>
    <t>Bags</t>
  </si>
  <si>
    <t>Twenty Five Thousand</t>
  </si>
  <si>
    <t>Garments</t>
  </si>
  <si>
    <t>Bag</t>
  </si>
  <si>
    <t>Item1006</t>
  </si>
  <si>
    <t>Panels</t>
  </si>
  <si>
    <t>Two Thousand Five Hundred</t>
  </si>
  <si>
    <t>Two Thousand Eight Hundred</t>
  </si>
  <si>
    <t>TAX INVOICE</t>
  </si>
  <si>
    <t>INVOICE NO</t>
  </si>
  <si>
    <t>DATE</t>
  </si>
  <si>
    <t>1 STOP MULTIPLE SOLUTIONS</t>
  </si>
  <si>
    <t>No.32, Periyamaniyakara Street</t>
  </si>
  <si>
    <t>Saroja Flats, 2nd floor,</t>
  </si>
  <si>
    <t>ORIGINAL / DUPLICATE / TRIPLICATE</t>
  </si>
  <si>
    <t>Chengalpattu - 603001</t>
  </si>
  <si>
    <t xml:space="preserve">YOUR ORDER NO : </t>
  </si>
  <si>
    <t>GSTIN NO: 33AEWPV2477G1ZU</t>
  </si>
  <si>
    <t xml:space="preserve">YOUR ORDER DATE:  </t>
  </si>
  <si>
    <t>Phone: 9840635758</t>
  </si>
  <si>
    <t>TERMS OF DELIVERY : FOR</t>
  </si>
  <si>
    <t>Customer  Name &amp; Address</t>
  </si>
  <si>
    <t xml:space="preserve">TERMS OF PAYMENT : </t>
  </si>
  <si>
    <t>CUSTOMER GSTIN NO:</t>
  </si>
  <si>
    <t>STATE NAME:</t>
  </si>
  <si>
    <t>SL. NO</t>
  </si>
  <si>
    <t xml:space="preserve">                                               DESCRIPTION OF GOODS</t>
  </si>
  <si>
    <t>HSN/SAC</t>
  </si>
  <si>
    <t>QUANTITY</t>
  </si>
  <si>
    <t>RATE</t>
  </si>
  <si>
    <t xml:space="preserve">                 AMOUNT</t>
  </si>
  <si>
    <t xml:space="preserve"> </t>
  </si>
  <si>
    <t xml:space="preserve"> CGST OUTPUT </t>
  </si>
  <si>
    <t>%</t>
  </si>
  <si>
    <t xml:space="preserve"> SGST OUTPUT </t>
  </si>
  <si>
    <t>Round</t>
  </si>
  <si>
    <t>Total</t>
  </si>
  <si>
    <t>Amount Chargeable  ( in words )</t>
  </si>
  <si>
    <t xml:space="preserve">                 HSN / SAC</t>
  </si>
  <si>
    <t>Taxable Value</t>
  </si>
  <si>
    <t>CGST</t>
  </si>
  <si>
    <t>SGST</t>
  </si>
  <si>
    <t>Total Tax Amount</t>
  </si>
  <si>
    <t>Rate %</t>
  </si>
  <si>
    <t>Amount</t>
  </si>
  <si>
    <t>As Above</t>
  </si>
  <si>
    <t xml:space="preserve">   Total</t>
  </si>
  <si>
    <t>Tax Amount  ( In Words ):</t>
  </si>
  <si>
    <t>BANK ACCOUNT DETAILS</t>
  </si>
  <si>
    <t>Beneficiary - Name</t>
  </si>
  <si>
    <t>:</t>
  </si>
  <si>
    <t>1 Stop Multiple Solutions</t>
  </si>
  <si>
    <t>Beneficiary-Acc-No</t>
  </si>
  <si>
    <t>10450500005870</t>
  </si>
  <si>
    <t>IFSC Code</t>
  </si>
  <si>
    <t>BARB0CHINGL</t>
  </si>
  <si>
    <t>Declaration :</t>
  </si>
  <si>
    <t>For  1 STOP MULTIPLE SOLUTIONS</t>
  </si>
  <si>
    <t>We declare that this invoice shows the actual price of the goods</t>
  </si>
  <si>
    <t>described and that all particulars are true and correct.</t>
  </si>
  <si>
    <t>Authorised Signatory</t>
  </si>
  <si>
    <t>YOUR ORDER NO : Through Mail By   :</t>
  </si>
  <si>
    <t>DC No. 013 dated 16-09-2025</t>
  </si>
  <si>
    <t>YOUR ORDER DATE:</t>
  </si>
  <si>
    <t>Phone: 9840635758/ 9944688301</t>
  </si>
  <si>
    <t>Delivery Address :</t>
  </si>
  <si>
    <t>TAMILNADU</t>
  </si>
  <si>
    <t>Tamil Nadu 600006</t>
  </si>
  <si>
    <t>TERMS OF PAYMENT : 1 WEEK - 15 DAYS FROM THE DATE OF DELIVERY</t>
  </si>
  <si>
    <t>CUSTOMER GSTIN NO:  - 33AABCE9421H1ZV</t>
  </si>
  <si>
    <t>STATE NAME : TAMIL NADU</t>
  </si>
  <si>
    <t>QTY</t>
  </si>
  <si>
    <t>GST</t>
  </si>
  <si>
    <t>Total Amount</t>
  </si>
  <si>
    <t>INR</t>
  </si>
  <si>
    <t>Amt</t>
  </si>
  <si>
    <t xml:space="preserve"> ( IN INR )</t>
  </si>
  <si>
    <t>CELLO FINE GRIP PEN BLUE</t>
  </si>
  <si>
    <t>NOS</t>
  </si>
  <si>
    <t>CELLO FINE GRIP PEN BLACK</t>
  </si>
  <si>
    <t>MONTEX PEN BLUE</t>
  </si>
  <si>
    <t>CORRECTION PEN</t>
  </si>
  <si>
    <t>BINDER CLIP 32 MM</t>
  </si>
  <si>
    <t>AA DURA CELL BATTERY</t>
  </si>
  <si>
    <t>AAA DURA CELL BATTERY</t>
  </si>
  <si>
    <t>ITC NOTE BOOK LONG192PG</t>
  </si>
  <si>
    <t>POST IT PAD - 3" X 3 "</t>
  </si>
  <si>
    <t>SCRIBLING PAD NO.4 MARSHAL</t>
  </si>
  <si>
    <t>CELLO TAPE 2 "</t>
  </si>
  <si>
    <t>BROWN TAPE 2"</t>
  </si>
  <si>
    <t>A4 JK COPIER PAPER -75 GSM</t>
  </si>
  <si>
    <t>RIM</t>
  </si>
  <si>
    <t>PLASTIC BOX-10’’X15’’X3.5’’</t>
  </si>
  <si>
    <t>ROUND</t>
  </si>
  <si>
    <t>Rupees Eleven Thousand Four Hundred and Seventy Seven only</t>
  </si>
  <si>
    <t>AS ABOVE</t>
  </si>
  <si>
    <r>
      <rPr>
        <b/>
        <u/>
        <sz val="12"/>
        <color theme="1"/>
        <rFont val="Arial"/>
        <family val="2"/>
      </rPr>
      <t>Tax Amount (In Words):</t>
    </r>
    <r>
      <rPr>
        <b/>
        <u/>
        <sz val="12"/>
        <color theme="1"/>
        <rFont val="Arial"/>
        <family val="2"/>
      </rPr>
      <t xml:space="preserve">  Rupees One Thousand Five Hundred and Fourty Four and Paise Seventy Six only</t>
    </r>
  </si>
  <si>
    <t xml:space="preserve">   For  1 STOP MULTIPLE SOLUTIONS</t>
  </si>
  <si>
    <t>PAGE - 1</t>
  </si>
  <si>
    <t>1011</t>
  </si>
  <si>
    <t>Pillow</t>
  </si>
  <si>
    <t>HSN9087566</t>
  </si>
  <si>
    <t>Fifteen Thousand Rupees Only</t>
  </si>
  <si>
    <t>15000 Rupees Only</t>
  </si>
  <si>
    <t>INV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</si>
</sst>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14"/>
      <color rgb="FF0000CC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CC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.5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b/>
      <u/>
      <sz val="12"/>
      <color theme="8" tint="-0.499984740745262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3"/>
      <color rgb="FF0000CC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33CC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rgb="FF0000CC"/>
      <name val="Aptos Narrow"/>
      <family val="2"/>
      <scheme val="minor"/>
    </font>
    <font>
      <b/>
      <u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  <font>
      <b/>
      <u/>
      <sz val="20"/>
      <color theme="1"/>
      <name val="Arial Rounded MT Bold"/>
      <family val="2"/>
    </font>
    <font>
      <b/>
      <sz val="22"/>
      <color theme="1"/>
      <name val="Arial Rounded MT Bold"/>
      <family val="2"/>
    </font>
    <font>
      <sz val="22"/>
      <color theme="1"/>
      <name val="Arial Rounded MT Bold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E2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31" fillId="0" borderId="28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23" fillId="0" borderId="50" xfId="0" applyFont="1" applyBorder="1" applyAlignment="1">
      <alignment horizontal="center" vertical="center"/>
    </xf>
    <xf numFmtId="0" fontId="23" fillId="8" borderId="48" xfId="0" applyFont="1" applyFill="1" applyBorder="1" applyAlignment="1">
      <alignment horizontal="center" vertical="center" wrapText="1"/>
    </xf>
    <xf numFmtId="0" fontId="23" fillId="8" borderId="61" xfId="0" applyFont="1" applyFill="1" applyBorder="1" applyAlignment="1">
      <alignment horizontal="center" vertical="center" wrapText="1"/>
    </xf>
    <xf numFmtId="0" fontId="23" fillId="8" borderId="51" xfId="0" applyFont="1" applyFill="1" applyBorder="1" applyAlignment="1">
      <alignment horizontal="center"/>
    </xf>
    <xf numFmtId="0" fontId="23" fillId="8" borderId="52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3" fillId="8" borderId="21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14" fontId="6" fillId="0" borderId="18" xfId="0" applyNumberFormat="1" applyFont="1" applyBorder="1" applyAlignment="1">
      <alignment horizontal="left"/>
    </xf>
    <xf numFmtId="14" fontId="6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3" fillId="0" borderId="8" xfId="0" applyFont="1" applyBorder="1"/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vertical="center"/>
    </xf>
    <xf numFmtId="0" fontId="2" fillId="0" borderId="0" xfId="0" applyFont="1"/>
    <xf numFmtId="0" fontId="0" fillId="0" borderId="14" xfId="0" applyBorder="1"/>
    <xf numFmtId="0" fontId="6" fillId="0" borderId="15" xfId="0" applyFont="1" applyBorder="1"/>
    <xf numFmtId="0" fontId="6" fillId="0" borderId="16" xfId="0" applyFont="1" applyBorder="1"/>
    <xf numFmtId="0" fontId="0" fillId="0" borderId="19" xfId="0" applyBorder="1"/>
    <xf numFmtId="0" fontId="7" fillId="0" borderId="0" xfId="0" applyFont="1"/>
    <xf numFmtId="0" fontId="0" fillId="0" borderId="20" xfId="0" applyBorder="1"/>
    <xf numFmtId="14" fontId="0" fillId="0" borderId="0" xfId="0" applyNumberFormat="1"/>
    <xf numFmtId="0" fontId="0" fillId="0" borderId="21" xfId="0" applyBorder="1"/>
    <xf numFmtId="0" fontId="0" fillId="0" borderId="16" xfId="0" applyBorder="1"/>
    <xf numFmtId="0" fontId="2" fillId="0" borderId="16" xfId="0" applyFont="1" applyBorder="1"/>
    <xf numFmtId="0" fontId="0" fillId="0" borderId="22" xfId="0" applyBorder="1"/>
    <xf numFmtId="0" fontId="0" fillId="0" borderId="15" xfId="0" applyBorder="1"/>
    <xf numFmtId="0" fontId="0" fillId="0" borderId="18" xfId="0" applyBorder="1"/>
    <xf numFmtId="0" fontId="0" fillId="0" borderId="10" xfId="0" applyBorder="1"/>
    <xf numFmtId="0" fontId="2" fillId="0" borderId="13" xfId="0" applyFont="1" applyBorder="1"/>
    <xf numFmtId="0" fontId="8" fillId="0" borderId="13" xfId="0" applyFont="1" applyBorder="1"/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 vertical="center"/>
    </xf>
    <xf numFmtId="0" fontId="9" fillId="0" borderId="19" xfId="0" applyFont="1" applyBorder="1"/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6" fillId="0" borderId="31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30" xfId="0" applyBorder="1"/>
    <xf numFmtId="2" fontId="0" fillId="0" borderId="19" xfId="0" applyNumberFormat="1" applyBorder="1"/>
    <xf numFmtId="2" fontId="2" fillId="0" borderId="20" xfId="0" applyNumberFormat="1" applyFont="1" applyBorder="1"/>
    <xf numFmtId="2" fontId="0" fillId="0" borderId="20" xfId="0" applyNumberFormat="1" applyBorder="1"/>
    <xf numFmtId="0" fontId="0" fillId="0" borderId="32" xfId="0" applyBorder="1"/>
    <xf numFmtId="0" fontId="0" fillId="0" borderId="17" xfId="0" applyBorder="1"/>
    <xf numFmtId="2" fontId="5" fillId="0" borderId="18" xfId="0" applyNumberFormat="1" applyFont="1" applyBorder="1"/>
    <xf numFmtId="0" fontId="10" fillId="3" borderId="13" xfId="0" applyFont="1" applyFill="1" applyBorder="1"/>
    <xf numFmtId="0" fontId="2" fillId="3" borderId="0" xfId="0" applyFont="1" applyFill="1"/>
    <xf numFmtId="0" fontId="11" fillId="0" borderId="13" xfId="0" applyFont="1" applyBorder="1"/>
    <xf numFmtId="0" fontId="2" fillId="4" borderId="36" xfId="0" applyFont="1" applyFill="1" applyBorder="1"/>
    <xf numFmtId="0" fontId="2" fillId="4" borderId="44" xfId="0" applyFont="1" applyFill="1" applyBorder="1"/>
    <xf numFmtId="0" fontId="2" fillId="4" borderId="46" xfId="0" applyFont="1" applyFill="1" applyBorder="1" applyAlignment="1">
      <alignment horizontal="center"/>
    </xf>
    <xf numFmtId="2" fontId="0" fillId="0" borderId="17" xfId="0" applyNumberFormat="1" applyBorder="1"/>
    <xf numFmtId="2" fontId="0" fillId="0" borderId="48" xfId="0" applyNumberFormat="1" applyBorder="1"/>
    <xf numFmtId="0" fontId="2" fillId="0" borderId="22" xfId="0" applyFont="1" applyBorder="1"/>
    <xf numFmtId="2" fontId="2" fillId="0" borderId="5" xfId="0" applyNumberFormat="1" applyFont="1" applyBorder="1"/>
    <xf numFmtId="0" fontId="0" fillId="0" borderId="5" xfId="0" applyBorder="1"/>
    <xf numFmtId="2" fontId="2" fillId="0" borderId="6" xfId="0" applyNumberFormat="1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1" xfId="0" applyBorder="1"/>
    <xf numFmtId="0" fontId="6" fillId="0" borderId="13" xfId="0" applyFont="1" applyBorder="1"/>
    <xf numFmtId="0" fontId="13" fillId="0" borderId="13" xfId="0" applyFont="1" applyBorder="1"/>
    <xf numFmtId="0" fontId="13" fillId="0" borderId="0" xfId="0" applyFont="1"/>
    <xf numFmtId="0" fontId="13" fillId="0" borderId="20" xfId="0" applyFont="1" applyBorder="1"/>
    <xf numFmtId="0" fontId="14" fillId="5" borderId="0" xfId="0" quotePrefix="1" applyFont="1" applyFill="1"/>
    <xf numFmtId="0" fontId="14" fillId="5" borderId="0" xfId="0" applyFont="1" applyFill="1"/>
    <xf numFmtId="0" fontId="13" fillId="0" borderId="41" xfId="0" applyFont="1" applyBorder="1"/>
    <xf numFmtId="0" fontId="13" fillId="0" borderId="42" xfId="0" applyFont="1" applyBorder="1"/>
    <xf numFmtId="0" fontId="13" fillId="0" borderId="54" xfId="0" applyFont="1" applyBorder="1"/>
    <xf numFmtId="0" fontId="9" fillId="0" borderId="13" xfId="0" applyFont="1" applyBorder="1"/>
    <xf numFmtId="0" fontId="5" fillId="0" borderId="8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6" fillId="0" borderId="42" xfId="0" applyFont="1" applyBorder="1"/>
    <xf numFmtId="0" fontId="2" fillId="0" borderId="54" xfId="0" applyFont="1" applyBorder="1"/>
    <xf numFmtId="0" fontId="3" fillId="0" borderId="9" xfId="0" applyFont="1" applyBorder="1"/>
    <xf numFmtId="0" fontId="3" fillId="0" borderId="5" xfId="0" applyFont="1" applyBorder="1"/>
    <xf numFmtId="0" fontId="15" fillId="0" borderId="22" xfId="0" applyFont="1" applyBorder="1"/>
    <xf numFmtId="0" fontId="2" fillId="0" borderId="18" xfId="0" applyFont="1" applyBorder="1"/>
    <xf numFmtId="0" fontId="16" fillId="0" borderId="0" xfId="0" applyFont="1"/>
    <xf numFmtId="0" fontId="9" fillId="0" borderId="7" xfId="0" applyFont="1" applyBorder="1"/>
    <xf numFmtId="0" fontId="9" fillId="0" borderId="10" xfId="0" applyFont="1" applyBorder="1"/>
    <xf numFmtId="0" fontId="5" fillId="0" borderId="13" xfId="0" applyFont="1" applyBorder="1" applyAlignment="1">
      <alignment vertical="center"/>
    </xf>
    <xf numFmtId="0" fontId="6" fillId="0" borderId="19" xfId="0" applyFont="1" applyBorder="1"/>
    <xf numFmtId="0" fontId="2" fillId="0" borderId="0" xfId="0" applyFont="1" applyAlignment="1">
      <alignment vertical="center"/>
    </xf>
    <xf numFmtId="0" fontId="17" fillId="0" borderId="19" xfId="0" applyFont="1" applyBorder="1"/>
    <xf numFmtId="0" fontId="2" fillId="6" borderId="5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6" xfId="0" applyFont="1" applyFill="1" applyBorder="1"/>
    <xf numFmtId="0" fontId="2" fillId="6" borderId="42" xfId="0" applyFont="1" applyFill="1" applyBorder="1"/>
    <xf numFmtId="0" fontId="2" fillId="6" borderId="43" xfId="0" applyFont="1" applyFill="1" applyBorder="1"/>
    <xf numFmtId="0" fontId="2" fillId="6" borderId="45" xfId="0" applyFont="1" applyFill="1" applyBorder="1"/>
    <xf numFmtId="0" fontId="2" fillId="6" borderId="45" xfId="0" applyFont="1" applyFill="1" applyBorder="1" applyAlignment="1">
      <alignment horizontal="center"/>
    </xf>
    <xf numFmtId="0" fontId="2" fillId="6" borderId="44" xfId="0" applyFont="1" applyFill="1" applyBorder="1"/>
    <xf numFmtId="0" fontId="2" fillId="6" borderId="44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18" fillId="0" borderId="57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55" xfId="0" applyBorder="1" applyAlignment="1">
      <alignment horizontal="center"/>
    </xf>
    <xf numFmtId="0" fontId="21" fillId="7" borderId="5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2" fontId="18" fillId="0" borderId="55" xfId="0" applyNumberFormat="1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right" vertical="center"/>
    </xf>
    <xf numFmtId="9" fontId="20" fillId="0" borderId="57" xfId="0" applyNumberFormat="1" applyFont="1" applyBorder="1"/>
    <xf numFmtId="2" fontId="20" fillId="0" borderId="0" xfId="0" applyNumberFormat="1" applyFont="1" applyAlignment="1">
      <alignment horizontal="right" vertical="center"/>
    </xf>
    <xf numFmtId="2" fontId="20" fillId="0" borderId="57" xfId="0" applyNumberFormat="1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0" fillId="0" borderId="57" xfId="0" applyBorder="1" applyAlignment="1">
      <alignment horizontal="center"/>
    </xf>
    <xf numFmtId="0" fontId="21" fillId="7" borderId="57" xfId="0" applyFont="1" applyFill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/>
    </xf>
    <xf numFmtId="2" fontId="18" fillId="0" borderId="57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0" fillId="0" borderId="57" xfId="0" quotePrefix="1" applyBorder="1" applyAlignment="1">
      <alignment horizontal="center"/>
    </xf>
    <xf numFmtId="0" fontId="20" fillId="0" borderId="57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0" borderId="56" xfId="0" applyFont="1" applyBorder="1" applyAlignment="1">
      <alignment horizontal="center" vertical="center"/>
    </xf>
    <xf numFmtId="2" fontId="20" fillId="0" borderId="0" xfId="0" applyNumberFormat="1" applyFont="1" applyAlignment="1">
      <alignment horizontal="right"/>
    </xf>
    <xf numFmtId="0" fontId="22" fillId="0" borderId="56" xfId="0" applyFont="1" applyBorder="1" applyAlignment="1">
      <alignment horizontal="center"/>
    </xf>
    <xf numFmtId="9" fontId="20" fillId="0" borderId="56" xfId="0" applyNumberFormat="1" applyFont="1" applyBorder="1"/>
    <xf numFmtId="2" fontId="20" fillId="0" borderId="56" xfId="0" applyNumberFormat="1" applyFont="1" applyBorder="1" applyAlignment="1">
      <alignment horizontal="right" vertical="center"/>
    </xf>
    <xf numFmtId="0" fontId="0" fillId="0" borderId="58" xfId="0" applyBorder="1" applyAlignment="1">
      <alignment horizontal="center"/>
    </xf>
    <xf numFmtId="0" fontId="20" fillId="0" borderId="34" xfId="0" applyFont="1" applyBorder="1"/>
    <xf numFmtId="0" fontId="23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2" fontId="20" fillId="0" borderId="36" xfId="0" applyNumberFormat="1" applyFont="1" applyBorder="1" applyAlignment="1">
      <alignment horizontal="center" vertical="center"/>
    </xf>
    <xf numFmtId="0" fontId="20" fillId="0" borderId="37" xfId="0" applyFont="1" applyBorder="1" applyAlignment="1">
      <alignment horizontal="center"/>
    </xf>
    <xf numFmtId="9" fontId="20" fillId="0" borderId="37" xfId="0" applyNumberFormat="1" applyFont="1" applyBorder="1"/>
    <xf numFmtId="2" fontId="24" fillId="0" borderId="35" xfId="0" applyNumberFormat="1" applyFont="1" applyBorder="1" applyAlignment="1">
      <alignment horizontal="center" vertical="center"/>
    </xf>
    <xf numFmtId="2" fontId="24" fillId="0" borderId="20" xfId="0" applyNumberFormat="1" applyFont="1" applyBorder="1" applyAlignment="1">
      <alignment horizontal="right" vertical="center"/>
    </xf>
    <xf numFmtId="0" fontId="0" fillId="0" borderId="59" xfId="0" applyBorder="1"/>
    <xf numFmtId="0" fontId="20" fillId="0" borderId="42" xfId="0" applyFont="1" applyBorder="1"/>
    <xf numFmtId="0" fontId="23" fillId="0" borderId="42" xfId="0" applyFont="1" applyBorder="1"/>
    <xf numFmtId="0" fontId="20" fillId="0" borderId="43" xfId="0" applyFont="1" applyBorder="1"/>
    <xf numFmtId="0" fontId="20" fillId="0" borderId="45" xfId="0" applyFont="1" applyBorder="1"/>
    <xf numFmtId="0" fontId="23" fillId="0" borderId="45" xfId="0" applyFont="1" applyBorder="1" applyAlignment="1">
      <alignment horizontal="center" vertical="center"/>
    </xf>
    <xf numFmtId="0" fontId="20" fillId="0" borderId="44" xfId="0" applyFont="1" applyBorder="1"/>
    <xf numFmtId="2" fontId="23" fillId="0" borderId="60" xfId="0" applyNumberFormat="1" applyFont="1" applyBorder="1"/>
    <xf numFmtId="2" fontId="25" fillId="0" borderId="60" xfId="0" applyNumberFormat="1" applyFont="1" applyBorder="1"/>
    <xf numFmtId="0" fontId="26" fillId="6" borderId="21" xfId="0" applyFont="1" applyFill="1" applyBorder="1"/>
    <xf numFmtId="0" fontId="20" fillId="6" borderId="0" xfId="0" applyFont="1" applyFill="1"/>
    <xf numFmtId="0" fontId="20" fillId="0" borderId="20" xfId="0" applyFont="1" applyBorder="1"/>
    <xf numFmtId="0" fontId="25" fillId="0" borderId="13" xfId="0" applyFont="1" applyBorder="1"/>
    <xf numFmtId="0" fontId="23" fillId="0" borderId="0" xfId="0" applyFont="1"/>
    <xf numFmtId="0" fontId="23" fillId="8" borderId="11" xfId="0" applyFont="1" applyFill="1" applyBorder="1"/>
    <xf numFmtId="0" fontId="23" fillId="8" borderId="17" xfId="0" applyFont="1" applyFill="1" applyBorder="1"/>
    <xf numFmtId="0" fontId="23" fillId="8" borderId="5" xfId="0" applyFont="1" applyFill="1" applyBorder="1" applyAlignment="1">
      <alignment horizontal="center"/>
    </xf>
    <xf numFmtId="0" fontId="23" fillId="8" borderId="17" xfId="0" applyFont="1" applyFill="1" applyBorder="1" applyAlignment="1">
      <alignment horizontal="center"/>
    </xf>
    <xf numFmtId="0" fontId="23" fillId="8" borderId="15" xfId="0" applyFont="1" applyFill="1" applyBorder="1" applyAlignment="1">
      <alignment horizontal="center"/>
    </xf>
    <xf numFmtId="0" fontId="20" fillId="0" borderId="49" xfId="0" applyFont="1" applyBorder="1"/>
    <xf numFmtId="0" fontId="20" fillId="0" borderId="51" xfId="0" applyFont="1" applyBorder="1"/>
    <xf numFmtId="0" fontId="20" fillId="0" borderId="5" xfId="0" applyFont="1" applyBorder="1"/>
    <xf numFmtId="2" fontId="20" fillId="0" borderId="5" xfId="0" applyNumberFormat="1" applyFont="1" applyBorder="1" applyAlignment="1">
      <alignment horizontal="center"/>
    </xf>
    <xf numFmtId="10" fontId="20" fillId="0" borderId="5" xfId="0" applyNumberFormat="1" applyFont="1" applyBorder="1" applyAlignment="1">
      <alignment horizontal="center"/>
    </xf>
    <xf numFmtId="2" fontId="20" fillId="0" borderId="52" xfId="0" applyNumberFormat="1" applyFont="1" applyBorder="1" applyAlignment="1">
      <alignment horizontal="center"/>
    </xf>
    <xf numFmtId="2" fontId="20" fillId="0" borderId="6" xfId="0" applyNumberFormat="1" applyFont="1" applyBorder="1" applyAlignment="1">
      <alignment horizontal="center"/>
    </xf>
    <xf numFmtId="0" fontId="20" fillId="0" borderId="21" xfId="0" applyFont="1" applyBorder="1"/>
    <xf numFmtId="0" fontId="23" fillId="0" borderId="16" xfId="0" applyFont="1" applyBorder="1" applyAlignment="1">
      <alignment horizontal="center" vertical="center"/>
    </xf>
    <xf numFmtId="0" fontId="20" fillId="0" borderId="22" xfId="0" applyFont="1" applyBorder="1"/>
    <xf numFmtId="0" fontId="20" fillId="0" borderId="19" xfId="0" applyFont="1" applyBorder="1"/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/>
    <xf numFmtId="0" fontId="23" fillId="0" borderId="22" xfId="0" applyFont="1" applyBorder="1"/>
    <xf numFmtId="0" fontId="20" fillId="0" borderId="15" xfId="0" applyFont="1" applyBorder="1"/>
    <xf numFmtId="2" fontId="23" fillId="0" borderId="5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2" fontId="23" fillId="0" borderId="52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0" fillId="0" borderId="7" xfId="0" applyFont="1" applyBorder="1"/>
    <xf numFmtId="0" fontId="20" fillId="0" borderId="8" xfId="0" applyFont="1" applyBorder="1"/>
    <xf numFmtId="0" fontId="20" fillId="0" borderId="12" xfId="0" applyFont="1" applyBorder="1"/>
    <xf numFmtId="0" fontId="27" fillId="0" borderId="13" xfId="0" applyFont="1" applyBorder="1"/>
    <xf numFmtId="0" fontId="23" fillId="0" borderId="13" xfId="0" applyFont="1" applyBorder="1"/>
    <xf numFmtId="0" fontId="28" fillId="0" borderId="33" xfId="0" applyFont="1" applyBorder="1"/>
    <xf numFmtId="0" fontId="13" fillId="0" borderId="34" xfId="0" applyFont="1" applyBorder="1"/>
    <xf numFmtId="0" fontId="13" fillId="0" borderId="53" xfId="0" applyFont="1" applyBorder="1"/>
    <xf numFmtId="0" fontId="13" fillId="5" borderId="20" xfId="0" applyFont="1" applyFill="1" applyBorder="1"/>
    <xf numFmtId="0" fontId="20" fillId="0" borderId="13" xfId="0" applyFont="1" applyBorder="1"/>
    <xf numFmtId="0" fontId="29" fillId="0" borderId="13" xfId="0" applyFont="1" applyBorder="1"/>
    <xf numFmtId="0" fontId="29" fillId="0" borderId="0" xfId="0" applyFont="1"/>
    <xf numFmtId="0" fontId="20" fillId="0" borderId="10" xfId="0" applyFont="1" applyBorder="1"/>
    <xf numFmtId="0" fontId="23" fillId="0" borderId="8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5" fillId="0" borderId="8" xfId="0" applyFont="1" applyBorder="1"/>
    <xf numFmtId="0" fontId="23" fillId="0" borderId="8" xfId="0" applyFont="1" applyBorder="1"/>
    <xf numFmtId="0" fontId="23" fillId="0" borderId="12" xfId="0" applyFont="1" applyBorder="1"/>
    <xf numFmtId="0" fontId="20" fillId="0" borderId="41" xfId="0" applyFont="1" applyBorder="1"/>
    <xf numFmtId="0" fontId="32" fillId="0" borderId="42" xfId="0" applyFont="1" applyBorder="1"/>
    <xf numFmtId="0" fontId="23" fillId="0" borderId="54" xfId="0" applyFont="1" applyBorder="1"/>
    <xf numFmtId="14" fontId="2" fillId="0" borderId="0" xfId="0" applyNumberFormat="1" applyFont="1"/>
    <xf numFmtId="0" fontId="17" fillId="0" borderId="0" xfId="0" applyFont="1"/>
    <xf numFmtId="0" fontId="0" fillId="0" borderId="17" xfId="1" applyNumberFormat="1" applyFont="1" applyBorder="1" applyAlignment="1">
      <alignment horizontal="center"/>
    </xf>
    <xf numFmtId="22" fontId="0" fillId="0" borderId="0" xfId="0" applyNumberFormat="1"/>
    <xf numFmtId="0" fontId="2" fillId="0" borderId="19" xfId="0" applyFont="1" applyBorder="1"/>
    <xf numFmtId="0" fontId="21" fillId="0" borderId="57" xfId="0" applyFont="1" applyBorder="1" applyAlignment="1">
      <alignment horizontal="center"/>
    </xf>
    <xf numFmtId="0" fontId="21" fillId="7" borderId="56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19" xfId="0" applyFill="1" applyBorder="1"/>
    <xf numFmtId="0" fontId="0" fillId="9" borderId="0" xfId="0" applyFill="1"/>
    <xf numFmtId="0" fontId="2" fillId="9" borderId="0" xfId="0" applyFont="1" applyFill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58</xdr:row>
      <xdr:rowOff>28575</xdr:rowOff>
    </xdr:from>
    <xdr:ext cx="1581150" cy="3619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36195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2</xdr:row>
      <xdr:rowOff>123825</xdr:rowOff>
    </xdr:from>
    <xdr:ext cx="1447800" cy="1123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47800" cy="11239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2</xdr:row>
      <xdr:rowOff>114300</xdr:rowOff>
    </xdr:from>
    <xdr:ext cx="1495425" cy="11144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95425" cy="1114425"/>
        </a:xfrm>
        <a:prstGeom prst="rect">
          <a:avLst/>
        </a:prstGeom>
      </xdr:spPr>
    </xdr:pic>
    <xdr:clientData/>
  </xdr:oneCellAnchor>
  <xdr:oneCellAnchor>
    <xdr:from>
      <xdr:col>10</xdr:col>
      <xdr:colOff>342900</xdr:colOff>
      <xdr:row>61</xdr:row>
      <xdr:rowOff>38100</xdr:rowOff>
    </xdr:from>
    <xdr:ext cx="1704975" cy="361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04975" cy="361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452B-6DA0-43FE-A790-1E6877A4C4B9}">
  <dimension ref="A1:AD14"/>
  <sheetViews>
    <sheetView zoomScale="70" zoomScaleNormal="70" workbookViewId="0">
      <selection activeCell="C19" sqref="C19"/>
    </sheetView>
  </sheetViews>
  <sheetFormatPr defaultRowHeight="14.4" x14ac:dyDescent="0.3"/>
  <cols>
    <col min="1" max="1" width="6.21875" customWidth="1"/>
    <col min="2" max="2" width="17.33203125" customWidth="1"/>
    <col min="3" max="3" width="16.6640625" bestFit="1" customWidth="1"/>
    <col min="4" max="4" width="9.109375" customWidth="1"/>
    <col min="5" max="5" width="8" bestFit="1" customWidth="1"/>
    <col min="6" max="6" width="15.77734375" bestFit="1" customWidth="1"/>
    <col min="7" max="7" width="13.109375" bestFit="1" customWidth="1"/>
    <col min="8" max="8" width="13.88671875" bestFit="1" customWidth="1"/>
    <col min="9" max="9" width="15.33203125" customWidth="1"/>
    <col min="10" max="10" width="16.33203125" customWidth="1"/>
    <col min="11" max="11" width="16.109375" customWidth="1"/>
    <col min="12" max="13" width="13.77734375" customWidth="1"/>
    <col min="14" max="14" width="13.88671875" bestFit="1" customWidth="1"/>
    <col min="15" max="15" width="15.33203125" customWidth="1"/>
    <col min="16" max="16" width="16.33203125" customWidth="1"/>
    <col min="17" max="17" width="16.109375" customWidth="1"/>
    <col min="18" max="19" width="13.77734375" customWidth="1"/>
    <col min="20" max="20" width="14.5546875" bestFit="1" customWidth="1"/>
    <col min="21" max="23" width="9.109375" customWidth="1"/>
    <col min="24" max="24" width="9.21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1001</v>
      </c>
      <c r="B2" t="s">
        <v>30</v>
      </c>
      <c r="C2" s="69">
        <v>45929</v>
      </c>
      <c r="D2" t="s">
        <v>31</v>
      </c>
      <c r="E2" t="s">
        <v>32</v>
      </c>
      <c r="F2" s="69">
        <v>45911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>
        <v>57895463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>
        <v>57895463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>
        <v>10</v>
      </c>
      <c r="Z2">
        <v>120</v>
      </c>
      <c r="AA2" t="s">
        <v>44</v>
      </c>
      <c r="AB2">
        <v>18</v>
      </c>
      <c r="AC2" t="s">
        <v>45</v>
      </c>
      <c r="AD2" t="s">
        <v>46</v>
      </c>
    </row>
    <row r="3" spans="1:30" x14ac:dyDescent="0.3">
      <c r="A3">
        <v>1002</v>
      </c>
      <c r="B3" t="s">
        <v>47</v>
      </c>
      <c r="C3" s="69">
        <v>45934</v>
      </c>
      <c r="D3" t="s">
        <v>48</v>
      </c>
      <c r="E3" t="s">
        <v>49</v>
      </c>
      <c r="F3" s="69">
        <v>45934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40</v>
      </c>
      <c r="M3" t="s">
        <v>55</v>
      </c>
      <c r="N3" t="s">
        <v>51</v>
      </c>
      <c r="O3" t="s">
        <v>56</v>
      </c>
      <c r="P3" t="s">
        <v>57</v>
      </c>
      <c r="Q3" t="s">
        <v>58</v>
      </c>
      <c r="R3" t="s">
        <v>40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>
        <v>350</v>
      </c>
      <c r="Z3">
        <v>20</v>
      </c>
      <c r="AA3" t="s">
        <v>65</v>
      </c>
      <c r="AB3">
        <v>9</v>
      </c>
      <c r="AC3" t="s">
        <v>66</v>
      </c>
      <c r="AD3" t="s">
        <v>67</v>
      </c>
    </row>
    <row r="4" spans="1:30" x14ac:dyDescent="0.3">
      <c r="A4">
        <v>1003</v>
      </c>
      <c r="B4" t="s">
        <v>68</v>
      </c>
      <c r="C4" s="69">
        <v>45934</v>
      </c>
      <c r="D4" t="s">
        <v>48</v>
      </c>
      <c r="E4" t="s">
        <v>69</v>
      </c>
      <c r="F4" s="69">
        <v>45931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>
        <v>4478965412</v>
      </c>
      <c r="N4" t="s">
        <v>71</v>
      </c>
      <c r="O4" t="s">
        <v>72</v>
      </c>
      <c r="P4" t="s">
        <v>73</v>
      </c>
      <c r="Q4" t="s">
        <v>74</v>
      </c>
      <c r="R4" t="s">
        <v>75</v>
      </c>
      <c r="S4">
        <v>4478965412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>
        <v>10</v>
      </c>
      <c r="Z4">
        <v>100</v>
      </c>
      <c r="AA4" t="s">
        <v>81</v>
      </c>
      <c r="AB4">
        <v>5</v>
      </c>
      <c r="AC4" t="s">
        <v>79</v>
      </c>
      <c r="AD4" t="s">
        <v>79</v>
      </c>
    </row>
    <row r="5" spans="1:30" x14ac:dyDescent="0.3">
      <c r="A5">
        <v>1004</v>
      </c>
      <c r="B5" t="s">
        <v>82</v>
      </c>
      <c r="C5" s="69">
        <v>45934</v>
      </c>
      <c r="D5" t="s">
        <v>83</v>
      </c>
      <c r="E5" t="s">
        <v>84</v>
      </c>
      <c r="F5" s="69">
        <v>45934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>
        <v>756987854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>
        <v>756987854</v>
      </c>
      <c r="T5" t="s">
        <v>91</v>
      </c>
      <c r="U5" t="s">
        <v>92</v>
      </c>
      <c r="V5" t="s">
        <v>93</v>
      </c>
      <c r="W5" t="s">
        <v>94</v>
      </c>
      <c r="X5" t="s">
        <v>95</v>
      </c>
      <c r="Y5">
        <v>100</v>
      </c>
      <c r="Z5">
        <v>2000</v>
      </c>
      <c r="AA5" t="s">
        <v>65</v>
      </c>
      <c r="AB5">
        <v>9</v>
      </c>
      <c r="AC5" t="s">
        <v>96</v>
      </c>
      <c r="AD5" t="s">
        <v>97</v>
      </c>
    </row>
    <row r="6" spans="1:30" x14ac:dyDescent="0.3">
      <c r="A6">
        <v>1005</v>
      </c>
      <c r="B6" t="s">
        <v>98</v>
      </c>
      <c r="C6" s="69">
        <v>45934</v>
      </c>
      <c r="D6" t="s">
        <v>99</v>
      </c>
      <c r="E6" t="s">
        <v>100</v>
      </c>
      <c r="F6" s="69">
        <v>45911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106</v>
      </c>
      <c r="M6">
        <v>235469875</v>
      </c>
      <c r="N6" t="s">
        <v>102</v>
      </c>
      <c r="O6" t="s">
        <v>103</v>
      </c>
      <c r="P6" t="s">
        <v>104</v>
      </c>
      <c r="Q6" t="s">
        <v>105</v>
      </c>
      <c r="R6" t="s">
        <v>106</v>
      </c>
      <c r="S6">
        <v>235469875</v>
      </c>
      <c r="T6" t="s">
        <v>107</v>
      </c>
      <c r="U6" t="s">
        <v>40</v>
      </c>
      <c r="V6" t="s">
        <v>108</v>
      </c>
      <c r="W6" t="s">
        <v>109</v>
      </c>
      <c r="X6" t="s">
        <v>110</v>
      </c>
      <c r="Y6">
        <v>800</v>
      </c>
      <c r="Z6">
        <v>10</v>
      </c>
      <c r="AA6" t="s">
        <v>111</v>
      </c>
      <c r="AB6">
        <v>18</v>
      </c>
      <c r="AC6" t="s">
        <v>112</v>
      </c>
      <c r="AD6" t="s">
        <v>113</v>
      </c>
    </row>
    <row r="7" spans="1:30" x14ac:dyDescent="0.3">
      <c r="A7">
        <v>1006</v>
      </c>
      <c r="B7" t="s">
        <v>114</v>
      </c>
      <c r="C7" s="69">
        <v>45935</v>
      </c>
      <c r="D7" t="s">
        <v>31</v>
      </c>
      <c r="E7" t="s">
        <v>115</v>
      </c>
      <c r="F7" s="69">
        <v>45916</v>
      </c>
      <c r="G7" t="s">
        <v>116</v>
      </c>
      <c r="H7" t="s">
        <v>117</v>
      </c>
      <c r="I7" t="s">
        <v>118</v>
      </c>
      <c r="J7" t="s">
        <v>119</v>
      </c>
      <c r="K7" t="s">
        <v>120</v>
      </c>
      <c r="L7" t="s">
        <v>121</v>
      </c>
      <c r="M7" t="s">
        <v>122</v>
      </c>
      <c r="N7" t="s">
        <v>117</v>
      </c>
      <c r="O7" t="s">
        <v>118</v>
      </c>
      <c r="P7" t="s">
        <v>119</v>
      </c>
      <c r="Q7" t="s">
        <v>120</v>
      </c>
      <c r="R7" t="s">
        <v>121</v>
      </c>
      <c r="S7" t="s">
        <v>122</v>
      </c>
      <c r="T7" t="s">
        <v>123</v>
      </c>
      <c r="U7" t="s">
        <v>124</v>
      </c>
      <c r="V7" t="s">
        <v>125</v>
      </c>
      <c r="W7" t="s">
        <v>126</v>
      </c>
      <c r="X7" t="s">
        <v>127</v>
      </c>
      <c r="Y7">
        <v>1001</v>
      </c>
      <c r="Z7">
        <v>20</v>
      </c>
      <c r="AA7" t="s">
        <v>128</v>
      </c>
      <c r="AB7">
        <v>0</v>
      </c>
      <c r="AC7" t="s">
        <v>129</v>
      </c>
      <c r="AD7" t="s">
        <v>130</v>
      </c>
    </row>
    <row r="8" spans="1:30" x14ac:dyDescent="0.3">
      <c r="A8">
        <v>1007</v>
      </c>
      <c r="B8" t="s">
        <v>131</v>
      </c>
      <c r="C8" s="69">
        <v>45930</v>
      </c>
      <c r="D8" t="s">
        <v>83</v>
      </c>
      <c r="E8" t="s">
        <v>132</v>
      </c>
      <c r="F8" s="69">
        <v>45935</v>
      </c>
      <c r="G8" t="s">
        <v>133</v>
      </c>
      <c r="H8" t="s">
        <v>134</v>
      </c>
      <c r="I8" t="s">
        <v>135</v>
      </c>
      <c r="J8" t="s">
        <v>136</v>
      </c>
      <c r="K8" t="s">
        <v>137</v>
      </c>
      <c r="L8" t="s">
        <v>138</v>
      </c>
      <c r="M8">
        <v>452136972</v>
      </c>
      <c r="N8" t="s">
        <v>134</v>
      </c>
      <c r="O8" t="s">
        <v>135</v>
      </c>
      <c r="P8" t="s">
        <v>136</v>
      </c>
      <c r="Q8" t="s">
        <v>137</v>
      </c>
      <c r="R8" t="s">
        <v>138</v>
      </c>
      <c r="S8">
        <v>452136972</v>
      </c>
      <c r="T8" t="s">
        <v>139</v>
      </c>
      <c r="U8" t="s">
        <v>140</v>
      </c>
      <c r="V8" t="s">
        <v>141</v>
      </c>
      <c r="W8" t="s">
        <v>142</v>
      </c>
      <c r="X8" t="s">
        <v>143</v>
      </c>
      <c r="Y8">
        <v>500</v>
      </c>
      <c r="Z8">
        <v>20</v>
      </c>
      <c r="AA8" t="s">
        <v>144</v>
      </c>
      <c r="AB8">
        <v>11</v>
      </c>
      <c r="AC8" t="s">
        <v>145</v>
      </c>
      <c r="AD8" t="s">
        <v>145</v>
      </c>
    </row>
    <row r="9" spans="1:30" x14ac:dyDescent="0.3">
      <c r="A9">
        <v>1008</v>
      </c>
      <c r="B9" t="s">
        <v>146</v>
      </c>
      <c r="C9" s="69">
        <v>45935</v>
      </c>
      <c r="D9" t="s">
        <v>48</v>
      </c>
      <c r="E9" t="s">
        <v>147</v>
      </c>
      <c r="F9" s="69">
        <v>45931</v>
      </c>
      <c r="G9" t="s">
        <v>85</v>
      </c>
      <c r="H9" t="s">
        <v>148</v>
      </c>
      <c r="I9" t="s">
        <v>149</v>
      </c>
      <c r="J9" t="s">
        <v>150</v>
      </c>
      <c r="K9" t="s">
        <v>151</v>
      </c>
      <c r="L9" t="s">
        <v>77</v>
      </c>
      <c r="M9">
        <v>426778596</v>
      </c>
      <c r="N9" t="s">
        <v>148</v>
      </c>
      <c r="O9" t="s">
        <v>149</v>
      </c>
      <c r="P9" t="s">
        <v>150</v>
      </c>
      <c r="Q9" t="s">
        <v>151</v>
      </c>
      <c r="R9" t="s">
        <v>77</v>
      </c>
      <c r="S9">
        <v>426778596</v>
      </c>
      <c r="T9" t="s">
        <v>152</v>
      </c>
      <c r="U9" t="s">
        <v>153</v>
      </c>
      <c r="V9" t="s">
        <v>154</v>
      </c>
      <c r="W9" t="s">
        <v>155</v>
      </c>
      <c r="X9" t="s">
        <v>156</v>
      </c>
      <c r="Y9">
        <v>10</v>
      </c>
      <c r="Z9">
        <v>1000</v>
      </c>
      <c r="AA9" t="s">
        <v>157</v>
      </c>
      <c r="AB9">
        <v>9</v>
      </c>
      <c r="AC9" t="s">
        <v>158</v>
      </c>
      <c r="AD9" t="s">
        <v>159</v>
      </c>
    </row>
    <row r="10" spans="1:30" x14ac:dyDescent="0.3">
      <c r="A10">
        <v>1009</v>
      </c>
      <c r="B10" t="s">
        <v>160</v>
      </c>
      <c r="C10" s="69">
        <v>45935</v>
      </c>
      <c r="D10" t="s">
        <v>48</v>
      </c>
      <c r="E10" t="s">
        <v>161</v>
      </c>
      <c r="F10" s="69">
        <v>45935</v>
      </c>
      <c r="G10" t="s">
        <v>50</v>
      </c>
      <c r="H10" t="s">
        <v>162</v>
      </c>
      <c r="I10" t="s">
        <v>163</v>
      </c>
      <c r="J10" t="s">
        <v>164</v>
      </c>
      <c r="K10" t="s">
        <v>165</v>
      </c>
      <c r="L10" t="s">
        <v>166</v>
      </c>
      <c r="M10">
        <v>7896584563</v>
      </c>
      <c r="N10" t="s">
        <v>162</v>
      </c>
      <c r="O10" t="s">
        <v>163</v>
      </c>
      <c r="P10" t="s">
        <v>164</v>
      </c>
      <c r="Q10" t="s">
        <v>165</v>
      </c>
      <c r="R10" t="s">
        <v>166</v>
      </c>
      <c r="S10">
        <v>7896584563</v>
      </c>
      <c r="T10" t="s">
        <v>167</v>
      </c>
      <c r="U10" t="s">
        <v>168</v>
      </c>
      <c r="V10" t="s">
        <v>169</v>
      </c>
      <c r="W10" t="s">
        <v>170</v>
      </c>
      <c r="X10" t="s">
        <v>171</v>
      </c>
      <c r="Y10">
        <v>1000</v>
      </c>
      <c r="Z10">
        <v>10</v>
      </c>
      <c r="AA10" t="s">
        <v>172</v>
      </c>
      <c r="AB10">
        <v>18</v>
      </c>
      <c r="AC10" t="s">
        <v>173</v>
      </c>
      <c r="AD10" t="s">
        <v>173</v>
      </c>
    </row>
    <row r="11" spans="1:30" x14ac:dyDescent="0.3">
      <c r="A11">
        <v>1002</v>
      </c>
      <c r="B11" t="s">
        <v>47</v>
      </c>
      <c r="C11" s="69">
        <v>45934</v>
      </c>
      <c r="D11" t="s">
        <v>48</v>
      </c>
      <c r="E11" t="s">
        <v>49</v>
      </c>
      <c r="F11" s="69">
        <v>45934</v>
      </c>
      <c r="G11" t="s">
        <v>50</v>
      </c>
      <c r="H11" t="s">
        <v>51</v>
      </c>
      <c r="I11" t="s">
        <v>52</v>
      </c>
      <c r="J11" t="s">
        <v>53</v>
      </c>
      <c r="K11" t="s">
        <v>54</v>
      </c>
      <c r="L11" t="s">
        <v>40</v>
      </c>
      <c r="M11" t="s">
        <v>55</v>
      </c>
      <c r="N11" t="s">
        <v>51</v>
      </c>
      <c r="O11" t="s">
        <v>56</v>
      </c>
      <c r="P11" t="s">
        <v>57</v>
      </c>
      <c r="Q11" t="s">
        <v>58</v>
      </c>
      <c r="R11" t="s">
        <v>40</v>
      </c>
      <c r="S11">
        <v>987545632</v>
      </c>
      <c r="T11" t="s">
        <v>60</v>
      </c>
      <c r="U11" t="s">
        <v>61</v>
      </c>
      <c r="V11" t="s">
        <v>174</v>
      </c>
      <c r="W11" t="s">
        <v>175</v>
      </c>
      <c r="X11" t="s">
        <v>176</v>
      </c>
      <c r="Y11">
        <v>25</v>
      </c>
      <c r="Z11">
        <v>50</v>
      </c>
      <c r="AA11" t="s">
        <v>111</v>
      </c>
      <c r="AB11">
        <v>25</v>
      </c>
      <c r="AC11" t="s">
        <v>177</v>
      </c>
      <c r="AD11" t="s">
        <v>178</v>
      </c>
    </row>
    <row r="12" spans="1:30" x14ac:dyDescent="0.3">
      <c r="A12">
        <v>1002</v>
      </c>
      <c r="B12" t="s">
        <v>47</v>
      </c>
      <c r="C12" s="69">
        <v>45934</v>
      </c>
      <c r="D12" t="s">
        <v>48</v>
      </c>
      <c r="E12" t="s">
        <v>49</v>
      </c>
      <c r="F12" s="69">
        <v>45934</v>
      </c>
      <c r="G12" t="s">
        <v>50</v>
      </c>
      <c r="H12" t="s">
        <v>51</v>
      </c>
      <c r="I12" t="s">
        <v>52</v>
      </c>
      <c r="J12" t="s">
        <v>53</v>
      </c>
      <c r="K12" t="s">
        <v>54</v>
      </c>
      <c r="L12" t="s">
        <v>40</v>
      </c>
      <c r="M12" t="s">
        <v>55</v>
      </c>
      <c r="N12" t="s">
        <v>51</v>
      </c>
      <c r="O12" t="s">
        <v>56</v>
      </c>
      <c r="P12" t="s">
        <v>57</v>
      </c>
      <c r="Q12" t="s">
        <v>58</v>
      </c>
      <c r="R12" t="s">
        <v>40</v>
      </c>
      <c r="S12">
        <v>987545632</v>
      </c>
      <c r="T12" t="s">
        <v>60</v>
      </c>
      <c r="U12" t="s">
        <v>61</v>
      </c>
      <c r="V12" t="s">
        <v>179</v>
      </c>
      <c r="W12" t="s">
        <v>180</v>
      </c>
      <c r="X12" t="s">
        <v>181</v>
      </c>
      <c r="Y12">
        <v>20</v>
      </c>
      <c r="Z12">
        <v>15</v>
      </c>
      <c r="AA12" t="s">
        <v>111</v>
      </c>
      <c r="AB12">
        <v>18</v>
      </c>
      <c r="AC12" t="s">
        <v>177</v>
      </c>
      <c r="AD12" t="s">
        <v>178</v>
      </c>
    </row>
    <row r="13" spans="1:30" x14ac:dyDescent="0.3">
      <c r="A13">
        <v>1002</v>
      </c>
      <c r="B13" t="s">
        <v>47</v>
      </c>
      <c r="C13" s="69">
        <v>45934</v>
      </c>
      <c r="D13" t="s">
        <v>48</v>
      </c>
      <c r="E13" t="s">
        <v>49</v>
      </c>
      <c r="F13" s="69">
        <v>45934</v>
      </c>
      <c r="G13" t="s">
        <v>50</v>
      </c>
      <c r="H13" t="s">
        <v>51</v>
      </c>
      <c r="I13" t="s">
        <v>52</v>
      </c>
      <c r="J13" t="s">
        <v>53</v>
      </c>
      <c r="K13" t="s">
        <v>54</v>
      </c>
      <c r="L13" t="s">
        <v>40</v>
      </c>
      <c r="M13" t="s">
        <v>55</v>
      </c>
      <c r="N13" t="s">
        <v>51</v>
      </c>
      <c r="O13" t="s">
        <v>56</v>
      </c>
      <c r="P13" t="s">
        <v>57</v>
      </c>
      <c r="Q13" t="s">
        <v>58</v>
      </c>
      <c r="R13" t="s">
        <v>40</v>
      </c>
      <c r="S13">
        <v>987545632</v>
      </c>
      <c r="T13" t="s">
        <v>60</v>
      </c>
      <c r="U13" t="s">
        <v>61</v>
      </c>
      <c r="V13" t="s">
        <v>62</v>
      </c>
      <c r="W13" t="s">
        <v>63</v>
      </c>
      <c r="X13" t="s">
        <v>64</v>
      </c>
      <c r="Y13">
        <v>350</v>
      </c>
      <c r="Z13">
        <v>20</v>
      </c>
      <c r="AA13" t="s">
        <v>65</v>
      </c>
      <c r="AB13">
        <v>9</v>
      </c>
      <c r="AC13" t="s">
        <v>66</v>
      </c>
      <c r="AD13" t="s">
        <v>66</v>
      </c>
    </row>
    <row r="14" spans="1:30" x14ac:dyDescent="0.3">
      <c r="A14">
        <v>1010</v>
      </c>
      <c r="B14" t="s">
        <v>182</v>
      </c>
      <c r="C14" s="69">
        <v>45940</v>
      </c>
      <c r="D14" t="s">
        <v>183</v>
      </c>
      <c r="E14" t="s">
        <v>184</v>
      </c>
      <c r="F14" s="69">
        <v>45932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N14" t="s">
        <v>192</v>
      </c>
      <c r="O14" t="s">
        <v>193</v>
      </c>
      <c r="P14" t="s">
        <v>193</v>
      </c>
      <c r="Q14" t="s">
        <v>193</v>
      </c>
      <c r="R14" t="s">
        <v>193</v>
      </c>
      <c r="S14" t="s">
        <v>193</v>
      </c>
      <c r="T14" t="s">
        <v>194</v>
      </c>
      <c r="U14" t="s">
        <v>190</v>
      </c>
      <c r="V14" t="s">
        <v>195</v>
      </c>
      <c r="W14" t="s">
        <v>196</v>
      </c>
      <c r="X14" t="s">
        <v>197</v>
      </c>
      <c r="Y14">
        <v>100</v>
      </c>
      <c r="Z14">
        <v>600</v>
      </c>
      <c r="AA14" t="s">
        <v>128</v>
      </c>
      <c r="AB14">
        <v>9</v>
      </c>
      <c r="AC14" t="s">
        <v>198</v>
      </c>
      <c r="AD14" t="s">
        <v>199</v>
      </c>
    </row>
  </sheetData>
  <phoneticPr fontId="3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3855-1E32-4DDA-A1E4-831A465C98D0}">
  <dimension ref="A1:AD19"/>
  <sheetViews>
    <sheetView topLeftCell="F1" zoomScale="70" zoomScaleNormal="70" workbookViewId="0">
      <selection activeCell="T2" sqref="T2"/>
    </sheetView>
  </sheetViews>
  <sheetFormatPr defaultRowHeight="14.4" x14ac:dyDescent="0.3"/>
  <cols>
    <col min="1" max="1" width="8.33203125" customWidth="1"/>
    <col min="2" max="2" width="18.77734375" customWidth="1"/>
    <col min="3" max="3" width="19.44140625" bestFit="1" customWidth="1"/>
    <col min="4" max="4" width="11.5546875" bestFit="1" customWidth="1"/>
    <col min="5" max="5" width="13.109375" bestFit="1" customWidth="1"/>
    <col min="6" max="6" width="15.77734375" bestFit="1" customWidth="1"/>
    <col min="7" max="7" width="13.109375" bestFit="1" customWidth="1"/>
    <col min="8" max="8" width="13.88671875" bestFit="1" customWidth="1"/>
    <col min="9" max="9" width="15.33203125" customWidth="1"/>
    <col min="10" max="10" width="16.33203125" customWidth="1"/>
    <col min="11" max="11" width="16.109375" customWidth="1"/>
    <col min="12" max="13" width="13.77734375" customWidth="1"/>
    <col min="14" max="14" width="13.88671875" bestFit="1" customWidth="1"/>
    <col min="15" max="15" width="15.33203125" customWidth="1"/>
    <col min="16" max="16" width="16.33203125" customWidth="1"/>
    <col min="17" max="17" width="16.109375" customWidth="1"/>
    <col min="18" max="19" width="13.77734375" customWidth="1"/>
    <col min="20" max="20" width="14.5546875" bestFit="1" customWidth="1"/>
    <col min="21" max="23" width="9.109375" customWidth="1"/>
    <col min="24" max="24" width="9.21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1009</v>
      </c>
      <c r="B2" t="s">
        <v>160</v>
      </c>
      <c r="C2" s="69">
        <v>45935</v>
      </c>
      <c r="D2" t="s">
        <v>48</v>
      </c>
      <c r="E2" t="s">
        <v>161</v>
      </c>
      <c r="F2" s="69">
        <v>45935</v>
      </c>
      <c r="G2" t="s">
        <v>50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  <c r="M2">
        <v>57895463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>
        <v>57895463</v>
      </c>
      <c r="T2" t="s">
        <v>167</v>
      </c>
      <c r="U2" t="s">
        <v>168</v>
      </c>
      <c r="V2" t="s">
        <v>169</v>
      </c>
      <c r="W2" t="s">
        <v>170</v>
      </c>
      <c r="X2" t="s">
        <v>171</v>
      </c>
      <c r="Y2">
        <v>1000</v>
      </c>
      <c r="Z2">
        <v>10</v>
      </c>
      <c r="AA2" t="s">
        <v>172</v>
      </c>
      <c r="AB2">
        <v>18</v>
      </c>
      <c r="AC2" t="s">
        <v>173</v>
      </c>
      <c r="AD2" t="s">
        <v>173</v>
      </c>
    </row>
    <row r="3" spans="1:30" x14ac:dyDescent="0.3">
      <c r="A3">
        <v>1009</v>
      </c>
      <c r="B3" t="s">
        <v>160</v>
      </c>
      <c r="C3" t="s">
        <v>200</v>
      </c>
      <c r="D3" t="s">
        <v>48</v>
      </c>
      <c r="E3" t="s">
        <v>161</v>
      </c>
      <c r="F3" t="s">
        <v>200</v>
      </c>
      <c r="G3" t="s">
        <v>50</v>
      </c>
      <c r="H3" t="s">
        <v>162</v>
      </c>
      <c r="I3" t="s">
        <v>163</v>
      </c>
      <c r="J3" t="s">
        <v>164</v>
      </c>
      <c r="K3" t="s">
        <v>165</v>
      </c>
      <c r="L3" t="s">
        <v>166</v>
      </c>
      <c r="M3" t="s">
        <v>201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201</v>
      </c>
      <c r="T3" t="s">
        <v>167</v>
      </c>
      <c r="U3" t="s">
        <v>168</v>
      </c>
      <c r="V3" t="s">
        <v>334</v>
      </c>
      <c r="W3" t="s">
        <v>335</v>
      </c>
      <c r="X3" t="s">
        <v>336</v>
      </c>
      <c r="Y3">
        <v>150</v>
      </c>
      <c r="Z3">
        <v>100</v>
      </c>
      <c r="AA3" t="s">
        <v>111</v>
      </c>
      <c r="AB3">
        <v>18</v>
      </c>
      <c r="AC3" t="s">
        <v>337</v>
      </c>
      <c r="AD3" t="s">
        <v>338</v>
      </c>
    </row>
    <row r="4" spans="1:30" x14ac:dyDescent="0.3">
      <c r="A4">
        <v>1009</v>
      </c>
      <c r="B4" t="s">
        <v>160</v>
      </c>
      <c r="C4" t="s">
        <v>200</v>
      </c>
      <c r="D4" t="s">
        <v>48</v>
      </c>
      <c r="E4" t="s">
        <v>161</v>
      </c>
      <c r="F4" t="s">
        <v>200</v>
      </c>
      <c r="G4" t="s">
        <v>50</v>
      </c>
      <c r="H4" t="s">
        <v>162</v>
      </c>
      <c r="I4" t="s">
        <v>163</v>
      </c>
      <c r="J4" t="s">
        <v>164</v>
      </c>
      <c r="K4" t="s">
        <v>165</v>
      </c>
      <c r="L4" t="s">
        <v>166</v>
      </c>
      <c r="M4" t="s">
        <v>201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201</v>
      </c>
      <c r="T4" t="s">
        <v>167</v>
      </c>
      <c r="U4" t="s">
        <v>168</v>
      </c>
      <c r="V4" t="s">
        <v>202</v>
      </c>
      <c r="W4" t="s">
        <v>203</v>
      </c>
      <c r="X4" t="s">
        <v>204</v>
      </c>
      <c r="Y4">
        <v>50</v>
      </c>
      <c r="Z4">
        <v>15</v>
      </c>
      <c r="AA4" t="s">
        <v>172</v>
      </c>
      <c r="AB4">
        <v>18</v>
      </c>
      <c r="AC4" t="s">
        <v>205</v>
      </c>
      <c r="AD4" t="s">
        <v>206</v>
      </c>
    </row>
    <row r="5" spans="1:30" x14ac:dyDescent="0.3">
      <c r="A5">
        <v>1001</v>
      </c>
      <c r="B5" t="s">
        <v>30</v>
      </c>
      <c r="C5" t="s">
        <v>207</v>
      </c>
      <c r="D5" t="s">
        <v>31</v>
      </c>
      <c r="E5" t="s">
        <v>32</v>
      </c>
      <c r="F5" t="s">
        <v>208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>
        <v>235469875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>
        <v>235469875</v>
      </c>
      <c r="T5" t="s">
        <v>39</v>
      </c>
      <c r="U5" t="s">
        <v>40</v>
      </c>
      <c r="V5" t="s">
        <v>209</v>
      </c>
      <c r="W5" t="s">
        <v>42</v>
      </c>
      <c r="X5" t="s">
        <v>43</v>
      </c>
      <c r="Y5">
        <v>10</v>
      </c>
      <c r="Z5">
        <v>120</v>
      </c>
      <c r="AA5" t="s">
        <v>44</v>
      </c>
      <c r="AB5">
        <v>18</v>
      </c>
      <c r="AC5" t="s">
        <v>45</v>
      </c>
      <c r="AD5" t="s">
        <v>46</v>
      </c>
    </row>
    <row r="6" spans="1:30" x14ac:dyDescent="0.3">
      <c r="A6">
        <v>1001</v>
      </c>
      <c r="B6" t="s">
        <v>30</v>
      </c>
      <c r="C6" s="69">
        <v>45929</v>
      </c>
      <c r="D6" t="s">
        <v>31</v>
      </c>
      <c r="E6" t="s">
        <v>32</v>
      </c>
      <c r="F6" s="69">
        <v>45911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>
        <v>987545632</v>
      </c>
      <c r="N6" t="s">
        <v>210</v>
      </c>
      <c r="O6" t="s">
        <v>211</v>
      </c>
      <c r="P6" t="s">
        <v>212</v>
      </c>
      <c r="Q6" t="s">
        <v>213</v>
      </c>
      <c r="R6" t="s">
        <v>214</v>
      </c>
      <c r="S6">
        <v>987545632</v>
      </c>
      <c r="T6" t="s">
        <v>39</v>
      </c>
      <c r="U6" t="s">
        <v>40</v>
      </c>
      <c r="V6" t="s">
        <v>179</v>
      </c>
      <c r="W6" t="s">
        <v>215</v>
      </c>
      <c r="X6" t="s">
        <v>43</v>
      </c>
      <c r="Y6">
        <v>15</v>
      </c>
      <c r="Z6">
        <v>120</v>
      </c>
      <c r="AA6" t="s">
        <v>44</v>
      </c>
      <c r="AB6">
        <v>18</v>
      </c>
      <c r="AC6" t="s">
        <v>45</v>
      </c>
      <c r="AD6" t="s">
        <v>46</v>
      </c>
    </row>
    <row r="7" spans="1:30" x14ac:dyDescent="0.3">
      <c r="A7">
        <v>1007</v>
      </c>
      <c r="B7" t="s">
        <v>131</v>
      </c>
      <c r="C7" s="263">
        <v>45930</v>
      </c>
      <c r="D7" t="s">
        <v>83</v>
      </c>
      <c r="E7" t="s">
        <v>132</v>
      </c>
      <c r="F7" s="263">
        <v>45935</v>
      </c>
      <c r="G7" t="s">
        <v>133</v>
      </c>
      <c r="H7" t="s">
        <v>134</v>
      </c>
      <c r="I7" t="s">
        <v>135</v>
      </c>
      <c r="J7" t="s">
        <v>136</v>
      </c>
      <c r="K7" t="s">
        <v>137</v>
      </c>
      <c r="L7" t="s">
        <v>138</v>
      </c>
      <c r="M7">
        <v>57895463</v>
      </c>
      <c r="N7" t="s">
        <v>134</v>
      </c>
      <c r="O7" t="s">
        <v>135</v>
      </c>
      <c r="P7" t="s">
        <v>136</v>
      </c>
      <c r="Q7" t="s">
        <v>137</v>
      </c>
      <c r="R7" t="s">
        <v>138</v>
      </c>
      <c r="S7">
        <v>57895463</v>
      </c>
      <c r="T7" t="s">
        <v>139</v>
      </c>
      <c r="U7" t="s">
        <v>140</v>
      </c>
      <c r="V7" t="s">
        <v>141</v>
      </c>
      <c r="W7" t="s">
        <v>142</v>
      </c>
      <c r="X7" t="s">
        <v>143</v>
      </c>
      <c r="Y7">
        <v>500</v>
      </c>
      <c r="Z7">
        <v>20</v>
      </c>
      <c r="AA7" t="s">
        <v>144</v>
      </c>
      <c r="AB7">
        <v>11</v>
      </c>
      <c r="AC7" t="s">
        <v>145</v>
      </c>
      <c r="AD7" t="s">
        <v>145</v>
      </c>
    </row>
    <row r="8" spans="1:30" x14ac:dyDescent="0.3">
      <c r="A8">
        <v>1003</v>
      </c>
      <c r="B8" t="s">
        <v>68</v>
      </c>
      <c r="C8" s="69">
        <v>45934</v>
      </c>
      <c r="D8" t="s">
        <v>48</v>
      </c>
      <c r="E8" t="s">
        <v>69</v>
      </c>
      <c r="F8" s="69">
        <v>45931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>
        <v>4478965412</v>
      </c>
      <c r="N8" t="s">
        <v>71</v>
      </c>
      <c r="O8" t="s">
        <v>72</v>
      </c>
      <c r="P8" t="s">
        <v>73</v>
      </c>
      <c r="Q8" t="s">
        <v>74</v>
      </c>
      <c r="R8" t="s">
        <v>75</v>
      </c>
      <c r="S8" t="s">
        <v>216</v>
      </c>
      <c r="T8" t="s">
        <v>76</v>
      </c>
      <c r="U8" t="s">
        <v>77</v>
      </c>
      <c r="V8" t="s">
        <v>217</v>
      </c>
      <c r="W8" t="s">
        <v>218</v>
      </c>
      <c r="X8" t="s">
        <v>80</v>
      </c>
      <c r="Y8">
        <v>10</v>
      </c>
      <c r="Z8">
        <v>100</v>
      </c>
      <c r="AA8" t="s">
        <v>81</v>
      </c>
      <c r="AB8">
        <v>5</v>
      </c>
      <c r="AC8" t="s">
        <v>219</v>
      </c>
      <c r="AD8" t="s">
        <v>220</v>
      </c>
    </row>
    <row r="9" spans="1:30" x14ac:dyDescent="0.3">
      <c r="A9">
        <v>1003</v>
      </c>
      <c r="B9" t="s">
        <v>68</v>
      </c>
      <c r="C9" s="69">
        <v>45934</v>
      </c>
      <c r="D9" t="s">
        <v>48</v>
      </c>
      <c r="E9" t="s">
        <v>221</v>
      </c>
      <c r="F9" s="69">
        <v>45931</v>
      </c>
      <c r="G9" t="s">
        <v>222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  <c r="M9">
        <v>25846987</v>
      </c>
      <c r="N9" t="s">
        <v>71</v>
      </c>
      <c r="O9" t="s">
        <v>72</v>
      </c>
      <c r="P9" t="s">
        <v>73</v>
      </c>
      <c r="Q9" t="s">
        <v>74</v>
      </c>
      <c r="R9" t="s">
        <v>75</v>
      </c>
      <c r="S9">
        <v>25846987</v>
      </c>
      <c r="T9" t="s">
        <v>76</v>
      </c>
      <c r="U9" t="s">
        <v>77</v>
      </c>
      <c r="V9" t="s">
        <v>223</v>
      </c>
      <c r="W9" t="s">
        <v>224</v>
      </c>
      <c r="X9" t="s">
        <v>225</v>
      </c>
      <c r="Y9">
        <v>11</v>
      </c>
      <c r="Z9">
        <v>101</v>
      </c>
      <c r="AA9" t="s">
        <v>81</v>
      </c>
      <c r="AB9">
        <v>5</v>
      </c>
      <c r="AC9" t="s">
        <v>226</v>
      </c>
      <c r="AD9" t="s">
        <v>227</v>
      </c>
    </row>
    <row r="10" spans="1:30" x14ac:dyDescent="0.3">
      <c r="A10">
        <v>1003</v>
      </c>
      <c r="B10" t="s">
        <v>68</v>
      </c>
      <c r="C10" s="69">
        <v>45934</v>
      </c>
      <c r="D10" t="s">
        <v>48</v>
      </c>
      <c r="E10" t="s">
        <v>69</v>
      </c>
      <c r="F10" s="69">
        <v>45931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>
        <v>57895463</v>
      </c>
      <c r="N10" t="s">
        <v>71</v>
      </c>
      <c r="O10" t="s">
        <v>72</v>
      </c>
      <c r="P10" t="s">
        <v>73</v>
      </c>
      <c r="Q10" t="s">
        <v>74</v>
      </c>
      <c r="R10" t="s">
        <v>75</v>
      </c>
      <c r="S10">
        <v>57895463</v>
      </c>
      <c r="T10" t="s">
        <v>76</v>
      </c>
      <c r="U10" t="s">
        <v>77</v>
      </c>
      <c r="V10" t="s">
        <v>62</v>
      </c>
      <c r="W10" t="s">
        <v>228</v>
      </c>
      <c r="X10" t="s">
        <v>229</v>
      </c>
      <c r="Y10">
        <v>12</v>
      </c>
      <c r="Z10">
        <v>102</v>
      </c>
      <c r="AA10" t="s">
        <v>81</v>
      </c>
      <c r="AB10">
        <v>5</v>
      </c>
      <c r="AC10" t="s">
        <v>230</v>
      </c>
      <c r="AD10" t="s">
        <v>231</v>
      </c>
    </row>
    <row r="11" spans="1:30" x14ac:dyDescent="0.3">
      <c r="A11">
        <v>1002</v>
      </c>
      <c r="B11" t="s">
        <v>47</v>
      </c>
      <c r="C11" s="69">
        <v>45934</v>
      </c>
      <c r="D11" t="s">
        <v>48</v>
      </c>
      <c r="E11" t="s">
        <v>49</v>
      </c>
      <c r="F11" s="69">
        <v>45934</v>
      </c>
      <c r="G11" t="s">
        <v>50</v>
      </c>
      <c r="H11" t="s">
        <v>51</v>
      </c>
      <c r="I11" t="s">
        <v>52</v>
      </c>
      <c r="J11" t="s">
        <v>53</v>
      </c>
      <c r="K11" t="s">
        <v>54</v>
      </c>
      <c r="L11" t="s">
        <v>40</v>
      </c>
      <c r="M11" t="s">
        <v>55</v>
      </c>
      <c r="N11" t="s">
        <v>51</v>
      </c>
      <c r="O11" t="s">
        <v>56</v>
      </c>
      <c r="P11" t="s">
        <v>57</v>
      </c>
      <c r="Q11" t="s">
        <v>58</v>
      </c>
      <c r="R11" t="s">
        <v>40</v>
      </c>
      <c r="S11">
        <v>987545632</v>
      </c>
      <c r="T11" t="s">
        <v>60</v>
      </c>
      <c r="U11" t="s">
        <v>61</v>
      </c>
      <c r="V11" t="s">
        <v>174</v>
      </c>
      <c r="W11" t="s">
        <v>175</v>
      </c>
      <c r="X11" t="s">
        <v>176</v>
      </c>
      <c r="Y11">
        <v>25</v>
      </c>
      <c r="Z11">
        <v>50</v>
      </c>
      <c r="AA11" t="s">
        <v>111</v>
      </c>
      <c r="AB11">
        <v>25</v>
      </c>
      <c r="AC11" t="s">
        <v>177</v>
      </c>
      <c r="AD11" t="s">
        <v>178</v>
      </c>
    </row>
    <row r="12" spans="1:30" x14ac:dyDescent="0.3">
      <c r="A12">
        <v>1002</v>
      </c>
      <c r="B12" t="s">
        <v>47</v>
      </c>
      <c r="C12" s="69">
        <v>45934</v>
      </c>
      <c r="D12" t="s">
        <v>48</v>
      </c>
      <c r="E12" t="s">
        <v>49</v>
      </c>
      <c r="F12" s="69">
        <v>45934</v>
      </c>
      <c r="G12" t="s">
        <v>50</v>
      </c>
      <c r="H12" t="s">
        <v>51</v>
      </c>
      <c r="I12" t="s">
        <v>52</v>
      </c>
      <c r="J12" t="s">
        <v>53</v>
      </c>
      <c r="K12" t="s">
        <v>54</v>
      </c>
      <c r="L12" t="s">
        <v>40</v>
      </c>
      <c r="M12" t="s">
        <v>55</v>
      </c>
      <c r="N12" t="s">
        <v>51</v>
      </c>
      <c r="O12" t="s">
        <v>56</v>
      </c>
      <c r="P12" t="s">
        <v>57</v>
      </c>
      <c r="Q12" t="s">
        <v>58</v>
      </c>
      <c r="R12" t="s">
        <v>40</v>
      </c>
      <c r="S12">
        <v>987545632</v>
      </c>
      <c r="T12" t="s">
        <v>60</v>
      </c>
      <c r="U12" t="s">
        <v>61</v>
      </c>
      <c r="V12" t="s">
        <v>217</v>
      </c>
      <c r="W12" t="s">
        <v>232</v>
      </c>
      <c r="X12">
        <v>4578965</v>
      </c>
      <c r="Y12">
        <v>45</v>
      </c>
      <c r="Z12">
        <v>10</v>
      </c>
      <c r="AA12" t="s">
        <v>111</v>
      </c>
      <c r="AB12">
        <v>18</v>
      </c>
      <c r="AC12" t="s">
        <v>233</v>
      </c>
      <c r="AD12" t="s">
        <v>234</v>
      </c>
    </row>
    <row r="13" spans="1:30" x14ac:dyDescent="0.3">
      <c r="A13">
        <v>1002</v>
      </c>
      <c r="B13" t="s">
        <v>47</v>
      </c>
      <c r="C13" s="69">
        <v>45934</v>
      </c>
      <c r="D13" t="s">
        <v>48</v>
      </c>
      <c r="E13" t="s">
        <v>49</v>
      </c>
      <c r="F13" s="69">
        <v>45934</v>
      </c>
      <c r="G13" t="s">
        <v>50</v>
      </c>
      <c r="H13" t="s">
        <v>51</v>
      </c>
      <c r="I13" t="s">
        <v>52</v>
      </c>
      <c r="J13" t="s">
        <v>53</v>
      </c>
      <c r="K13" t="s">
        <v>54</v>
      </c>
      <c r="L13" t="s">
        <v>40</v>
      </c>
      <c r="M13" t="s">
        <v>55</v>
      </c>
      <c r="N13" t="s">
        <v>51</v>
      </c>
      <c r="O13" t="s">
        <v>56</v>
      </c>
      <c r="P13" t="s">
        <v>57</v>
      </c>
      <c r="Q13" t="s">
        <v>58</v>
      </c>
      <c r="R13" t="s">
        <v>40</v>
      </c>
      <c r="S13">
        <v>987545632</v>
      </c>
      <c r="T13" t="s">
        <v>60</v>
      </c>
      <c r="U13" t="s">
        <v>61</v>
      </c>
      <c r="V13" t="s">
        <v>223</v>
      </c>
      <c r="W13" t="s">
        <v>235</v>
      </c>
      <c r="X13">
        <v>7896547</v>
      </c>
      <c r="Y13">
        <v>150</v>
      </c>
      <c r="Z13">
        <v>15</v>
      </c>
      <c r="AA13" t="s">
        <v>111</v>
      </c>
      <c r="AB13">
        <v>9</v>
      </c>
      <c r="AC13" t="s">
        <v>236</v>
      </c>
      <c r="AD13" t="s">
        <v>236</v>
      </c>
    </row>
    <row r="14" spans="1:30" x14ac:dyDescent="0.3">
      <c r="A14">
        <v>1002</v>
      </c>
      <c r="B14" t="s">
        <v>47</v>
      </c>
      <c r="C14" s="69">
        <v>45934</v>
      </c>
      <c r="D14" t="s">
        <v>48</v>
      </c>
      <c r="E14" t="s">
        <v>49</v>
      </c>
      <c r="F14" s="69">
        <v>45934</v>
      </c>
      <c r="G14" t="s">
        <v>50</v>
      </c>
      <c r="H14" t="s">
        <v>51</v>
      </c>
      <c r="I14" t="s">
        <v>52</v>
      </c>
      <c r="J14" t="s">
        <v>53</v>
      </c>
      <c r="K14" t="s">
        <v>54</v>
      </c>
      <c r="L14" t="s">
        <v>40</v>
      </c>
      <c r="M14" t="s">
        <v>55</v>
      </c>
      <c r="N14" t="s">
        <v>51</v>
      </c>
      <c r="O14" t="s">
        <v>56</v>
      </c>
      <c r="P14" t="s">
        <v>57</v>
      </c>
      <c r="Q14" t="s">
        <v>58</v>
      </c>
      <c r="R14" t="s">
        <v>40</v>
      </c>
      <c r="S14">
        <v>987545632</v>
      </c>
      <c r="T14" t="s">
        <v>60</v>
      </c>
      <c r="U14" t="s">
        <v>61</v>
      </c>
      <c r="V14" t="s">
        <v>62</v>
      </c>
      <c r="W14" t="s">
        <v>237</v>
      </c>
      <c r="X14">
        <v>4563214</v>
      </c>
      <c r="Y14">
        <v>100</v>
      </c>
      <c r="Z14">
        <v>15</v>
      </c>
      <c r="AA14" t="s">
        <v>238</v>
      </c>
      <c r="AB14">
        <v>5</v>
      </c>
      <c r="AC14" t="s">
        <v>177</v>
      </c>
      <c r="AD14" t="s">
        <v>178</v>
      </c>
    </row>
    <row r="15" spans="1:30" x14ac:dyDescent="0.3">
      <c r="A15">
        <v>1002</v>
      </c>
      <c r="B15" t="s">
        <v>47</v>
      </c>
      <c r="C15" s="69">
        <v>45934</v>
      </c>
      <c r="D15" t="s">
        <v>48</v>
      </c>
      <c r="E15" t="s">
        <v>49</v>
      </c>
      <c r="F15" s="69">
        <v>45934</v>
      </c>
      <c r="G15" t="s">
        <v>50</v>
      </c>
      <c r="H15" t="s">
        <v>51</v>
      </c>
      <c r="I15" t="s">
        <v>52</v>
      </c>
      <c r="J15" t="s">
        <v>53</v>
      </c>
      <c r="K15" t="s">
        <v>54</v>
      </c>
      <c r="L15" t="s">
        <v>40</v>
      </c>
      <c r="M15" t="s">
        <v>55</v>
      </c>
      <c r="N15" t="s">
        <v>51</v>
      </c>
      <c r="O15" t="s">
        <v>56</v>
      </c>
      <c r="P15" t="s">
        <v>57</v>
      </c>
      <c r="Q15" t="s">
        <v>58</v>
      </c>
      <c r="R15" t="s">
        <v>40</v>
      </c>
      <c r="S15">
        <v>987545632</v>
      </c>
      <c r="T15" t="s">
        <v>60</v>
      </c>
      <c r="U15" t="s">
        <v>61</v>
      </c>
      <c r="V15" t="s">
        <v>239</v>
      </c>
      <c r="W15" t="s">
        <v>240</v>
      </c>
      <c r="X15">
        <v>4563245</v>
      </c>
      <c r="Y15">
        <v>5</v>
      </c>
      <c r="Z15">
        <v>500</v>
      </c>
      <c r="AA15" t="s">
        <v>111</v>
      </c>
      <c r="AB15">
        <v>9</v>
      </c>
      <c r="AC15" t="s">
        <v>241</v>
      </c>
      <c r="AD15" t="s">
        <v>242</v>
      </c>
    </row>
    <row r="16" spans="1:30" x14ac:dyDescent="0.3">
      <c r="A16">
        <v>1005</v>
      </c>
      <c r="B16" t="s">
        <v>98</v>
      </c>
      <c r="C16" s="69">
        <v>45934</v>
      </c>
      <c r="D16" t="s">
        <v>99</v>
      </c>
      <c r="E16" t="s">
        <v>100</v>
      </c>
      <c r="F16" s="69">
        <v>45911</v>
      </c>
      <c r="G16" t="s">
        <v>101</v>
      </c>
      <c r="H16" t="s">
        <v>102</v>
      </c>
      <c r="I16" t="s">
        <v>103</v>
      </c>
      <c r="J16" t="s">
        <v>104</v>
      </c>
      <c r="K16" t="s">
        <v>105</v>
      </c>
      <c r="L16" t="s">
        <v>106</v>
      </c>
      <c r="M16">
        <v>57895463</v>
      </c>
      <c r="N16" t="s">
        <v>102</v>
      </c>
      <c r="O16" t="s">
        <v>103</v>
      </c>
      <c r="P16" t="s">
        <v>104</v>
      </c>
      <c r="Q16" t="s">
        <v>105</v>
      </c>
      <c r="R16" t="s">
        <v>106</v>
      </c>
      <c r="S16">
        <v>57895463</v>
      </c>
      <c r="T16" t="s">
        <v>107</v>
      </c>
      <c r="U16" t="s">
        <v>40</v>
      </c>
      <c r="V16" t="s">
        <v>108</v>
      </c>
      <c r="W16" t="s">
        <v>109</v>
      </c>
      <c r="X16" t="s">
        <v>110</v>
      </c>
      <c r="Y16">
        <v>800</v>
      </c>
      <c r="Z16">
        <v>10</v>
      </c>
      <c r="AA16" t="s">
        <v>111</v>
      </c>
      <c r="AB16">
        <v>18</v>
      </c>
      <c r="AC16" t="s">
        <v>112</v>
      </c>
      <c r="AD16" t="s">
        <v>113</v>
      </c>
    </row>
    <row r="17" spans="1:30" x14ac:dyDescent="0.3">
      <c r="A17">
        <v>1006</v>
      </c>
      <c r="B17" t="s">
        <v>114</v>
      </c>
      <c r="C17" s="69">
        <v>45935</v>
      </c>
      <c r="D17" t="s">
        <v>31</v>
      </c>
      <c r="E17" t="s">
        <v>115</v>
      </c>
      <c r="F17" s="69">
        <v>45916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>
        <v>57895463</v>
      </c>
      <c r="N17" t="s">
        <v>117</v>
      </c>
      <c r="O17" t="s">
        <v>118</v>
      </c>
      <c r="P17" t="s">
        <v>119</v>
      </c>
      <c r="Q17" t="s">
        <v>120</v>
      </c>
      <c r="R17" t="s">
        <v>121</v>
      </c>
      <c r="S17">
        <v>57895463</v>
      </c>
      <c r="T17" t="s">
        <v>123</v>
      </c>
      <c r="U17" t="s">
        <v>124</v>
      </c>
      <c r="V17" t="s">
        <v>125</v>
      </c>
      <c r="W17" t="s">
        <v>126</v>
      </c>
      <c r="X17" t="s">
        <v>193</v>
      </c>
      <c r="Y17">
        <v>1001</v>
      </c>
      <c r="Z17">
        <v>20</v>
      </c>
      <c r="AA17" t="s">
        <v>128</v>
      </c>
      <c r="AB17">
        <v>0</v>
      </c>
      <c r="AC17" t="s">
        <v>129</v>
      </c>
      <c r="AD17" t="s">
        <v>130</v>
      </c>
    </row>
    <row r="18" spans="1:30" x14ac:dyDescent="0.3">
      <c r="A18">
        <v>1004</v>
      </c>
      <c r="B18" t="s">
        <v>82</v>
      </c>
      <c r="C18" s="69">
        <v>45934</v>
      </c>
      <c r="D18" t="s">
        <v>83</v>
      </c>
      <c r="E18" t="s">
        <v>84</v>
      </c>
      <c r="F18" s="69">
        <v>45934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>
        <v>57895463</v>
      </c>
      <c r="N18" t="s">
        <v>86</v>
      </c>
      <c r="O18" t="s">
        <v>87</v>
      </c>
      <c r="P18" t="s">
        <v>88</v>
      </c>
      <c r="Q18" t="s">
        <v>89</v>
      </c>
      <c r="R18" t="s">
        <v>90</v>
      </c>
      <c r="S18">
        <v>57895463</v>
      </c>
      <c r="T18" t="s">
        <v>91</v>
      </c>
      <c r="U18" t="s">
        <v>92</v>
      </c>
      <c r="V18" t="s">
        <v>93</v>
      </c>
      <c r="W18" t="s">
        <v>94</v>
      </c>
      <c r="X18" t="s">
        <v>95</v>
      </c>
      <c r="Y18">
        <v>100</v>
      </c>
      <c r="Z18">
        <v>2000</v>
      </c>
      <c r="AA18" t="s">
        <v>65</v>
      </c>
      <c r="AB18">
        <v>9</v>
      </c>
      <c r="AC18" t="s">
        <v>96</v>
      </c>
      <c r="AD18" t="s">
        <v>97</v>
      </c>
    </row>
    <row r="19" spans="1:30" x14ac:dyDescent="0.3">
      <c r="A19">
        <v>1008</v>
      </c>
      <c r="B19" t="s">
        <v>146</v>
      </c>
      <c r="C19" s="69">
        <v>45935</v>
      </c>
      <c r="D19" t="s">
        <v>48</v>
      </c>
      <c r="E19" t="s">
        <v>147</v>
      </c>
      <c r="F19" s="69">
        <v>45931</v>
      </c>
      <c r="G19" t="s">
        <v>85</v>
      </c>
      <c r="H19" t="s">
        <v>148</v>
      </c>
      <c r="I19" t="s">
        <v>149</v>
      </c>
      <c r="J19" t="s">
        <v>150</v>
      </c>
      <c r="K19" t="s">
        <v>151</v>
      </c>
      <c r="L19" t="s">
        <v>77</v>
      </c>
      <c r="M19">
        <v>57895463</v>
      </c>
      <c r="N19" t="s">
        <v>148</v>
      </c>
      <c r="O19" t="s">
        <v>149</v>
      </c>
      <c r="P19" t="s">
        <v>150</v>
      </c>
      <c r="Q19" t="s">
        <v>151</v>
      </c>
      <c r="R19" t="s">
        <v>77</v>
      </c>
      <c r="S19">
        <v>57895463</v>
      </c>
      <c r="T19" t="s">
        <v>152</v>
      </c>
      <c r="U19" t="s">
        <v>153</v>
      </c>
      <c r="V19" t="s">
        <v>154</v>
      </c>
      <c r="W19" t="s">
        <v>155</v>
      </c>
      <c r="X19" t="s">
        <v>156</v>
      </c>
      <c r="Y19">
        <v>10</v>
      </c>
      <c r="Z19">
        <v>1000</v>
      </c>
      <c r="AA19" t="s">
        <v>157</v>
      </c>
      <c r="AB19">
        <v>9</v>
      </c>
      <c r="AC19" t="s">
        <v>158</v>
      </c>
      <c r="AD19" t="s">
        <v>159</v>
      </c>
    </row>
  </sheetData>
  <autoFilter ref="A1:AD19" xr:uid="{00000000-0009-0000-0000-000001000000}"/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FA26-4421-489A-9BD6-E2EF193CBE4D}">
  <sheetPr>
    <pageSetUpPr fitToPage="1"/>
  </sheetPr>
  <dimension ref="A1:P61"/>
  <sheetViews>
    <sheetView tabSelected="1" topLeftCell="A3" zoomScale="90" zoomScaleNormal="90" workbookViewId="0">
      <selection activeCell="A12" sqref="A12"/>
    </sheetView>
  </sheetViews>
  <sheetFormatPr defaultColWidth="14" defaultRowHeight="14.4" x14ac:dyDescent="0.3"/>
  <cols>
    <col min="1" max="1" width="10" customWidth="1"/>
    <col min="2" max="2" width="9.109375" customWidth="1"/>
    <col min="3" max="3" width="7.44140625" customWidth="1"/>
    <col min="4" max="5" width="9.109375" customWidth="1"/>
    <col min="6" max="6" width="12.5546875" customWidth="1"/>
    <col min="7" max="7" width="12.33203125" customWidth="1"/>
    <col min="8" max="8" width="9.109375" customWidth="1"/>
    <col min="9" max="9" width="10.109375" customWidth="1"/>
    <col min="10" max="10" width="12.109375" customWidth="1"/>
    <col min="11" max="11" width="10.21875" customWidth="1"/>
    <col min="12" max="12" width="13.109375" customWidth="1"/>
  </cols>
  <sheetData>
    <row r="1" spans="1:16" ht="10.8" customHeight="1" x14ac:dyDescent="0.3">
      <c r="A1" s="52" t="s">
        <v>243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0"/>
    </row>
    <row r="2" spans="1:16" ht="12.6" customHeight="1" x14ac:dyDescent="0.3">
      <c r="A2" s="49"/>
      <c r="B2" s="48"/>
      <c r="C2" s="48"/>
      <c r="D2" s="48"/>
      <c r="E2" s="48"/>
      <c r="F2" s="48"/>
      <c r="G2" s="48"/>
      <c r="H2" s="48"/>
      <c r="I2" s="48"/>
      <c r="J2" s="48"/>
      <c r="K2" s="48"/>
      <c r="L2" s="47"/>
    </row>
    <row r="3" spans="1:16" ht="15.6" customHeight="1" x14ac:dyDescent="0.3">
      <c r="A3" s="54"/>
      <c r="B3" s="55"/>
      <c r="C3" s="55"/>
      <c r="D3" s="55"/>
      <c r="E3" s="55"/>
      <c r="F3" s="55"/>
      <c r="G3" s="56"/>
      <c r="H3" s="57" t="s">
        <v>244</v>
      </c>
      <c r="I3" s="58"/>
      <c r="J3" s="46"/>
      <c r="K3" s="57" t="s">
        <v>339</v>
      </c>
      <c r="L3" s="59"/>
    </row>
    <row r="4" spans="1:16" ht="14.4" customHeight="1" x14ac:dyDescent="0.3">
      <c r="A4" s="60"/>
      <c r="D4" s="61" t="s">
        <v>246</v>
      </c>
      <c r="E4" s="62"/>
      <c r="G4" s="63"/>
      <c r="H4" s="64" t="str">
        <f ca="1">INDIRECT("SingleBillSheet!$B$2")</f>
        <v>INV1009</v>
      </c>
      <c r="I4" s="65"/>
      <c r="J4" s="45"/>
      <c r="K4" s="44" cm="1">
        <f ca="1">INDIRECT("SingleBillSheet!$C$2")</f>
        <v>45935</v>
      </c>
      <c r="L4" s="43"/>
    </row>
    <row r="5" spans="1:16" ht="15.6" customHeight="1" x14ac:dyDescent="0.3">
      <c r="A5" s="60"/>
      <c r="D5" t="s">
        <v>247</v>
      </c>
      <c r="G5" s="63"/>
      <c r="H5" s="66"/>
      <c r="I5" s="67"/>
      <c r="J5" s="67"/>
      <c r="L5" s="68"/>
    </row>
    <row r="6" spans="1:16" ht="15.6" customHeight="1" x14ac:dyDescent="0.3">
      <c r="A6" s="60"/>
      <c r="D6" t="s">
        <v>248</v>
      </c>
      <c r="G6" s="63"/>
      <c r="H6" s="66"/>
      <c r="I6" s="67" t="s">
        <v>249</v>
      </c>
      <c r="J6" s="62"/>
      <c r="L6" s="68"/>
    </row>
    <row r="7" spans="1:16" x14ac:dyDescent="0.3">
      <c r="A7" s="60"/>
      <c r="D7" t="s">
        <v>250</v>
      </c>
      <c r="G7" s="63"/>
      <c r="H7" s="66" t="s">
        <v>251</v>
      </c>
      <c r="J7" s="62" t="str" cm="1">
        <f ca="1">INDIRECT("SingleBillSheet!$E$2")</f>
        <v>ORD1009</v>
      </c>
      <c r="L7" s="68"/>
      <c r="N7" t="s">
        <v>47</v>
      </c>
      <c r="P7" t="str">
        <f ca="1">INDIRECT("SingleBillSheet!$B$2")</f>
        <v>INV1009</v>
      </c>
    </row>
    <row r="8" spans="1:16" x14ac:dyDescent="0.3">
      <c r="A8" s="60"/>
      <c r="D8" t="s">
        <v>252</v>
      </c>
      <c r="G8" s="63"/>
      <c r="H8" s="66" t="s">
        <v>253</v>
      </c>
      <c r="J8" s="260" cm="1">
        <f ca="1">INDIRECT("SingleBillSheet!$F$2")</f>
        <v>45935</v>
      </c>
      <c r="L8" s="68"/>
    </row>
    <row r="9" spans="1:16" x14ac:dyDescent="0.3">
      <c r="A9" s="70"/>
      <c r="B9" s="71"/>
      <c r="C9" s="71"/>
      <c r="D9" s="72" t="s">
        <v>254</v>
      </c>
      <c r="E9" s="71"/>
      <c r="F9" s="71"/>
      <c r="G9" s="73"/>
      <c r="H9" s="74"/>
      <c r="I9" s="71"/>
      <c r="J9" s="71"/>
      <c r="K9" s="71"/>
      <c r="L9" s="75"/>
    </row>
    <row r="10" spans="1:16" x14ac:dyDescent="0.3">
      <c r="A10" s="54"/>
      <c r="B10" s="55"/>
      <c r="C10" s="55"/>
      <c r="D10" s="55"/>
      <c r="E10" s="55"/>
      <c r="F10" s="55"/>
      <c r="G10" s="56"/>
      <c r="H10" s="76" t="s">
        <v>255</v>
      </c>
      <c r="I10" s="55"/>
      <c r="J10" s="55"/>
      <c r="K10" s="55"/>
      <c r="L10" s="59"/>
    </row>
    <row r="11" spans="1:16" x14ac:dyDescent="0.3">
      <c r="A11" s="77" t="s">
        <v>256</v>
      </c>
      <c r="B11" s="62"/>
      <c r="C11" s="62"/>
      <c r="D11" s="62"/>
      <c r="G11" s="63"/>
      <c r="H11" s="66"/>
      <c r="L11" s="68"/>
    </row>
    <row r="12" spans="1:16" ht="18" customHeight="1" x14ac:dyDescent="0.35">
      <c r="A12" s="78" t="str" cm="1">
        <f ca="1">INDIRECT("SingleBillSheet!$H$2")</f>
        <v>Ambani</v>
      </c>
      <c r="G12" s="63"/>
      <c r="H12" s="66" t="s">
        <v>257</v>
      </c>
      <c r="J12" t="str" cm="1">
        <f ca="1">INDIRECT("SingleBillSheet!$G$2")</f>
        <v>10 days</v>
      </c>
      <c r="L12" s="68"/>
    </row>
    <row r="13" spans="1:16" x14ac:dyDescent="0.3">
      <c r="A13" s="60" t="str" cm="1">
        <f ca="1">INDIRECT("SingleBillSheet!$I$2")</f>
        <v>Mumbai</v>
      </c>
      <c r="G13" s="63"/>
      <c r="H13" s="66"/>
      <c r="L13" s="68"/>
    </row>
    <row r="14" spans="1:16" x14ac:dyDescent="0.3">
      <c r="A14" s="60" t="str" cm="1">
        <f ca="1">INDIRECT("SingleBillSheet!$J$2")</f>
        <v>Maharashtra</v>
      </c>
      <c r="G14" s="63"/>
      <c r="H14" s="66"/>
      <c r="L14" s="68"/>
    </row>
    <row r="15" spans="1:16" x14ac:dyDescent="0.3">
      <c r="A15" s="60" t="str" cm="1">
        <f ca="1">INDIRECT("SingleBillSheet!$K$2")</f>
        <v>Kothari Nagar</v>
      </c>
      <c r="G15" s="63"/>
      <c r="H15" s="147" t="s">
        <v>258</v>
      </c>
      <c r="J15" s="261" t="str">
        <f ca="1">INDIRECT("SingleBillSheet!$T$2")</f>
        <v>GSTMUM121212</v>
      </c>
      <c r="L15" s="68"/>
    </row>
    <row r="16" spans="1:16" x14ac:dyDescent="0.3">
      <c r="A16" s="60" t="str" cm="1">
        <f ca="1">INDIRECT("SingleBillSheet!$L$2")</f>
        <v>Navi Mumbai 450007</v>
      </c>
      <c r="G16" s="63"/>
      <c r="H16" s="66" t="s">
        <v>259</v>
      </c>
      <c r="J16" t="str">
        <f ca="1">INDIRECT("SingleBillSheet!$U$2")</f>
        <v>MH</v>
      </c>
      <c r="L16" s="68"/>
    </row>
    <row r="17" spans="1:12" ht="10.8" customHeight="1" x14ac:dyDescent="0.3">
      <c r="A17" s="60"/>
      <c r="G17" s="63"/>
      <c r="H17" s="66"/>
      <c r="L17" s="68"/>
    </row>
    <row r="18" spans="1:12" ht="9" customHeight="1" x14ac:dyDescent="0.3">
      <c r="A18" s="60"/>
      <c r="G18" s="63"/>
      <c r="H18" s="66"/>
      <c r="L18" s="68"/>
    </row>
    <row r="19" spans="1:12" ht="25.5" customHeight="1" x14ac:dyDescent="0.3">
      <c r="A19" s="79" t="s">
        <v>260</v>
      </c>
      <c r="B19" s="80" t="s">
        <v>261</v>
      </c>
      <c r="C19" s="81"/>
      <c r="D19" s="81"/>
      <c r="E19" s="81"/>
      <c r="F19" s="82"/>
      <c r="G19" s="83" t="s">
        <v>262</v>
      </c>
      <c r="H19" s="83" t="s">
        <v>263</v>
      </c>
      <c r="I19" s="80" t="s">
        <v>264</v>
      </c>
      <c r="J19" s="83" t="s">
        <v>48</v>
      </c>
      <c r="K19" s="80" t="s">
        <v>265</v>
      </c>
      <c r="L19" s="84"/>
    </row>
    <row r="20" spans="1:12" ht="13.5" customHeight="1" x14ac:dyDescent="0.3">
      <c r="A20" s="267"/>
      <c r="B20" s="268"/>
      <c r="C20" s="269"/>
      <c r="D20" s="269"/>
      <c r="E20" s="270"/>
      <c r="F20" s="271"/>
      <c r="G20" s="272"/>
      <c r="H20" s="272"/>
      <c r="I20" s="272"/>
      <c r="J20" s="272"/>
      <c r="K20" s="89" t="s">
        <v>266</v>
      </c>
      <c r="L20" s="91"/>
    </row>
    <row r="21" spans="1:12" x14ac:dyDescent="0.3">
      <c r="A21" s="267" t="str" cm="1">
        <f ca="1">IFERROR(_xlfn.XLOOKUP($H$4, INDIRECT("SingleBillSheet!$B$2:$B$18"), INDIRECT("SingleBillSheet!$V$2:$V$18"), ""), "")</f>
        <v>1009</v>
      </c>
      <c r="B21" s="268" t="str" cm="1">
        <f ca="1">IFERROR(_xlfn.XLOOKUP($H$4, INDIRECT("SingleBillSheet!$B$2:$B$18"), INDIRECT("SingleBillSheet!$W$2:$W$18"), ""), "")</f>
        <v>Spongue</v>
      </c>
      <c r="C21" s="269"/>
      <c r="D21" s="269"/>
      <c r="E21" s="270"/>
      <c r="F21" s="271"/>
      <c r="G21" s="272" t="str" cm="1">
        <f ca="1">IFERROR(_xlfn.XLOOKUP($H$4, INDIRECT("SingleBillSheet!$B$2:$B$18"), INDIRECT("SingleBillSheet!$X$2:$X$18"), ""), "")</f>
        <v>HSN9087564</v>
      </c>
      <c r="H21" s="272" cm="1">
        <f ca="1">IFERROR(_xlfn.XLOOKUP($H$4, INDIRECT("SingleBillSheet!$B$2:$B$18"), INDIRECT("SingleBillSheet!$Y$2:$Y$18"), ""), "")</f>
        <v>1000</v>
      </c>
      <c r="I21" s="272" cm="1">
        <f ca="1">IFERROR(_xlfn.XLOOKUP($H$4, INDIRECT("SingleBillSheet!$B$2:$B$18"), INDIRECT("SingleBillSheet!$Z$2:$Z$18"), ""), "")</f>
        <v>10</v>
      </c>
      <c r="J21" s="272" t="str" cm="1">
        <f ca="1">IFERROR(_xlfn.XLOOKUP($H$4, INDIRECT("SingleBillSheet!$B$2:$B$18"), INDIRECT("SingleBillSheet!$AA$2:$AA$18"), ""), "")</f>
        <v>Pack</v>
      </c>
      <c r="K21" s="89"/>
      <c r="L21" s="91">
        <f t="shared" ref="L21:L37" ca="1" si="0">N(H21)*N(I21)</f>
        <v>10000</v>
      </c>
    </row>
    <row r="22" spans="1:12" x14ac:dyDescent="0.3">
      <c r="A22" s="267" t="str" cm="1">
        <f ca="1">IFERROR(_xlfn.XLOOKUP($H$4, INDIRECT("SingleBillSheet!$B$3:$B$18"), INDIRECT("SingleBillSheet!$V$3:$V$18"), ""), "")</f>
        <v>1011</v>
      </c>
      <c r="B22" s="268" t="str" cm="1">
        <f ca="1">IFERROR(_xlfn.XLOOKUP($H$4, INDIRECT("SingleBillSheet!$B$3:$B$18"), INDIRECT("SingleBillSheet!$W$3:$W$18"), ""), "")</f>
        <v>Pillow</v>
      </c>
      <c r="C22" s="269"/>
      <c r="D22" s="269"/>
      <c r="E22" s="270"/>
      <c r="F22" s="271"/>
      <c r="G22" s="272" t="str" cm="1">
        <f ca="1">IFERROR(_xlfn.XLOOKUP($H$4, INDIRECT("SingleBillSheet!$B$3:$B$18"), INDIRECT("SingleBillSheet!$X$3:$X$18"), ""), "")</f>
        <v>HSN9087566</v>
      </c>
      <c r="H22" s="272" cm="1">
        <f ca="1">IFERROR(_xlfn.XLOOKUP($H$4, INDIRECT("SingleBillSheet!$B$3:$B$18"), INDIRECT("SingleBillSheet!$Y$3:$Y$18"), ""), "")</f>
        <v>150</v>
      </c>
      <c r="I22" s="272" cm="1">
        <f ca="1">IFERROR(_xlfn.XLOOKUP($H$4, INDIRECT("SingleBillSheet!$B$3:$B$18"), INDIRECT("SingleBillSheet!$Z$3:$Z$18"), ""), "")</f>
        <v>100</v>
      </c>
      <c r="J22" s="272" t="str" cm="1">
        <f ca="1">IFERROR(_xlfn.XLOOKUP($H$4, INDIRECT("SingleBillSheet!$B$3:$B$18"), INDIRECT("SingleBillSheet!$AA$3:$AA$18"), ""), "")</f>
        <v>Piece</v>
      </c>
      <c r="K22" s="89"/>
      <c r="L22" s="91">
        <f t="shared" ca="1" si="0"/>
        <v>15000</v>
      </c>
    </row>
    <row r="23" spans="1:12" x14ac:dyDescent="0.3">
      <c r="A23" s="267" t="str" cm="1">
        <f ca="1">IFERROR(_xlfn.XLOOKUP($H$4, INDIRECT("SingleBillSheet!$B$4:$B$18"), INDIRECT("SingleBillSheet!$V$4:$V$18"), ""), "")</f>
        <v>1010</v>
      </c>
      <c r="B23" s="268" t="str" cm="1">
        <f ca="1">IFERROR(_xlfn.XLOOKUP($H$4, INDIRECT("SingleBillSheet!$B$4:$B$18"), INDIRECT("SingleBillSheet!$W$4:$W$18"), ""), "")</f>
        <v>Bed</v>
      </c>
      <c r="C23" s="269"/>
      <c r="D23" s="269"/>
      <c r="E23" s="270"/>
      <c r="F23" s="271"/>
      <c r="G23" s="272" t="str" cm="1">
        <f ca="1">IFERROR(_xlfn.XLOOKUP($H$4, INDIRECT("SingleBillSheet!$B$4:$B$18"), INDIRECT("SingleBillSheet!$X$4:$X$18"), ""), "")</f>
        <v>HSN9087565</v>
      </c>
      <c r="H23" s="272" cm="1">
        <f ca="1">IFERROR(_xlfn.XLOOKUP($H$4, INDIRECT("SingleBillSheet!$B$4:$B$18"), INDIRECT("SingleBillSheet!$Y$4:$Y$18"), ""), "")</f>
        <v>50</v>
      </c>
      <c r="I23" s="272" cm="1">
        <f ca="1">IFERROR(_xlfn.XLOOKUP($H$4, INDIRECT("SingleBillSheet!$B$4:$B$18"), INDIRECT("SingleBillSheet!$Z$4:$Z$18"), ""), "")</f>
        <v>15</v>
      </c>
      <c r="J23" s="272" t="str" cm="1">
        <f ca="1">IFERROR(_xlfn.XLOOKUP($H$4, INDIRECT("SingleBillSheet!$B$4:$B$18"), INDIRECT("SingleBillSheet!$AA$4:$AA$18"), ""), "")</f>
        <v>Pack</v>
      </c>
      <c r="K23" s="89"/>
      <c r="L23" s="91">
        <f t="shared" ca="1" si="0"/>
        <v>750</v>
      </c>
    </row>
    <row r="24" spans="1:12" x14ac:dyDescent="0.3">
      <c r="A24" s="267" t="str" cm="1">
        <f ca="1">IFERROR(_xlfn.XLOOKUP($H$4, INDIRECT("SingleBillSheet!$B$5:$B$18"), INDIRECT("SingleBillSheet!$V$5:$V$18"), ""), "")</f>
        <v/>
      </c>
      <c r="B24" s="268" t="str" cm="1">
        <f ca="1">IFERROR(_xlfn.XLOOKUP($H$4, INDIRECT("SingleBillSheet!$B$5:$B$18"), INDIRECT("SingleBillSheet!$W$5:$W$18"), ""), "")</f>
        <v/>
      </c>
      <c r="C24" s="269"/>
      <c r="D24" s="269"/>
      <c r="E24" s="270"/>
      <c r="F24" s="271"/>
      <c r="G24" s="272" t="str" cm="1">
        <f ca="1">IFERROR(_xlfn.XLOOKUP($H$4, INDIRECT("SingleBillSheet!$B$5:$B$18"), INDIRECT("SingleBillSheet!$X$5:$X$18"), ""), "")</f>
        <v/>
      </c>
      <c r="H24" s="272" t="str" cm="1">
        <f ca="1">IFERROR(_xlfn.XLOOKUP($H$4, INDIRECT("SingleBillSheet!$B$5:$B$18"), INDIRECT("SingleBillSheet!$Y$5:$Y$18"), ""), "")</f>
        <v/>
      </c>
      <c r="I24" s="272" t="str" cm="1">
        <f ca="1">IFERROR(_xlfn.XLOOKUP($H$4, INDIRECT("SingleBillSheet!$B$5:$B$18"), INDIRECT("SingleBillSheet!$Z$5:$Z$18"), ""), "")</f>
        <v/>
      </c>
      <c r="J24" s="272" t="str" cm="1">
        <f ca="1">IFERROR(_xlfn.XLOOKUP($H$4, INDIRECT("SingleBillSheet!$B$5:$B$18"), INDIRECT("SingleBillSheet!$AA$5:$AA$18"), ""), "")</f>
        <v/>
      </c>
      <c r="K24" s="89"/>
      <c r="L24" s="91">
        <f t="shared" ca="1" si="0"/>
        <v>0</v>
      </c>
    </row>
    <row r="25" spans="1:12" x14ac:dyDescent="0.3">
      <c r="A25" s="267" t="str" cm="1">
        <f ca="1">IFERROR(_xlfn.XLOOKUP($H$4, INDIRECT("SingleBillSheet!$B$6:$B$18"), INDIRECT("SingleBillSheet!$V$6:$V$18"), ""), "")</f>
        <v/>
      </c>
      <c r="B25" s="268" t="str" cm="1">
        <f ca="1">IFERROR(_xlfn.XLOOKUP($H$4, INDIRECT("SingleBillSheet!$B$6:$B$18"), INDIRECT("SingleBillSheet!$W$6:$W$18"), ""), "")</f>
        <v/>
      </c>
      <c r="C25" s="269"/>
      <c r="D25" s="269"/>
      <c r="E25" s="270"/>
      <c r="F25" s="271"/>
      <c r="G25" s="272" t="str" cm="1">
        <f ca="1">IFERROR(_xlfn.XLOOKUP($H$4, INDIRECT("SingleBillSheet!$B$6:$B$18"), INDIRECT("SingleBillSheet!$X$6:$X$18"), ""), "")</f>
        <v/>
      </c>
      <c r="H25" s="272" t="str" cm="1">
        <f ca="1">IFERROR(_xlfn.XLOOKUP($H$4, INDIRECT("SingleBillSheet!$B$6:$B$18"), INDIRECT("SingleBillSheet!$Y$6:$Y$18"), ""), "")</f>
        <v/>
      </c>
      <c r="I25" s="272" t="str" cm="1">
        <f ca="1">IFERROR(_xlfn.XLOOKUP($H$4, INDIRECT("SingleBillSheet!$B$6:$B$18"), INDIRECT("SingleBillSheet!$Z$6:$Z$18"), ""), "")</f>
        <v/>
      </c>
      <c r="J25" s="272" t="str" cm="1">
        <f ca="1">IFERROR(_xlfn.XLOOKUP($H$4, INDIRECT("SingleBillSheet!$B$6:$B$18"), INDIRECT("SingleBillSheet!$AA$6:$AA$18"), ""), "")</f>
        <v/>
      </c>
      <c r="K25" s="89"/>
      <c r="L25" s="91">
        <f t="shared" ca="1" si="0"/>
        <v>0</v>
      </c>
    </row>
    <row r="26" spans="1:12" x14ac:dyDescent="0.3">
      <c r="A26" s="267" t="str" cm="1">
        <f ca="1">IFERROR(_xlfn.XLOOKUP($H$4, INDIRECT("SingleBillSheet!$B$7:$B$18"), INDIRECT("SingleBillSheet!$V$7:$V$18"), ""), "")</f>
        <v/>
      </c>
      <c r="B26" s="268" t="str" cm="1">
        <f ca="1">IFERROR(_xlfn.XLOOKUP($H$4, INDIRECT("SingleBillSheet!$B$7:$B$18"), INDIRECT("SingleBillSheet!$W$7:$W$18"), ""), "")</f>
        <v/>
      </c>
      <c r="C26" s="269"/>
      <c r="D26" s="269"/>
      <c r="E26" s="270"/>
      <c r="F26" s="271"/>
      <c r="G26" s="272" t="str" cm="1">
        <f ca="1">IFERROR(_xlfn.XLOOKUP($H$4, INDIRECT("SingleBillSheet!$B$7:$B$18"), INDIRECT("SingleBillSheet!$X$7:$X$18"), ""), "")</f>
        <v/>
      </c>
      <c r="H26" s="272" t="str" cm="1">
        <f ca="1">IFERROR(_xlfn.XLOOKUP($H$4, INDIRECT("SingleBillSheet!$B$7:$B$18"), INDIRECT("SingleBillSheet!$Y$7:$Y$18"), ""), "")</f>
        <v/>
      </c>
      <c r="I26" s="272" t="str" cm="1">
        <f ca="1">IFERROR(_xlfn.XLOOKUP($H$4, INDIRECT("SingleBillSheet!$B$7:$B$18"), INDIRECT("SingleBillSheet!$Z$7:$Z$18"), ""), "")</f>
        <v/>
      </c>
      <c r="J26" s="272" t="str" cm="1">
        <f ca="1">IFERROR(_xlfn.XLOOKUP($H$4, INDIRECT("SingleBillSheet!$B$7:$B$18"), INDIRECT("SingleBillSheet!$AA$7:$AA$18"), ""), "")</f>
        <v/>
      </c>
      <c r="K26" s="89"/>
      <c r="L26" s="91">
        <f t="shared" ca="1" si="0"/>
        <v>0</v>
      </c>
    </row>
    <row r="27" spans="1:12" x14ac:dyDescent="0.3">
      <c r="A27" s="267" t="str" cm="1">
        <f ca="1">IFERROR(_xlfn.XLOOKUP($H$4, INDIRECT("SingleBillSheet!$B$8:$B$18"), INDIRECT("SingleBillSheet!$V$8:$V$18"), ""), "")</f>
        <v/>
      </c>
      <c r="B27" s="268" t="str" cm="1">
        <f ca="1">IFERROR(_xlfn.XLOOKUP($H$4, INDIRECT("SingleBillSheet!$B$8:$B$18"), INDIRECT("SingleBillSheet!$W$8:$W$18"), ""), "")</f>
        <v/>
      </c>
      <c r="C27" s="269"/>
      <c r="D27" s="269"/>
      <c r="E27" s="270"/>
      <c r="F27" s="271"/>
      <c r="G27" s="272" t="str" cm="1">
        <f ca="1">IFERROR(_xlfn.XLOOKUP($H$4, INDIRECT("SingleBillSheet!$B$8:$B$18"), INDIRECT("SingleBillSheet!$X$8:$X$18"), ""), "")</f>
        <v/>
      </c>
      <c r="H27" s="272" t="str" cm="1">
        <f ca="1">IFERROR(_xlfn.XLOOKUP($H$4, INDIRECT("SingleBillSheet!$B$8:$B$18"), INDIRECT("SingleBillSheet!$Y$8:$Y$18"), ""), "")</f>
        <v/>
      </c>
      <c r="I27" s="272" t="str" cm="1">
        <f ca="1">IFERROR(_xlfn.XLOOKUP($H$4, INDIRECT("SingleBillSheet!$B$8:$B$18"), INDIRECT("SingleBillSheet!$Z$8:$Z$18"), ""), "")</f>
        <v/>
      </c>
      <c r="J27" s="272" t="str" cm="1">
        <f ca="1">IFERROR(_xlfn.XLOOKUP($H$4, INDIRECT("SingleBillSheet!$B$8:$B$18"), INDIRECT("SingleBillSheet!$AA$8:$AA$18"), ""), "")</f>
        <v/>
      </c>
      <c r="K27" s="89"/>
      <c r="L27" s="91">
        <f t="shared" ca="1" si="0"/>
        <v>0</v>
      </c>
    </row>
    <row r="28" spans="1:12" x14ac:dyDescent="0.3">
      <c r="A28" s="267" t="str" cm="1">
        <f ca="1">IFERROR(_xlfn.XLOOKUP($H$4, INDIRECT("SingleBillSheet!$B$9:$B$18"), INDIRECT("SingleBillSheet!$V$9:$V$18"), ""), "")</f>
        <v/>
      </c>
      <c r="B28" s="268" t="str" cm="1">
        <f ca="1">IFERROR(_xlfn.XLOOKUP($H$4, INDIRECT("SingleBillSheet!$B$9:$B$18"), INDIRECT("SingleBillSheet!$W$9:$W$18"), ""), "")</f>
        <v/>
      </c>
      <c r="C28" s="269"/>
      <c r="D28" s="269"/>
      <c r="E28" s="270"/>
      <c r="F28" s="271"/>
      <c r="G28" s="272" t="str" cm="1">
        <f ca="1">IFERROR(_xlfn.XLOOKUP($H$4, INDIRECT("SingleBillSheet!$B$9:$B$18"), INDIRECT("SingleBillSheet!$X$9:$X$18"), ""), "")</f>
        <v/>
      </c>
      <c r="H28" s="272" t="str" cm="1">
        <f ca="1">IFERROR(_xlfn.XLOOKUP($H$4, INDIRECT("SingleBillSheet!$B$9:$B$18"), INDIRECT("SingleBillSheet!$Y$9:$Y$18"), ""), "")</f>
        <v/>
      </c>
      <c r="I28" s="272" t="str" cm="1">
        <f ca="1">IFERROR(_xlfn.XLOOKUP($H$4, INDIRECT("SingleBillSheet!$B$9:$B$18"), INDIRECT("SingleBillSheet!$Z$9:$Z$18"), ""), "")</f>
        <v/>
      </c>
      <c r="J28" s="272" t="str" cm="1">
        <f ca="1">IFERROR(_xlfn.XLOOKUP($H$4, INDIRECT("SingleBillSheet!$B$9:$B$18"), INDIRECT("SingleBillSheet!$AA$9:$AA$18"), ""), "")</f>
        <v/>
      </c>
      <c r="K28" s="89"/>
      <c r="L28" s="91">
        <f t="shared" ca="1" si="0"/>
        <v>0</v>
      </c>
    </row>
    <row r="29" spans="1:12" x14ac:dyDescent="0.3">
      <c r="A29" s="267" t="str" cm="1">
        <f ca="1">IFERROR(_xlfn.XLOOKUP($H$4, INDIRECT("SingleBillSheet!$B$10:$B$18"), INDIRECT("SingleBillSheet!$V$10:$V$18"), ""), "")</f>
        <v/>
      </c>
      <c r="B29" s="268" t="str" cm="1">
        <f ca="1">IFERROR(_xlfn.XLOOKUP($H$4, INDIRECT("SingleBillSheet!$B$10:$B$18"), INDIRECT("SingleBillSheet!$W$10:$W$18"), ""), "")</f>
        <v/>
      </c>
      <c r="C29" s="269"/>
      <c r="D29" s="269"/>
      <c r="E29" s="270"/>
      <c r="F29" s="271"/>
      <c r="G29" s="272" t="str" cm="1">
        <f ca="1">IFERROR(_xlfn.XLOOKUP($H$4, INDIRECT("SingleBillSheet!$B$10:$B$18"), INDIRECT("SingleBillSheet!$X$10:$X$18"), ""), "")</f>
        <v/>
      </c>
      <c r="H29" s="272" t="str" cm="1">
        <f ca="1">IFERROR(_xlfn.XLOOKUP($H$4, INDIRECT("SingleBillSheet!$B$10:$B$18"), INDIRECT("SingleBillSheet!$Y$10:$Y$18"), ""), "")</f>
        <v/>
      </c>
      <c r="I29" s="272" t="str" cm="1">
        <f ca="1">IFERROR(_xlfn.XLOOKUP($H$4, INDIRECT("SingleBillSheet!$B$10:$B$18"), INDIRECT("SingleBillSheet!$Z$10:$Z$18"), ""), "")</f>
        <v/>
      </c>
      <c r="J29" s="272" t="str" cm="1">
        <f ca="1">IFERROR(_xlfn.XLOOKUP($H$4, INDIRECT("SingleBillSheet!$B$10:$B$18"), INDIRECT("SingleBillSheet!$AA$10:$AA$18"), ""), "")</f>
        <v/>
      </c>
      <c r="K29" s="89"/>
      <c r="L29" s="91">
        <f t="shared" ca="1" si="0"/>
        <v>0</v>
      </c>
    </row>
    <row r="30" spans="1:12" x14ac:dyDescent="0.3">
      <c r="A30" s="267" t="str" cm="1">
        <f ca="1">IFERROR(_xlfn.XLOOKUP($H$4, INDIRECT("SingleBillSheet!$B$11:$B$18"), INDIRECT("SingleBillSheet!$V$11:$V$18"), ""), "")</f>
        <v/>
      </c>
      <c r="B30" s="268" t="str" cm="1">
        <f ca="1">IFERROR(_xlfn.XLOOKUP($H$4, INDIRECT("SingleBillSheet!$B$11:$B$18"), INDIRECT("SingleBillSheet!$W$11:$W$18"), ""), "")</f>
        <v/>
      </c>
      <c r="C30" s="269"/>
      <c r="D30" s="269"/>
      <c r="E30" s="270"/>
      <c r="F30" s="271"/>
      <c r="G30" s="272" t="str" cm="1">
        <f ca="1">IFERROR(_xlfn.XLOOKUP($H$4, INDIRECT("SingleBillSheet!$B$11:$B$18"), INDIRECT("SingleBillSheet!$X$11:$X$18"), ""), "")</f>
        <v/>
      </c>
      <c r="H30" s="272" t="str" cm="1">
        <f ca="1">IFERROR(_xlfn.XLOOKUP($H$4, INDIRECT("SingleBillSheet!$B$11:$B$18"), INDIRECT("SingleBillSheet!$Y$11:$Y$18"), ""), "")</f>
        <v/>
      </c>
      <c r="I30" s="272" t="str" cm="1">
        <f ca="1">IFERROR(_xlfn.XLOOKUP($H$4, INDIRECT("SingleBillSheet!$B$11:$B$18"), INDIRECT("SingleBillSheet!$Z$11:$Z$18"), ""), "")</f>
        <v/>
      </c>
      <c r="J30" s="272" t="str" cm="1">
        <f ca="1">IFERROR(_xlfn.XLOOKUP($H$4, INDIRECT("SingleBillSheet!$B$11:$B$18"), INDIRECT("SingleBillSheet!$AA$11:$AA$18"), ""), "")</f>
        <v/>
      </c>
      <c r="K30" s="89"/>
      <c r="L30" s="91">
        <f t="shared" ca="1" si="0"/>
        <v>0</v>
      </c>
    </row>
    <row r="31" spans="1:12" x14ac:dyDescent="0.3">
      <c r="A31" s="267" t="str" cm="1">
        <f ca="1">IFERROR(_xlfn.XLOOKUP($H$4, INDIRECT("SingleBillSheet!$B$12:$B$18"), INDIRECT("SingleBillSheet!$V$12:$V$18"), ""), "")</f>
        <v/>
      </c>
      <c r="B31" s="268" t="str" cm="1">
        <f ca="1">IFERROR(_xlfn.XLOOKUP($H$4, INDIRECT("SingleBillSheet!$B$12:$B$18"), INDIRECT("SingleBillSheet!$W$12:$W$18"), ""), "")</f>
        <v/>
      </c>
      <c r="C31" s="269"/>
      <c r="D31" s="269"/>
      <c r="E31" s="270"/>
      <c r="F31" s="271"/>
      <c r="G31" s="272" t="str" cm="1">
        <f ca="1">IFERROR(_xlfn.XLOOKUP($H$4, INDIRECT("SingleBillSheet!$B$12:$B$18"), INDIRECT("SingleBillSheet!$X$12:$X$18"), ""), "")</f>
        <v/>
      </c>
      <c r="H31" s="272" t="str" cm="1">
        <f ca="1">IFERROR(_xlfn.XLOOKUP($H$4, INDIRECT("SingleBillSheet!$B$12:$B$18"), INDIRECT("SingleBillSheet!$Y$12:$Y$18"), ""), "")</f>
        <v/>
      </c>
      <c r="I31" s="272" t="str" cm="1">
        <f ca="1">IFERROR(_xlfn.XLOOKUP($H$4, INDIRECT("SingleBillSheet!$B$12:$B$18"), INDIRECT("SingleBillSheet!$Z$12:$Z$18"), ""), "")</f>
        <v/>
      </c>
      <c r="J31" s="272" t="str" cm="1">
        <f ca="1">IFERROR(_xlfn.XLOOKUP($H$4, INDIRECT("SingleBillSheet!$B$12:$B$18"), INDIRECT("SingleBillSheet!$AA$12:$AA$18"), ""), "")</f>
        <v/>
      </c>
      <c r="K31" s="89"/>
      <c r="L31" s="91">
        <f t="shared" ca="1" si="0"/>
        <v>0</v>
      </c>
    </row>
    <row r="32" spans="1:12" x14ac:dyDescent="0.3">
      <c r="A32" s="267" t="str" cm="1">
        <f ca="1">IFERROR(_xlfn.XLOOKUP($H$4, INDIRECT("SingleBillSheet!$B$13:$B$18"), INDIRECT("SingleBillSheet!$V$13:$V$18"), ""), "")</f>
        <v/>
      </c>
      <c r="B32" s="268" t="str" cm="1">
        <f ca="1">IFERROR(_xlfn.XLOOKUP($H$4, INDIRECT("SingleBillSheet!$B$13:$B$18"), INDIRECT("SingleBillSheet!$W$13:$W$18"), ""), "")</f>
        <v/>
      </c>
      <c r="C32" s="269"/>
      <c r="D32" s="269"/>
      <c r="E32" s="270"/>
      <c r="F32" s="271"/>
      <c r="G32" s="272" t="str" cm="1">
        <f ca="1">IFERROR(_xlfn.XLOOKUP($H$4, INDIRECT("SingleBillSheet!$B$13:$B$18"), INDIRECT("SingleBillSheet!$X$13:$X$18"), ""), "")</f>
        <v/>
      </c>
      <c r="H32" s="272" t="str" cm="1">
        <f ca="1">IFERROR(_xlfn.XLOOKUP($H$4, INDIRECT("SingleBillSheet!$B$13:$B$18"), INDIRECT("SingleBillSheet!$Y$13:$Y$18"), ""), "")</f>
        <v/>
      </c>
      <c r="I32" s="272" t="str" cm="1">
        <f ca="1">IFERROR(_xlfn.XLOOKUP($H$4, INDIRECT("SingleBillSheet!$B$13:$B$18"), INDIRECT("SingleBillSheet!$Z$13:$Z$18"), ""), "")</f>
        <v/>
      </c>
      <c r="J32" s="272" t="str" cm="1">
        <f ca="1">IFERROR(_xlfn.XLOOKUP($H$4, INDIRECT("SingleBillSheet!$B$13:$B$18"), INDIRECT("SingleBillSheet!$AA$13:$AA$18"), ""), "")</f>
        <v/>
      </c>
      <c r="K32" s="89"/>
      <c r="L32" s="91">
        <f t="shared" ca="1" si="0"/>
        <v>0</v>
      </c>
    </row>
    <row r="33" spans="1:12" x14ac:dyDescent="0.3">
      <c r="A33" s="267" t="str" cm="1">
        <f ca="1">IFERROR(_xlfn.XLOOKUP($H$4, INDIRECT("SingleBillSheet!$B$14:$B$18"), INDIRECT("SingleBillSheet!$V$14:$V$18"), ""), "")</f>
        <v/>
      </c>
      <c r="B33" s="268" t="str" cm="1">
        <f ca="1">IFERROR(_xlfn.XLOOKUP($H$4, INDIRECT("SingleBillSheet!$B$14:$B$18"), INDIRECT("SingleBillSheet!$W$14:$W$18"), ""), "")</f>
        <v/>
      </c>
      <c r="C33" s="269"/>
      <c r="D33" s="269"/>
      <c r="E33" s="270"/>
      <c r="F33" s="271"/>
      <c r="G33" s="272" t="str" cm="1">
        <f ca="1">IFERROR(_xlfn.XLOOKUP($H$4, INDIRECT("SingleBillSheet!$B$14:$B$18"), INDIRECT("SingleBillSheet!$X$14:$X$18"), ""), "")</f>
        <v/>
      </c>
      <c r="H33" s="272" t="str" cm="1">
        <f ca="1">IFERROR(_xlfn.XLOOKUP($H$4, INDIRECT("SingleBillSheet!$B$14:$B$18"), INDIRECT("SingleBillSheet!$Y$14:$Y$18"), ""), "")</f>
        <v/>
      </c>
      <c r="I33" s="272" t="str" cm="1">
        <f ca="1">IFERROR(_xlfn.XLOOKUP($H$4, INDIRECT("SingleBillSheet!$B$14:$B$18"), INDIRECT("SingleBillSheet!$Z$14:$Z$18"), ""), "")</f>
        <v/>
      </c>
      <c r="J33" s="272" t="str" cm="1">
        <f ca="1">IFERROR(_xlfn.XLOOKUP($H$4, INDIRECT("SingleBillSheet!$B$14:$B$18"), INDIRECT("SingleBillSheet!$AA$14:$AA$18"), ""), "")</f>
        <v/>
      </c>
      <c r="K33" s="89"/>
      <c r="L33" s="91">
        <f t="shared" ca="1" si="0"/>
        <v>0</v>
      </c>
    </row>
    <row r="34" spans="1:12" x14ac:dyDescent="0.3">
      <c r="A34" s="267" t="str" cm="1">
        <f ca="1">IFERROR(_xlfn.XLOOKUP($H$4, INDIRECT("SingleBillSheet!$B$15:$B$18"), INDIRECT("SingleBillSheet!$V$15:$V$18"), ""), "")</f>
        <v/>
      </c>
      <c r="B34" s="268" t="str" cm="1">
        <f ca="1">IFERROR(_xlfn.XLOOKUP($H$4, INDIRECT("SingleBillSheet!$B$15:$B$18"), INDIRECT("SingleBillSheet!$W$15:$W$18"), ""), "")</f>
        <v/>
      </c>
      <c r="C34" s="269"/>
      <c r="D34" s="269"/>
      <c r="E34" s="270"/>
      <c r="F34" s="271"/>
      <c r="G34" s="272" t="str" cm="1">
        <f ca="1">IFERROR(_xlfn.XLOOKUP($H$4, INDIRECT("SingleBillSheet!$B$15:$B$18"), INDIRECT("SingleBillSheet!$X$15:$X$18"), ""), "")</f>
        <v/>
      </c>
      <c r="H34" s="272" t="str" cm="1">
        <f ca="1">IFERROR(_xlfn.XLOOKUP($H$4, INDIRECT("SingleBillSheet!$B$15:$B$18"), INDIRECT("SingleBillSheet!$Y$15:$Y$18"), ""), "")</f>
        <v/>
      </c>
      <c r="I34" s="272" t="str" cm="1">
        <f ca="1">IFERROR(_xlfn.XLOOKUP($H$4, INDIRECT("SingleBillSheet!$B$15:$B$18"), INDIRECT("SingleBillSheet!$Z$15:$Z$18"), ""), "")</f>
        <v/>
      </c>
      <c r="J34" s="272" t="str" cm="1">
        <f ca="1">IFERROR(_xlfn.XLOOKUP($H$4, INDIRECT("SingleBillSheet!$B$15:$B$18"), INDIRECT("SingleBillSheet!$AA$15:$AA$18"), ""), "")</f>
        <v/>
      </c>
      <c r="K34" s="89"/>
      <c r="L34" s="91">
        <f t="shared" ca="1" si="0"/>
        <v>0</v>
      </c>
    </row>
    <row r="35" spans="1:12" x14ac:dyDescent="0.3">
      <c r="A35" s="267" t="str" cm="1">
        <f ca="1">IFERROR(_xlfn.XLOOKUP($H$4, INDIRECT("SingleBillSheet!$B$16:$B$18"), INDIRECT("SingleBillSheet!$V$16:$V$18"), ""), "")</f>
        <v/>
      </c>
      <c r="B35" s="268" t="str" cm="1">
        <f ca="1">IFERROR(_xlfn.XLOOKUP($H$4, INDIRECT("SingleBillSheet!$B$16:$B$18"), INDIRECT("SingleBillSheet!$W$16:$W$18"), ""), "")</f>
        <v/>
      </c>
      <c r="C35" s="269"/>
      <c r="D35" s="269"/>
      <c r="E35" s="270"/>
      <c r="F35" s="271"/>
      <c r="G35" s="272" t="str" cm="1">
        <f ca="1">IFERROR(_xlfn.XLOOKUP($H$4, INDIRECT("SingleBillSheet!$B$16:$B$18"), INDIRECT("SingleBillSheet!$X$16:$X$18"), ""), "")</f>
        <v/>
      </c>
      <c r="H35" s="272" t="str" cm="1">
        <f ca="1">IFERROR(_xlfn.XLOOKUP($H$4, INDIRECT("SingleBillSheet!$B$16:$B$18"), INDIRECT("SingleBillSheet!$Y$16:$Y$18"), ""), "")</f>
        <v/>
      </c>
      <c r="I35" s="272" t="str" cm="1">
        <f ca="1">IFERROR(_xlfn.XLOOKUP($H$4, INDIRECT("SingleBillSheet!$B$16:$B$18"), INDIRECT("SingleBillSheet!$Z$16:$Z$18"), ""), "")</f>
        <v/>
      </c>
      <c r="J35" s="272" t="str" cm="1">
        <f ca="1">IFERROR(_xlfn.XLOOKUP($H$4, INDIRECT("SingleBillSheet!$B$16:$B$18"), INDIRECT("SingleBillSheet!$AA$16:$AA$18"), ""), "")</f>
        <v/>
      </c>
      <c r="K35" s="89"/>
      <c r="L35" s="91">
        <f t="shared" ca="1" si="0"/>
        <v>0</v>
      </c>
    </row>
    <row r="36" spans="1:12" x14ac:dyDescent="0.3">
      <c r="A36" s="267" t="str" cm="1">
        <f ca="1">IFERROR(_xlfn.XLOOKUP($H$4, INDIRECT("SingleBillSheet!$B$17:$B$18"), INDIRECT("SingleBillSheet!$V$17:$V$18"), ""), "")</f>
        <v/>
      </c>
      <c r="B36" s="268" t="str" cm="1">
        <f ca="1">IFERROR(_xlfn.XLOOKUP($H$4, INDIRECT("SingleBillSheet!$B$17:$B$18"), INDIRECT("SingleBillSheet!$W$17:$W$18"), ""), "")</f>
        <v/>
      </c>
      <c r="C36" s="269"/>
      <c r="D36" s="269"/>
      <c r="E36" s="270"/>
      <c r="F36" s="271"/>
      <c r="G36" s="272" t="str" cm="1">
        <f ca="1">IFERROR(_xlfn.XLOOKUP($H$4, INDIRECT("SingleBillSheet!$B$17:$B$18"), INDIRECT("SingleBillSheet!$X$17:$X$18"), ""), "")</f>
        <v/>
      </c>
      <c r="H36" s="272" t="str" cm="1">
        <f ca="1">IFERROR(_xlfn.XLOOKUP($H$4, INDIRECT("SingleBillSheet!$B$17:$B$18"), INDIRECT("SingleBillSheet!$Y$17:$Y$18"), ""), "")</f>
        <v/>
      </c>
      <c r="I36" s="272" t="str" cm="1">
        <f ca="1">IFERROR(_xlfn.XLOOKUP($H$4, INDIRECT("SingleBillSheet!$B$17:$B$18"), INDIRECT("SingleBillSheet!$Z$17:$Z$18"), ""), "")</f>
        <v/>
      </c>
      <c r="J36" s="272" t="str" cm="1">
        <f ca="1">IFERROR(_xlfn.XLOOKUP($H$4, INDIRECT("SingleBillSheet!$B$17:$B$18"), INDIRECT("SingleBillSheet!$AA$17:$AA$18"), ""), "")</f>
        <v/>
      </c>
      <c r="K36" s="89"/>
      <c r="L36" s="91">
        <f t="shared" ca="1" si="0"/>
        <v>0</v>
      </c>
    </row>
    <row r="37" spans="1:12" x14ac:dyDescent="0.3">
      <c r="A37" s="267" t="str" cm="1">
        <f ca="1">IFERROR(_xlfn.XLOOKUP($H$4, INDIRECT("SingleBillSheet!$B$18:$B$18"), INDIRECT("SingleBillSheet!$V$18:$V$18"), ""), "")</f>
        <v/>
      </c>
      <c r="B37" s="268" t="str" cm="1">
        <f ca="1">IFERROR(_xlfn.XLOOKUP($H$4, INDIRECT("SingleBillSheet!$B$18:$B$18"), INDIRECT("SingleBillSheet!$W$18:$W$18"), ""), "")</f>
        <v/>
      </c>
      <c r="C37" s="269"/>
      <c r="D37" s="269"/>
      <c r="E37" s="270"/>
      <c r="F37" s="271"/>
      <c r="G37" s="272" t="str" cm="1">
        <f ca="1">IFERROR(_xlfn.XLOOKUP($H$4, INDIRECT("SingleBillSheet!$B$18:$B$18"), INDIRECT("SingleBillSheet!$X$18:$X$18"), ""), "")</f>
        <v/>
      </c>
      <c r="H37" s="272" t="str" cm="1">
        <f ca="1">IFERROR(_xlfn.XLOOKUP($H$4, INDIRECT("SingleBillSheet!$B$18:$B$18"), INDIRECT("SingleBillSheet!$Y$18:$Y$18"), ""), "")</f>
        <v/>
      </c>
      <c r="I37" s="272" t="str" cm="1">
        <f ca="1">IFERROR(_xlfn.XLOOKUP($H$4, INDIRECT("SingleBillSheet!$B$18:$B$18"), INDIRECT("SingleBillSheet!$Z$18:$Z$18"), ""), "")</f>
        <v/>
      </c>
      <c r="J37" s="272" t="str" cm="1">
        <f ca="1">IFERROR(_xlfn.XLOOKUP($H$4, INDIRECT("SingleBillSheet!$B$18:$B$18"), INDIRECT("SingleBillSheet!$AA$18:$AA$18"), ""), "")</f>
        <v/>
      </c>
      <c r="K37" s="89"/>
      <c r="L37" s="91">
        <f t="shared" ca="1" si="0"/>
        <v>0</v>
      </c>
    </row>
    <row r="38" spans="1:12" ht="15.6" customHeight="1" x14ac:dyDescent="0.3">
      <c r="A38" s="86"/>
      <c r="B38" s="66"/>
      <c r="F38" s="63"/>
      <c r="G38" s="88"/>
      <c r="H38" s="90"/>
      <c r="I38" s="92"/>
      <c r="J38" s="88"/>
      <c r="K38" s="89"/>
      <c r="L38" s="93">
        <f ca="1">SUM(L20:L37)</f>
        <v>25750</v>
      </c>
    </row>
    <row r="39" spans="1:12" x14ac:dyDescent="0.3">
      <c r="A39" s="86"/>
      <c r="B39" s="66"/>
      <c r="F39" s="63"/>
      <c r="G39" s="88"/>
      <c r="H39" s="90"/>
      <c r="I39" s="92"/>
      <c r="J39" s="88"/>
      <c r="K39" s="89"/>
      <c r="L39" s="91"/>
    </row>
    <row r="40" spans="1:12" x14ac:dyDescent="0.3">
      <c r="A40" s="94"/>
      <c r="B40" s="66"/>
      <c r="C40" s="62" t="s">
        <v>267</v>
      </c>
      <c r="D40" s="62"/>
      <c r="E40" s="62"/>
      <c r="F40" s="63"/>
      <c r="G40" s="95"/>
      <c r="H40" s="95"/>
      <c r="I40" s="96">
        <f ca="1">(INDIRECT("SingleBillSheet!$AB$2"))/2</f>
        <v>9</v>
      </c>
      <c r="J40" s="96" t="s">
        <v>268</v>
      </c>
      <c r="K40" s="66"/>
      <c r="L40" s="97">
        <f ca="1">L38*9%</f>
        <v>2317.5</v>
      </c>
    </row>
    <row r="41" spans="1:12" x14ac:dyDescent="0.3">
      <c r="A41" s="94"/>
      <c r="B41" s="66"/>
      <c r="C41" s="62" t="s">
        <v>269</v>
      </c>
      <c r="D41" s="62"/>
      <c r="E41" s="62"/>
      <c r="F41" s="63"/>
      <c r="G41" s="95"/>
      <c r="H41" s="95"/>
      <c r="I41" s="96">
        <f ca="1">(INDIRECT("SingleBillSheet!$AB$2"))/2</f>
        <v>9</v>
      </c>
      <c r="J41" s="95" t="s">
        <v>268</v>
      </c>
      <c r="K41" s="66"/>
      <c r="L41" s="97">
        <f ca="1">L40</f>
        <v>2317.5</v>
      </c>
    </row>
    <row r="42" spans="1:12" x14ac:dyDescent="0.3">
      <c r="A42" s="94"/>
      <c r="B42" s="66"/>
      <c r="F42" s="63"/>
      <c r="G42" s="95"/>
      <c r="H42" s="95"/>
      <c r="I42" s="66"/>
      <c r="J42" s="95"/>
      <c r="K42" s="66"/>
      <c r="L42" s="98"/>
    </row>
    <row r="43" spans="1:12" x14ac:dyDescent="0.3">
      <c r="A43" s="94"/>
      <c r="B43" s="66"/>
      <c r="F43" s="63"/>
      <c r="G43" s="95"/>
      <c r="H43" s="95"/>
      <c r="I43" s="66"/>
      <c r="J43" s="95"/>
      <c r="K43" s="66" t="s">
        <v>270</v>
      </c>
      <c r="L43" s="98">
        <v>0.48</v>
      </c>
    </row>
    <row r="44" spans="1:12" ht="18" customHeight="1" x14ac:dyDescent="0.35">
      <c r="A44" s="99"/>
      <c r="B44" s="74"/>
      <c r="C44" s="71"/>
      <c r="D44" s="71"/>
      <c r="E44" s="71" t="s">
        <v>271</v>
      </c>
      <c r="F44" s="73"/>
      <c r="G44" s="100"/>
      <c r="H44" s="53"/>
      <c r="I44" s="74"/>
      <c r="J44" s="100"/>
      <c r="K44" s="74"/>
      <c r="L44" s="101">
        <f ca="1">L43+L41+L40+L38</f>
        <v>30385.48</v>
      </c>
    </row>
    <row r="45" spans="1:12" ht="15" customHeight="1" x14ac:dyDescent="0.3">
      <c r="A45" s="102" t="s">
        <v>272</v>
      </c>
      <c r="B45" s="103"/>
      <c r="C45" s="103"/>
      <c r="D45" s="103"/>
      <c r="L45" s="68"/>
    </row>
    <row r="46" spans="1:12" ht="17.399999999999999" customHeight="1" x14ac:dyDescent="0.35">
      <c r="A46" s="104" t="str">
        <f ca="1">INDIRECT("SingleBillSheet!$AC$2")</f>
        <v>Lakh Rupees Only</v>
      </c>
      <c r="B46" s="62"/>
      <c r="C46" s="62"/>
      <c r="D46" s="62"/>
      <c r="E46" s="62"/>
      <c r="F46" s="62"/>
      <c r="G46" s="62"/>
      <c r="L46" s="68"/>
    </row>
    <row r="47" spans="1:12" ht="15" customHeight="1" x14ac:dyDescent="0.3">
      <c r="A47" s="42" t="s">
        <v>273</v>
      </c>
      <c r="B47" s="41"/>
      <c r="C47" s="41"/>
      <c r="D47" s="41"/>
      <c r="E47" s="40"/>
      <c r="F47" s="105"/>
      <c r="G47" s="36" t="s">
        <v>274</v>
      </c>
      <c r="H47" s="34" t="s">
        <v>275</v>
      </c>
      <c r="I47" s="33"/>
      <c r="J47" s="34" t="s">
        <v>276</v>
      </c>
      <c r="K47" s="33"/>
      <c r="L47" s="32" t="s">
        <v>277</v>
      </c>
    </row>
    <row r="48" spans="1:12" ht="15" customHeight="1" x14ac:dyDescent="0.3">
      <c r="A48" s="39"/>
      <c r="B48" s="38"/>
      <c r="C48" s="38"/>
      <c r="D48" s="38"/>
      <c r="E48" s="37"/>
      <c r="F48" s="106"/>
      <c r="G48" s="35"/>
      <c r="H48" s="107" t="s">
        <v>278</v>
      </c>
      <c r="I48" s="107" t="s">
        <v>279</v>
      </c>
      <c r="J48" s="107" t="s">
        <v>278</v>
      </c>
      <c r="K48" s="107" t="s">
        <v>279</v>
      </c>
      <c r="L48" s="31"/>
    </row>
    <row r="49" spans="1:12" x14ac:dyDescent="0.3">
      <c r="A49" s="70"/>
      <c r="B49" s="30" t="s">
        <v>280</v>
      </c>
      <c r="C49" s="30"/>
      <c r="D49" s="30"/>
      <c r="E49" s="73"/>
      <c r="F49" s="66"/>
      <c r="G49" s="108">
        <f ca="1">L38</f>
        <v>25750</v>
      </c>
      <c r="H49" s="262">
        <f ca="1">I40</f>
        <v>9</v>
      </c>
      <c r="I49" s="108">
        <f ca="1">L40</f>
        <v>2317.5</v>
      </c>
      <c r="J49" s="262">
        <f ca="1">I41</f>
        <v>9</v>
      </c>
      <c r="K49" s="108">
        <f ca="1">L41</f>
        <v>2317.5</v>
      </c>
      <c r="L49" s="109">
        <f ca="1">I49+K49</f>
        <v>4635</v>
      </c>
    </row>
    <row r="50" spans="1:12" x14ac:dyDescent="0.3">
      <c r="A50" s="70"/>
      <c r="B50" s="71"/>
      <c r="C50" s="71"/>
      <c r="D50" s="71"/>
      <c r="E50" s="110" t="s">
        <v>281</v>
      </c>
      <c r="F50" s="74"/>
      <c r="G50" s="111">
        <f ca="1">G49</f>
        <v>25750</v>
      </c>
      <c r="H50" s="112"/>
      <c r="I50" s="111">
        <f ca="1">I49</f>
        <v>2317.5</v>
      </c>
      <c r="J50" s="112"/>
      <c r="K50" s="111">
        <f ca="1">K49</f>
        <v>2317.5</v>
      </c>
      <c r="L50" s="113">
        <f ca="1">L49</f>
        <v>4635</v>
      </c>
    </row>
    <row r="51" spans="1:12" x14ac:dyDescent="0.3">
      <c r="A51" s="114"/>
      <c r="B51" s="115"/>
      <c r="C51" s="115"/>
      <c r="D51" s="115"/>
      <c r="E51" s="116"/>
      <c r="F51" s="117"/>
      <c r="G51" s="116"/>
      <c r="H51" s="112"/>
      <c r="I51" s="112"/>
      <c r="J51" s="112"/>
      <c r="K51" s="117"/>
      <c r="L51" s="118"/>
    </row>
    <row r="52" spans="1:12" ht="15.6" customHeight="1" x14ac:dyDescent="0.3">
      <c r="A52" s="119" t="s">
        <v>282</v>
      </c>
      <c r="B52" s="62"/>
      <c r="C52" s="62"/>
      <c r="D52" s="62"/>
      <c r="E52" s="62"/>
      <c r="F52" s="62"/>
      <c r="G52" s="62"/>
      <c r="L52" s="68"/>
    </row>
    <row r="53" spans="1:12" ht="16.2" customHeight="1" x14ac:dyDescent="0.3">
      <c r="A53" s="119" t="str">
        <f ca="1">INDIRECT("SingleBillSheet!$AD$2")</f>
        <v>Lakh Rupees Only</v>
      </c>
      <c r="B53" s="62"/>
      <c r="C53" s="62"/>
      <c r="D53" s="62"/>
      <c r="E53" s="62"/>
      <c r="F53" s="62"/>
      <c r="G53" s="62"/>
      <c r="L53" s="68"/>
    </row>
    <row r="54" spans="1:12" ht="15.6" customHeight="1" x14ac:dyDescent="0.3">
      <c r="A54" s="29" t="s">
        <v>283</v>
      </c>
      <c r="B54" s="28"/>
      <c r="C54" s="28"/>
      <c r="D54" s="28"/>
      <c r="E54" s="28"/>
      <c r="F54" s="27"/>
      <c r="L54" s="68"/>
    </row>
    <row r="55" spans="1:12" x14ac:dyDescent="0.3">
      <c r="A55" s="120" t="s">
        <v>284</v>
      </c>
      <c r="B55" s="121"/>
      <c r="C55" s="121" t="s">
        <v>285</v>
      </c>
      <c r="D55" s="121" t="s">
        <v>286</v>
      </c>
      <c r="E55" s="121"/>
      <c r="F55" s="122"/>
      <c r="L55" s="68"/>
    </row>
    <row r="56" spans="1:12" ht="17.399999999999999" customHeight="1" x14ac:dyDescent="0.35">
      <c r="A56" s="120" t="s">
        <v>287</v>
      </c>
      <c r="B56" s="121"/>
      <c r="C56" s="121" t="s">
        <v>285</v>
      </c>
      <c r="D56" s="123" t="s">
        <v>288</v>
      </c>
      <c r="E56" s="124"/>
      <c r="F56" s="122"/>
      <c r="L56" s="68"/>
    </row>
    <row r="57" spans="1:12" ht="15" customHeight="1" x14ac:dyDescent="0.3">
      <c r="A57" s="125" t="s">
        <v>289</v>
      </c>
      <c r="B57" s="126"/>
      <c r="C57" s="126" t="s">
        <v>285</v>
      </c>
      <c r="D57" s="126" t="s">
        <v>290</v>
      </c>
      <c r="E57" s="126"/>
      <c r="F57" s="127"/>
      <c r="L57" s="68"/>
    </row>
    <row r="58" spans="1:12" ht="18" customHeight="1" x14ac:dyDescent="0.35">
      <c r="A58" s="128" t="s">
        <v>291</v>
      </c>
      <c r="B58" s="85"/>
      <c r="H58" s="76"/>
      <c r="I58" s="129" t="s">
        <v>292</v>
      </c>
      <c r="J58" s="130"/>
      <c r="K58" s="130"/>
      <c r="L58" s="131"/>
    </row>
    <row r="59" spans="1:12" x14ac:dyDescent="0.3">
      <c r="A59" s="60" t="s">
        <v>293</v>
      </c>
      <c r="H59" s="66"/>
      <c r="L59" s="68"/>
    </row>
    <row r="60" spans="1:12" x14ac:dyDescent="0.3">
      <c r="A60" s="60" t="s">
        <v>294</v>
      </c>
      <c r="H60" s="66"/>
      <c r="L60" s="68"/>
    </row>
    <row r="61" spans="1:12" ht="16.2" customHeight="1" x14ac:dyDescent="0.3">
      <c r="A61" s="132"/>
      <c r="B61" s="133"/>
      <c r="C61" s="133"/>
      <c r="D61" s="133"/>
      <c r="E61" s="133"/>
      <c r="F61" s="133"/>
      <c r="G61" s="133"/>
      <c r="H61" s="134"/>
      <c r="I61" s="133"/>
      <c r="J61" s="135" t="s">
        <v>295</v>
      </c>
      <c r="K61" s="135"/>
      <c r="L61" s="136"/>
    </row>
  </sheetData>
  <mergeCells count="10">
    <mergeCell ref="B49:D49"/>
    <mergeCell ref="A54:F54"/>
    <mergeCell ref="A1:L2"/>
    <mergeCell ref="J3:J4"/>
    <mergeCell ref="K4:L4"/>
    <mergeCell ref="A47:E48"/>
    <mergeCell ref="G47:G48"/>
    <mergeCell ref="H47:I47"/>
    <mergeCell ref="J47:K47"/>
    <mergeCell ref="L47:L48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1604-F665-4D5E-B394-BC770CF25C13}">
  <dimension ref="A1:N65"/>
  <sheetViews>
    <sheetView zoomScale="85" zoomScaleNormal="85" workbookViewId="0">
      <selection activeCell="A17" sqref="A17"/>
    </sheetView>
  </sheetViews>
  <sheetFormatPr defaultColWidth="14" defaultRowHeight="14.4" x14ac:dyDescent="0.3"/>
  <cols>
    <col min="1" max="1" width="8.21875" customWidth="1"/>
    <col min="2" max="2" width="9.21875" customWidth="1"/>
    <col min="3" max="3" width="6" customWidth="1"/>
    <col min="4" max="4" width="9.21875" customWidth="1"/>
    <col min="5" max="5" width="7.6640625" customWidth="1"/>
    <col min="6" max="6" width="6.33203125" customWidth="1"/>
    <col min="7" max="7" width="11.88671875" customWidth="1"/>
    <col min="8" max="8" width="7.44140625" customWidth="1"/>
    <col min="9" max="9" width="10" customWidth="1"/>
    <col min="10" max="10" width="6.44140625" customWidth="1"/>
    <col min="11" max="11" width="11.88671875" customWidth="1"/>
    <col min="12" max="12" width="6.6640625" customWidth="1"/>
    <col min="13" max="13" width="8" customWidth="1"/>
    <col min="14" max="14" width="12.5546875" customWidth="1"/>
  </cols>
  <sheetData>
    <row r="1" spans="1:14" x14ac:dyDescent="0.3">
      <c r="A1" s="26" t="s">
        <v>243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23"/>
    </row>
    <row r="2" spans="1:14" x14ac:dyDescent="0.3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0"/>
      <c r="N2" s="19"/>
    </row>
    <row r="3" spans="1:14" ht="15.6" customHeight="1" x14ac:dyDescent="0.3">
      <c r="A3" s="54"/>
      <c r="B3" s="55"/>
      <c r="C3" s="55"/>
      <c r="D3" s="55"/>
      <c r="E3" s="55"/>
      <c r="F3" s="55"/>
      <c r="G3" s="56"/>
      <c r="H3" s="57" t="s">
        <v>244</v>
      </c>
      <c r="I3" s="58"/>
      <c r="J3" s="137"/>
      <c r="K3" s="138" t="s">
        <v>31</v>
      </c>
      <c r="L3" s="18" t="s">
        <v>245</v>
      </c>
      <c r="M3" s="17"/>
      <c r="N3" s="59"/>
    </row>
    <row r="4" spans="1:14" ht="16.95" customHeight="1" x14ac:dyDescent="0.3">
      <c r="A4" s="60"/>
      <c r="D4" s="61" t="s">
        <v>246</v>
      </c>
      <c r="E4" s="62"/>
      <c r="G4" s="63"/>
      <c r="H4" s="64" t="str">
        <f ca="1">INDIRECT("SingleBillSheet!$B$2")</f>
        <v>INV1009</v>
      </c>
      <c r="I4" s="65"/>
      <c r="J4" s="139"/>
      <c r="K4" s="138" t="s">
        <v>83</v>
      </c>
      <c r="L4" s="44">
        <f ca="1">INDIRECT("SingleBillSheet!$C$2")</f>
        <v>45935</v>
      </c>
      <c r="M4" s="16"/>
      <c r="N4" s="140"/>
    </row>
    <row r="5" spans="1:14" x14ac:dyDescent="0.3">
      <c r="A5" s="60"/>
      <c r="D5" t="s">
        <v>247</v>
      </c>
      <c r="G5" s="63"/>
      <c r="H5" s="66" t="s">
        <v>296</v>
      </c>
      <c r="L5" s="62" t="str">
        <f ca="1">INDIRECT("SingleBillSheet!$H$2")</f>
        <v>Ambani</v>
      </c>
      <c r="N5" s="68"/>
    </row>
    <row r="6" spans="1:14" x14ac:dyDescent="0.3">
      <c r="A6" s="60"/>
      <c r="D6" t="s">
        <v>248</v>
      </c>
      <c r="G6" s="63"/>
      <c r="H6" s="87" t="s">
        <v>297</v>
      </c>
      <c r="L6" s="62"/>
      <c r="N6" s="68"/>
    </row>
    <row r="7" spans="1:14" x14ac:dyDescent="0.3">
      <c r="A7" s="60"/>
      <c r="D7" t="s">
        <v>250</v>
      </c>
      <c r="G7" s="63"/>
      <c r="H7" s="66" t="s">
        <v>298</v>
      </c>
      <c r="I7" s="85"/>
      <c r="J7" s="85"/>
      <c r="K7">
        <f ca="1">INDIRECT("SingleBillSheet!$F$2")</f>
        <v>45935</v>
      </c>
      <c r="N7" s="68"/>
    </row>
    <row r="8" spans="1:14" x14ac:dyDescent="0.3">
      <c r="A8" s="60"/>
      <c r="D8" t="s">
        <v>252</v>
      </c>
      <c r="G8" s="63"/>
      <c r="H8" s="66" t="s">
        <v>255</v>
      </c>
      <c r="L8" s="141"/>
      <c r="M8" s="141"/>
      <c r="N8" s="68"/>
    </row>
    <row r="9" spans="1:14" x14ac:dyDescent="0.3">
      <c r="A9" s="70"/>
      <c r="B9" s="71"/>
      <c r="C9" s="71"/>
      <c r="D9" s="71" t="s">
        <v>299</v>
      </c>
      <c r="E9" s="71"/>
      <c r="F9" s="71"/>
      <c r="G9" s="73"/>
      <c r="H9" s="66" t="s">
        <v>266</v>
      </c>
      <c r="I9" s="71"/>
      <c r="J9" s="71"/>
      <c r="K9" s="71"/>
      <c r="L9" s="71"/>
      <c r="M9" s="71"/>
      <c r="N9" s="75"/>
    </row>
    <row r="10" spans="1:14" x14ac:dyDescent="0.3">
      <c r="A10" s="142" t="s">
        <v>256</v>
      </c>
      <c r="B10" s="55"/>
      <c r="C10" s="55"/>
      <c r="D10" s="55"/>
      <c r="E10" s="55"/>
      <c r="F10" s="55"/>
      <c r="G10" s="56"/>
      <c r="H10" s="143" t="s">
        <v>300</v>
      </c>
      <c r="I10" s="55"/>
      <c r="J10" s="55"/>
      <c r="K10" s="55"/>
      <c r="L10" s="55"/>
      <c r="M10" s="55"/>
      <c r="N10" s="59"/>
    </row>
    <row r="11" spans="1:14" ht="18" customHeight="1" x14ac:dyDescent="0.3">
      <c r="A11" s="144" t="s">
        <v>51</v>
      </c>
      <c r="B11" s="62"/>
      <c r="C11" s="62"/>
      <c r="D11" s="62"/>
      <c r="G11" s="63"/>
      <c r="H11" s="145" t="s">
        <v>51</v>
      </c>
      <c r="N11" s="68"/>
    </row>
    <row r="12" spans="1:14" x14ac:dyDescent="0.3">
      <c r="A12" s="60" t="s">
        <v>52</v>
      </c>
      <c r="F12" s="146"/>
      <c r="G12" s="63"/>
      <c r="H12" s="66" t="s">
        <v>56</v>
      </c>
      <c r="N12" s="68"/>
    </row>
    <row r="13" spans="1:14" x14ac:dyDescent="0.3">
      <c r="A13" s="60" t="s">
        <v>53</v>
      </c>
      <c r="F13" s="62"/>
      <c r="G13" s="63"/>
      <c r="H13" s="66" t="s">
        <v>57</v>
      </c>
      <c r="N13" s="68"/>
    </row>
    <row r="14" spans="1:14" x14ac:dyDescent="0.3">
      <c r="A14" s="60" t="s">
        <v>54</v>
      </c>
      <c r="G14" s="63"/>
      <c r="H14" s="66" t="s">
        <v>54</v>
      </c>
      <c r="N14" s="68"/>
    </row>
    <row r="15" spans="1:14" x14ac:dyDescent="0.3">
      <c r="A15" s="60" t="s">
        <v>301</v>
      </c>
      <c r="G15" s="63"/>
      <c r="H15" s="264" t="s">
        <v>302</v>
      </c>
      <c r="N15" s="68"/>
    </row>
    <row r="16" spans="1:14" x14ac:dyDescent="0.3">
      <c r="A16" s="77" t="s">
        <v>55</v>
      </c>
      <c r="G16" s="63"/>
      <c r="H16" s="147" t="s">
        <v>303</v>
      </c>
      <c r="N16" s="68"/>
    </row>
    <row r="17" spans="1:14" x14ac:dyDescent="0.3">
      <c r="A17" s="77" t="s">
        <v>304</v>
      </c>
      <c r="G17" s="63"/>
      <c r="H17" s="66" t="s">
        <v>305</v>
      </c>
      <c r="N17" s="68"/>
    </row>
    <row r="18" spans="1:14" ht="3" customHeight="1" x14ac:dyDescent="0.3">
      <c r="A18" s="60"/>
      <c r="G18" s="63"/>
      <c r="H18" s="66"/>
      <c r="N18" s="68"/>
    </row>
    <row r="19" spans="1:14" ht="1.5" hidden="1" customHeight="1" x14ac:dyDescent="0.3">
      <c r="A19" s="60"/>
      <c r="G19" s="63"/>
      <c r="H19" s="66"/>
      <c r="N19" s="68"/>
    </row>
    <row r="20" spans="1:14" x14ac:dyDescent="0.3">
      <c r="A20" s="148" t="s">
        <v>260</v>
      </c>
      <c r="B20" s="149" t="s">
        <v>261</v>
      </c>
      <c r="C20" s="149"/>
      <c r="D20" s="149"/>
      <c r="E20" s="149"/>
      <c r="F20" s="150"/>
      <c r="G20" s="151" t="s">
        <v>262</v>
      </c>
      <c r="H20" s="151" t="s">
        <v>306</v>
      </c>
      <c r="I20" s="152" t="s">
        <v>264</v>
      </c>
      <c r="J20" s="151" t="s">
        <v>48</v>
      </c>
      <c r="K20" s="152" t="s">
        <v>279</v>
      </c>
      <c r="L20" s="152" t="s">
        <v>307</v>
      </c>
      <c r="M20" s="152" t="s">
        <v>307</v>
      </c>
      <c r="N20" s="153" t="s">
        <v>308</v>
      </c>
    </row>
    <row r="21" spans="1:14" ht="15" customHeight="1" x14ac:dyDescent="0.3">
      <c r="A21" s="154"/>
      <c r="B21" s="155"/>
      <c r="C21" s="155"/>
      <c r="D21" s="155"/>
      <c r="E21" s="155"/>
      <c r="F21" s="156"/>
      <c r="G21" s="157"/>
      <c r="H21" s="158"/>
      <c r="I21" s="159"/>
      <c r="J21" s="157"/>
      <c r="K21" s="160" t="s">
        <v>309</v>
      </c>
      <c r="L21" s="160" t="s">
        <v>268</v>
      </c>
      <c r="M21" s="160" t="s">
        <v>310</v>
      </c>
      <c r="N21" s="161" t="s">
        <v>311</v>
      </c>
    </row>
    <row r="22" spans="1:14" ht="15" customHeight="1" x14ac:dyDescent="0.3">
      <c r="A22" s="162">
        <v>1</v>
      </c>
      <c r="B22" s="66" t="s">
        <v>312</v>
      </c>
      <c r="C22" s="163"/>
      <c r="D22" s="164"/>
      <c r="E22" s="164"/>
      <c r="F22" s="165"/>
      <c r="G22" s="166">
        <v>96081012</v>
      </c>
      <c r="H22" s="167">
        <v>30</v>
      </c>
      <c r="I22" s="168">
        <v>9</v>
      </c>
      <c r="J22" s="169" t="s">
        <v>313</v>
      </c>
      <c r="K22" s="170">
        <f t="shared" ref="K22:K35" si="0">H22*I22</f>
        <v>270</v>
      </c>
      <c r="L22" s="171">
        <v>0.18</v>
      </c>
      <c r="M22" s="172">
        <f t="shared" ref="M22:M35" si="1">K22*L22</f>
        <v>48.6</v>
      </c>
      <c r="N22" s="173">
        <f t="shared" ref="N22:N35" si="2">K22+M22</f>
        <v>318.60000000000002</v>
      </c>
    </row>
    <row r="23" spans="1:14" ht="15" customHeight="1" x14ac:dyDescent="0.3">
      <c r="A23" s="265">
        <v>2</v>
      </c>
      <c r="B23" t="s">
        <v>314</v>
      </c>
      <c r="C23" s="163"/>
      <c r="D23" s="174"/>
      <c r="E23" s="164"/>
      <c r="F23" s="175"/>
      <c r="G23" s="176">
        <v>96081012</v>
      </c>
      <c r="H23" s="177">
        <v>10</v>
      </c>
      <c r="I23" s="178">
        <v>9</v>
      </c>
      <c r="J23" s="179" t="s">
        <v>313</v>
      </c>
      <c r="K23" s="170">
        <f t="shared" si="0"/>
        <v>90</v>
      </c>
      <c r="L23" s="171">
        <v>0.18</v>
      </c>
      <c r="M23" s="172">
        <f t="shared" si="1"/>
        <v>16.2</v>
      </c>
      <c r="N23" s="173">
        <f t="shared" si="2"/>
        <v>106.2</v>
      </c>
    </row>
    <row r="24" spans="1:14" ht="15" customHeight="1" x14ac:dyDescent="0.3">
      <c r="A24" s="265">
        <v>3</v>
      </c>
      <c r="B24" t="s">
        <v>315</v>
      </c>
      <c r="C24" s="163"/>
      <c r="D24" s="163"/>
      <c r="E24" s="163"/>
      <c r="F24" s="175"/>
      <c r="G24" s="176">
        <v>96082000</v>
      </c>
      <c r="H24" s="177">
        <v>10</v>
      </c>
      <c r="I24" s="178">
        <v>10</v>
      </c>
      <c r="J24" s="179" t="s">
        <v>313</v>
      </c>
      <c r="K24" s="170">
        <f t="shared" si="0"/>
        <v>100</v>
      </c>
      <c r="L24" s="171">
        <v>0.18</v>
      </c>
      <c r="M24" s="172">
        <f t="shared" si="1"/>
        <v>18</v>
      </c>
      <c r="N24" s="173">
        <f t="shared" si="2"/>
        <v>118</v>
      </c>
    </row>
    <row r="25" spans="1:14" ht="15" customHeight="1" x14ac:dyDescent="0.3">
      <c r="A25" s="265">
        <v>4</v>
      </c>
      <c r="B25" t="s">
        <v>316</v>
      </c>
      <c r="C25" s="163"/>
      <c r="D25" s="164"/>
      <c r="E25" s="164"/>
      <c r="F25" s="175"/>
      <c r="G25" s="176">
        <v>96083019</v>
      </c>
      <c r="H25" s="177">
        <v>3</v>
      </c>
      <c r="I25" s="168">
        <v>38</v>
      </c>
      <c r="J25" s="179" t="s">
        <v>313</v>
      </c>
      <c r="K25" s="170">
        <f t="shared" si="0"/>
        <v>114</v>
      </c>
      <c r="L25" s="171">
        <v>0.18</v>
      </c>
      <c r="M25" s="172">
        <f t="shared" si="1"/>
        <v>20.52</v>
      </c>
      <c r="N25" s="173">
        <f t="shared" si="2"/>
        <v>134.52000000000001</v>
      </c>
    </row>
    <row r="26" spans="1:14" ht="15" customHeight="1" x14ac:dyDescent="0.3">
      <c r="A26" s="265">
        <v>5</v>
      </c>
      <c r="B26" t="s">
        <v>317</v>
      </c>
      <c r="C26" s="163"/>
      <c r="D26" s="164"/>
      <c r="E26" s="164"/>
      <c r="F26" s="175"/>
      <c r="G26" s="176">
        <v>83059020</v>
      </c>
      <c r="H26" s="177">
        <v>5</v>
      </c>
      <c r="I26" s="168">
        <v>36</v>
      </c>
      <c r="J26" s="179" t="s">
        <v>65</v>
      </c>
      <c r="K26" s="170">
        <f t="shared" si="0"/>
        <v>180</v>
      </c>
      <c r="L26" s="171">
        <v>0.18</v>
      </c>
      <c r="M26" s="172">
        <f t="shared" si="1"/>
        <v>32.4</v>
      </c>
      <c r="N26" s="173">
        <f t="shared" si="2"/>
        <v>212.4</v>
      </c>
    </row>
    <row r="27" spans="1:14" ht="15" customHeight="1" x14ac:dyDescent="0.3">
      <c r="A27" s="265">
        <v>6</v>
      </c>
      <c r="B27" t="s">
        <v>318</v>
      </c>
      <c r="C27" s="174"/>
      <c r="D27" s="164"/>
      <c r="E27" s="164"/>
      <c r="F27" s="175"/>
      <c r="G27" s="176">
        <v>85068090</v>
      </c>
      <c r="H27" s="177">
        <v>12</v>
      </c>
      <c r="I27" s="168">
        <v>44</v>
      </c>
      <c r="J27" s="179" t="s">
        <v>313</v>
      </c>
      <c r="K27" s="170">
        <f t="shared" si="0"/>
        <v>528</v>
      </c>
      <c r="L27" s="171">
        <v>0.18</v>
      </c>
      <c r="M27" s="172">
        <f t="shared" si="1"/>
        <v>95.039999999999992</v>
      </c>
      <c r="N27" s="173">
        <f t="shared" si="2"/>
        <v>623.04</v>
      </c>
    </row>
    <row r="28" spans="1:14" ht="15" customHeight="1" x14ac:dyDescent="0.3">
      <c r="A28" s="265">
        <v>7</v>
      </c>
      <c r="B28" t="s">
        <v>319</v>
      </c>
      <c r="C28" s="174"/>
      <c r="D28" s="164"/>
      <c r="E28" s="164"/>
      <c r="F28" s="175"/>
      <c r="G28" s="176">
        <v>85068090</v>
      </c>
      <c r="H28" s="177">
        <v>12</v>
      </c>
      <c r="I28" s="168">
        <v>45</v>
      </c>
      <c r="J28" s="179" t="s">
        <v>313</v>
      </c>
      <c r="K28" s="170">
        <f t="shared" si="0"/>
        <v>540</v>
      </c>
      <c r="L28" s="171">
        <v>0.18</v>
      </c>
      <c r="M28" s="172">
        <f t="shared" si="1"/>
        <v>97.2</v>
      </c>
      <c r="N28" s="173">
        <f t="shared" si="2"/>
        <v>637.20000000000005</v>
      </c>
    </row>
    <row r="29" spans="1:14" ht="15" customHeight="1" x14ac:dyDescent="0.3">
      <c r="A29" s="265">
        <v>8</v>
      </c>
      <c r="B29" s="180" t="s">
        <v>320</v>
      </c>
      <c r="C29" s="174"/>
      <c r="D29" s="164"/>
      <c r="E29" s="164"/>
      <c r="F29" s="175"/>
      <c r="G29" s="176">
        <v>48201090</v>
      </c>
      <c r="H29" s="177">
        <v>3</v>
      </c>
      <c r="I29" s="168">
        <v>90</v>
      </c>
      <c r="J29" s="179" t="s">
        <v>313</v>
      </c>
      <c r="K29" s="170">
        <f t="shared" si="0"/>
        <v>270</v>
      </c>
      <c r="L29" s="171">
        <v>0.18</v>
      </c>
      <c r="M29" s="172">
        <f t="shared" si="1"/>
        <v>48.6</v>
      </c>
      <c r="N29" s="173">
        <f t="shared" si="2"/>
        <v>318.60000000000002</v>
      </c>
    </row>
    <row r="30" spans="1:14" ht="15" customHeight="1" x14ac:dyDescent="0.3">
      <c r="A30" s="265">
        <v>9</v>
      </c>
      <c r="B30" t="s">
        <v>321</v>
      </c>
      <c r="C30" s="174"/>
      <c r="D30" s="164"/>
      <c r="E30" s="164"/>
      <c r="F30" s="175"/>
      <c r="G30" s="176">
        <v>48114100</v>
      </c>
      <c r="H30" s="177">
        <v>20</v>
      </c>
      <c r="I30" s="168">
        <v>53</v>
      </c>
      <c r="J30" s="179" t="s">
        <v>65</v>
      </c>
      <c r="K30" s="170">
        <f t="shared" si="0"/>
        <v>1060</v>
      </c>
      <c r="L30" s="171">
        <v>0.18</v>
      </c>
      <c r="M30" s="172">
        <f t="shared" si="1"/>
        <v>190.79999999999998</v>
      </c>
      <c r="N30" s="173">
        <f t="shared" si="2"/>
        <v>1250.8</v>
      </c>
    </row>
    <row r="31" spans="1:14" ht="15" customHeight="1" x14ac:dyDescent="0.3">
      <c r="A31" s="265">
        <v>10</v>
      </c>
      <c r="B31" t="s">
        <v>322</v>
      </c>
      <c r="C31" s="174"/>
      <c r="D31" s="164"/>
      <c r="E31" s="164"/>
      <c r="F31" s="175"/>
      <c r="G31" s="176">
        <v>48201090</v>
      </c>
      <c r="H31" s="177">
        <v>20</v>
      </c>
      <c r="I31" s="168">
        <v>46</v>
      </c>
      <c r="J31" s="179" t="s">
        <v>313</v>
      </c>
      <c r="K31" s="170">
        <f t="shared" si="0"/>
        <v>920</v>
      </c>
      <c r="L31" s="171">
        <v>0.18</v>
      </c>
      <c r="M31" s="172">
        <f t="shared" si="1"/>
        <v>165.6</v>
      </c>
      <c r="N31" s="173">
        <f t="shared" si="2"/>
        <v>1085.5999999999999</v>
      </c>
    </row>
    <row r="32" spans="1:14" ht="15" customHeight="1" x14ac:dyDescent="0.3">
      <c r="A32" s="265">
        <v>11</v>
      </c>
      <c r="B32" t="s">
        <v>323</v>
      </c>
      <c r="C32" s="174"/>
      <c r="D32" s="164"/>
      <c r="E32" s="164"/>
      <c r="F32" s="175"/>
      <c r="G32" s="176">
        <v>39199090</v>
      </c>
      <c r="H32" s="177">
        <v>15</v>
      </c>
      <c r="I32" s="168">
        <v>40</v>
      </c>
      <c r="J32" s="179" t="s">
        <v>313</v>
      </c>
      <c r="K32" s="170">
        <f t="shared" si="0"/>
        <v>600</v>
      </c>
      <c r="L32" s="171">
        <v>0.18</v>
      </c>
      <c r="M32" s="172">
        <f t="shared" si="1"/>
        <v>108</v>
      </c>
      <c r="N32" s="173">
        <f t="shared" si="2"/>
        <v>708</v>
      </c>
    </row>
    <row r="33" spans="1:14" ht="15" customHeight="1" x14ac:dyDescent="0.3">
      <c r="A33" s="265">
        <v>12</v>
      </c>
      <c r="B33" t="s">
        <v>324</v>
      </c>
      <c r="C33" s="164"/>
      <c r="D33" s="164"/>
      <c r="E33" s="164"/>
      <c r="F33" s="175"/>
      <c r="G33" s="176">
        <v>39199090</v>
      </c>
      <c r="H33" s="177">
        <v>25</v>
      </c>
      <c r="I33" s="168">
        <v>40</v>
      </c>
      <c r="J33" s="179" t="s">
        <v>313</v>
      </c>
      <c r="K33" s="170">
        <f t="shared" si="0"/>
        <v>1000</v>
      </c>
      <c r="L33" s="171">
        <v>0.18</v>
      </c>
      <c r="M33" s="172">
        <f t="shared" si="1"/>
        <v>180</v>
      </c>
      <c r="N33" s="173">
        <f t="shared" si="2"/>
        <v>1180</v>
      </c>
    </row>
    <row r="34" spans="1:14" ht="15" customHeight="1" x14ac:dyDescent="0.3">
      <c r="A34" s="265">
        <v>13</v>
      </c>
      <c r="B34" t="s">
        <v>325</v>
      </c>
      <c r="C34" s="164"/>
      <c r="D34" s="164"/>
      <c r="E34" s="164"/>
      <c r="F34" s="175"/>
      <c r="G34" s="176">
        <v>48025610</v>
      </c>
      <c r="H34" s="177">
        <v>15</v>
      </c>
      <c r="I34" s="168">
        <v>270</v>
      </c>
      <c r="J34" s="179" t="s">
        <v>326</v>
      </c>
      <c r="K34" s="170">
        <f t="shared" si="0"/>
        <v>4050</v>
      </c>
      <c r="L34" s="171">
        <v>0.12</v>
      </c>
      <c r="M34" s="172">
        <f t="shared" si="1"/>
        <v>486</v>
      </c>
      <c r="N34" s="173">
        <f t="shared" si="2"/>
        <v>4536</v>
      </c>
    </row>
    <row r="35" spans="1:14" ht="15" customHeight="1" x14ac:dyDescent="0.3">
      <c r="A35" s="265">
        <v>14</v>
      </c>
      <c r="B35" t="s">
        <v>327</v>
      </c>
      <c r="C35" s="164"/>
      <c r="D35" s="164"/>
      <c r="E35" s="164"/>
      <c r="F35" s="175"/>
      <c r="G35" s="181">
        <v>40169200</v>
      </c>
      <c r="H35" s="177">
        <v>1</v>
      </c>
      <c r="I35" s="168">
        <v>210</v>
      </c>
      <c r="J35" s="179" t="s">
        <v>81</v>
      </c>
      <c r="K35" s="170">
        <f t="shared" si="0"/>
        <v>210</v>
      </c>
      <c r="L35" s="171">
        <v>0.18</v>
      </c>
      <c r="M35" s="172">
        <f t="shared" si="1"/>
        <v>37.799999999999997</v>
      </c>
      <c r="N35" s="173">
        <f t="shared" si="2"/>
        <v>247.8</v>
      </c>
    </row>
    <row r="36" spans="1:14" ht="15" customHeight="1" x14ac:dyDescent="0.3">
      <c r="A36" s="265"/>
      <c r="C36" s="164"/>
      <c r="D36" s="164"/>
      <c r="E36" s="164"/>
      <c r="F36" s="175"/>
      <c r="G36" s="176"/>
      <c r="H36" s="177"/>
      <c r="I36" s="168"/>
      <c r="J36" s="179"/>
      <c r="K36" s="170"/>
      <c r="L36" s="171"/>
      <c r="M36" s="172"/>
      <c r="N36" s="173"/>
    </row>
    <row r="37" spans="1:14" ht="15" customHeight="1" x14ac:dyDescent="0.3">
      <c r="A37" s="265"/>
      <c r="C37" s="164"/>
      <c r="D37" s="164"/>
      <c r="E37" s="164"/>
      <c r="F37" s="175"/>
      <c r="G37" s="176"/>
      <c r="H37" s="177"/>
      <c r="I37" s="168"/>
      <c r="J37" s="179"/>
      <c r="K37" s="170"/>
      <c r="L37" s="171"/>
      <c r="M37" s="172"/>
      <c r="N37" s="173"/>
    </row>
    <row r="38" spans="1:14" ht="15" customHeight="1" x14ac:dyDescent="0.3">
      <c r="A38" s="265"/>
      <c r="C38" s="164"/>
      <c r="D38" s="164"/>
      <c r="E38" s="164"/>
      <c r="F38" s="175"/>
      <c r="G38" s="176"/>
      <c r="H38" s="177"/>
      <c r="I38" s="168"/>
      <c r="J38" s="179"/>
      <c r="K38" s="170"/>
      <c r="L38" s="171"/>
      <c r="M38" s="172"/>
      <c r="N38" s="173"/>
    </row>
    <row r="39" spans="1:14" ht="15" customHeight="1" x14ac:dyDescent="0.3">
      <c r="A39" s="265"/>
      <c r="B39" s="180"/>
      <c r="C39" s="164"/>
      <c r="D39" s="164"/>
      <c r="E39" s="164"/>
      <c r="F39" s="175"/>
      <c r="G39" s="182"/>
      <c r="H39" s="177"/>
      <c r="I39" s="168"/>
      <c r="J39" s="179"/>
      <c r="K39" s="170"/>
      <c r="L39" s="171"/>
      <c r="M39" s="172"/>
      <c r="N39" s="173"/>
    </row>
    <row r="40" spans="1:14" ht="15" customHeight="1" x14ac:dyDescent="0.3">
      <c r="A40" s="183"/>
      <c r="B40" s="184"/>
      <c r="C40" s="175"/>
      <c r="D40" s="175"/>
      <c r="E40" s="175"/>
      <c r="F40" s="175"/>
      <c r="G40" s="185"/>
      <c r="H40" s="266"/>
      <c r="I40" s="186"/>
      <c r="J40" s="187"/>
      <c r="K40" s="170"/>
      <c r="L40" s="188"/>
      <c r="M40" s="172"/>
      <c r="N40" s="189"/>
    </row>
    <row r="41" spans="1:14" ht="15" customHeight="1" x14ac:dyDescent="0.3">
      <c r="A41" s="190"/>
      <c r="B41" s="191"/>
      <c r="C41" s="191"/>
      <c r="D41" s="191"/>
      <c r="E41" s="192"/>
      <c r="F41" s="193"/>
      <c r="G41" s="194"/>
      <c r="H41" s="195"/>
      <c r="I41" s="196"/>
      <c r="J41" s="197"/>
      <c r="K41" s="195"/>
      <c r="L41" s="198"/>
      <c r="M41" s="199" t="s">
        <v>328</v>
      </c>
      <c r="N41" s="200">
        <v>0.24</v>
      </c>
    </row>
    <row r="42" spans="1:14" ht="15" customHeight="1" x14ac:dyDescent="0.3">
      <c r="A42" s="201"/>
      <c r="B42" s="202"/>
      <c r="C42" s="202"/>
      <c r="D42" s="202"/>
      <c r="E42" s="203" t="s">
        <v>271</v>
      </c>
      <c r="F42" s="204"/>
      <c r="G42" s="205"/>
      <c r="H42" s="206"/>
      <c r="I42" s="207"/>
      <c r="J42" s="205"/>
      <c r="K42" s="208">
        <f>SUM(K22:K41)</f>
        <v>9932</v>
      </c>
      <c r="L42" s="205"/>
      <c r="M42" s="208">
        <f>SUM(M22:M40)</f>
        <v>1544.76</v>
      </c>
      <c r="N42" s="209">
        <f>SUM(N22:N41)</f>
        <v>11476.999999999998</v>
      </c>
    </row>
    <row r="43" spans="1:14" x14ac:dyDescent="0.3">
      <c r="A43" s="210" t="s">
        <v>272</v>
      </c>
      <c r="B43" s="211"/>
      <c r="C43" s="211"/>
      <c r="D43" s="211"/>
      <c r="E43" s="175"/>
      <c r="F43" s="175"/>
      <c r="G43" s="175"/>
      <c r="H43" s="175"/>
      <c r="I43" s="175"/>
      <c r="J43" s="175"/>
      <c r="K43" s="175"/>
      <c r="L43" s="175"/>
      <c r="M43" s="175"/>
      <c r="N43" s="212"/>
    </row>
    <row r="44" spans="1:14" ht="15.6" customHeight="1" x14ac:dyDescent="0.3">
      <c r="A44" s="213" t="s">
        <v>329</v>
      </c>
      <c r="B44" s="214"/>
      <c r="C44" s="214"/>
      <c r="D44" s="214"/>
      <c r="E44" s="214"/>
      <c r="F44" s="214"/>
      <c r="G44" s="214"/>
      <c r="H44" s="175"/>
      <c r="I44" s="175"/>
      <c r="J44" s="175"/>
      <c r="K44" s="175"/>
      <c r="L44" s="175"/>
      <c r="M44" s="175"/>
      <c r="N44" s="212"/>
    </row>
    <row r="45" spans="1:14" x14ac:dyDescent="0.3">
      <c r="A45" s="15" t="s">
        <v>273</v>
      </c>
      <c r="B45" s="14"/>
      <c r="C45" s="14"/>
      <c r="D45" s="14"/>
      <c r="E45" s="13"/>
      <c r="F45" s="215"/>
      <c r="G45" s="9" t="s">
        <v>274</v>
      </c>
      <c r="H45" s="7" t="s">
        <v>275</v>
      </c>
      <c r="I45" s="6"/>
      <c r="J45" s="7" t="s">
        <v>276</v>
      </c>
      <c r="K45" s="6"/>
      <c r="L45" s="7"/>
      <c r="M45" s="6"/>
      <c r="N45" s="5" t="s">
        <v>277</v>
      </c>
    </row>
    <row r="46" spans="1:14" x14ac:dyDescent="0.3">
      <c r="A46" s="12"/>
      <c r="B46" s="11"/>
      <c r="C46" s="11"/>
      <c r="D46" s="11"/>
      <c r="E46" s="10"/>
      <c r="F46" s="216"/>
      <c r="G46" s="8"/>
      <c r="H46" s="217" t="s">
        <v>25</v>
      </c>
      <c r="I46" s="217" t="s">
        <v>279</v>
      </c>
      <c r="J46" s="217" t="s">
        <v>25</v>
      </c>
      <c r="K46" s="217" t="s">
        <v>279</v>
      </c>
      <c r="L46" s="218"/>
      <c r="M46" s="219"/>
      <c r="N46" s="4"/>
    </row>
    <row r="47" spans="1:14" x14ac:dyDescent="0.3">
      <c r="A47" s="220"/>
      <c r="B47" s="3" t="s">
        <v>330</v>
      </c>
      <c r="C47" s="3"/>
      <c r="D47" s="3"/>
      <c r="E47" s="221"/>
      <c r="F47" s="222"/>
      <c r="G47" s="223">
        <f>K42-G48</f>
        <v>5882</v>
      </c>
      <c r="H47" s="224">
        <v>0.09</v>
      </c>
      <c r="I47" s="223">
        <f>G47*H47</f>
        <v>529.38</v>
      </c>
      <c r="J47" s="224">
        <v>0.09</v>
      </c>
      <c r="K47" s="223">
        <f>G47*J47</f>
        <v>529.38</v>
      </c>
      <c r="L47" s="223"/>
      <c r="M47" s="225"/>
      <c r="N47" s="226">
        <f>I47+K47</f>
        <v>1058.76</v>
      </c>
    </row>
    <row r="48" spans="1:14" x14ac:dyDescent="0.3">
      <c r="A48" s="227"/>
      <c r="B48" s="228"/>
      <c r="C48" s="228"/>
      <c r="D48" s="228"/>
      <c r="E48" s="229"/>
      <c r="F48" s="230"/>
      <c r="G48" s="223">
        <f>K34</f>
        <v>4050</v>
      </c>
      <c r="H48" s="224">
        <v>0.06</v>
      </c>
      <c r="I48" s="223">
        <f>G48*6%</f>
        <v>243</v>
      </c>
      <c r="J48" s="224">
        <v>0.06</v>
      </c>
      <c r="K48" s="223">
        <f>I48</f>
        <v>243</v>
      </c>
      <c r="L48" s="223"/>
      <c r="M48" s="225"/>
      <c r="N48" s="226">
        <f>I48+K48</f>
        <v>486</v>
      </c>
    </row>
    <row r="49" spans="1:14" x14ac:dyDescent="0.3">
      <c r="A49" s="227"/>
      <c r="B49" s="231"/>
      <c r="C49" s="231"/>
      <c r="D49" s="231"/>
      <c r="E49" s="229"/>
      <c r="F49" s="230"/>
      <c r="G49" s="223"/>
      <c r="H49" s="224"/>
      <c r="I49" s="223"/>
      <c r="J49" s="224"/>
      <c r="K49" s="223"/>
      <c r="L49" s="223"/>
      <c r="M49" s="225"/>
      <c r="N49" s="226"/>
    </row>
    <row r="50" spans="1:14" x14ac:dyDescent="0.3">
      <c r="A50" s="227"/>
      <c r="B50" s="232"/>
      <c r="C50" s="232"/>
      <c r="D50" s="232"/>
      <c r="E50" s="233" t="s">
        <v>281</v>
      </c>
      <c r="F50" s="234"/>
      <c r="G50" s="235">
        <f>SUM(G47:G49)</f>
        <v>9932</v>
      </c>
      <c r="H50" s="236"/>
      <c r="I50" s="235">
        <f>SUM(I47:I49)</f>
        <v>772.38</v>
      </c>
      <c r="J50" s="236"/>
      <c r="K50" s="235">
        <f>SUM(K47:K49)</f>
        <v>772.38</v>
      </c>
      <c r="L50" s="235"/>
      <c r="M50" s="237"/>
      <c r="N50" s="238">
        <f>SUM(N47:N49)</f>
        <v>1544.76</v>
      </c>
    </row>
    <row r="51" spans="1:14" x14ac:dyDescent="0.3">
      <c r="A51" s="239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1"/>
    </row>
    <row r="52" spans="1:14" ht="15.6" customHeight="1" x14ac:dyDescent="0.3">
      <c r="A52" s="242" t="s">
        <v>331</v>
      </c>
      <c r="B52" s="214"/>
      <c r="C52" s="214"/>
      <c r="D52" s="214"/>
      <c r="E52" s="214"/>
      <c r="F52" s="214"/>
      <c r="G52" s="214"/>
      <c r="H52" s="175"/>
      <c r="I52" s="175"/>
      <c r="J52" s="175"/>
      <c r="K52" s="175"/>
      <c r="L52" s="175"/>
      <c r="M52" s="175"/>
      <c r="N52" s="212"/>
    </row>
    <row r="53" spans="1:14" ht="15" customHeight="1" x14ac:dyDescent="0.3">
      <c r="A53" s="243"/>
      <c r="B53" s="214"/>
      <c r="C53" s="214"/>
      <c r="D53" s="214"/>
      <c r="E53" s="214"/>
      <c r="F53" s="214"/>
      <c r="G53" s="214"/>
      <c r="H53" s="175"/>
      <c r="I53" s="175"/>
      <c r="J53" s="175"/>
      <c r="K53" s="175"/>
      <c r="L53" s="175"/>
      <c r="M53" s="175"/>
      <c r="N53" s="212"/>
    </row>
    <row r="54" spans="1:14" x14ac:dyDescent="0.3">
      <c r="A54" s="244" t="s">
        <v>283</v>
      </c>
      <c r="B54" s="245"/>
      <c r="C54" s="245"/>
      <c r="D54" s="245"/>
      <c r="E54" s="245"/>
      <c r="F54" s="246"/>
      <c r="G54" s="214"/>
      <c r="H54" s="175"/>
      <c r="I54" s="175"/>
      <c r="J54" s="175"/>
      <c r="K54" s="175"/>
      <c r="L54" s="175"/>
      <c r="M54" s="175"/>
      <c r="N54" s="212"/>
    </row>
    <row r="55" spans="1:14" x14ac:dyDescent="0.3">
      <c r="A55" s="120" t="s">
        <v>284</v>
      </c>
      <c r="B55" s="121"/>
      <c r="C55" s="121" t="s">
        <v>285</v>
      </c>
      <c r="D55" s="121" t="s">
        <v>286</v>
      </c>
      <c r="E55" s="121"/>
      <c r="F55" s="122"/>
      <c r="G55" s="214"/>
      <c r="H55" s="175"/>
      <c r="I55" s="175"/>
      <c r="J55" s="175"/>
      <c r="K55" s="175"/>
      <c r="L55" s="175"/>
      <c r="M55" s="175"/>
      <c r="N55" s="212"/>
    </row>
    <row r="56" spans="1:14" ht="17.399999999999999" customHeight="1" x14ac:dyDescent="0.35">
      <c r="A56" s="120" t="s">
        <v>287</v>
      </c>
      <c r="B56" s="121"/>
      <c r="C56" s="121" t="s">
        <v>285</v>
      </c>
      <c r="D56" s="123" t="s">
        <v>288</v>
      </c>
      <c r="E56" s="124"/>
      <c r="F56" s="247"/>
      <c r="G56" s="214"/>
      <c r="H56" s="175"/>
      <c r="I56" s="175"/>
      <c r="J56" s="175"/>
      <c r="K56" s="175"/>
      <c r="L56" s="175"/>
      <c r="M56" s="175"/>
      <c r="N56" s="212"/>
    </row>
    <row r="57" spans="1:14" ht="15" customHeight="1" x14ac:dyDescent="0.3">
      <c r="A57" s="125" t="s">
        <v>289</v>
      </c>
      <c r="B57" s="126"/>
      <c r="C57" s="126" t="s">
        <v>285</v>
      </c>
      <c r="D57" s="126" t="s">
        <v>290</v>
      </c>
      <c r="E57" s="126"/>
      <c r="F57" s="127"/>
      <c r="G57" s="214"/>
      <c r="H57" s="175"/>
      <c r="I57" s="175"/>
      <c r="J57" s="175"/>
      <c r="K57" s="175"/>
      <c r="L57" s="175"/>
      <c r="M57" s="175"/>
      <c r="N57" s="212"/>
    </row>
    <row r="58" spans="1:14" hidden="1" x14ac:dyDescent="0.3">
      <c r="A58" s="248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212"/>
    </row>
    <row r="59" spans="1:14" hidden="1" x14ac:dyDescent="0.3">
      <c r="A59" s="248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212"/>
    </row>
    <row r="60" spans="1:14" x14ac:dyDescent="0.3">
      <c r="A60" s="248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212"/>
    </row>
    <row r="61" spans="1:14" ht="15.6" customHeight="1" x14ac:dyDescent="0.3">
      <c r="A61" s="249" t="s">
        <v>291</v>
      </c>
      <c r="B61" s="250"/>
      <c r="C61" s="175"/>
      <c r="D61" s="175"/>
      <c r="E61" s="175"/>
      <c r="F61" s="175"/>
      <c r="G61" s="175"/>
      <c r="H61" s="251"/>
      <c r="I61" s="252"/>
      <c r="J61" s="253" t="s">
        <v>332</v>
      </c>
      <c r="K61" s="254"/>
      <c r="L61" s="255"/>
      <c r="M61" s="255"/>
      <c r="N61" s="256"/>
    </row>
    <row r="62" spans="1:14" x14ac:dyDescent="0.3">
      <c r="A62" s="248" t="s">
        <v>293</v>
      </c>
      <c r="B62" s="175"/>
      <c r="C62" s="175"/>
      <c r="D62" s="175"/>
      <c r="E62" s="175"/>
      <c r="F62" s="175"/>
      <c r="G62" s="175"/>
      <c r="H62" s="230"/>
      <c r="I62" s="175"/>
      <c r="J62" s="175"/>
      <c r="K62" s="175"/>
      <c r="L62" s="175"/>
      <c r="M62" s="175"/>
      <c r="N62" s="212"/>
    </row>
    <row r="63" spans="1:14" ht="15" customHeight="1" x14ac:dyDescent="0.3">
      <c r="A63" s="248" t="s">
        <v>294</v>
      </c>
      <c r="B63" s="175"/>
      <c r="C63" s="175"/>
      <c r="D63" s="175"/>
      <c r="E63" s="175"/>
      <c r="F63" s="175"/>
      <c r="G63" s="175"/>
      <c r="H63" s="230"/>
      <c r="I63" s="175"/>
      <c r="J63" s="175"/>
      <c r="K63" s="175"/>
      <c r="L63" s="175"/>
      <c r="M63" s="175"/>
      <c r="N63" s="212"/>
    </row>
    <row r="64" spans="1:14" ht="18" customHeight="1" x14ac:dyDescent="0.3">
      <c r="A64" s="257"/>
      <c r="B64" s="202"/>
      <c r="C64" s="202"/>
      <c r="D64" s="202"/>
      <c r="E64" s="202"/>
      <c r="F64" s="2" t="s">
        <v>333</v>
      </c>
      <c r="G64" s="1"/>
      <c r="H64" s="202"/>
      <c r="I64" s="202"/>
      <c r="J64" s="202"/>
      <c r="K64" s="202"/>
      <c r="L64" s="258" t="s">
        <v>295</v>
      </c>
      <c r="M64" s="203"/>
      <c r="N64" s="259"/>
    </row>
    <row r="65" spans="1:14" x14ac:dyDescent="0.3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</row>
  </sheetData>
  <mergeCells count="11">
    <mergeCell ref="B47:D47"/>
    <mergeCell ref="F64:G64"/>
    <mergeCell ref="A1:N2"/>
    <mergeCell ref="L3:M3"/>
    <mergeCell ref="L4:M4"/>
    <mergeCell ref="A45:E46"/>
    <mergeCell ref="G45:G46"/>
    <mergeCell ref="H45:I45"/>
    <mergeCell ref="J45:K45"/>
    <mergeCell ref="L45:M45"/>
    <mergeCell ref="N45:N46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2C4-34B0-4286-AE25-DED8BC8F0ABB}">
  <dimension ref="A5:W5"/>
  <sheetViews>
    <sheetView workbookViewId="0"/>
  </sheetViews>
  <sheetFormatPr defaultRowHeight="14.4" x14ac:dyDescent="0.3"/>
  <sheetData>
    <row r="5" spans="1:23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Single</vt:lpstr>
      <vt:lpstr>SingleBillSheet</vt:lpstr>
      <vt:lpstr>InvoiceOne</vt:lpstr>
      <vt:lpstr>InvoiceTwo</vt:lpstr>
      <vt:lpstr>Report</vt:lpstr>
      <vt:lpstr>InvoiceOne!Print_Area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kumar suresh</dc:creator>
  <cp:lastModifiedBy>Narasimhan Ranganathan</cp:lastModifiedBy>
  <cp:lastPrinted>2025-10-03T08:43:38Z</cp:lastPrinted>
  <dcterms:created xsi:type="dcterms:W3CDTF">2025-10-01T12:11:40Z</dcterms:created>
  <dcterms:modified xsi:type="dcterms:W3CDTF">2025-10-11T09:08:52Z</dcterms:modified>
</cp:coreProperties>
</file>