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defaultThemeVersion="124226"/>
  <mc:AlternateContent xmlns:mc="http://schemas.openxmlformats.org/markup-compatibility/2006">
    <mc:Choice Requires="x15">
      <x15ac:absPath xmlns:x15ac="http://schemas.microsoft.com/office/spreadsheetml/2010/11/ac" url="C:\Users\azari\Downloads\Telegram Desktop\jadid\maryam\"/>
    </mc:Choice>
  </mc:AlternateContent>
  <xr:revisionPtr revIDLastSave="0" documentId="8_{0C010E42-64B0-4102-AF42-EB45A57379EF}" xr6:coauthVersionLast="47" xr6:coauthVersionMax="47" xr10:uidLastSave="{00000000-0000-0000-0000-000000000000}"/>
  <bookViews>
    <workbookView xWindow="-103" yWindow="-103" windowWidth="24892" windowHeight="15943" activeTab="4" xr2:uid="{00000000-000D-0000-FFFF-FFFF00000000}"/>
  </bookViews>
  <sheets>
    <sheet name="Introduction" sheetId="15" r:id="rId1"/>
    <sheet name="INPUT" sheetId="2" r:id="rId2"/>
    <sheet name="IA" sheetId="3" r:id="rId3"/>
    <sheet name="Plot data" sheetId="5" r:id="rId4"/>
    <sheet name="Figure 1" sheetId="14" r:id="rId5"/>
    <sheet name="Figure 2" sheetId="11" r:id="rId6"/>
    <sheet name="TUS" sheetId="12" r:id="rId7"/>
    <sheet name="TUS Figure" sheetId="13" r:id="rId8"/>
    <sheet name="Sheet3" sheetId="16" r:id="rId9"/>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 i="2" l="1"/>
  <c r="Q8" i="2" s="1"/>
  <c r="R8" i="2" s="1"/>
  <c r="S8" i="2" s="1"/>
  <c r="T8" i="2" s="1"/>
  <c r="U8" i="2" s="1"/>
  <c r="V8" i="2" s="1"/>
  <c r="W8" i="2" s="1"/>
  <c r="X8" i="2" s="1"/>
  <c r="Y8" i="2" s="1"/>
  <c r="Z8" i="2" s="1"/>
  <c r="AA8" i="2" s="1"/>
  <c r="AB8" i="2" s="1"/>
  <c r="AC8" i="2" s="1"/>
  <c r="AD8" i="2" s="1"/>
  <c r="AE8" i="2" s="1"/>
  <c r="AF8" i="2" s="1"/>
  <c r="AG8" i="2" s="1"/>
  <c r="AH8" i="2" s="1"/>
  <c r="AI8" i="2" s="1"/>
  <c r="AJ8" i="2" s="1"/>
  <c r="AK8" i="2" s="1"/>
  <c r="AL8" i="2" s="1"/>
  <c r="AM8" i="2" s="1"/>
  <c r="AN8" i="2" s="1"/>
  <c r="AO8" i="2" s="1"/>
  <c r="AP8" i="2" s="1"/>
  <c r="AQ8" i="2" s="1"/>
  <c r="AR8" i="2" s="1"/>
  <c r="AS8" i="2" s="1"/>
  <c r="AT8" i="2" s="1"/>
  <c r="AU8" i="2" s="1"/>
  <c r="AV8" i="2" s="1"/>
  <c r="AW8" i="2" s="1"/>
  <c r="AX8" i="2" s="1"/>
  <c r="AY8" i="2" s="1"/>
  <c r="AZ8" i="2" s="1"/>
  <c r="BA8" i="2" s="1"/>
  <c r="BB8" i="2" s="1"/>
  <c r="BC8" i="2" s="1"/>
  <c r="BD8" i="2" s="1"/>
  <c r="BE8" i="2" s="1"/>
  <c r="BF8" i="2" s="1"/>
  <c r="BG8" i="2" s="1"/>
  <c r="BH8" i="2" s="1"/>
  <c r="BI8" i="2" s="1"/>
  <c r="BJ8" i="2" s="1"/>
  <c r="BK8" i="2" s="1"/>
  <c r="BL8" i="2" s="1"/>
  <c r="BM8" i="2" s="1"/>
  <c r="BN8" i="2" s="1"/>
  <c r="BO8" i="2" s="1"/>
  <c r="BP8" i="2" s="1"/>
  <c r="BQ8" i="2" s="1"/>
  <c r="BR8" i="2" s="1"/>
  <c r="BS8" i="2" s="1"/>
  <c r="BT8" i="2" s="1"/>
  <c r="BU8" i="2" s="1"/>
  <c r="BV8" i="2" s="1"/>
  <c r="BW8" i="2" s="1"/>
  <c r="BX8" i="2" s="1"/>
  <c r="BY8" i="2" s="1"/>
  <c r="BZ8" i="2" s="1"/>
  <c r="CA8" i="2" s="1"/>
  <c r="CB8" i="2" s="1"/>
  <c r="CC8" i="2" s="1"/>
  <c r="CD8" i="2" s="1"/>
  <c r="CE8" i="2" s="1"/>
  <c r="CF8" i="2" s="1"/>
  <c r="CG8" i="2" s="1"/>
  <c r="CH8" i="2" s="1"/>
  <c r="CI8" i="2" s="1"/>
  <c r="CJ8" i="2" s="1"/>
  <c r="CK8" i="2" s="1"/>
  <c r="CL8" i="2" s="1"/>
  <c r="CM8" i="2" s="1"/>
  <c r="CN8" i="2" s="1"/>
  <c r="CO8" i="2" s="1"/>
  <c r="CP8" i="2" s="1"/>
  <c r="CQ8" i="2" s="1"/>
  <c r="CR8" i="2" s="1"/>
  <c r="CS8" i="2" s="1"/>
  <c r="CT8" i="2" s="1"/>
  <c r="CU8" i="2" s="1"/>
  <c r="CV8" i="2" s="1"/>
  <c r="CW8" i="2" s="1"/>
  <c r="CX8" i="2" s="1"/>
  <c r="CY8" i="2" s="1"/>
  <c r="CZ8" i="2" s="1"/>
  <c r="DA8" i="2" s="1"/>
  <c r="DB8" i="2" s="1"/>
  <c r="DC8" i="2" s="1"/>
  <c r="DD8" i="2" s="1"/>
  <c r="DE8" i="2" s="1"/>
  <c r="DF8" i="2" s="1"/>
  <c r="DG8" i="2" s="1"/>
  <c r="DH8" i="2" s="1"/>
  <c r="DI8" i="2" s="1"/>
  <c r="J20" i="2"/>
  <c r="J19" i="2"/>
  <c r="J18" i="2"/>
  <c r="J17" i="2"/>
  <c r="J16" i="2"/>
  <c r="J15" i="2"/>
  <c r="J14" i="2"/>
  <c r="J13" i="2"/>
  <c r="J12" i="2"/>
  <c r="J11" i="2"/>
  <c r="J10" i="2"/>
  <c r="J9" i="2"/>
  <c r="E53" i="2"/>
  <c r="E52" i="2"/>
  <c r="E51" i="2" l="1"/>
  <c r="E50" i="2"/>
  <c r="E49" i="2"/>
  <c r="E48" i="2"/>
  <c r="E47" i="2"/>
  <c r="E46" i="2"/>
  <c r="E45" i="2"/>
  <c r="E44" i="2"/>
  <c r="E43" i="2"/>
  <c r="E42" i="2"/>
  <c r="E41" i="2"/>
  <c r="E40" i="2"/>
  <c r="E39" i="2"/>
  <c r="E38" i="2"/>
  <c r="E37" i="2"/>
  <c r="E36" i="2"/>
  <c r="E35" i="2"/>
  <c r="E34" i="2"/>
  <c r="C53" i="2"/>
  <c r="C52" i="2"/>
  <c r="C51" i="2"/>
  <c r="C50" i="2"/>
  <c r="C49" i="2"/>
  <c r="C48" i="2"/>
  <c r="C47" i="2"/>
  <c r="C46" i="2"/>
  <c r="C45" i="2"/>
  <c r="C44" i="2"/>
  <c r="C43" i="2"/>
  <c r="C42" i="2"/>
  <c r="C41" i="2"/>
  <c r="C40" i="2"/>
  <c r="C39" i="2"/>
  <c r="C38" i="2"/>
  <c r="C37" i="2"/>
  <c r="C36" i="2"/>
  <c r="C35" i="2"/>
  <c r="C34" i="2"/>
  <c r="E54" i="2" l="1"/>
  <c r="C38" i="12"/>
  <c r="C30" i="12"/>
  <c r="C29" i="12"/>
  <c r="C28" i="12"/>
  <c r="C27" i="12"/>
  <c r="C26" i="12"/>
  <c r="C25" i="12"/>
  <c r="C24" i="12"/>
  <c r="C23" i="12"/>
  <c r="C22" i="12"/>
  <c r="C21" i="12"/>
  <c r="C20" i="12"/>
  <c r="C19" i="12"/>
  <c r="C18" i="12"/>
  <c r="C17" i="12"/>
  <c r="C16" i="12"/>
  <c r="C15" i="12"/>
  <c r="C14" i="12"/>
  <c r="C13" i="12"/>
  <c r="C12" i="12"/>
  <c r="C11" i="12"/>
  <c r="E7" i="12"/>
  <c r="D17" i="12"/>
  <c r="O17" i="2"/>
  <c r="O24" i="2"/>
  <c r="J4" i="5"/>
  <c r="K4" i="5" s="1"/>
  <c r="L4" i="5" s="1"/>
  <c r="M4" i="5" s="1"/>
  <c r="N4" i="5" s="1"/>
  <c r="O4" i="5" s="1"/>
  <c r="P4" i="5" s="1"/>
  <c r="Q4" i="5" s="1"/>
  <c r="R4" i="5" s="1"/>
  <c r="S4" i="5" s="1"/>
  <c r="T4" i="5" s="1"/>
  <c r="U4" i="5" s="1"/>
  <c r="V4" i="5" s="1"/>
  <c r="W4" i="5" s="1"/>
  <c r="X4" i="5" s="1"/>
  <c r="Y4" i="5" s="1"/>
  <c r="Z4" i="5" s="1"/>
  <c r="AA4" i="5" s="1"/>
  <c r="AB4" i="5" s="1"/>
  <c r="D6" i="5"/>
  <c r="O23" i="2" l="1"/>
  <c r="O21" i="2"/>
  <c r="O19" i="2"/>
  <c r="D19" i="12"/>
  <c r="D18" i="12"/>
  <c r="D15" i="12"/>
  <c r="D14" i="12"/>
  <c r="BM14" i="2"/>
  <c r="D16" i="12"/>
  <c r="O22" i="2"/>
  <c r="O26" i="2"/>
  <c r="O18" i="2"/>
  <c r="O25" i="2"/>
  <c r="D13" i="12"/>
  <c r="D20" i="12"/>
  <c r="O28" i="2"/>
  <c r="O16" i="2"/>
  <c r="O27" i="2"/>
  <c r="D21" i="12"/>
  <c r="O15" i="2"/>
  <c r="O20" i="2"/>
  <c r="DI14" i="2"/>
  <c r="AW14" i="2"/>
  <c r="O13" i="2"/>
  <c r="AG14" i="2"/>
  <c r="CS14" i="2"/>
  <c r="Q14" i="2"/>
  <c r="CC14" i="2"/>
  <c r="CZ14" i="2"/>
  <c r="P14" i="2"/>
  <c r="AV14" i="2"/>
  <c r="CB14" i="2"/>
  <c r="DH14" i="2"/>
  <c r="Y14" i="2"/>
  <c r="AO14" i="2"/>
  <c r="BE14" i="2"/>
  <c r="BU14" i="2"/>
  <c r="CK14" i="2"/>
  <c r="DA14" i="2"/>
  <c r="O14" i="2"/>
  <c r="AF14" i="2"/>
  <c r="BL14" i="2"/>
  <c r="CR14" i="2"/>
  <c r="DF14" i="2"/>
  <c r="X14" i="2"/>
  <c r="AN14" i="2"/>
  <c r="BD14" i="2"/>
  <c r="BT14" i="2"/>
  <c r="CJ14" i="2"/>
  <c r="O12" i="2"/>
  <c r="DF11" i="2"/>
  <c r="O10" i="2"/>
  <c r="O9" i="2"/>
  <c r="O11" i="2"/>
  <c r="Q11" i="2"/>
  <c r="Y11" i="2"/>
  <c r="AG11" i="2"/>
  <c r="AO11" i="2"/>
  <c r="AW11" i="2"/>
  <c r="BE11" i="2"/>
  <c r="BM11" i="2"/>
  <c r="BU11" i="2"/>
  <c r="CC11" i="2"/>
  <c r="CK11" i="2"/>
  <c r="CS11" i="2"/>
  <c r="DA11" i="2"/>
  <c r="DE11" i="2"/>
  <c r="P11" i="2"/>
  <c r="T11" i="2"/>
  <c r="X11" i="2"/>
  <c r="AB11" i="2"/>
  <c r="AF11" i="2"/>
  <c r="AJ11" i="2"/>
  <c r="AN11" i="2"/>
  <c r="AR11" i="2"/>
  <c r="AV11" i="2"/>
  <c r="AZ11" i="2"/>
  <c r="BD11" i="2"/>
  <c r="BH11" i="2"/>
  <c r="BL11" i="2"/>
  <c r="BP11" i="2"/>
  <c r="BT11" i="2"/>
  <c r="BX11" i="2"/>
  <c r="CB11" i="2"/>
  <c r="CF11" i="2"/>
  <c r="CJ11" i="2"/>
  <c r="CN11" i="2"/>
  <c r="CV11" i="2"/>
  <c r="CZ11" i="2"/>
  <c r="DD11" i="2"/>
  <c r="DH11" i="2"/>
  <c r="S11" i="2"/>
  <c r="W11" i="2"/>
  <c r="AA11" i="2"/>
  <c r="AE11" i="2"/>
  <c r="AI11" i="2"/>
  <c r="AM11" i="2"/>
  <c r="AQ11" i="2"/>
  <c r="AU11" i="2"/>
  <c r="AY11" i="2"/>
  <c r="BC11" i="2"/>
  <c r="BG11" i="2"/>
  <c r="BK11" i="2"/>
  <c r="BO11" i="2"/>
  <c r="BS11" i="2"/>
  <c r="BW11" i="2"/>
  <c r="CA11" i="2"/>
  <c r="CE11" i="2"/>
  <c r="CI11" i="2"/>
  <c r="CM11" i="2"/>
  <c r="CQ11" i="2"/>
  <c r="CU11" i="2"/>
  <c r="CY11" i="2"/>
  <c r="DC11" i="2"/>
  <c r="DG11" i="2"/>
  <c r="U11" i="2"/>
  <c r="AC11" i="2"/>
  <c r="AK11" i="2"/>
  <c r="AS11" i="2"/>
  <c r="BA11" i="2"/>
  <c r="BI11" i="2"/>
  <c r="BQ11" i="2"/>
  <c r="BY11" i="2"/>
  <c r="CG11" i="2"/>
  <c r="CO11" i="2"/>
  <c r="CW11" i="2"/>
  <c r="DI11" i="2"/>
  <c r="CR11" i="2"/>
  <c r="R11" i="2"/>
  <c r="V11" i="2"/>
  <c r="Z11" i="2"/>
  <c r="AD11" i="2"/>
  <c r="AH11" i="2"/>
  <c r="AL11" i="2"/>
  <c r="AP11" i="2"/>
  <c r="AT11" i="2"/>
  <c r="AX11" i="2"/>
  <c r="BB11" i="2"/>
  <c r="BF11" i="2"/>
  <c r="BJ11" i="2"/>
  <c r="BN11" i="2"/>
  <c r="BR11" i="2"/>
  <c r="BV11" i="2"/>
  <c r="BZ11" i="2"/>
  <c r="CD11" i="2"/>
  <c r="CH11" i="2"/>
  <c r="CL11" i="2"/>
  <c r="CP11" i="2"/>
  <c r="CT11" i="2"/>
  <c r="CX11" i="2"/>
  <c r="DB11" i="2"/>
  <c r="U14" i="2"/>
  <c r="AC14" i="2"/>
  <c r="AK14" i="2"/>
  <c r="AS14" i="2"/>
  <c r="BA14" i="2"/>
  <c r="BI14" i="2"/>
  <c r="BQ14" i="2"/>
  <c r="BY14" i="2"/>
  <c r="CG14" i="2"/>
  <c r="CO14" i="2"/>
  <c r="CW14" i="2"/>
  <c r="DE14" i="2"/>
  <c r="T14" i="2"/>
  <c r="AB14" i="2"/>
  <c r="AJ14" i="2"/>
  <c r="AR14" i="2"/>
  <c r="AZ14" i="2"/>
  <c r="BH14" i="2"/>
  <c r="BP14" i="2"/>
  <c r="BX14" i="2"/>
  <c r="CF14" i="2"/>
  <c r="CN14" i="2"/>
  <c r="CV14" i="2"/>
  <c r="DD14" i="2"/>
  <c r="S14" i="2"/>
  <c r="W14" i="2"/>
  <c r="AA14" i="2"/>
  <c r="AE14" i="2"/>
  <c r="AI14" i="2"/>
  <c r="AM14" i="2"/>
  <c r="AQ14" i="2"/>
  <c r="AU14" i="2"/>
  <c r="AY14" i="2"/>
  <c r="BC14" i="2"/>
  <c r="BG14" i="2"/>
  <c r="BK14" i="2"/>
  <c r="BO14" i="2"/>
  <c r="BS14" i="2"/>
  <c r="BW14" i="2"/>
  <c r="CA14" i="2"/>
  <c r="CE14" i="2"/>
  <c r="CI14" i="2"/>
  <c r="CM14" i="2"/>
  <c r="CQ14" i="2"/>
  <c r="CU14" i="2"/>
  <c r="CY14" i="2"/>
  <c r="DC14" i="2"/>
  <c r="DG14" i="2"/>
  <c r="R14" i="2"/>
  <c r="V14" i="2"/>
  <c r="Z14" i="2"/>
  <c r="AD14" i="2"/>
  <c r="AH14" i="2"/>
  <c r="AL14" i="2"/>
  <c r="AP14" i="2"/>
  <c r="AT14" i="2"/>
  <c r="AX14" i="2"/>
  <c r="BB14" i="2"/>
  <c r="BF14" i="2"/>
  <c r="BJ14" i="2"/>
  <c r="BN14" i="2"/>
  <c r="BR14" i="2"/>
  <c r="BV14" i="2"/>
  <c r="BZ14" i="2"/>
  <c r="CD14" i="2"/>
  <c r="CH14" i="2"/>
  <c r="CL14" i="2"/>
  <c r="CP14" i="2"/>
  <c r="CT14" i="2"/>
  <c r="CX14" i="2"/>
  <c r="DB14" i="2"/>
  <c r="C34" i="3"/>
  <c r="C33" i="3"/>
  <c r="C32" i="3"/>
  <c r="C31" i="3"/>
  <c r="C30" i="3"/>
  <c r="C29" i="3"/>
  <c r="C28" i="3"/>
  <c r="C27" i="3"/>
  <c r="C26" i="3"/>
  <c r="C25" i="3"/>
  <c r="C24" i="3"/>
  <c r="C23" i="3"/>
  <c r="C22" i="3"/>
  <c r="C21" i="3"/>
  <c r="C20" i="3"/>
  <c r="C19" i="3"/>
  <c r="C18" i="3"/>
  <c r="C17" i="3"/>
  <c r="C16" i="3"/>
  <c r="C15" i="3"/>
  <c r="E12" i="3"/>
  <c r="F6" i="5" s="1"/>
  <c r="O33" i="2" l="1"/>
  <c r="D12" i="12"/>
  <c r="D11" i="12"/>
  <c r="O32" i="2"/>
  <c r="F11" i="3"/>
  <c r="F12" i="3" s="1"/>
  <c r="F7" i="5" s="1"/>
  <c r="G11" i="3" l="1"/>
  <c r="H11" i="3" s="1"/>
  <c r="G12" i="3"/>
  <c r="F8" i="5" s="1"/>
  <c r="D16" i="3"/>
  <c r="E37" i="12" l="1"/>
  <c r="G16" i="3"/>
  <c r="F16" i="3"/>
  <c r="J7" i="5" s="1"/>
  <c r="E16" i="3"/>
  <c r="D34" i="3"/>
  <c r="D30" i="12"/>
  <c r="J5" i="5"/>
  <c r="D15" i="3"/>
  <c r="I11" i="3"/>
  <c r="H12" i="3"/>
  <c r="F9" i="5" s="1"/>
  <c r="BA34" i="3" l="1"/>
  <c r="AS34" i="3"/>
  <c r="AK34" i="3"/>
  <c r="AC34" i="3"/>
  <c r="AB30" i="5" s="1"/>
  <c r="U34" i="3"/>
  <c r="AB22" i="5" s="1"/>
  <c r="M34" i="3"/>
  <c r="AB14" i="5" s="1"/>
  <c r="AV34" i="3"/>
  <c r="AB49" i="5" s="1"/>
  <c r="AN34" i="3"/>
  <c r="AB41" i="5" s="1"/>
  <c r="AF34" i="3"/>
  <c r="X34" i="3"/>
  <c r="P34" i="3"/>
  <c r="AB17" i="5" s="1"/>
  <c r="H34" i="3"/>
  <c r="AB9" i="5" s="1"/>
  <c r="AU34" i="3"/>
  <c r="AB48" i="5" s="1"/>
  <c r="AJ34" i="3"/>
  <c r="AB37" i="5" s="1"/>
  <c r="Z34" i="3"/>
  <c r="O34" i="3"/>
  <c r="AB16" i="5" s="1"/>
  <c r="F34" i="3"/>
  <c r="AT34" i="3"/>
  <c r="AI34" i="3"/>
  <c r="Y34" i="3"/>
  <c r="AB26" i="5" s="1"/>
  <c r="N34" i="3"/>
  <c r="AB15" i="5" s="1"/>
  <c r="BC34" i="3"/>
  <c r="AB56" i="5" s="1"/>
  <c r="AP34" i="3"/>
  <c r="AB43" i="5" s="1"/>
  <c r="AB34" i="3"/>
  <c r="AB29" i="5" s="1"/>
  <c r="L34" i="3"/>
  <c r="BB34" i="3"/>
  <c r="AO34" i="3"/>
  <c r="AB42" i="5" s="1"/>
  <c r="AA34" i="3"/>
  <c r="AB28" i="5" s="1"/>
  <c r="K34" i="3"/>
  <c r="AB12" i="5" s="1"/>
  <c r="AZ34" i="3"/>
  <c r="AB53" i="5" s="1"/>
  <c r="AM34" i="3"/>
  <c r="W34" i="3"/>
  <c r="AB24" i="5" s="1"/>
  <c r="J34" i="3"/>
  <c r="E34" i="3"/>
  <c r="AR34" i="3"/>
  <c r="AB45" i="5" s="1"/>
  <c r="AE34" i="3"/>
  <c r="AB32" i="5" s="1"/>
  <c r="R34" i="3"/>
  <c r="AB19" i="5" s="1"/>
  <c r="AQ34" i="3"/>
  <c r="AB44" i="5" s="1"/>
  <c r="AD34" i="3"/>
  <c r="AB31" i="5" s="1"/>
  <c r="Q34" i="3"/>
  <c r="AB18" i="5" s="1"/>
  <c r="AY34" i="3"/>
  <c r="AB52" i="5" s="1"/>
  <c r="AL34" i="3"/>
  <c r="V34" i="3"/>
  <c r="AB23" i="5" s="1"/>
  <c r="I34" i="3"/>
  <c r="AB10" i="5" s="1"/>
  <c r="S34" i="3"/>
  <c r="AB20" i="5" s="1"/>
  <c r="T34" i="3"/>
  <c r="AB21" i="5" s="1"/>
  <c r="G34" i="3"/>
  <c r="AB8" i="5" s="1"/>
  <c r="AX34" i="3"/>
  <c r="AB51" i="5" s="1"/>
  <c r="AW34" i="3"/>
  <c r="AH34" i="3"/>
  <c r="AG34" i="3"/>
  <c r="AB34" i="5" s="1"/>
  <c r="H16" i="3"/>
  <c r="J9" i="5" s="1"/>
  <c r="D37" i="12"/>
  <c r="F15" i="3"/>
  <c r="I7" i="5" s="1"/>
  <c r="H15" i="3"/>
  <c r="I9" i="5" s="1"/>
  <c r="G15" i="3"/>
  <c r="I8" i="5" s="1"/>
  <c r="E15" i="3"/>
  <c r="I6" i="5" s="1"/>
  <c r="J8" i="5"/>
  <c r="J6" i="5"/>
  <c r="AB5" i="5"/>
  <c r="W37" i="12"/>
  <c r="AB33" i="5"/>
  <c r="AB25" i="5"/>
  <c r="AB13" i="5"/>
  <c r="AB54" i="5"/>
  <c r="AB50" i="5"/>
  <c r="AB46" i="5"/>
  <c r="AB38" i="5"/>
  <c r="AB6" i="5"/>
  <c r="AB55" i="5"/>
  <c r="AB47" i="5"/>
  <c r="AB39" i="5"/>
  <c r="AB35" i="5"/>
  <c r="AB27" i="5"/>
  <c r="AB11" i="5"/>
  <c r="AB7" i="5"/>
  <c r="AB40" i="5"/>
  <c r="AB36" i="5"/>
  <c r="I5" i="5"/>
  <c r="J11" i="3"/>
  <c r="I12" i="3"/>
  <c r="F10" i="5" l="1"/>
  <c r="I16" i="3"/>
  <c r="J10" i="5" s="1"/>
  <c r="I15" i="3"/>
  <c r="I10" i="5" s="1"/>
  <c r="K11" i="3"/>
  <c r="J12" i="3"/>
  <c r="F11" i="5" l="1"/>
  <c r="J16" i="3"/>
  <c r="J11" i="5" s="1"/>
  <c r="J15" i="3"/>
  <c r="I11" i="5" s="1"/>
  <c r="L11" i="3"/>
  <c r="K12" i="3"/>
  <c r="F12" i="5" l="1"/>
  <c r="K16" i="3"/>
  <c r="J12" i="5" s="1"/>
  <c r="K15" i="3"/>
  <c r="I12" i="5" s="1"/>
  <c r="M11" i="3"/>
  <c r="L12" i="3"/>
  <c r="F13" i="5" l="1"/>
  <c r="L16" i="3"/>
  <c r="J13" i="5" s="1"/>
  <c r="L15" i="3"/>
  <c r="I13" i="5" s="1"/>
  <c r="N11" i="3"/>
  <c r="M12" i="3"/>
  <c r="F14" i="5" l="1"/>
  <c r="M16" i="3"/>
  <c r="J14" i="5" s="1"/>
  <c r="M15" i="3"/>
  <c r="I14" i="5" s="1"/>
  <c r="O11" i="3"/>
  <c r="N12" i="3"/>
  <c r="F15" i="5" l="1"/>
  <c r="N16" i="3"/>
  <c r="J15" i="5" s="1"/>
  <c r="N15" i="3"/>
  <c r="I15" i="5" s="1"/>
  <c r="P11" i="3"/>
  <c r="O12" i="3"/>
  <c r="F16" i="5" l="1"/>
  <c r="O16" i="3"/>
  <c r="J16" i="5" s="1"/>
  <c r="O15" i="3"/>
  <c r="I16" i="5" s="1"/>
  <c r="Q11" i="3"/>
  <c r="P12" i="3"/>
  <c r="F17" i="5" l="1"/>
  <c r="P16" i="3"/>
  <c r="J17" i="5" s="1"/>
  <c r="P15" i="3"/>
  <c r="I17" i="5" s="1"/>
  <c r="R11" i="3"/>
  <c r="Q12" i="3"/>
  <c r="F18" i="5" l="1"/>
  <c r="Q16" i="3"/>
  <c r="J18" i="5" s="1"/>
  <c r="Q15" i="3"/>
  <c r="I18" i="5" s="1"/>
  <c r="S11" i="3"/>
  <c r="R12" i="3"/>
  <c r="F19" i="5" l="1"/>
  <c r="R16" i="3"/>
  <c r="J19" i="5" s="1"/>
  <c r="R15" i="3"/>
  <c r="I19" i="5" s="1"/>
  <c r="T11" i="3"/>
  <c r="S12" i="3"/>
  <c r="F20" i="5" l="1"/>
  <c r="S16" i="3"/>
  <c r="J20" i="5" s="1"/>
  <c r="S15" i="3"/>
  <c r="I20" i="5" s="1"/>
  <c r="U11" i="3"/>
  <c r="T12" i="3"/>
  <c r="F21" i="5" l="1"/>
  <c r="T16" i="3"/>
  <c r="J21" i="5" s="1"/>
  <c r="T15" i="3"/>
  <c r="I21" i="5" s="1"/>
  <c r="V11" i="3"/>
  <c r="U12" i="3"/>
  <c r="F22" i="5" l="1"/>
  <c r="U16" i="3"/>
  <c r="J22" i="5" s="1"/>
  <c r="U15" i="3"/>
  <c r="I22" i="5" s="1"/>
  <c r="W11" i="3"/>
  <c r="V12" i="3"/>
  <c r="F23" i="5" l="1"/>
  <c r="V16" i="3"/>
  <c r="J23" i="5" s="1"/>
  <c r="V15" i="3"/>
  <c r="I23" i="5" s="1"/>
  <c r="X11" i="3"/>
  <c r="W12" i="3"/>
  <c r="F24" i="5" l="1"/>
  <c r="W16" i="3"/>
  <c r="J24" i="5" s="1"/>
  <c r="W15" i="3"/>
  <c r="I24" i="5" s="1"/>
  <c r="X12" i="3"/>
  <c r="Y11" i="3"/>
  <c r="F25" i="5" l="1"/>
  <c r="X16" i="3"/>
  <c r="J25" i="5" s="1"/>
  <c r="X15" i="3"/>
  <c r="I25" i="5" s="1"/>
  <c r="Z11" i="3"/>
  <c r="Y12" i="3"/>
  <c r="F26" i="5" l="1"/>
  <c r="Y16" i="3"/>
  <c r="J26" i="5" s="1"/>
  <c r="Y15" i="3"/>
  <c r="I26" i="5" s="1"/>
  <c r="Z12" i="3"/>
  <c r="AA11" i="3"/>
  <c r="F27" i="5" l="1"/>
  <c r="Z16" i="3"/>
  <c r="J27" i="5" s="1"/>
  <c r="Z15" i="3"/>
  <c r="I27" i="5" s="1"/>
  <c r="AA12" i="3"/>
  <c r="AB11" i="3"/>
  <c r="F28" i="5" l="1"/>
  <c r="AA16" i="3"/>
  <c r="J28" i="5" s="1"/>
  <c r="AA15" i="3"/>
  <c r="I28" i="5" s="1"/>
  <c r="AB12" i="3"/>
  <c r="AC11" i="3"/>
  <c r="F29" i="5" l="1"/>
  <c r="AB16" i="3"/>
  <c r="J29" i="5" s="1"/>
  <c r="AB15" i="3"/>
  <c r="I29" i="5" s="1"/>
  <c r="AC12" i="3"/>
  <c r="AD11" i="3"/>
  <c r="F30" i="5" l="1"/>
  <c r="AC16" i="3"/>
  <c r="J30" i="5" s="1"/>
  <c r="AC15" i="3"/>
  <c r="I30" i="5" s="1"/>
  <c r="AD12" i="3"/>
  <c r="AE11" i="3"/>
  <c r="F31" i="5" l="1"/>
  <c r="AD16" i="3"/>
  <c r="J31" i="5" s="1"/>
  <c r="AD15" i="3"/>
  <c r="I31" i="5" s="1"/>
  <c r="AE12" i="3"/>
  <c r="AF11" i="3"/>
  <c r="F32" i="5" l="1"/>
  <c r="AE16" i="3"/>
  <c r="J32" i="5" s="1"/>
  <c r="AE15" i="3"/>
  <c r="I32" i="5" s="1"/>
  <c r="AF12" i="3"/>
  <c r="AG11" i="3"/>
  <c r="F33" i="5" l="1"/>
  <c r="AF16" i="3"/>
  <c r="J33" i="5" s="1"/>
  <c r="AF15" i="3"/>
  <c r="I33" i="5" s="1"/>
  <c r="AG12" i="3"/>
  <c r="AH11" i="3"/>
  <c r="F34" i="5" l="1"/>
  <c r="AG16" i="3"/>
  <c r="J34" i="5" s="1"/>
  <c r="AG15" i="3"/>
  <c r="I34" i="5" s="1"/>
  <c r="AH12" i="3"/>
  <c r="AI11" i="3"/>
  <c r="F35" i="5" l="1"/>
  <c r="AH16" i="3"/>
  <c r="J35" i="5" s="1"/>
  <c r="AH15" i="3"/>
  <c r="I35" i="5" s="1"/>
  <c r="AI12" i="3"/>
  <c r="AJ11" i="3"/>
  <c r="F36" i="5" l="1"/>
  <c r="AI16" i="3"/>
  <c r="J36" i="5" s="1"/>
  <c r="AI15" i="3"/>
  <c r="I36" i="5" s="1"/>
  <c r="AJ12" i="3"/>
  <c r="AK11" i="3"/>
  <c r="F37" i="5" l="1"/>
  <c r="AJ16" i="3"/>
  <c r="J37" i="5" s="1"/>
  <c r="AJ15" i="3"/>
  <c r="I37" i="5" s="1"/>
  <c r="AK12" i="3"/>
  <c r="AL11" i="3"/>
  <c r="F38" i="5" l="1"/>
  <c r="AK16" i="3"/>
  <c r="J38" i="5" s="1"/>
  <c r="AK15" i="3"/>
  <c r="I38" i="5" s="1"/>
  <c r="AL12" i="3"/>
  <c r="AM11" i="3"/>
  <c r="F39" i="5" l="1"/>
  <c r="AL16" i="3"/>
  <c r="J39" i="5" s="1"/>
  <c r="AL15" i="3"/>
  <c r="I39" i="5" s="1"/>
  <c r="AM12" i="3"/>
  <c r="AN11" i="3"/>
  <c r="F40" i="5" l="1"/>
  <c r="AM16" i="3"/>
  <c r="J40" i="5" s="1"/>
  <c r="AM15" i="3"/>
  <c r="I40" i="5" s="1"/>
  <c r="AN12" i="3"/>
  <c r="AO11" i="3"/>
  <c r="F41" i="5" l="1"/>
  <c r="AN16" i="3"/>
  <c r="J41" i="5" s="1"/>
  <c r="AN15" i="3"/>
  <c r="I41" i="5" s="1"/>
  <c r="AO12" i="3"/>
  <c r="AP11" i="3"/>
  <c r="F42" i="5" l="1"/>
  <c r="AO16" i="3"/>
  <c r="J42" i="5" s="1"/>
  <c r="AO15" i="3"/>
  <c r="I42" i="5" s="1"/>
  <c r="AP12" i="3"/>
  <c r="AQ11" i="3"/>
  <c r="F43" i="5" l="1"/>
  <c r="AP16" i="3"/>
  <c r="J43" i="5" s="1"/>
  <c r="AP15" i="3"/>
  <c r="I43" i="5" s="1"/>
  <c r="AQ12" i="3"/>
  <c r="AR11" i="3"/>
  <c r="F44" i="5" l="1"/>
  <c r="AQ16" i="3"/>
  <c r="J44" i="5" s="1"/>
  <c r="AQ15" i="3"/>
  <c r="I44" i="5" s="1"/>
  <c r="AR12" i="3"/>
  <c r="AS11" i="3"/>
  <c r="F45" i="5" l="1"/>
  <c r="AR16" i="3"/>
  <c r="J45" i="5" s="1"/>
  <c r="AR15" i="3"/>
  <c r="I45" i="5" s="1"/>
  <c r="AS12" i="3"/>
  <c r="AT11" i="3"/>
  <c r="F46" i="5" l="1"/>
  <c r="AS16" i="3"/>
  <c r="J46" i="5" s="1"/>
  <c r="AS15" i="3"/>
  <c r="I46" i="5" s="1"/>
  <c r="AT12" i="3"/>
  <c r="AU11" i="3"/>
  <c r="F47" i="5" l="1"/>
  <c r="AT16" i="3"/>
  <c r="J47" i="5" s="1"/>
  <c r="AT15" i="3"/>
  <c r="I47" i="5" s="1"/>
  <c r="AU12" i="3"/>
  <c r="AV11" i="3"/>
  <c r="F48" i="5" l="1"/>
  <c r="AU16" i="3"/>
  <c r="J48" i="5" s="1"/>
  <c r="AU15" i="3"/>
  <c r="I48" i="5" s="1"/>
  <c r="AV12" i="3"/>
  <c r="AW11" i="3"/>
  <c r="F49" i="5" l="1"/>
  <c r="AV16" i="3"/>
  <c r="J49" i="5" s="1"/>
  <c r="AV15" i="3"/>
  <c r="I49" i="5" s="1"/>
  <c r="AW12" i="3"/>
  <c r="AX11" i="3"/>
  <c r="F50" i="5" l="1"/>
  <c r="AW16" i="3"/>
  <c r="J50" i="5" s="1"/>
  <c r="AW15" i="3"/>
  <c r="I50" i="5" s="1"/>
  <c r="AX12" i="3"/>
  <c r="AY11" i="3"/>
  <c r="F51" i="5" l="1"/>
  <c r="AX16" i="3"/>
  <c r="J51" i="5" s="1"/>
  <c r="AX15" i="3"/>
  <c r="I51" i="5" s="1"/>
  <c r="AY12" i="3"/>
  <c r="AZ11" i="3"/>
  <c r="F52" i="5" l="1"/>
  <c r="AY16" i="3"/>
  <c r="J52" i="5" s="1"/>
  <c r="AY15" i="3"/>
  <c r="I52" i="5" s="1"/>
  <c r="AZ12" i="3"/>
  <c r="BA11" i="3"/>
  <c r="F53" i="5" l="1"/>
  <c r="AZ16" i="3"/>
  <c r="J53" i="5" s="1"/>
  <c r="AZ15" i="3"/>
  <c r="I53" i="5" s="1"/>
  <c r="BA12" i="3"/>
  <c r="BB11" i="3"/>
  <c r="F54" i="5" l="1"/>
  <c r="BA16" i="3"/>
  <c r="J54" i="5" s="1"/>
  <c r="BA15" i="3"/>
  <c r="I54" i="5" s="1"/>
  <c r="BB12" i="3"/>
  <c r="BC11" i="3"/>
  <c r="BC12" i="3" s="1"/>
  <c r="F56" i="5" l="1"/>
  <c r="BC16" i="3"/>
  <c r="J56" i="5" s="1"/>
  <c r="BC15" i="3"/>
  <c r="I56" i="5" s="1"/>
  <c r="F55" i="5"/>
  <c r="BB16" i="3"/>
  <c r="J55" i="5" s="1"/>
  <c r="BB15" i="3"/>
  <c r="I55" i="5" s="1"/>
  <c r="M51" i="2"/>
  <c r="M50" i="2"/>
  <c r="M49" i="2"/>
  <c r="M48" i="2"/>
  <c r="M47" i="2"/>
  <c r="M46" i="2"/>
  <c r="M45" i="2"/>
  <c r="M44" i="2"/>
  <c r="M43" i="2"/>
  <c r="M42" i="2"/>
  <c r="M41" i="2"/>
  <c r="M40" i="2"/>
  <c r="M39" i="2"/>
  <c r="M38" i="2"/>
  <c r="M37" i="2"/>
  <c r="M36" i="2"/>
  <c r="M35" i="2"/>
  <c r="M34" i="2"/>
  <c r="M33" i="2"/>
  <c r="M32" i="2"/>
  <c r="D25" i="3" l="1"/>
  <c r="N37" i="12" l="1"/>
  <c r="BB25" i="3"/>
  <c r="S55" i="5" s="1"/>
  <c r="AT25" i="3"/>
  <c r="AL25" i="3"/>
  <c r="S39" i="5" s="1"/>
  <c r="AD25" i="3"/>
  <c r="S31" i="5" s="1"/>
  <c r="V25" i="3"/>
  <c r="S23" i="5" s="1"/>
  <c r="N25" i="3"/>
  <c r="S15" i="5" s="1"/>
  <c r="AW25" i="3"/>
  <c r="S50" i="5" s="1"/>
  <c r="AO25" i="3"/>
  <c r="AG25" i="3"/>
  <c r="Y25" i="3"/>
  <c r="Q25" i="3"/>
  <c r="S18" i="5" s="1"/>
  <c r="I25" i="3"/>
  <c r="S10" i="5" s="1"/>
  <c r="AY25" i="3"/>
  <c r="S52" i="5" s="1"/>
  <c r="AN25" i="3"/>
  <c r="S41" i="5" s="1"/>
  <c r="AC25" i="3"/>
  <c r="S30" i="5" s="1"/>
  <c r="S25" i="3"/>
  <c r="H25" i="3"/>
  <c r="E25" i="3"/>
  <c r="BA25" i="3"/>
  <c r="S54" i="5" s="1"/>
  <c r="AP25" i="3"/>
  <c r="S43" i="5" s="1"/>
  <c r="AB25" i="3"/>
  <c r="P25" i="3"/>
  <c r="S17" i="5" s="1"/>
  <c r="AV25" i="3"/>
  <c r="S49" i="5" s="1"/>
  <c r="L25" i="3"/>
  <c r="AZ25" i="3"/>
  <c r="S53" i="5" s="1"/>
  <c r="AM25" i="3"/>
  <c r="AA25" i="3"/>
  <c r="S28" i="5" s="1"/>
  <c r="O25" i="3"/>
  <c r="S16" i="5" s="1"/>
  <c r="AJ25" i="3"/>
  <c r="S37" i="5" s="1"/>
  <c r="AX25" i="3"/>
  <c r="S51" i="5" s="1"/>
  <c r="AK25" i="3"/>
  <c r="S38" i="5" s="1"/>
  <c r="Z25" i="3"/>
  <c r="M25" i="3"/>
  <c r="AR25" i="3"/>
  <c r="AF25" i="3"/>
  <c r="S33" i="5" s="1"/>
  <c r="T25" i="3"/>
  <c r="S21" i="5" s="1"/>
  <c r="G25" i="3"/>
  <c r="S8" i="5" s="1"/>
  <c r="BC25" i="3"/>
  <c r="S56" i="5" s="1"/>
  <c r="AQ25" i="3"/>
  <c r="S44" i="5" s="1"/>
  <c r="AE25" i="3"/>
  <c r="R25" i="3"/>
  <c r="S19" i="5" s="1"/>
  <c r="X25" i="3"/>
  <c r="K25" i="3"/>
  <c r="S12" i="5" s="1"/>
  <c r="F25" i="3"/>
  <c r="S7" i="5" s="1"/>
  <c r="J25" i="3"/>
  <c r="S11" i="5" s="1"/>
  <c r="AU25" i="3"/>
  <c r="S48" i="5" s="1"/>
  <c r="AS25" i="3"/>
  <c r="S46" i="5" s="1"/>
  <c r="AI25" i="3"/>
  <c r="AH25" i="3"/>
  <c r="W25" i="3"/>
  <c r="U25" i="3"/>
  <c r="S22" i="5" s="1"/>
  <c r="D29" i="3"/>
  <c r="D25" i="12"/>
  <c r="D27" i="3"/>
  <c r="D23" i="12"/>
  <c r="D33" i="3"/>
  <c r="D29" i="12"/>
  <c r="S47" i="5"/>
  <c r="S40" i="5"/>
  <c r="S32" i="5"/>
  <c r="S24" i="5"/>
  <c r="S20" i="5"/>
  <c r="S42" i="5"/>
  <c r="S34" i="5"/>
  <c r="S26" i="5"/>
  <c r="S45" i="5"/>
  <c r="S29" i="5"/>
  <c r="S9" i="5"/>
  <c r="D26" i="3"/>
  <c r="D22" i="12"/>
  <c r="D30" i="3"/>
  <c r="X5" i="5" s="1"/>
  <c r="D26" i="12"/>
  <c r="D28" i="3"/>
  <c r="D24" i="12"/>
  <c r="AA5" i="5"/>
  <c r="O50" i="2"/>
  <c r="O46" i="2"/>
  <c r="O42" i="2"/>
  <c r="S25" i="5"/>
  <c r="S13" i="5"/>
  <c r="S14" i="5"/>
  <c r="S35" i="5"/>
  <c r="S27" i="5"/>
  <c r="S6" i="5"/>
  <c r="S5" i="5"/>
  <c r="S36" i="5"/>
  <c r="O45" i="2"/>
  <c r="O43" i="2"/>
  <c r="O47" i="2"/>
  <c r="O51" i="2"/>
  <c r="O44" i="2"/>
  <c r="O37" i="12" l="1"/>
  <c r="BA26" i="3"/>
  <c r="T54" i="5" s="1"/>
  <c r="AS26" i="3"/>
  <c r="AK26" i="3"/>
  <c r="T38" i="5" s="1"/>
  <c r="AC26" i="3"/>
  <c r="T30" i="5" s="1"/>
  <c r="U26" i="3"/>
  <c r="T22" i="5" s="1"/>
  <c r="M26" i="3"/>
  <c r="T14" i="5" s="1"/>
  <c r="AV26" i="3"/>
  <c r="T49" i="5" s="1"/>
  <c r="AN26" i="3"/>
  <c r="T41" i="5" s="1"/>
  <c r="AF26" i="3"/>
  <c r="T33" i="5" s="1"/>
  <c r="X26" i="3"/>
  <c r="P26" i="3"/>
  <c r="T17" i="5" s="1"/>
  <c r="H26" i="3"/>
  <c r="T9" i="5" s="1"/>
  <c r="BC26" i="3"/>
  <c r="T56" i="5" s="1"/>
  <c r="AR26" i="3"/>
  <c r="T45" i="5" s="1"/>
  <c r="AH26" i="3"/>
  <c r="T35" i="5" s="1"/>
  <c r="W26" i="3"/>
  <c r="T24" i="5" s="1"/>
  <c r="L26" i="3"/>
  <c r="F26" i="3"/>
  <c r="AZ26" i="3"/>
  <c r="T53" i="5" s="1"/>
  <c r="AO26" i="3"/>
  <c r="T42" i="5" s="1"/>
  <c r="AB26" i="3"/>
  <c r="T29" i="5" s="1"/>
  <c r="Q26" i="3"/>
  <c r="T18" i="5" s="1"/>
  <c r="Y26" i="3"/>
  <c r="T26" i="5" s="1"/>
  <c r="AY26" i="3"/>
  <c r="T52" i="5" s="1"/>
  <c r="AM26" i="3"/>
  <c r="T40" i="5" s="1"/>
  <c r="AA26" i="3"/>
  <c r="O26" i="3"/>
  <c r="T16" i="5" s="1"/>
  <c r="E26" i="3"/>
  <c r="T6" i="5" s="1"/>
  <c r="AJ26" i="3"/>
  <c r="T37" i="5" s="1"/>
  <c r="AX26" i="3"/>
  <c r="T51" i="5" s="1"/>
  <c r="AL26" i="3"/>
  <c r="T39" i="5" s="1"/>
  <c r="Z26" i="3"/>
  <c r="T27" i="5" s="1"/>
  <c r="N26" i="3"/>
  <c r="T15" i="5" s="1"/>
  <c r="AQ26" i="3"/>
  <c r="AE26" i="3"/>
  <c r="T32" i="5" s="1"/>
  <c r="S26" i="3"/>
  <c r="T20" i="5" s="1"/>
  <c r="G26" i="3"/>
  <c r="T8" i="5" s="1"/>
  <c r="BB26" i="3"/>
  <c r="T55" i="5" s="1"/>
  <c r="AP26" i="3"/>
  <c r="T43" i="5" s="1"/>
  <c r="AD26" i="3"/>
  <c r="T31" i="5" s="1"/>
  <c r="R26" i="3"/>
  <c r="T19" i="5" s="1"/>
  <c r="AW26" i="3"/>
  <c r="K26" i="3"/>
  <c r="T12" i="5" s="1"/>
  <c r="I26" i="3"/>
  <c r="T10" i="5" s="1"/>
  <c r="J26" i="3"/>
  <c r="T11" i="5" s="1"/>
  <c r="AU26" i="3"/>
  <c r="T48" i="5" s="1"/>
  <c r="AT26" i="3"/>
  <c r="T47" i="5" s="1"/>
  <c r="AI26" i="3"/>
  <c r="AG26" i="3"/>
  <c r="T34" i="5" s="1"/>
  <c r="V26" i="3"/>
  <c r="T26" i="3"/>
  <c r="T21" i="5" s="1"/>
  <c r="S37" i="12"/>
  <c r="AW30" i="3"/>
  <c r="X50" i="5" s="1"/>
  <c r="AO30" i="3"/>
  <c r="X42" i="5" s="1"/>
  <c r="AG30" i="3"/>
  <c r="X34" i="5" s="1"/>
  <c r="Y30" i="3"/>
  <c r="Q30" i="3"/>
  <c r="I30" i="3"/>
  <c r="X10" i="5" s="1"/>
  <c r="AZ30" i="3"/>
  <c r="X53" i="5" s="1"/>
  <c r="AR30" i="3"/>
  <c r="X45" i="5" s="1"/>
  <c r="AJ30" i="3"/>
  <c r="X37" i="5" s="1"/>
  <c r="AB30" i="3"/>
  <c r="X29" i="5" s="1"/>
  <c r="T30" i="3"/>
  <c r="X21" i="5" s="1"/>
  <c r="L30" i="3"/>
  <c r="AY30" i="3"/>
  <c r="AN30" i="3"/>
  <c r="AD30" i="3"/>
  <c r="X31" i="5" s="1"/>
  <c r="S30" i="3"/>
  <c r="X20" i="5" s="1"/>
  <c r="H30" i="3"/>
  <c r="X9" i="5" s="1"/>
  <c r="BA30" i="3"/>
  <c r="X54" i="5" s="1"/>
  <c r="AM30" i="3"/>
  <c r="X40" i="5" s="1"/>
  <c r="AA30" i="3"/>
  <c r="O30" i="3"/>
  <c r="AX30" i="3"/>
  <c r="X51" i="5" s="1"/>
  <c r="AL30" i="3"/>
  <c r="X39" i="5" s="1"/>
  <c r="Z30" i="3"/>
  <c r="N30" i="3"/>
  <c r="X15" i="5" s="1"/>
  <c r="AV30" i="3"/>
  <c r="X49" i="5" s="1"/>
  <c r="AK30" i="3"/>
  <c r="X38" i="5" s="1"/>
  <c r="X30" i="3"/>
  <c r="M30" i="3"/>
  <c r="BC30" i="3"/>
  <c r="AQ30" i="3"/>
  <c r="X44" i="5" s="1"/>
  <c r="AE30" i="3"/>
  <c r="X32" i="5" s="1"/>
  <c r="R30" i="3"/>
  <c r="X19" i="5" s="1"/>
  <c r="BB30" i="3"/>
  <c r="X55" i="5" s="1"/>
  <c r="AP30" i="3"/>
  <c r="X43" i="5" s="1"/>
  <c r="AC30" i="3"/>
  <c r="P30" i="3"/>
  <c r="F30" i="3"/>
  <c r="AU30" i="3"/>
  <c r="X48" i="5" s="1"/>
  <c r="AI30" i="3"/>
  <c r="X36" i="5" s="1"/>
  <c r="W30" i="3"/>
  <c r="X24" i="5" s="1"/>
  <c r="K30" i="3"/>
  <c r="X12" i="5" s="1"/>
  <c r="G30" i="3"/>
  <c r="X8" i="5" s="1"/>
  <c r="J30" i="3"/>
  <c r="AT30" i="3"/>
  <c r="AS30" i="3"/>
  <c r="E30" i="3"/>
  <c r="X6" i="5" s="1"/>
  <c r="AH30" i="3"/>
  <c r="X35" i="5" s="1"/>
  <c r="AF30" i="3"/>
  <c r="X33" i="5" s="1"/>
  <c r="V30" i="3"/>
  <c r="X23" i="5" s="1"/>
  <c r="U30" i="3"/>
  <c r="X22" i="5" s="1"/>
  <c r="AZ27" i="3"/>
  <c r="AR27" i="3"/>
  <c r="AJ27" i="3"/>
  <c r="AB27" i="3"/>
  <c r="U29" i="5" s="1"/>
  <c r="T27" i="3"/>
  <c r="U21" i="5" s="1"/>
  <c r="L27" i="3"/>
  <c r="BC27" i="3"/>
  <c r="U56" i="5" s="1"/>
  <c r="AU27" i="3"/>
  <c r="U48" i="5" s="1"/>
  <c r="AM27" i="3"/>
  <c r="AE27" i="3"/>
  <c r="W27" i="3"/>
  <c r="O27" i="3"/>
  <c r="U16" i="5" s="1"/>
  <c r="G27" i="3"/>
  <c r="U8" i="5" s="1"/>
  <c r="AW27" i="3"/>
  <c r="AL27" i="3"/>
  <c r="U39" i="5" s="1"/>
  <c r="AA27" i="3"/>
  <c r="U28" i="5" s="1"/>
  <c r="Q27" i="3"/>
  <c r="BA27" i="3"/>
  <c r="AO27" i="3"/>
  <c r="AC27" i="3"/>
  <c r="U30" i="5" s="1"/>
  <c r="P27" i="3"/>
  <c r="U17" i="5" s="1"/>
  <c r="AI27" i="3"/>
  <c r="U36" i="5" s="1"/>
  <c r="K27" i="3"/>
  <c r="U12" i="5" s="1"/>
  <c r="AY27" i="3"/>
  <c r="U52" i="5" s="1"/>
  <c r="AN27" i="3"/>
  <c r="Z27" i="3"/>
  <c r="N27" i="3"/>
  <c r="AX27" i="3"/>
  <c r="U51" i="5" s="1"/>
  <c r="AK27" i="3"/>
  <c r="U38" i="5" s="1"/>
  <c r="Y27" i="3"/>
  <c r="U26" i="5" s="1"/>
  <c r="M27" i="3"/>
  <c r="U14" i="5" s="1"/>
  <c r="AQ27" i="3"/>
  <c r="U44" i="5" s="1"/>
  <c r="AF27" i="3"/>
  <c r="S27" i="3"/>
  <c r="H27" i="3"/>
  <c r="BB27" i="3"/>
  <c r="U55" i="5" s="1"/>
  <c r="AP27" i="3"/>
  <c r="U43" i="5" s="1"/>
  <c r="AD27" i="3"/>
  <c r="U31" i="5" s="1"/>
  <c r="R27" i="3"/>
  <c r="U19" i="5" s="1"/>
  <c r="E27" i="3"/>
  <c r="U6" i="5" s="1"/>
  <c r="AV27" i="3"/>
  <c r="X27" i="3"/>
  <c r="J27" i="3"/>
  <c r="I27" i="3"/>
  <c r="U10" i="5" s="1"/>
  <c r="AT27" i="3"/>
  <c r="U47" i="5" s="1"/>
  <c r="AS27" i="3"/>
  <c r="U46" i="5" s="1"/>
  <c r="AH27" i="3"/>
  <c r="U35" i="5" s="1"/>
  <c r="AG27" i="3"/>
  <c r="U34" i="5" s="1"/>
  <c r="V27" i="3"/>
  <c r="F27" i="3"/>
  <c r="U27" i="3"/>
  <c r="Q37" i="12"/>
  <c r="AY28" i="3"/>
  <c r="V52" i="5" s="1"/>
  <c r="AQ28" i="3"/>
  <c r="V44" i="5" s="1"/>
  <c r="AI28" i="3"/>
  <c r="V36" i="5" s="1"/>
  <c r="AA28" i="3"/>
  <c r="V28" i="5" s="1"/>
  <c r="S28" i="3"/>
  <c r="K28" i="3"/>
  <c r="BB28" i="3"/>
  <c r="AT28" i="3"/>
  <c r="V47" i="5" s="1"/>
  <c r="AL28" i="3"/>
  <c r="V39" i="5" s="1"/>
  <c r="AD28" i="3"/>
  <c r="V31" i="5" s="1"/>
  <c r="V28" i="3"/>
  <c r="V23" i="5" s="1"/>
  <c r="N28" i="3"/>
  <c r="V15" i="5" s="1"/>
  <c r="BA28" i="3"/>
  <c r="AP28" i="3"/>
  <c r="AF28" i="3"/>
  <c r="U28" i="3"/>
  <c r="V22" i="5" s="1"/>
  <c r="J28" i="3"/>
  <c r="V11" i="5" s="1"/>
  <c r="AZ28" i="3"/>
  <c r="V53" i="5" s="1"/>
  <c r="AN28" i="3"/>
  <c r="V41" i="5" s="1"/>
  <c r="AB28" i="3"/>
  <c r="V29" i="5" s="1"/>
  <c r="P28" i="3"/>
  <c r="X28" i="3"/>
  <c r="AX28" i="3"/>
  <c r="AM28" i="3"/>
  <c r="V40" i="5" s="1"/>
  <c r="Z28" i="3"/>
  <c r="O28" i="3"/>
  <c r="V16" i="5" s="1"/>
  <c r="AW28" i="3"/>
  <c r="V50" i="5" s="1"/>
  <c r="AK28" i="3"/>
  <c r="V38" i="5" s="1"/>
  <c r="Y28" i="3"/>
  <c r="M28" i="3"/>
  <c r="F28" i="3"/>
  <c r="AR28" i="3"/>
  <c r="V45" i="5" s="1"/>
  <c r="AE28" i="3"/>
  <c r="V32" i="5" s="1"/>
  <c r="R28" i="3"/>
  <c r="V19" i="5" s="1"/>
  <c r="G28" i="3"/>
  <c r="V8" i="5" s="1"/>
  <c r="BC28" i="3"/>
  <c r="V56" i="5" s="1"/>
  <c r="AO28" i="3"/>
  <c r="AC28" i="3"/>
  <c r="Q28" i="3"/>
  <c r="V18" i="5" s="1"/>
  <c r="E28" i="3"/>
  <c r="V6" i="5" s="1"/>
  <c r="AV28" i="3"/>
  <c r="AJ28" i="3"/>
  <c r="V37" i="5" s="1"/>
  <c r="L28" i="3"/>
  <c r="V13" i="5" s="1"/>
  <c r="I28" i="3"/>
  <c r="V10" i="5" s="1"/>
  <c r="H28" i="3"/>
  <c r="AU28" i="3"/>
  <c r="AS28" i="3"/>
  <c r="AH28" i="3"/>
  <c r="V35" i="5" s="1"/>
  <c r="AG28" i="3"/>
  <c r="W28" i="3"/>
  <c r="V24" i="5" s="1"/>
  <c r="T28" i="3"/>
  <c r="V21" i="5" s="1"/>
  <c r="R37" i="12"/>
  <c r="AX29" i="3"/>
  <c r="AP29" i="3"/>
  <c r="AH29" i="3"/>
  <c r="W35" i="5" s="1"/>
  <c r="Z29" i="3"/>
  <c r="W27" i="5" s="1"/>
  <c r="R29" i="3"/>
  <c r="W19" i="5" s="1"/>
  <c r="J29" i="3"/>
  <c r="W11" i="5" s="1"/>
  <c r="BA29" i="3"/>
  <c r="W54" i="5" s="1"/>
  <c r="AS29" i="3"/>
  <c r="W46" i="5" s="1"/>
  <c r="AK29" i="3"/>
  <c r="AC29" i="3"/>
  <c r="U29" i="3"/>
  <c r="M29" i="3"/>
  <c r="W14" i="5" s="1"/>
  <c r="AU29" i="3"/>
  <c r="W48" i="5" s="1"/>
  <c r="AJ29" i="3"/>
  <c r="W37" i="5" s="1"/>
  <c r="Y29" i="3"/>
  <c r="W26" i="5" s="1"/>
  <c r="O29" i="3"/>
  <c r="W16" i="5" s="1"/>
  <c r="AZ29" i="3"/>
  <c r="AN29" i="3"/>
  <c r="AB29" i="3"/>
  <c r="P29" i="3"/>
  <c r="W17" i="5" s="1"/>
  <c r="AY29" i="3"/>
  <c r="W52" i="5" s="1"/>
  <c r="AM29" i="3"/>
  <c r="W40" i="5" s="1"/>
  <c r="AA29" i="3"/>
  <c r="W28" i="5" s="1"/>
  <c r="N29" i="3"/>
  <c r="W15" i="5" s="1"/>
  <c r="F29" i="3"/>
  <c r="W7" i="5" s="1"/>
  <c r="AW29" i="3"/>
  <c r="AL29" i="3"/>
  <c r="X29" i="3"/>
  <c r="W25" i="5" s="1"/>
  <c r="L29" i="3"/>
  <c r="W13" i="5" s="1"/>
  <c r="BC29" i="3"/>
  <c r="W56" i="5" s="1"/>
  <c r="AQ29" i="3"/>
  <c r="W44" i="5" s="1"/>
  <c r="AE29" i="3"/>
  <c r="W32" i="5" s="1"/>
  <c r="S29" i="3"/>
  <c r="G29" i="3"/>
  <c r="E29" i="3"/>
  <c r="W6" i="5" s="1"/>
  <c r="BB29" i="3"/>
  <c r="W55" i="5" s="1"/>
  <c r="AO29" i="3"/>
  <c r="W42" i="5" s="1"/>
  <c r="AD29" i="3"/>
  <c r="W31" i="5" s="1"/>
  <c r="Q29" i="3"/>
  <c r="W18" i="5" s="1"/>
  <c r="AV29" i="3"/>
  <c r="W49" i="5" s="1"/>
  <c r="AI29" i="3"/>
  <c r="W29" i="3"/>
  <c r="K29" i="3"/>
  <c r="W12" i="5" s="1"/>
  <c r="H29" i="3"/>
  <c r="W9" i="5" s="1"/>
  <c r="I29" i="3"/>
  <c r="W10" i="5" s="1"/>
  <c r="AT29" i="3"/>
  <c r="W47" i="5" s="1"/>
  <c r="AR29" i="3"/>
  <c r="W45" i="5" s="1"/>
  <c r="AG29" i="3"/>
  <c r="W34" i="5" s="1"/>
  <c r="AF29" i="3"/>
  <c r="V29" i="3"/>
  <c r="T29" i="3"/>
  <c r="V37" i="12"/>
  <c r="BB33" i="3"/>
  <c r="AA55" i="5" s="1"/>
  <c r="AT33" i="3"/>
  <c r="AA47" i="5" s="1"/>
  <c r="AL33" i="3"/>
  <c r="AA39" i="5" s="1"/>
  <c r="AD33" i="3"/>
  <c r="AA31" i="5" s="1"/>
  <c r="V33" i="3"/>
  <c r="N33" i="3"/>
  <c r="AW33" i="3"/>
  <c r="AO33" i="3"/>
  <c r="AA42" i="5" s="1"/>
  <c r="AG33" i="3"/>
  <c r="AA34" i="5" s="1"/>
  <c r="Y33" i="3"/>
  <c r="AA26" i="5" s="1"/>
  <c r="Q33" i="3"/>
  <c r="AA18" i="5" s="1"/>
  <c r="I33" i="3"/>
  <c r="AA10" i="5" s="1"/>
  <c r="BA33" i="3"/>
  <c r="AQ33" i="3"/>
  <c r="AF33" i="3"/>
  <c r="U33" i="3"/>
  <c r="AA22" i="5" s="1"/>
  <c r="K33" i="3"/>
  <c r="AA12" i="5" s="1"/>
  <c r="E33" i="3"/>
  <c r="AA6" i="5" s="1"/>
  <c r="AZ33" i="3"/>
  <c r="AA53" i="5" s="1"/>
  <c r="AP33" i="3"/>
  <c r="AA43" i="5" s="1"/>
  <c r="AE33" i="3"/>
  <c r="T33" i="3"/>
  <c r="J33" i="3"/>
  <c r="AV33" i="3"/>
  <c r="AA49" i="5" s="1"/>
  <c r="AI33" i="3"/>
  <c r="AA36" i="5" s="1"/>
  <c r="S33" i="3"/>
  <c r="AA20" i="5" s="1"/>
  <c r="AU33" i="3"/>
  <c r="AA48" i="5" s="1"/>
  <c r="AH33" i="3"/>
  <c r="AA35" i="5" s="1"/>
  <c r="R33" i="3"/>
  <c r="AS33" i="3"/>
  <c r="AC33" i="3"/>
  <c r="AA30" i="5" s="1"/>
  <c r="P33" i="3"/>
  <c r="AA17" i="5" s="1"/>
  <c r="AY33" i="3"/>
  <c r="AA52" i="5" s="1"/>
  <c r="AK33" i="3"/>
  <c r="AA38" i="5" s="1"/>
  <c r="X33" i="3"/>
  <c r="AA25" i="5" s="1"/>
  <c r="H33" i="3"/>
  <c r="AA9" i="5" s="1"/>
  <c r="AX33" i="3"/>
  <c r="AJ33" i="3"/>
  <c r="W33" i="3"/>
  <c r="AA24" i="5" s="1"/>
  <c r="G33" i="3"/>
  <c r="AA8" i="5" s="1"/>
  <c r="AR33" i="3"/>
  <c r="AA45" i="5" s="1"/>
  <c r="AB33" i="3"/>
  <c r="AA29" i="5" s="1"/>
  <c r="O33" i="3"/>
  <c r="AA16" i="5" s="1"/>
  <c r="M33" i="3"/>
  <c r="AA14" i="5" s="1"/>
  <c r="L33" i="3"/>
  <c r="AA13" i="5" s="1"/>
  <c r="BC33" i="3"/>
  <c r="AN33" i="3"/>
  <c r="AA41" i="5" s="1"/>
  <c r="AM33" i="3"/>
  <c r="AA40" i="5" s="1"/>
  <c r="F33" i="3"/>
  <c r="AA7" i="5" s="1"/>
  <c r="AA33" i="3"/>
  <c r="AA28" i="5" s="1"/>
  <c r="Z33" i="3"/>
  <c r="AA27" i="5" s="1"/>
  <c r="T5" i="5"/>
  <c r="W5" i="5"/>
  <c r="U5" i="5"/>
  <c r="P37" i="12"/>
  <c r="D31" i="3"/>
  <c r="D27" i="12"/>
  <c r="AA51" i="5"/>
  <c r="AA23" i="5"/>
  <c r="AA19" i="5"/>
  <c r="AA15" i="5"/>
  <c r="AA11" i="5"/>
  <c r="AA56" i="5"/>
  <c r="AA44" i="5"/>
  <c r="AA32" i="5"/>
  <c r="AA37" i="5"/>
  <c r="AA33" i="5"/>
  <c r="AA21" i="5"/>
  <c r="AA54" i="5"/>
  <c r="AA50" i="5"/>
  <c r="AA46" i="5"/>
  <c r="W51" i="5"/>
  <c r="W43" i="5"/>
  <c r="W39" i="5"/>
  <c r="W23" i="5"/>
  <c r="W36" i="5"/>
  <c r="W24" i="5"/>
  <c r="W20" i="5"/>
  <c r="W8" i="5"/>
  <c r="W50" i="5"/>
  <c r="W38" i="5"/>
  <c r="W30" i="5"/>
  <c r="W22" i="5"/>
  <c r="W53" i="5"/>
  <c r="W21" i="5"/>
  <c r="W41" i="5"/>
  <c r="W29" i="5"/>
  <c r="W33" i="5"/>
  <c r="V5" i="5"/>
  <c r="V49" i="5"/>
  <c r="V33" i="5"/>
  <c r="V25" i="5"/>
  <c r="V17" i="5"/>
  <c r="V9" i="5"/>
  <c r="V54" i="5"/>
  <c r="V46" i="5"/>
  <c r="V42" i="5"/>
  <c r="V34" i="5"/>
  <c r="V30" i="5"/>
  <c r="V26" i="5"/>
  <c r="V14" i="5"/>
  <c r="V48" i="5"/>
  <c r="V20" i="5"/>
  <c r="V12" i="5"/>
  <c r="V55" i="5"/>
  <c r="V7" i="5"/>
  <c r="V43" i="5"/>
  <c r="V27" i="5"/>
  <c r="V51" i="5"/>
  <c r="T25" i="5"/>
  <c r="T13" i="5"/>
  <c r="T50" i="5"/>
  <c r="T46" i="5"/>
  <c r="T44" i="5"/>
  <c r="T36" i="5"/>
  <c r="T28" i="5"/>
  <c r="T23" i="5"/>
  <c r="T7" i="5"/>
  <c r="U27" i="5"/>
  <c r="U23" i="5"/>
  <c r="U15" i="5"/>
  <c r="U11" i="5"/>
  <c r="U7" i="5"/>
  <c r="U40" i="5"/>
  <c r="U32" i="5"/>
  <c r="U24" i="5"/>
  <c r="U20" i="5"/>
  <c r="U54" i="5"/>
  <c r="U50" i="5"/>
  <c r="U42" i="5"/>
  <c r="U22" i="5"/>
  <c r="U18" i="5"/>
  <c r="U41" i="5"/>
  <c r="U25" i="5"/>
  <c r="U9" i="5"/>
  <c r="U45" i="5"/>
  <c r="U13" i="5"/>
  <c r="U49" i="5"/>
  <c r="U33" i="5"/>
  <c r="U53" i="5"/>
  <c r="U37" i="5"/>
  <c r="D32" i="3"/>
  <c r="D28" i="12"/>
  <c r="X41" i="5"/>
  <c r="X25" i="5"/>
  <c r="X17" i="5"/>
  <c r="X13" i="5"/>
  <c r="X46" i="5"/>
  <c r="X30" i="5"/>
  <c r="X26" i="5"/>
  <c r="X18" i="5"/>
  <c r="X14" i="5"/>
  <c r="X56" i="5"/>
  <c r="X52" i="5"/>
  <c r="X28" i="5"/>
  <c r="X16" i="5"/>
  <c r="X7" i="5"/>
  <c r="X27" i="5"/>
  <c r="X11" i="5"/>
  <c r="X47" i="5"/>
  <c r="O49" i="2"/>
  <c r="O48" i="2"/>
  <c r="D24" i="3"/>
  <c r="D23" i="3"/>
  <c r="D21" i="3"/>
  <c r="D20" i="3"/>
  <c r="D19" i="3"/>
  <c r="D18" i="3"/>
  <c r="J37" i="12" l="1"/>
  <c r="AX21" i="3"/>
  <c r="AP21" i="3"/>
  <c r="AH21" i="3"/>
  <c r="O35" i="5" s="1"/>
  <c r="Z21" i="3"/>
  <c r="O27" i="5" s="1"/>
  <c r="BA21" i="3"/>
  <c r="O54" i="5" s="1"/>
  <c r="AS21" i="3"/>
  <c r="O46" i="5" s="1"/>
  <c r="AK21" i="3"/>
  <c r="O38" i="5" s="1"/>
  <c r="AC21" i="3"/>
  <c r="U21" i="3"/>
  <c r="M21" i="3"/>
  <c r="BC21" i="3"/>
  <c r="O56" i="5" s="1"/>
  <c r="AR21" i="3"/>
  <c r="O45" i="5" s="1"/>
  <c r="AG21" i="3"/>
  <c r="O34" i="5" s="1"/>
  <c r="W21" i="3"/>
  <c r="O24" i="5" s="1"/>
  <c r="N21" i="3"/>
  <c r="O15" i="5" s="1"/>
  <c r="AD21" i="3"/>
  <c r="F21" i="3"/>
  <c r="AZ21" i="3"/>
  <c r="AN21" i="3"/>
  <c r="O41" i="5" s="1"/>
  <c r="AB21" i="3"/>
  <c r="O29" i="5" s="1"/>
  <c r="Q21" i="3"/>
  <c r="O18" i="5" s="1"/>
  <c r="G21" i="3"/>
  <c r="O8" i="5" s="1"/>
  <c r="AY21" i="3"/>
  <c r="O52" i="5" s="1"/>
  <c r="AM21" i="3"/>
  <c r="AA21" i="3"/>
  <c r="P21" i="3"/>
  <c r="AT21" i="3"/>
  <c r="O47" i="5" s="1"/>
  <c r="AF21" i="3"/>
  <c r="O33" i="5" s="1"/>
  <c r="T21" i="3"/>
  <c r="O21" i="5" s="1"/>
  <c r="J21" i="3"/>
  <c r="O11" i="5" s="1"/>
  <c r="AQ21" i="3"/>
  <c r="O44" i="5" s="1"/>
  <c r="AE21" i="3"/>
  <c r="S21" i="3"/>
  <c r="I21" i="3"/>
  <c r="BB21" i="3"/>
  <c r="O55" i="5" s="1"/>
  <c r="AO21" i="3"/>
  <c r="O42" i="5" s="1"/>
  <c r="R21" i="3"/>
  <c r="O19" i="5" s="1"/>
  <c r="H21" i="3"/>
  <c r="O9" i="5" s="1"/>
  <c r="O21" i="3"/>
  <c r="O16" i="5" s="1"/>
  <c r="X21" i="3"/>
  <c r="AW21" i="3"/>
  <c r="AV21" i="3"/>
  <c r="V21" i="3"/>
  <c r="O23" i="5" s="1"/>
  <c r="AU21" i="3"/>
  <c r="O48" i="5" s="1"/>
  <c r="L21" i="3"/>
  <c r="O13" i="5" s="1"/>
  <c r="AL21" i="3"/>
  <c r="K21" i="3"/>
  <c r="O12" i="5" s="1"/>
  <c r="AJ21" i="3"/>
  <c r="AI21" i="3"/>
  <c r="Y21" i="3"/>
  <c r="E21" i="3"/>
  <c r="O6" i="5" s="1"/>
  <c r="L37" i="12"/>
  <c r="AV23" i="3"/>
  <c r="Q49" i="5" s="1"/>
  <c r="AN23" i="3"/>
  <c r="AF23" i="3"/>
  <c r="Q33" i="5" s="1"/>
  <c r="X23" i="3"/>
  <c r="P23" i="3"/>
  <c r="H23" i="3"/>
  <c r="AY23" i="3"/>
  <c r="Q52" i="5" s="1"/>
  <c r="AQ23" i="3"/>
  <c r="Q44" i="5" s="1"/>
  <c r="AI23" i="3"/>
  <c r="Q36" i="5" s="1"/>
  <c r="AA23" i="3"/>
  <c r="S23" i="3"/>
  <c r="Q20" i="5" s="1"/>
  <c r="K23" i="3"/>
  <c r="BA23" i="3"/>
  <c r="AP23" i="3"/>
  <c r="AE23" i="3"/>
  <c r="Q32" i="5" s="1"/>
  <c r="U23" i="3"/>
  <c r="Q22" i="5" s="1"/>
  <c r="J23" i="3"/>
  <c r="Q11" i="5" s="1"/>
  <c r="BB23" i="3"/>
  <c r="AO23" i="3"/>
  <c r="Q42" i="5" s="1"/>
  <c r="AC23" i="3"/>
  <c r="AK23" i="3"/>
  <c r="AZ23" i="3"/>
  <c r="AM23" i="3"/>
  <c r="Q40" i="5" s="1"/>
  <c r="AB23" i="3"/>
  <c r="Q29" i="5" s="1"/>
  <c r="O23" i="3"/>
  <c r="Q16" i="5" s="1"/>
  <c r="AW23" i="3"/>
  <c r="AX23" i="3"/>
  <c r="Q51" i="5" s="1"/>
  <c r="AL23" i="3"/>
  <c r="Z23" i="3"/>
  <c r="N23" i="3"/>
  <c r="AS23" i="3"/>
  <c r="Q46" i="5" s="1"/>
  <c r="AG23" i="3"/>
  <c r="Q34" i="5" s="1"/>
  <c r="T23" i="3"/>
  <c r="Q21" i="5" s="1"/>
  <c r="G23" i="3"/>
  <c r="Q8" i="5" s="1"/>
  <c r="F23" i="3"/>
  <c r="Q7" i="5" s="1"/>
  <c r="BC23" i="3"/>
  <c r="AR23" i="3"/>
  <c r="AD23" i="3"/>
  <c r="R23" i="3"/>
  <c r="Q19" i="5" s="1"/>
  <c r="Q23" i="3"/>
  <c r="Q18" i="5" s="1"/>
  <c r="M23" i="3"/>
  <c r="V23" i="3"/>
  <c r="AU23" i="3"/>
  <c r="Q48" i="5" s="1"/>
  <c r="L23" i="3"/>
  <c r="AT23" i="3"/>
  <c r="I23" i="3"/>
  <c r="AJ23" i="3"/>
  <c r="Q37" i="5" s="1"/>
  <c r="E23" i="3"/>
  <c r="Q6" i="5" s="1"/>
  <c r="AH23" i="3"/>
  <c r="Q35" i="5" s="1"/>
  <c r="Y23" i="3"/>
  <c r="Q26" i="5" s="1"/>
  <c r="W23" i="3"/>
  <c r="Q24" i="5" s="1"/>
  <c r="T37" i="12"/>
  <c r="AV31" i="3"/>
  <c r="AN31" i="3"/>
  <c r="Y41" i="5" s="1"/>
  <c r="AF31" i="3"/>
  <c r="Y33" i="5" s="1"/>
  <c r="X31" i="3"/>
  <c r="Y25" i="5" s="1"/>
  <c r="P31" i="3"/>
  <c r="Y17" i="5" s="1"/>
  <c r="H31" i="3"/>
  <c r="Y9" i="5" s="1"/>
  <c r="AY31" i="3"/>
  <c r="Y52" i="5" s="1"/>
  <c r="AQ31" i="3"/>
  <c r="AI31" i="3"/>
  <c r="AA31" i="3"/>
  <c r="Y28" i="5" s="1"/>
  <c r="S31" i="3"/>
  <c r="Y20" i="5" s="1"/>
  <c r="K31" i="3"/>
  <c r="Y12" i="5" s="1"/>
  <c r="BC31" i="3"/>
  <c r="Y56" i="5" s="1"/>
  <c r="AS31" i="3"/>
  <c r="Y46" i="5" s="1"/>
  <c r="AH31" i="3"/>
  <c r="Y35" i="5" s="1"/>
  <c r="W31" i="3"/>
  <c r="M31" i="3"/>
  <c r="AZ31" i="3"/>
  <c r="Y53" i="5" s="1"/>
  <c r="AM31" i="3"/>
  <c r="Y40" i="5" s="1"/>
  <c r="AB31" i="3"/>
  <c r="Y29" i="5" s="1"/>
  <c r="O31" i="3"/>
  <c r="AX31" i="3"/>
  <c r="Y51" i="5" s="1"/>
  <c r="AL31" i="3"/>
  <c r="Y39" i="5" s="1"/>
  <c r="Z31" i="3"/>
  <c r="N31" i="3"/>
  <c r="V31" i="3"/>
  <c r="Y23" i="5" s="1"/>
  <c r="AW31" i="3"/>
  <c r="Y50" i="5" s="1"/>
  <c r="AK31" i="3"/>
  <c r="Y38" i="5" s="1"/>
  <c r="Y31" i="3"/>
  <c r="Y26" i="5" s="1"/>
  <c r="L31" i="3"/>
  <c r="Y13" i="5" s="1"/>
  <c r="BB31" i="3"/>
  <c r="Y55" i="5" s="1"/>
  <c r="AP31" i="3"/>
  <c r="AD31" i="3"/>
  <c r="R31" i="3"/>
  <c r="Y19" i="5" s="1"/>
  <c r="BA31" i="3"/>
  <c r="Y54" i="5" s="1"/>
  <c r="AO31" i="3"/>
  <c r="Y42" i="5" s="1"/>
  <c r="AC31" i="3"/>
  <c r="Y30" i="5" s="1"/>
  <c r="Q31" i="3"/>
  <c r="F31" i="3"/>
  <c r="Y7" i="5" s="1"/>
  <c r="AU31" i="3"/>
  <c r="AJ31" i="3"/>
  <c r="J31" i="3"/>
  <c r="Y11" i="5" s="1"/>
  <c r="T31" i="3"/>
  <c r="Y21" i="5" s="1"/>
  <c r="I31" i="3"/>
  <c r="Y10" i="5" s="1"/>
  <c r="G31" i="3"/>
  <c r="Y8" i="5" s="1"/>
  <c r="AT31" i="3"/>
  <c r="Y47" i="5" s="1"/>
  <c r="E31" i="3"/>
  <c r="Y6" i="5" s="1"/>
  <c r="AR31" i="3"/>
  <c r="AG31" i="3"/>
  <c r="AE31" i="3"/>
  <c r="Y32" i="5" s="1"/>
  <c r="U31" i="3"/>
  <c r="Y22" i="5" s="1"/>
  <c r="M37" i="12"/>
  <c r="BC24" i="3"/>
  <c r="R56" i="5" s="1"/>
  <c r="AU24" i="3"/>
  <c r="AM24" i="3"/>
  <c r="R40" i="5" s="1"/>
  <c r="AE24" i="3"/>
  <c r="W24" i="3"/>
  <c r="O24" i="3"/>
  <c r="R16" i="5" s="1"/>
  <c r="G24" i="3"/>
  <c r="R8" i="5" s="1"/>
  <c r="AX24" i="3"/>
  <c r="R51" i="5" s="1"/>
  <c r="AP24" i="3"/>
  <c r="R43" i="5" s="1"/>
  <c r="AH24" i="3"/>
  <c r="Z24" i="3"/>
  <c r="R27" i="5" s="1"/>
  <c r="R24" i="3"/>
  <c r="J24" i="3"/>
  <c r="AT24" i="3"/>
  <c r="R47" i="5" s="1"/>
  <c r="AJ24" i="3"/>
  <c r="R37" i="5" s="1"/>
  <c r="Y24" i="3"/>
  <c r="R26" i="5" s="1"/>
  <c r="N24" i="3"/>
  <c r="R15" i="5" s="1"/>
  <c r="BA24" i="3"/>
  <c r="R54" i="5" s="1"/>
  <c r="AO24" i="3"/>
  <c r="R42" i="5" s="1"/>
  <c r="AC24" i="3"/>
  <c r="Q24" i="3"/>
  <c r="X24" i="3"/>
  <c r="R25" i="5" s="1"/>
  <c r="AZ24" i="3"/>
  <c r="R53" i="5" s="1"/>
  <c r="AN24" i="3"/>
  <c r="R41" i="5" s="1"/>
  <c r="AB24" i="3"/>
  <c r="R29" i="5" s="1"/>
  <c r="P24" i="3"/>
  <c r="AW24" i="3"/>
  <c r="R50" i="5" s="1"/>
  <c r="AY24" i="3"/>
  <c r="AL24" i="3"/>
  <c r="AA24" i="3"/>
  <c r="M24" i="3"/>
  <c r="R14" i="5" s="1"/>
  <c r="E24" i="3"/>
  <c r="R6" i="5" s="1"/>
  <c r="AR24" i="3"/>
  <c r="R45" i="5" s="1"/>
  <c r="AF24" i="3"/>
  <c r="R33" i="5" s="1"/>
  <c r="T24" i="3"/>
  <c r="R21" i="5" s="1"/>
  <c r="H24" i="3"/>
  <c r="BB24" i="3"/>
  <c r="AQ24" i="3"/>
  <c r="R44" i="5" s="1"/>
  <c r="AD24" i="3"/>
  <c r="R31" i="5" s="1"/>
  <c r="S24" i="3"/>
  <c r="R20" i="5" s="1"/>
  <c r="AK24" i="3"/>
  <c r="R38" i="5" s="1"/>
  <c r="L24" i="3"/>
  <c r="R13" i="5" s="1"/>
  <c r="K24" i="3"/>
  <c r="R12" i="5" s="1"/>
  <c r="I24" i="3"/>
  <c r="V24" i="3"/>
  <c r="F24" i="3"/>
  <c r="AV24" i="3"/>
  <c r="R49" i="5" s="1"/>
  <c r="AS24" i="3"/>
  <c r="R46" i="5" s="1"/>
  <c r="AI24" i="3"/>
  <c r="R36" i="5" s="1"/>
  <c r="AG24" i="3"/>
  <c r="R34" i="5" s="1"/>
  <c r="U24" i="3"/>
  <c r="R22" i="5" s="1"/>
  <c r="U37" i="12"/>
  <c r="BC32" i="3"/>
  <c r="AU32" i="3"/>
  <c r="Z48" i="5" s="1"/>
  <c r="AM32" i="3"/>
  <c r="Z40" i="5" s="1"/>
  <c r="AE32" i="3"/>
  <c r="Z32" i="5" s="1"/>
  <c r="W32" i="3"/>
  <c r="Z24" i="5" s="1"/>
  <c r="O32" i="3"/>
  <c r="Z16" i="5" s="1"/>
  <c r="G32" i="3"/>
  <c r="Z8" i="5" s="1"/>
  <c r="AX32" i="3"/>
  <c r="AP32" i="3"/>
  <c r="AH32" i="3"/>
  <c r="Z35" i="5" s="1"/>
  <c r="Z32" i="3"/>
  <c r="Z27" i="5" s="1"/>
  <c r="R32" i="3"/>
  <c r="Z19" i="5" s="1"/>
  <c r="J32" i="3"/>
  <c r="Z11" i="5" s="1"/>
  <c r="AW32" i="3"/>
  <c r="Z50" i="5" s="1"/>
  <c r="AL32" i="3"/>
  <c r="Z39" i="5" s="1"/>
  <c r="AB32" i="3"/>
  <c r="Q32" i="3"/>
  <c r="Z18" i="5" s="1"/>
  <c r="AV32" i="3"/>
  <c r="AK32" i="3"/>
  <c r="Z38" i="5" s="1"/>
  <c r="BB32" i="3"/>
  <c r="Z55" i="5" s="1"/>
  <c r="AO32" i="3"/>
  <c r="Z42" i="5" s="1"/>
  <c r="AA32" i="3"/>
  <c r="Z28" i="5" s="1"/>
  <c r="N32" i="3"/>
  <c r="Z15" i="5" s="1"/>
  <c r="AY32" i="3"/>
  <c r="BA32" i="3"/>
  <c r="AN32" i="3"/>
  <c r="Z41" i="5" s="1"/>
  <c r="Y32" i="3"/>
  <c r="Z26" i="5" s="1"/>
  <c r="M32" i="3"/>
  <c r="Z14" i="5" s="1"/>
  <c r="AZ32" i="3"/>
  <c r="Z53" i="5" s="1"/>
  <c r="AJ32" i="3"/>
  <c r="Z37" i="5" s="1"/>
  <c r="X32" i="3"/>
  <c r="Z25" i="5" s="1"/>
  <c r="L32" i="3"/>
  <c r="AR32" i="3"/>
  <c r="AD32" i="3"/>
  <c r="Z31" i="5" s="1"/>
  <c r="S32" i="3"/>
  <c r="Z20" i="5" s="1"/>
  <c r="F32" i="3"/>
  <c r="Z7" i="5" s="1"/>
  <c r="AQ32" i="3"/>
  <c r="Z44" i="5" s="1"/>
  <c r="AC32" i="3"/>
  <c r="Z30" i="5" s="1"/>
  <c r="P32" i="3"/>
  <c r="Z17" i="5" s="1"/>
  <c r="AI32" i="3"/>
  <c r="V32" i="3"/>
  <c r="K32" i="3"/>
  <c r="I32" i="3"/>
  <c r="Z10" i="5" s="1"/>
  <c r="E32" i="3"/>
  <c r="Z6" i="5" s="1"/>
  <c r="T32" i="3"/>
  <c r="Z21" i="5" s="1"/>
  <c r="H32" i="3"/>
  <c r="AT32" i="3"/>
  <c r="Z47" i="5" s="1"/>
  <c r="AS32" i="3"/>
  <c r="AG32" i="3"/>
  <c r="AF32" i="3"/>
  <c r="U32" i="3"/>
  <c r="Z22" i="5" s="1"/>
  <c r="H37" i="12"/>
  <c r="BB19" i="3"/>
  <c r="AT19" i="3"/>
  <c r="M47" i="5" s="1"/>
  <c r="AL19" i="3"/>
  <c r="M39" i="5" s="1"/>
  <c r="AD19" i="3"/>
  <c r="V19" i="3"/>
  <c r="M23" i="5" s="1"/>
  <c r="N19" i="3"/>
  <c r="M15" i="5" s="1"/>
  <c r="AV19" i="3"/>
  <c r="M49" i="5" s="1"/>
  <c r="T19" i="3"/>
  <c r="M21" i="5" s="1"/>
  <c r="AU19" i="3"/>
  <c r="M48" i="5" s="1"/>
  <c r="AK19" i="3"/>
  <c r="M38" i="5" s="1"/>
  <c r="AB19" i="3"/>
  <c r="M29" i="5" s="1"/>
  <c r="S19" i="3"/>
  <c r="J19" i="3"/>
  <c r="F19" i="3"/>
  <c r="M7" i="5" s="1"/>
  <c r="BC19" i="3"/>
  <c r="M56" i="5" s="1"/>
  <c r="AS19" i="3"/>
  <c r="M46" i="5" s="1"/>
  <c r="AJ19" i="3"/>
  <c r="M37" i="5" s="1"/>
  <c r="AA19" i="3"/>
  <c r="M28" i="5" s="1"/>
  <c r="R19" i="3"/>
  <c r="M19" i="5" s="1"/>
  <c r="I19" i="3"/>
  <c r="AX19" i="3"/>
  <c r="M51" i="5" s="1"/>
  <c r="AO19" i="3"/>
  <c r="M42" i="5" s="1"/>
  <c r="AF19" i="3"/>
  <c r="M33" i="5" s="1"/>
  <c r="W19" i="3"/>
  <c r="M24" i="5" s="1"/>
  <c r="M19" i="3"/>
  <c r="M14" i="5" s="1"/>
  <c r="E19" i="3"/>
  <c r="M6" i="5" s="1"/>
  <c r="AW19" i="3"/>
  <c r="M50" i="5" s="1"/>
  <c r="AN19" i="3"/>
  <c r="AE19" i="3"/>
  <c r="M32" i="5" s="1"/>
  <c r="U19" i="3"/>
  <c r="L19" i="3"/>
  <c r="M13" i="5" s="1"/>
  <c r="AM19" i="3"/>
  <c r="M40" i="5" s="1"/>
  <c r="AC19" i="3"/>
  <c r="M30" i="5" s="1"/>
  <c r="K19" i="3"/>
  <c r="X19" i="3"/>
  <c r="M25" i="5" s="1"/>
  <c r="AQ19" i="3"/>
  <c r="Q19" i="3"/>
  <c r="M18" i="5" s="1"/>
  <c r="P19" i="3"/>
  <c r="M17" i="5" s="1"/>
  <c r="AP19" i="3"/>
  <c r="M43" i="5" s="1"/>
  <c r="AI19" i="3"/>
  <c r="M36" i="5" s="1"/>
  <c r="O19" i="3"/>
  <c r="M16" i="5" s="1"/>
  <c r="AH19" i="3"/>
  <c r="H19" i="3"/>
  <c r="M9" i="5" s="1"/>
  <c r="BA19" i="3"/>
  <c r="AG19" i="3"/>
  <c r="M34" i="5" s="1"/>
  <c r="G19" i="3"/>
  <c r="M8" i="5" s="1"/>
  <c r="AZ19" i="3"/>
  <c r="M53" i="5" s="1"/>
  <c r="Z19" i="3"/>
  <c r="M27" i="5" s="1"/>
  <c r="AY19" i="3"/>
  <c r="M52" i="5" s="1"/>
  <c r="Y19" i="3"/>
  <c r="M26" i="5" s="1"/>
  <c r="AR19" i="3"/>
  <c r="M45" i="5" s="1"/>
  <c r="G37" i="12"/>
  <c r="BC18" i="3"/>
  <c r="L56" i="5" s="1"/>
  <c r="AY18" i="3"/>
  <c r="L52" i="5" s="1"/>
  <c r="AU18" i="3"/>
  <c r="L48" i="5" s="1"/>
  <c r="AQ18" i="3"/>
  <c r="L44" i="5" s="1"/>
  <c r="AM18" i="3"/>
  <c r="L40" i="5" s="1"/>
  <c r="AI18" i="3"/>
  <c r="L36" i="5" s="1"/>
  <c r="AE18" i="3"/>
  <c r="L32" i="5" s="1"/>
  <c r="AA18" i="3"/>
  <c r="L28" i="5" s="1"/>
  <c r="W18" i="3"/>
  <c r="L24" i="5" s="1"/>
  <c r="S18" i="3"/>
  <c r="L20" i="5" s="1"/>
  <c r="O18" i="3"/>
  <c r="L16" i="5" s="1"/>
  <c r="K18" i="3"/>
  <c r="L12" i="5" s="1"/>
  <c r="G18" i="3"/>
  <c r="L8" i="5" s="1"/>
  <c r="F18" i="3"/>
  <c r="L7" i="5" s="1"/>
  <c r="E18" i="3"/>
  <c r="L6" i="5" s="1"/>
  <c r="BA18" i="3"/>
  <c r="L54" i="5" s="1"/>
  <c r="AW18" i="3"/>
  <c r="AS18" i="3"/>
  <c r="AO18" i="3"/>
  <c r="L42" i="5" s="1"/>
  <c r="AK18" i="3"/>
  <c r="L38" i="5" s="1"/>
  <c r="AC18" i="3"/>
  <c r="L30" i="5" s="1"/>
  <c r="Y18" i="3"/>
  <c r="L26" i="5" s="1"/>
  <c r="U18" i="3"/>
  <c r="L22" i="5" s="1"/>
  <c r="Q18" i="3"/>
  <c r="L18" i="5" s="1"/>
  <c r="M18" i="3"/>
  <c r="L14" i="5" s="1"/>
  <c r="I18" i="3"/>
  <c r="L10" i="5" s="1"/>
  <c r="AP18" i="3"/>
  <c r="L43" i="5" s="1"/>
  <c r="J18" i="3"/>
  <c r="L11" i="5" s="1"/>
  <c r="AZ18" i="3"/>
  <c r="L53" i="5" s="1"/>
  <c r="AV18" i="3"/>
  <c r="L49" i="5" s="1"/>
  <c r="AR18" i="3"/>
  <c r="L45" i="5" s="1"/>
  <c r="AN18" i="3"/>
  <c r="L41" i="5" s="1"/>
  <c r="AJ18" i="3"/>
  <c r="AF18" i="3"/>
  <c r="L33" i="5" s="1"/>
  <c r="AB18" i="3"/>
  <c r="L29" i="5" s="1"/>
  <c r="X18" i="3"/>
  <c r="L25" i="5" s="1"/>
  <c r="T18" i="3"/>
  <c r="L21" i="5" s="1"/>
  <c r="P18" i="3"/>
  <c r="L17" i="5" s="1"/>
  <c r="L18" i="3"/>
  <c r="L13" i="5" s="1"/>
  <c r="H18" i="3"/>
  <c r="L9" i="5" s="1"/>
  <c r="AG18" i="3"/>
  <c r="L34" i="5" s="1"/>
  <c r="BB18" i="3"/>
  <c r="L55" i="5" s="1"/>
  <c r="AX18" i="3"/>
  <c r="L51" i="5" s="1"/>
  <c r="AT18" i="3"/>
  <c r="L47" i="5" s="1"/>
  <c r="AL18" i="3"/>
  <c r="L39" i="5" s="1"/>
  <c r="AH18" i="3"/>
  <c r="L35" i="5" s="1"/>
  <c r="AD18" i="3"/>
  <c r="L31" i="5" s="1"/>
  <c r="Z18" i="3"/>
  <c r="L27" i="5" s="1"/>
  <c r="V18" i="3"/>
  <c r="L23" i="5" s="1"/>
  <c r="R18" i="3"/>
  <c r="L19" i="5" s="1"/>
  <c r="N18" i="3"/>
  <c r="L15" i="5" s="1"/>
  <c r="I37" i="12"/>
  <c r="BB20" i="3"/>
  <c r="N55" i="5" s="1"/>
  <c r="AX20" i="3"/>
  <c r="N51" i="5" s="1"/>
  <c r="AT20" i="3"/>
  <c r="N47" i="5" s="1"/>
  <c r="AP20" i="3"/>
  <c r="AL20" i="3"/>
  <c r="N39" i="5" s="1"/>
  <c r="AH20" i="3"/>
  <c r="N35" i="5" s="1"/>
  <c r="AD20" i="3"/>
  <c r="N31" i="5" s="1"/>
  <c r="Z20" i="3"/>
  <c r="N27" i="5" s="1"/>
  <c r="V20" i="3"/>
  <c r="N23" i="5" s="1"/>
  <c r="R20" i="3"/>
  <c r="N19" i="5" s="1"/>
  <c r="N20" i="3"/>
  <c r="N15" i="5" s="1"/>
  <c r="J20" i="3"/>
  <c r="F20" i="3"/>
  <c r="AV20" i="3"/>
  <c r="N49" i="5" s="1"/>
  <c r="AN20" i="3"/>
  <c r="N41" i="5" s="1"/>
  <c r="AF20" i="3"/>
  <c r="N33" i="5" s="1"/>
  <c r="X20" i="3"/>
  <c r="N25" i="5" s="1"/>
  <c r="P20" i="3"/>
  <c r="N17" i="5" s="1"/>
  <c r="H20" i="3"/>
  <c r="N9" i="5" s="1"/>
  <c r="AW20" i="3"/>
  <c r="N50" i="5" s="1"/>
  <c r="AO20" i="3"/>
  <c r="N42" i="5" s="1"/>
  <c r="AG20" i="3"/>
  <c r="N34" i="5" s="1"/>
  <c r="Y20" i="3"/>
  <c r="N26" i="5" s="1"/>
  <c r="Q20" i="3"/>
  <c r="N18" i="5" s="1"/>
  <c r="I20" i="3"/>
  <c r="N10" i="5" s="1"/>
  <c r="BC20" i="3"/>
  <c r="AY20" i="3"/>
  <c r="N52" i="5" s="1"/>
  <c r="AU20" i="3"/>
  <c r="AQ20" i="3"/>
  <c r="N44" i="5" s="1"/>
  <c r="AM20" i="3"/>
  <c r="N40" i="5" s="1"/>
  <c r="AI20" i="3"/>
  <c r="N36" i="5" s="1"/>
  <c r="AE20" i="3"/>
  <c r="N32" i="5" s="1"/>
  <c r="AA20" i="3"/>
  <c r="N28" i="5" s="1"/>
  <c r="W20" i="3"/>
  <c r="S20" i="3"/>
  <c r="N20" i="5" s="1"/>
  <c r="O20" i="3"/>
  <c r="K20" i="3"/>
  <c r="N12" i="5" s="1"/>
  <c r="G20" i="3"/>
  <c r="N8" i="5" s="1"/>
  <c r="AZ20" i="3"/>
  <c r="N53" i="5" s="1"/>
  <c r="AR20" i="3"/>
  <c r="N45" i="5" s="1"/>
  <c r="AJ20" i="3"/>
  <c r="N37" i="5" s="1"/>
  <c r="AB20" i="3"/>
  <c r="N29" i="5" s="1"/>
  <c r="T20" i="3"/>
  <c r="N21" i="5" s="1"/>
  <c r="L20" i="3"/>
  <c r="BA20" i="3"/>
  <c r="N54" i="5" s="1"/>
  <c r="AS20" i="3"/>
  <c r="N46" i="5" s="1"/>
  <c r="AK20" i="3"/>
  <c r="N38" i="5" s="1"/>
  <c r="AC20" i="3"/>
  <c r="N30" i="5" s="1"/>
  <c r="U20" i="3"/>
  <c r="N22" i="5" s="1"/>
  <c r="M20" i="3"/>
  <c r="N14" i="5" s="1"/>
  <c r="E20" i="3"/>
  <c r="N6" i="5" s="1"/>
  <c r="C39" i="12"/>
  <c r="F7" i="12"/>
  <c r="D7" i="5"/>
  <c r="P16" i="2"/>
  <c r="P39" i="2" s="1"/>
  <c r="P15" i="2"/>
  <c r="P38" i="2" s="1"/>
  <c r="P22" i="2"/>
  <c r="P45" i="2" s="1"/>
  <c r="P19" i="2"/>
  <c r="P42" i="2" s="1"/>
  <c r="P18" i="2"/>
  <c r="P41" i="2" s="1"/>
  <c r="P28" i="2"/>
  <c r="P51" i="2" s="1"/>
  <c r="P24" i="2"/>
  <c r="P47" i="2" s="1"/>
  <c r="P12" i="2"/>
  <c r="P20" i="2"/>
  <c r="P43" i="2" s="1"/>
  <c r="P13" i="2"/>
  <c r="P36" i="2" s="1"/>
  <c r="P27" i="2"/>
  <c r="P50" i="2" s="1"/>
  <c r="P17" i="2"/>
  <c r="P40" i="2" s="1"/>
  <c r="P23" i="2"/>
  <c r="P46" i="2" s="1"/>
  <c r="P10" i="2"/>
  <c r="P33" i="2" s="1"/>
  <c r="P26" i="2"/>
  <c r="P49" i="2" s="1"/>
  <c r="P25" i="2"/>
  <c r="P48" i="2" s="1"/>
  <c r="P21" i="2"/>
  <c r="P44" i="2" s="1"/>
  <c r="P9" i="2"/>
  <c r="P32" i="2" s="1"/>
  <c r="Z5" i="5"/>
  <c r="M41" i="5"/>
  <c r="M54" i="5"/>
  <c r="M22" i="5"/>
  <c r="M10" i="5"/>
  <c r="M44" i="5"/>
  <c r="M20" i="5"/>
  <c r="M12" i="5"/>
  <c r="M11" i="5"/>
  <c r="M31" i="5"/>
  <c r="M35" i="5"/>
  <c r="R17" i="5"/>
  <c r="R30" i="5"/>
  <c r="R18" i="5"/>
  <c r="R52" i="5"/>
  <c r="R48" i="5"/>
  <c r="R32" i="5"/>
  <c r="R28" i="5"/>
  <c r="R24" i="5"/>
  <c r="R35" i="5"/>
  <c r="R55" i="5"/>
  <c r="R39" i="5"/>
  <c r="R23" i="5"/>
  <c r="R7" i="5"/>
  <c r="R11" i="5"/>
  <c r="L5" i="5"/>
  <c r="L50" i="5"/>
  <c r="L46" i="5"/>
  <c r="L37" i="5"/>
  <c r="Q47" i="5"/>
  <c r="Q43" i="5"/>
  <c r="Q31" i="5"/>
  <c r="Q27" i="5"/>
  <c r="Q15" i="5"/>
  <c r="Q56" i="5"/>
  <c r="Q54" i="5"/>
  <c r="Q50" i="5"/>
  <c r="Q38" i="5"/>
  <c r="Q10" i="5"/>
  <c r="Q53" i="5"/>
  <c r="Q41" i="5"/>
  <c r="Q25" i="5"/>
  <c r="Q9" i="5"/>
  <c r="Q13" i="5"/>
  <c r="Y43" i="5"/>
  <c r="Y31" i="5"/>
  <c r="Y27" i="5"/>
  <c r="Y15" i="5"/>
  <c r="Y48" i="5"/>
  <c r="Y44" i="5"/>
  <c r="Y36" i="5"/>
  <c r="Y24" i="5"/>
  <c r="Y16" i="5"/>
  <c r="Y34" i="5"/>
  <c r="Y18" i="5"/>
  <c r="Y14" i="5"/>
  <c r="Y49" i="5"/>
  <c r="Y37" i="5"/>
  <c r="Y45" i="5"/>
  <c r="O51" i="5"/>
  <c r="O43" i="5"/>
  <c r="O39" i="5"/>
  <c r="O31" i="5"/>
  <c r="O7" i="5"/>
  <c r="O40" i="5"/>
  <c r="O36" i="5"/>
  <c r="O32" i="5"/>
  <c r="O28" i="5"/>
  <c r="O20" i="5"/>
  <c r="O50" i="5"/>
  <c r="O30" i="5"/>
  <c r="O26" i="5"/>
  <c r="O22" i="5"/>
  <c r="O14" i="5"/>
  <c r="O53" i="5"/>
  <c r="O37" i="5"/>
  <c r="O25" i="5"/>
  <c r="O49" i="5"/>
  <c r="O17" i="5"/>
  <c r="Y5" i="5"/>
  <c r="Z49" i="5"/>
  <c r="Z45" i="5"/>
  <c r="Z33" i="5"/>
  <c r="Z29" i="5"/>
  <c r="Z13" i="5"/>
  <c r="Z9" i="5"/>
  <c r="Z54" i="5"/>
  <c r="Z46" i="5"/>
  <c r="Z34" i="5"/>
  <c r="Z51" i="5"/>
  <c r="Z43" i="5"/>
  <c r="Z56" i="5"/>
  <c r="Z52" i="5"/>
  <c r="Z36" i="5"/>
  <c r="Z12" i="5"/>
  <c r="Z23" i="5"/>
  <c r="N43" i="5"/>
  <c r="N11" i="5"/>
  <c r="N7" i="5"/>
  <c r="N56" i="5"/>
  <c r="N48" i="5"/>
  <c r="N24" i="5"/>
  <c r="N13" i="5"/>
  <c r="D17" i="3"/>
  <c r="N5" i="5"/>
  <c r="N16" i="5"/>
  <c r="M55" i="5"/>
  <c r="M5" i="5"/>
  <c r="O5" i="5"/>
  <c r="O10" i="5"/>
  <c r="R19" i="5"/>
  <c r="R9" i="5"/>
  <c r="R5" i="5"/>
  <c r="R10" i="5"/>
  <c r="Q5" i="5"/>
  <c r="Q17" i="5"/>
  <c r="Q45" i="5"/>
  <c r="Q30" i="5"/>
  <c r="Q14" i="5"/>
  <c r="Q55" i="5"/>
  <c r="Q39" i="5"/>
  <c r="Q23" i="5"/>
  <c r="Q28" i="5"/>
  <c r="Q12" i="5"/>
  <c r="D22" i="3"/>
  <c r="O36" i="2"/>
  <c r="O40" i="2"/>
  <c r="O35" i="2"/>
  <c r="P35" i="2"/>
  <c r="O39" i="2"/>
  <c r="Q34" i="2"/>
  <c r="P34" i="2"/>
  <c r="O38" i="2"/>
  <c r="DD37" i="2"/>
  <c r="DF37" i="2"/>
  <c r="DB37" i="2"/>
  <c r="CX37" i="2"/>
  <c r="CT37" i="2"/>
  <c r="CP37" i="2"/>
  <c r="CL37" i="2"/>
  <c r="CH37" i="2"/>
  <c r="CD37" i="2"/>
  <c r="BZ37" i="2"/>
  <c r="BV37" i="2"/>
  <c r="BR37" i="2"/>
  <c r="BN37" i="2"/>
  <c r="BJ37" i="2"/>
  <c r="BF37" i="2"/>
  <c r="BB37" i="2"/>
  <c r="AX37" i="2"/>
  <c r="AT37" i="2"/>
  <c r="AP37" i="2"/>
  <c r="AL37" i="2"/>
  <c r="DG37" i="2"/>
  <c r="DC37" i="2"/>
  <c r="CY37" i="2"/>
  <c r="CU37" i="2"/>
  <c r="CQ37" i="2"/>
  <c r="CM37" i="2"/>
  <c r="CI37" i="2"/>
  <c r="CE37" i="2"/>
  <c r="CA37" i="2"/>
  <c r="BW37" i="2"/>
  <c r="BS37" i="2"/>
  <c r="BO37" i="2"/>
  <c r="BK37" i="2"/>
  <c r="BG37" i="2"/>
  <c r="BC37" i="2"/>
  <c r="AY37" i="2"/>
  <c r="AU37" i="2"/>
  <c r="AQ37" i="2"/>
  <c r="AM37" i="2"/>
  <c r="AI37" i="2"/>
  <c r="AE37" i="2"/>
  <c r="AA37" i="2"/>
  <c r="W37" i="2"/>
  <c r="S37" i="2"/>
  <c r="O37" i="2"/>
  <c r="DE37" i="2"/>
  <c r="CW37" i="2"/>
  <c r="CK37" i="2"/>
  <c r="CC37" i="2"/>
  <c r="BU37" i="2"/>
  <c r="BM37" i="2"/>
  <c r="BE37" i="2"/>
  <c r="AW37" i="2"/>
  <c r="AO37" i="2"/>
  <c r="AF37" i="2"/>
  <c r="Z37" i="2"/>
  <c r="U37" i="2"/>
  <c r="R37" i="2"/>
  <c r="P37" i="2"/>
  <c r="CO37" i="2"/>
  <c r="BY37" i="2"/>
  <c r="BI37" i="2"/>
  <c r="AS37" i="2"/>
  <c r="AH37" i="2"/>
  <c r="X37" i="2"/>
  <c r="CV37" i="2"/>
  <c r="CJ37" i="2"/>
  <c r="BT37" i="2"/>
  <c r="BD37" i="2"/>
  <c r="AV37" i="2"/>
  <c r="Y37" i="2"/>
  <c r="DH37" i="2"/>
  <c r="CZ37" i="2"/>
  <c r="CR37" i="2"/>
  <c r="CN37" i="2"/>
  <c r="CF37" i="2"/>
  <c r="BX37" i="2"/>
  <c r="BP37" i="2"/>
  <c r="BH37" i="2"/>
  <c r="AZ37" i="2"/>
  <c r="AR37" i="2"/>
  <c r="AJ37" i="2"/>
  <c r="AG37" i="2"/>
  <c r="AB37" i="2"/>
  <c r="V37" i="2"/>
  <c r="Q37" i="2"/>
  <c r="DI37" i="2"/>
  <c r="DA37" i="2"/>
  <c r="CS37" i="2"/>
  <c r="CG37" i="2"/>
  <c r="BQ37" i="2"/>
  <c r="BA37" i="2"/>
  <c r="AK37" i="2"/>
  <c r="AC37" i="2"/>
  <c r="CB37" i="2"/>
  <c r="BL37" i="2"/>
  <c r="AN37" i="2"/>
  <c r="AD37" i="2"/>
  <c r="T37" i="2"/>
  <c r="O41" i="2"/>
  <c r="K37" i="12" l="1"/>
  <c r="AW22" i="3"/>
  <c r="AO22" i="3"/>
  <c r="AG22" i="3"/>
  <c r="P34" i="5" s="1"/>
  <c r="Y22" i="3"/>
  <c r="Q22" i="3"/>
  <c r="P18" i="5" s="1"/>
  <c r="I22" i="3"/>
  <c r="P10" i="5" s="1"/>
  <c r="AZ22" i="3"/>
  <c r="P53" i="5" s="1"/>
  <c r="AR22" i="3"/>
  <c r="AJ22" i="3"/>
  <c r="AB22" i="3"/>
  <c r="T22" i="3"/>
  <c r="P21" i="5" s="1"/>
  <c r="L22" i="3"/>
  <c r="P13" i="5" s="1"/>
  <c r="AV22" i="3"/>
  <c r="P49" i="5" s="1"/>
  <c r="AL22" i="3"/>
  <c r="P39" i="5" s="1"/>
  <c r="AA22" i="3"/>
  <c r="P28" i="5" s="1"/>
  <c r="P22" i="3"/>
  <c r="BB22" i="3"/>
  <c r="AP22" i="3"/>
  <c r="P43" i="5" s="1"/>
  <c r="R22" i="3"/>
  <c r="P19" i="5" s="1"/>
  <c r="BA22" i="3"/>
  <c r="AN22" i="3"/>
  <c r="P41" i="5" s="1"/>
  <c r="AC22" i="3"/>
  <c r="P30" i="5" s="1"/>
  <c r="O22" i="3"/>
  <c r="AY22" i="3"/>
  <c r="AM22" i="3"/>
  <c r="Z22" i="3"/>
  <c r="N22" i="3"/>
  <c r="P15" i="5" s="1"/>
  <c r="AS22" i="3"/>
  <c r="AF22" i="3"/>
  <c r="P33" i="5" s="1"/>
  <c r="U22" i="3"/>
  <c r="P22" i="5" s="1"/>
  <c r="H22" i="3"/>
  <c r="P9" i="5" s="1"/>
  <c r="BC22" i="3"/>
  <c r="AQ22" i="3"/>
  <c r="AE22" i="3"/>
  <c r="S22" i="3"/>
  <c r="P20" i="5" s="1"/>
  <c r="G22" i="3"/>
  <c r="P8" i="5" s="1"/>
  <c r="F22" i="3"/>
  <c r="P7" i="5" s="1"/>
  <c r="AD22" i="3"/>
  <c r="P31" i="5" s="1"/>
  <c r="AI22" i="3"/>
  <c r="P36" i="5" s="1"/>
  <c r="AK22" i="3"/>
  <c r="AH22" i="3"/>
  <c r="X22" i="3"/>
  <c r="P25" i="5" s="1"/>
  <c r="W22" i="3"/>
  <c r="AX22" i="3"/>
  <c r="P51" i="5" s="1"/>
  <c r="V22" i="3"/>
  <c r="P23" i="5" s="1"/>
  <c r="AU22" i="3"/>
  <c r="P48" i="5" s="1"/>
  <c r="M22" i="3"/>
  <c r="P14" i="5" s="1"/>
  <c r="E22" i="3"/>
  <c r="AT22" i="3"/>
  <c r="K22" i="3"/>
  <c r="P12" i="5" s="1"/>
  <c r="J22" i="3"/>
  <c r="P11" i="5" s="1"/>
  <c r="F37" i="12"/>
  <c r="BA17" i="3"/>
  <c r="K54" i="5" s="1"/>
  <c r="AW17" i="3"/>
  <c r="AW38" i="3" s="1"/>
  <c r="AS17" i="3"/>
  <c r="AS36" i="3" s="1"/>
  <c r="AO17" i="3"/>
  <c r="K42" i="5" s="1"/>
  <c r="AK17" i="3"/>
  <c r="AK36" i="3" s="1"/>
  <c r="AG17" i="3"/>
  <c r="K34" i="5" s="1"/>
  <c r="AC17" i="3"/>
  <c r="K30" i="5" s="1"/>
  <c r="Y17" i="3"/>
  <c r="K26" i="5" s="1"/>
  <c r="U17" i="3"/>
  <c r="K22" i="5" s="1"/>
  <c r="Q17" i="3"/>
  <c r="Q36" i="3" s="1"/>
  <c r="M17" i="3"/>
  <c r="K14" i="5" s="1"/>
  <c r="I17" i="3"/>
  <c r="K10" i="5" s="1"/>
  <c r="E17" i="3"/>
  <c r="K6" i="5" s="1"/>
  <c r="BC17" i="3"/>
  <c r="K56" i="5" s="1"/>
  <c r="AU17" i="3"/>
  <c r="K48" i="5" s="1"/>
  <c r="AM17" i="3"/>
  <c r="K40" i="5" s="1"/>
  <c r="AE17" i="3"/>
  <c r="K32" i="5" s="1"/>
  <c r="W17" i="3"/>
  <c r="K24" i="5" s="1"/>
  <c r="O17" i="3"/>
  <c r="K16" i="5" s="1"/>
  <c r="G17" i="3"/>
  <c r="K8" i="5" s="1"/>
  <c r="AZ17" i="3"/>
  <c r="K53" i="5" s="1"/>
  <c r="AR17" i="3"/>
  <c r="AR36" i="3" s="1"/>
  <c r="AN17" i="3"/>
  <c r="AF17" i="3"/>
  <c r="K33" i="5" s="1"/>
  <c r="X17" i="3"/>
  <c r="K25" i="5" s="1"/>
  <c r="P17" i="3"/>
  <c r="P38" i="3" s="1"/>
  <c r="H17" i="3"/>
  <c r="H38" i="3" s="1"/>
  <c r="BB17" i="3"/>
  <c r="K55" i="5" s="1"/>
  <c r="AX17" i="3"/>
  <c r="K51" i="5" s="1"/>
  <c r="AT17" i="3"/>
  <c r="AT36" i="3" s="1"/>
  <c r="AP17" i="3"/>
  <c r="AP38" i="3" s="1"/>
  <c r="AL17" i="3"/>
  <c r="K39" i="5" s="1"/>
  <c r="AH17" i="3"/>
  <c r="K35" i="5" s="1"/>
  <c r="AD17" i="3"/>
  <c r="AD36" i="3" s="1"/>
  <c r="Z17" i="3"/>
  <c r="Z36" i="3" s="1"/>
  <c r="V17" i="3"/>
  <c r="K23" i="5" s="1"/>
  <c r="R17" i="3"/>
  <c r="K19" i="5" s="1"/>
  <c r="N17" i="3"/>
  <c r="N38" i="3" s="1"/>
  <c r="J17" i="3"/>
  <c r="K11" i="5" s="1"/>
  <c r="AY17" i="3"/>
  <c r="K52" i="5" s="1"/>
  <c r="AQ17" i="3"/>
  <c r="K44" i="5" s="1"/>
  <c r="AI17" i="3"/>
  <c r="AA17" i="3"/>
  <c r="K28" i="5" s="1"/>
  <c r="S17" i="3"/>
  <c r="K20" i="5" s="1"/>
  <c r="K17" i="3"/>
  <c r="K12" i="5" s="1"/>
  <c r="AV17" i="3"/>
  <c r="AJ17" i="3"/>
  <c r="AJ38" i="3" s="1"/>
  <c r="AB17" i="3"/>
  <c r="K29" i="5" s="1"/>
  <c r="T17" i="3"/>
  <c r="K21" i="5" s="1"/>
  <c r="L17" i="3"/>
  <c r="L36" i="3" s="1"/>
  <c r="F17" i="3"/>
  <c r="F38" i="3" s="1"/>
  <c r="AK38" i="3"/>
  <c r="AX36" i="3"/>
  <c r="C40" i="12"/>
  <c r="G7" i="12"/>
  <c r="D8" i="5"/>
  <c r="Q20" i="2"/>
  <c r="Q43" i="2" s="1"/>
  <c r="Q22" i="2"/>
  <c r="Q45" i="2" s="1"/>
  <c r="Q23" i="2"/>
  <c r="Q46" i="2" s="1"/>
  <c r="Q21" i="2"/>
  <c r="Q44" i="2" s="1"/>
  <c r="Q18" i="2"/>
  <c r="Q41" i="2" s="1"/>
  <c r="Q25" i="2"/>
  <c r="Q48" i="2" s="1"/>
  <c r="Q19" i="2"/>
  <c r="Q42" i="2" s="1"/>
  <c r="Q10" i="2"/>
  <c r="Q33" i="2" s="1"/>
  <c r="Q17" i="2"/>
  <c r="Q40" i="2" s="1"/>
  <c r="Q16" i="2"/>
  <c r="Q39" i="2" s="1"/>
  <c r="Q13" i="2"/>
  <c r="Q36" i="2" s="1"/>
  <c r="Q12" i="2"/>
  <c r="Q35" i="2" s="1"/>
  <c r="Q15" i="2"/>
  <c r="Q38" i="2" s="1"/>
  <c r="Q24" i="2"/>
  <c r="Q47" i="2" s="1"/>
  <c r="Q27" i="2"/>
  <c r="Q50" i="2" s="1"/>
  <c r="Q28" i="2"/>
  <c r="Q51" i="2" s="1"/>
  <c r="Q26" i="2"/>
  <c r="Q49" i="2" s="1"/>
  <c r="Q9" i="2"/>
  <c r="Q32" i="2" s="1"/>
  <c r="P45" i="5"/>
  <c r="P37" i="5"/>
  <c r="P17" i="5"/>
  <c r="P50" i="5"/>
  <c r="P42" i="5"/>
  <c r="P38" i="5"/>
  <c r="P26" i="5"/>
  <c r="P6" i="5"/>
  <c r="P56" i="5"/>
  <c r="P52" i="5"/>
  <c r="P44" i="5"/>
  <c r="P40" i="5"/>
  <c r="P32" i="5"/>
  <c r="P35" i="5"/>
  <c r="P47" i="5"/>
  <c r="O34" i="2"/>
  <c r="O29" i="2" s="1"/>
  <c r="E8" i="12" s="1"/>
  <c r="E11" i="12" s="1"/>
  <c r="K5" i="5"/>
  <c r="L29" i="2"/>
  <c r="P29" i="2"/>
  <c r="P29" i="5"/>
  <c r="P5" i="5"/>
  <c r="AN38" i="3" l="1"/>
  <c r="U38" i="3"/>
  <c r="AV36" i="3"/>
  <c r="G49" i="5" s="1"/>
  <c r="AI36" i="3"/>
  <c r="K41" i="5"/>
  <c r="K50" i="5"/>
  <c r="AG36" i="3"/>
  <c r="G34" i="5" s="1"/>
  <c r="J38" i="3"/>
  <c r="J40" i="3" s="1"/>
  <c r="AC38" i="3"/>
  <c r="AC40" i="3" s="1"/>
  <c r="K43" i="5"/>
  <c r="AP36" i="3"/>
  <c r="G43" i="5" s="1"/>
  <c r="AN36" i="3"/>
  <c r="G41" i="5" s="1"/>
  <c r="K37" i="5"/>
  <c r="AJ36" i="3"/>
  <c r="G37" i="5" s="1"/>
  <c r="AC36" i="3"/>
  <c r="G30" i="5" s="1"/>
  <c r="O38" i="3"/>
  <c r="O40" i="3" s="1"/>
  <c r="AA38" i="3"/>
  <c r="AA40" i="3" s="1"/>
  <c r="K27" i="5"/>
  <c r="O36" i="3"/>
  <c r="G16" i="5" s="1"/>
  <c r="M36" i="3"/>
  <c r="G14" i="5" s="1"/>
  <c r="K31" i="5"/>
  <c r="F36" i="3"/>
  <c r="G7" i="5" s="1"/>
  <c r="K9" i="5"/>
  <c r="H36" i="3"/>
  <c r="G9" i="5" s="1"/>
  <c r="AA36" i="3"/>
  <c r="G28" i="5" s="1"/>
  <c r="AU36" i="3"/>
  <c r="J36" i="3"/>
  <c r="G11" i="5" s="1"/>
  <c r="AH38" i="3"/>
  <c r="AH40" i="3" s="1"/>
  <c r="AU38" i="3"/>
  <c r="AU40" i="3" s="1"/>
  <c r="Z38" i="3"/>
  <c r="Z40" i="3" s="1"/>
  <c r="U36" i="3"/>
  <c r="G22" i="5" s="1"/>
  <c r="M38" i="3"/>
  <c r="M40" i="3" s="1"/>
  <c r="K7" i="5"/>
  <c r="K46" i="5"/>
  <c r="AS38" i="3"/>
  <c r="AS40" i="3" s="1"/>
  <c r="BA36" i="3"/>
  <c r="R38" i="3"/>
  <c r="R40" i="3" s="1"/>
  <c r="AZ38" i="3"/>
  <c r="AZ40" i="3" s="1"/>
  <c r="X38" i="3"/>
  <c r="X40" i="3" s="1"/>
  <c r="K38" i="5"/>
  <c r="K13" i="5"/>
  <c r="K36" i="5"/>
  <c r="K15" i="5"/>
  <c r="K47" i="5"/>
  <c r="AT38" i="3"/>
  <c r="AE38" i="3"/>
  <c r="AE40" i="3" s="1"/>
  <c r="AX38" i="3"/>
  <c r="AX40" i="3" s="1"/>
  <c r="L38" i="3"/>
  <c r="L40" i="3" s="1"/>
  <c r="AV38" i="3"/>
  <c r="AV40" i="3" s="1"/>
  <c r="BC36" i="3"/>
  <c r="G56" i="5" s="1"/>
  <c r="AF36" i="3"/>
  <c r="G33" i="5" s="1"/>
  <c r="W38" i="3"/>
  <c r="W40" i="3" s="1"/>
  <c r="AR38" i="3"/>
  <c r="AR40" i="3" s="1"/>
  <c r="AL38" i="3"/>
  <c r="AL40" i="3" s="1"/>
  <c r="Q38" i="3"/>
  <c r="Q40" i="3" s="1"/>
  <c r="S36" i="3"/>
  <c r="G20" i="5" s="1"/>
  <c r="AG38" i="3"/>
  <c r="AG40" i="3" s="1"/>
  <c r="K49" i="5"/>
  <c r="I38" i="3"/>
  <c r="I40" i="3" s="1"/>
  <c r="AM36" i="3"/>
  <c r="G40" i="5" s="1"/>
  <c r="AY38" i="3"/>
  <c r="AY40" i="3" s="1"/>
  <c r="P36" i="3"/>
  <c r="G17" i="5" s="1"/>
  <c r="T36" i="3"/>
  <c r="G21" i="5" s="1"/>
  <c r="AI38" i="3"/>
  <c r="AI40" i="3" s="1"/>
  <c r="K45" i="5"/>
  <c r="K18" i="5"/>
  <c r="AW36" i="3"/>
  <c r="G50" i="5" s="1"/>
  <c r="AD38" i="3"/>
  <c r="AD40" i="3" s="1"/>
  <c r="W36" i="3"/>
  <c r="G24" i="5" s="1"/>
  <c r="AB38" i="3"/>
  <c r="AB40" i="3" s="1"/>
  <c r="N36" i="3"/>
  <c r="G15" i="5" s="1"/>
  <c r="AB36" i="3"/>
  <c r="G29" i="5" s="1"/>
  <c r="S38" i="3"/>
  <c r="S40" i="3" s="1"/>
  <c r="BB36" i="3"/>
  <c r="G55" i="5" s="1"/>
  <c r="AM38" i="3"/>
  <c r="AM40" i="3" s="1"/>
  <c r="V36" i="3"/>
  <c r="G23" i="5" s="1"/>
  <c r="AL36" i="3"/>
  <c r="G39" i="5" s="1"/>
  <c r="Y38" i="3"/>
  <c r="Y40" i="3" s="1"/>
  <c r="AF38" i="3"/>
  <c r="AF40" i="3" s="1"/>
  <c r="X36" i="3"/>
  <c r="G25" i="5" s="1"/>
  <c r="T38" i="3"/>
  <c r="T40" i="3" s="1"/>
  <c r="AQ38" i="3"/>
  <c r="AQ40" i="3" s="1"/>
  <c r="K38" i="3"/>
  <c r="K40" i="3" s="1"/>
  <c r="BB38" i="3"/>
  <c r="BB40" i="3" s="1"/>
  <c r="E38" i="3"/>
  <c r="E40" i="3" s="1"/>
  <c r="K36" i="3"/>
  <c r="G12" i="5" s="1"/>
  <c r="AO38" i="3"/>
  <c r="AO40" i="3" s="1"/>
  <c r="G38" i="3"/>
  <c r="G40" i="3" s="1"/>
  <c r="AE36" i="3"/>
  <c r="G32" i="5" s="1"/>
  <c r="AY36" i="3"/>
  <c r="G52" i="5" s="1"/>
  <c r="K17" i="5"/>
  <c r="AQ36" i="3"/>
  <c r="G44" i="5" s="1"/>
  <c r="R36" i="3"/>
  <c r="G19" i="5" s="1"/>
  <c r="V38" i="3"/>
  <c r="V40" i="3" s="1"/>
  <c r="AZ36" i="3"/>
  <c r="G53" i="5" s="1"/>
  <c r="I36" i="3"/>
  <c r="G10" i="5" s="1"/>
  <c r="E36" i="3"/>
  <c r="G6" i="5" s="1"/>
  <c r="Y36" i="3"/>
  <c r="G26" i="5" s="1"/>
  <c r="BC38" i="3"/>
  <c r="BC40" i="3" s="1"/>
  <c r="BA38" i="3"/>
  <c r="BA40" i="3" s="1"/>
  <c r="AO36" i="3"/>
  <c r="G42" i="5" s="1"/>
  <c r="AH36" i="3"/>
  <c r="G35" i="5" s="1"/>
  <c r="G36" i="3"/>
  <c r="G8" i="5" s="1"/>
  <c r="H7" i="12"/>
  <c r="D9" i="5"/>
  <c r="R21" i="2"/>
  <c r="R44" i="2" s="1"/>
  <c r="C41" i="12"/>
  <c r="R23" i="2"/>
  <c r="R46" i="2" s="1"/>
  <c r="R15" i="2"/>
  <c r="R38" i="2" s="1"/>
  <c r="R28" i="2"/>
  <c r="R51" i="2" s="1"/>
  <c r="R19" i="2"/>
  <c r="R42" i="2" s="1"/>
  <c r="R26" i="2"/>
  <c r="R49" i="2" s="1"/>
  <c r="R17" i="2"/>
  <c r="R40" i="2" s="1"/>
  <c r="R18" i="2"/>
  <c r="R41" i="2" s="1"/>
  <c r="R20" i="2"/>
  <c r="R43" i="2" s="1"/>
  <c r="R25" i="2"/>
  <c r="R48" i="2" s="1"/>
  <c r="R22" i="2"/>
  <c r="R45" i="2" s="1"/>
  <c r="R16" i="2"/>
  <c r="R39" i="2" s="1"/>
  <c r="R13" i="2"/>
  <c r="R36" i="2" s="1"/>
  <c r="R9" i="2"/>
  <c r="R32" i="2" s="1"/>
  <c r="R12" i="2"/>
  <c r="R35" i="2" s="1"/>
  <c r="R27" i="2"/>
  <c r="R50" i="2" s="1"/>
  <c r="R24" i="2"/>
  <c r="R47" i="2" s="1"/>
  <c r="R10" i="2"/>
  <c r="R33" i="2" s="1"/>
  <c r="AT40" i="3"/>
  <c r="E16" i="12"/>
  <c r="I38" i="12" s="1"/>
  <c r="E13" i="12"/>
  <c r="F38" i="12" s="1"/>
  <c r="C7" i="5"/>
  <c r="F8" i="12"/>
  <c r="F13" i="12" s="1"/>
  <c r="F39" i="12" s="1"/>
  <c r="E29" i="12"/>
  <c r="V38" i="12" s="1"/>
  <c r="E25" i="12"/>
  <c r="R38" i="12" s="1"/>
  <c r="E21" i="12"/>
  <c r="N38" i="12" s="1"/>
  <c r="E17" i="12"/>
  <c r="J38" i="12" s="1"/>
  <c r="E27" i="12"/>
  <c r="T38" i="12" s="1"/>
  <c r="E19" i="12"/>
  <c r="L38" i="12" s="1"/>
  <c r="D38" i="12"/>
  <c r="E23" i="12"/>
  <c r="P38" i="12" s="1"/>
  <c r="E15" i="12"/>
  <c r="H38" i="12" s="1"/>
  <c r="E12" i="12"/>
  <c r="E38" i="12" s="1"/>
  <c r="E22" i="12"/>
  <c r="O38" i="12" s="1"/>
  <c r="E24" i="12"/>
  <c r="Q38" i="12" s="1"/>
  <c r="E28" i="12"/>
  <c r="U38" i="12" s="1"/>
  <c r="E14" i="12"/>
  <c r="G38" i="12" s="1"/>
  <c r="E18" i="12"/>
  <c r="K38" i="12" s="1"/>
  <c r="E30" i="12"/>
  <c r="W38" i="12" s="1"/>
  <c r="E20" i="12"/>
  <c r="M38" i="12" s="1"/>
  <c r="E26" i="12"/>
  <c r="S38" i="12" s="1"/>
  <c r="G54" i="5"/>
  <c r="G36" i="5"/>
  <c r="G13" i="5"/>
  <c r="G27" i="5"/>
  <c r="AW40" i="3"/>
  <c r="G18" i="5"/>
  <c r="N40" i="3"/>
  <c r="AJ40" i="3"/>
  <c r="G31" i="5"/>
  <c r="Q29" i="2"/>
  <c r="G51" i="5"/>
  <c r="G47" i="5"/>
  <c r="P46" i="5"/>
  <c r="G46" i="5"/>
  <c r="F40" i="3"/>
  <c r="G38" i="5"/>
  <c r="U40" i="3"/>
  <c r="AK40" i="3"/>
  <c r="P55" i="5"/>
  <c r="P24" i="5"/>
  <c r="P54" i="5"/>
  <c r="AN40" i="3"/>
  <c r="P40" i="3"/>
  <c r="P27" i="5"/>
  <c r="P16" i="5"/>
  <c r="H40" i="3"/>
  <c r="AP40" i="3"/>
  <c r="G48" i="5"/>
  <c r="G45" i="5"/>
  <c r="E7" i="3"/>
  <c r="C6" i="5"/>
  <c r="R34" i="2"/>
  <c r="S28" i="2" l="1"/>
  <c r="S51" i="2" s="1"/>
  <c r="S25" i="2"/>
  <c r="S48" i="2" s="1"/>
  <c r="I7" i="12"/>
  <c r="D10" i="5"/>
  <c r="C42" i="12"/>
  <c r="S18" i="2"/>
  <c r="S41" i="2" s="1"/>
  <c r="S17" i="2"/>
  <c r="S40" i="2" s="1"/>
  <c r="S20" i="2"/>
  <c r="S43" i="2" s="1"/>
  <c r="S24" i="2"/>
  <c r="S47" i="2" s="1"/>
  <c r="S22" i="2"/>
  <c r="S45" i="2" s="1"/>
  <c r="S16" i="2"/>
  <c r="S39" i="2" s="1"/>
  <c r="S15" i="2"/>
  <c r="S38" i="2" s="1"/>
  <c r="S13" i="2"/>
  <c r="S36" i="2" s="1"/>
  <c r="S12" i="2"/>
  <c r="S35" i="2" s="1"/>
  <c r="S21" i="2"/>
  <c r="S44" i="2" s="1"/>
  <c r="S26" i="2"/>
  <c r="S49" i="2" s="1"/>
  <c r="S23" i="2"/>
  <c r="S46" i="2" s="1"/>
  <c r="S10" i="2"/>
  <c r="S33" i="2" s="1"/>
  <c r="S19" i="2"/>
  <c r="S42" i="2" s="1"/>
  <c r="S27" i="2"/>
  <c r="S50" i="2" s="1"/>
  <c r="S9" i="2"/>
  <c r="S32" i="2" s="1"/>
  <c r="F23" i="12"/>
  <c r="P39" i="12" s="1"/>
  <c r="F27" i="12"/>
  <c r="T39" i="12" s="1"/>
  <c r="F15" i="12"/>
  <c r="H39" i="12" s="1"/>
  <c r="F19" i="12"/>
  <c r="L39" i="12" s="1"/>
  <c r="F11" i="12"/>
  <c r="D39" i="12" s="1"/>
  <c r="F22" i="12"/>
  <c r="O39" i="12" s="1"/>
  <c r="F17" i="12"/>
  <c r="J39" i="12" s="1"/>
  <c r="F18" i="12"/>
  <c r="K39" i="12" s="1"/>
  <c r="F12" i="12"/>
  <c r="E39" i="12" s="1"/>
  <c r="F14" i="12"/>
  <c r="G39" i="12" s="1"/>
  <c r="F29" i="12"/>
  <c r="V39" i="12" s="1"/>
  <c r="F28" i="12"/>
  <c r="U39" i="12" s="1"/>
  <c r="F25" i="12"/>
  <c r="F24" i="12"/>
  <c r="Q39" i="12" s="1"/>
  <c r="F16" i="12"/>
  <c r="I39" i="12" s="1"/>
  <c r="F30" i="12"/>
  <c r="W39" i="12" s="1"/>
  <c r="F21" i="12"/>
  <c r="N39" i="12" s="1"/>
  <c r="F20" i="12"/>
  <c r="M39" i="12" s="1"/>
  <c r="F26" i="12"/>
  <c r="S39" i="12" s="1"/>
  <c r="C8" i="5"/>
  <c r="G8" i="12"/>
  <c r="G13" i="12" s="1"/>
  <c r="F40" i="12" s="1"/>
  <c r="E31" i="12"/>
  <c r="S34" i="2"/>
  <c r="R29" i="2"/>
  <c r="C43" i="12" l="1"/>
  <c r="J7" i="12"/>
  <c r="D11" i="5"/>
  <c r="T27" i="2"/>
  <c r="T50" i="2" s="1"/>
  <c r="T16" i="2"/>
  <c r="T39" i="2" s="1"/>
  <c r="T24" i="2"/>
  <c r="T47" i="2" s="1"/>
  <c r="T17" i="2"/>
  <c r="T40" i="2" s="1"/>
  <c r="T22" i="2"/>
  <c r="T45" i="2" s="1"/>
  <c r="T21" i="2"/>
  <c r="T44" i="2" s="1"/>
  <c r="T25" i="2"/>
  <c r="T48" i="2" s="1"/>
  <c r="T18" i="2"/>
  <c r="T41" i="2" s="1"/>
  <c r="T28" i="2"/>
  <c r="T10" i="2"/>
  <c r="T33" i="2" s="1"/>
  <c r="T19" i="2"/>
  <c r="T42" i="2" s="1"/>
  <c r="T23" i="2"/>
  <c r="T46" i="2" s="1"/>
  <c r="T12" i="2"/>
  <c r="T35" i="2" s="1"/>
  <c r="T20" i="2"/>
  <c r="T43" i="2" s="1"/>
  <c r="T26" i="2"/>
  <c r="T49" i="2" s="1"/>
  <c r="T15" i="2"/>
  <c r="T38" i="2" s="1"/>
  <c r="T13" i="2"/>
  <c r="T36" i="2" s="1"/>
  <c r="T9" i="2"/>
  <c r="T32" i="2" s="1"/>
  <c r="G11" i="12"/>
  <c r="D40" i="12" s="1"/>
  <c r="G17" i="12"/>
  <c r="J40" i="12" s="1"/>
  <c r="G23" i="12"/>
  <c r="P40" i="12" s="1"/>
  <c r="G14" i="12"/>
  <c r="G40" i="12" s="1"/>
  <c r="G30" i="12"/>
  <c r="W40" i="12" s="1"/>
  <c r="G28" i="12"/>
  <c r="U40" i="12" s="1"/>
  <c r="G24" i="12"/>
  <c r="Q40" i="12" s="1"/>
  <c r="G12" i="12"/>
  <c r="G21" i="12"/>
  <c r="N40" i="12" s="1"/>
  <c r="G26" i="12"/>
  <c r="S40" i="12" s="1"/>
  <c r="G27" i="12"/>
  <c r="T40" i="12" s="1"/>
  <c r="G19" i="12"/>
  <c r="L40" i="12" s="1"/>
  <c r="G20" i="12"/>
  <c r="M40" i="12" s="1"/>
  <c r="G15" i="12"/>
  <c r="H40" i="12" s="1"/>
  <c r="G16" i="12"/>
  <c r="I40" i="12" s="1"/>
  <c r="G29" i="12"/>
  <c r="V40" i="12" s="1"/>
  <c r="G22" i="12"/>
  <c r="O40" i="12" s="1"/>
  <c r="G18" i="12"/>
  <c r="K40" i="12" s="1"/>
  <c r="G25" i="12"/>
  <c r="R40" i="12" s="1"/>
  <c r="F31" i="12"/>
  <c r="R39" i="12"/>
  <c r="C9" i="5"/>
  <c r="H8" i="12"/>
  <c r="H13" i="12" s="1"/>
  <c r="F41" i="12" s="1"/>
  <c r="T51" i="2"/>
  <c r="T34" i="2"/>
  <c r="S29" i="2"/>
  <c r="C44" i="12" l="1"/>
  <c r="K7" i="12"/>
  <c r="D12" i="5"/>
  <c r="U27" i="2"/>
  <c r="U50" i="2" s="1"/>
  <c r="U19" i="2"/>
  <c r="U42" i="2" s="1"/>
  <c r="U28" i="2"/>
  <c r="U51" i="2" s="1"/>
  <c r="U26" i="2"/>
  <c r="U49" i="2" s="1"/>
  <c r="U20" i="2"/>
  <c r="U43" i="2" s="1"/>
  <c r="U22" i="2"/>
  <c r="U45" i="2" s="1"/>
  <c r="U23" i="2"/>
  <c r="U46" i="2" s="1"/>
  <c r="U18" i="2"/>
  <c r="U41" i="2" s="1"/>
  <c r="U24" i="2"/>
  <c r="U47" i="2" s="1"/>
  <c r="U25" i="2"/>
  <c r="U48" i="2" s="1"/>
  <c r="U12" i="2"/>
  <c r="U35" i="2" s="1"/>
  <c r="U15" i="2"/>
  <c r="U38" i="2" s="1"/>
  <c r="U16" i="2"/>
  <c r="U39" i="2" s="1"/>
  <c r="U17" i="2"/>
  <c r="U40" i="2" s="1"/>
  <c r="U21" i="2"/>
  <c r="U44" i="2" s="1"/>
  <c r="U13" i="2"/>
  <c r="U36" i="2" s="1"/>
  <c r="U10" i="2"/>
  <c r="U33" i="2" s="1"/>
  <c r="U9" i="2"/>
  <c r="U32" i="2" s="1"/>
  <c r="C10" i="5"/>
  <c r="I8" i="12"/>
  <c r="I13" i="12" s="1"/>
  <c r="F42" i="12" s="1"/>
  <c r="H21" i="12"/>
  <c r="N41" i="12" s="1"/>
  <c r="H15" i="12"/>
  <c r="H41" i="12" s="1"/>
  <c r="H17" i="12"/>
  <c r="J41" i="12" s="1"/>
  <c r="H23" i="12"/>
  <c r="P41" i="12" s="1"/>
  <c r="H25" i="12"/>
  <c r="R41" i="12" s="1"/>
  <c r="H11" i="12"/>
  <c r="H30" i="12"/>
  <c r="W41" i="12" s="1"/>
  <c r="H18" i="12"/>
  <c r="K41" i="12" s="1"/>
  <c r="H28" i="12"/>
  <c r="U41" i="12" s="1"/>
  <c r="H14" i="12"/>
  <c r="G41" i="12" s="1"/>
  <c r="H26" i="12"/>
  <c r="S41" i="12" s="1"/>
  <c r="H24" i="12"/>
  <c r="Q41" i="12" s="1"/>
  <c r="H27" i="12"/>
  <c r="T41" i="12" s="1"/>
  <c r="H22" i="12"/>
  <c r="O41" i="12" s="1"/>
  <c r="H12" i="12"/>
  <c r="E41" i="12" s="1"/>
  <c r="H19" i="12"/>
  <c r="L41" i="12" s="1"/>
  <c r="H20" i="12"/>
  <c r="M41" i="12" s="1"/>
  <c r="H29" i="12"/>
  <c r="V41" i="12" s="1"/>
  <c r="H16" i="12"/>
  <c r="I41" i="12" s="1"/>
  <c r="G31" i="12"/>
  <c r="E40" i="12"/>
  <c r="U34" i="2"/>
  <c r="T29" i="2"/>
  <c r="L7" i="12" l="1"/>
  <c r="V16" i="2"/>
  <c r="V39" i="2" s="1"/>
  <c r="D13" i="5"/>
  <c r="V24" i="2"/>
  <c r="V47" i="2" s="1"/>
  <c r="C45" i="12"/>
  <c r="V25" i="2"/>
  <c r="V48" i="2" s="1"/>
  <c r="V22" i="2"/>
  <c r="V45" i="2" s="1"/>
  <c r="V17" i="2"/>
  <c r="V40" i="2" s="1"/>
  <c r="V18" i="2"/>
  <c r="V41" i="2" s="1"/>
  <c r="V28" i="2"/>
  <c r="V51" i="2" s="1"/>
  <c r="V23" i="2"/>
  <c r="V46" i="2" s="1"/>
  <c r="V20" i="2"/>
  <c r="V43" i="2" s="1"/>
  <c r="V27" i="2"/>
  <c r="V50" i="2" s="1"/>
  <c r="V13" i="2"/>
  <c r="V36" i="2" s="1"/>
  <c r="V10" i="2"/>
  <c r="V33" i="2" s="1"/>
  <c r="V26" i="2"/>
  <c r="V49" i="2" s="1"/>
  <c r="V12" i="2"/>
  <c r="V35" i="2" s="1"/>
  <c r="V9" i="2"/>
  <c r="V32" i="2" s="1"/>
  <c r="V21" i="2"/>
  <c r="V44" i="2" s="1"/>
  <c r="V15" i="2"/>
  <c r="V38" i="2" s="1"/>
  <c r="V19" i="2"/>
  <c r="V42" i="2" s="1"/>
  <c r="C11" i="5"/>
  <c r="J8" i="12"/>
  <c r="J13" i="12" s="1"/>
  <c r="F43" i="12" s="1"/>
  <c r="I17" i="12"/>
  <c r="J42" i="12" s="1"/>
  <c r="I23" i="12"/>
  <c r="P42" i="12" s="1"/>
  <c r="I11" i="12"/>
  <c r="D42" i="12" s="1"/>
  <c r="I19" i="12"/>
  <c r="L42" i="12" s="1"/>
  <c r="I25" i="12"/>
  <c r="R42" i="12" s="1"/>
  <c r="I30" i="12"/>
  <c r="W42" i="12" s="1"/>
  <c r="I26" i="12"/>
  <c r="S42" i="12" s="1"/>
  <c r="I20" i="12"/>
  <c r="M42" i="12" s="1"/>
  <c r="I24" i="12"/>
  <c r="Q42" i="12" s="1"/>
  <c r="I21" i="12"/>
  <c r="N42" i="12" s="1"/>
  <c r="I28" i="12"/>
  <c r="U42" i="12" s="1"/>
  <c r="I15" i="12"/>
  <c r="H42" i="12" s="1"/>
  <c r="I12" i="12"/>
  <c r="I14" i="12"/>
  <c r="G42" i="12" s="1"/>
  <c r="I18" i="12"/>
  <c r="K42" i="12" s="1"/>
  <c r="I29" i="12"/>
  <c r="V42" i="12" s="1"/>
  <c r="I22" i="12"/>
  <c r="O42" i="12" s="1"/>
  <c r="I27" i="12"/>
  <c r="T42" i="12" s="1"/>
  <c r="I16" i="12"/>
  <c r="I42" i="12" s="1"/>
  <c r="D41" i="12"/>
  <c r="H31" i="12"/>
  <c r="U29" i="2"/>
  <c r="V34" i="2"/>
  <c r="M7" i="12" l="1"/>
  <c r="D14" i="5"/>
  <c r="C46" i="12"/>
  <c r="W17" i="2"/>
  <c r="W40" i="2" s="1"/>
  <c r="W25" i="2"/>
  <c r="W48" i="2" s="1"/>
  <c r="W18" i="2"/>
  <c r="W41" i="2" s="1"/>
  <c r="W19" i="2"/>
  <c r="W42" i="2" s="1"/>
  <c r="W23" i="2"/>
  <c r="W46" i="2" s="1"/>
  <c r="W27" i="2"/>
  <c r="W50" i="2" s="1"/>
  <c r="W21" i="2"/>
  <c r="W44" i="2" s="1"/>
  <c r="W24" i="2"/>
  <c r="W47" i="2" s="1"/>
  <c r="W12" i="2"/>
  <c r="W35" i="2" s="1"/>
  <c r="W28" i="2"/>
  <c r="W51" i="2" s="1"/>
  <c r="W26" i="2"/>
  <c r="W49" i="2" s="1"/>
  <c r="W20" i="2"/>
  <c r="W43" i="2" s="1"/>
  <c r="W13" i="2"/>
  <c r="W36" i="2" s="1"/>
  <c r="W9" i="2"/>
  <c r="W32" i="2" s="1"/>
  <c r="W22" i="2"/>
  <c r="W45" i="2" s="1"/>
  <c r="W15" i="2"/>
  <c r="W38" i="2" s="1"/>
  <c r="W16" i="2"/>
  <c r="W39" i="2" s="1"/>
  <c r="W10" i="2"/>
  <c r="W33" i="2" s="1"/>
  <c r="I31" i="12"/>
  <c r="E42" i="12"/>
  <c r="J11" i="12"/>
  <c r="D43" i="12" s="1"/>
  <c r="J19" i="12"/>
  <c r="L43" i="12" s="1"/>
  <c r="J27" i="12"/>
  <c r="T43" i="12" s="1"/>
  <c r="J14" i="12"/>
  <c r="G43" i="12" s="1"/>
  <c r="J18" i="12"/>
  <c r="K43" i="12" s="1"/>
  <c r="J12" i="12"/>
  <c r="E43" i="12" s="1"/>
  <c r="J24" i="12"/>
  <c r="Q43" i="12" s="1"/>
  <c r="J28" i="12"/>
  <c r="U43" i="12" s="1"/>
  <c r="J15" i="12"/>
  <c r="H43" i="12" s="1"/>
  <c r="J23" i="12"/>
  <c r="P43" i="12" s="1"/>
  <c r="J26" i="12"/>
  <c r="S43" i="12" s="1"/>
  <c r="J22" i="12"/>
  <c r="J21" i="12"/>
  <c r="N43" i="12" s="1"/>
  <c r="J29" i="12"/>
  <c r="V43" i="12" s="1"/>
  <c r="J25" i="12"/>
  <c r="R43" i="12" s="1"/>
  <c r="J20" i="12"/>
  <c r="M43" i="12" s="1"/>
  <c r="J30" i="12"/>
  <c r="W43" i="12" s="1"/>
  <c r="J17" i="12"/>
  <c r="J43" i="12" s="1"/>
  <c r="J16" i="12"/>
  <c r="I43" i="12" s="1"/>
  <c r="C12" i="5"/>
  <c r="K8" i="12"/>
  <c r="K13" i="12" s="1"/>
  <c r="F44" i="12" s="1"/>
  <c r="W34" i="2"/>
  <c r="V29" i="2"/>
  <c r="X20" i="2" l="1"/>
  <c r="X43" i="2" s="1"/>
  <c r="C47" i="12"/>
  <c r="X28" i="2"/>
  <c r="X51" i="2" s="1"/>
  <c r="N7" i="12"/>
  <c r="D15" i="5"/>
  <c r="X18" i="2"/>
  <c r="X41" i="2" s="1"/>
  <c r="X21" i="2"/>
  <c r="X44" i="2" s="1"/>
  <c r="X22" i="2"/>
  <c r="X45" i="2" s="1"/>
  <c r="X25" i="2"/>
  <c r="X48" i="2" s="1"/>
  <c r="X16" i="2"/>
  <c r="X39" i="2" s="1"/>
  <c r="X26" i="2"/>
  <c r="X49" i="2" s="1"/>
  <c r="X17" i="2"/>
  <c r="X40" i="2" s="1"/>
  <c r="X13" i="2"/>
  <c r="X36" i="2" s="1"/>
  <c r="X23" i="2"/>
  <c r="X46" i="2" s="1"/>
  <c r="X15" i="2"/>
  <c r="X38" i="2" s="1"/>
  <c r="X27" i="2"/>
  <c r="X50" i="2" s="1"/>
  <c r="X12" i="2"/>
  <c r="X35" i="2" s="1"/>
  <c r="X10" i="2"/>
  <c r="X33" i="2" s="1"/>
  <c r="X19" i="2"/>
  <c r="X42" i="2" s="1"/>
  <c r="X9" i="2"/>
  <c r="X32" i="2" s="1"/>
  <c r="X24" i="2"/>
  <c r="X47" i="2" s="1"/>
  <c r="K11" i="12"/>
  <c r="D44" i="12" s="1"/>
  <c r="K25" i="12"/>
  <c r="R44" i="12" s="1"/>
  <c r="K27" i="12"/>
  <c r="T44" i="12" s="1"/>
  <c r="K12" i="12"/>
  <c r="K18" i="12"/>
  <c r="K44" i="12" s="1"/>
  <c r="K24" i="12"/>
  <c r="Q44" i="12" s="1"/>
  <c r="K28" i="12"/>
  <c r="U44" i="12" s="1"/>
  <c r="K17" i="12"/>
  <c r="J44" i="12" s="1"/>
  <c r="K21" i="12"/>
  <c r="N44" i="12" s="1"/>
  <c r="K23" i="12"/>
  <c r="P44" i="12" s="1"/>
  <c r="K15" i="12"/>
  <c r="H44" i="12" s="1"/>
  <c r="K29" i="12"/>
  <c r="V44" i="12" s="1"/>
  <c r="K14" i="12"/>
  <c r="G44" i="12" s="1"/>
  <c r="K30" i="12"/>
  <c r="W44" i="12" s="1"/>
  <c r="K26" i="12"/>
  <c r="S44" i="12" s="1"/>
  <c r="K19" i="12"/>
  <c r="L44" i="12" s="1"/>
  <c r="K22" i="12"/>
  <c r="O44" i="12" s="1"/>
  <c r="K20" i="12"/>
  <c r="M44" i="12" s="1"/>
  <c r="K16" i="12"/>
  <c r="I44" i="12" s="1"/>
  <c r="C13" i="5"/>
  <c r="L8" i="12"/>
  <c r="L13" i="12" s="1"/>
  <c r="F45" i="12" s="1"/>
  <c r="J31" i="12"/>
  <c r="O43" i="12"/>
  <c r="X34" i="2"/>
  <c r="W29" i="2"/>
  <c r="C48" i="12" l="1"/>
  <c r="O7" i="12"/>
  <c r="D16" i="5"/>
  <c r="Y21" i="2"/>
  <c r="Y44" i="2" s="1"/>
  <c r="Y15" i="2"/>
  <c r="Y38" i="2" s="1"/>
  <c r="Y25" i="2"/>
  <c r="Y48" i="2" s="1"/>
  <c r="Y17" i="2"/>
  <c r="Y40" i="2" s="1"/>
  <c r="Y28" i="2"/>
  <c r="Y51" i="2" s="1"/>
  <c r="Y26" i="2"/>
  <c r="Y49" i="2" s="1"/>
  <c r="Y20" i="2"/>
  <c r="Y43" i="2" s="1"/>
  <c r="Y16" i="2"/>
  <c r="Y39" i="2" s="1"/>
  <c r="Y13" i="2"/>
  <c r="Y36" i="2" s="1"/>
  <c r="Y12" i="2"/>
  <c r="Y35" i="2" s="1"/>
  <c r="Y27" i="2"/>
  <c r="Y50" i="2" s="1"/>
  <c r="Y19" i="2"/>
  <c r="Y42" i="2" s="1"/>
  <c r="Y22" i="2"/>
  <c r="Y45" i="2" s="1"/>
  <c r="Y23" i="2"/>
  <c r="Y46" i="2" s="1"/>
  <c r="Y10" i="2"/>
  <c r="Y33" i="2" s="1"/>
  <c r="Y9" i="2"/>
  <c r="Y32" i="2" s="1"/>
  <c r="Y24" i="2"/>
  <c r="Y47" i="2" s="1"/>
  <c r="Y18" i="2"/>
  <c r="Y41" i="2" s="1"/>
  <c r="C14" i="5"/>
  <c r="M8" i="12"/>
  <c r="M13" i="12" s="1"/>
  <c r="F46" i="12" s="1"/>
  <c r="L19" i="12"/>
  <c r="L45" i="12" s="1"/>
  <c r="L21" i="12"/>
  <c r="N45" i="12" s="1"/>
  <c r="L20" i="12"/>
  <c r="M45" i="12" s="1"/>
  <c r="L29" i="12"/>
  <c r="V45" i="12" s="1"/>
  <c r="L12" i="12"/>
  <c r="E45" i="12" s="1"/>
  <c r="L17" i="12"/>
  <c r="J45" i="12" s="1"/>
  <c r="L25" i="12"/>
  <c r="R45" i="12" s="1"/>
  <c r="L30" i="12"/>
  <c r="W45" i="12" s="1"/>
  <c r="L24" i="12"/>
  <c r="Q45" i="12" s="1"/>
  <c r="L18" i="12"/>
  <c r="K45" i="12" s="1"/>
  <c r="L14" i="12"/>
  <c r="G45" i="12" s="1"/>
  <c r="L15" i="12"/>
  <c r="H45" i="12" s="1"/>
  <c r="L23" i="12"/>
  <c r="P45" i="12" s="1"/>
  <c r="L11" i="12"/>
  <c r="L28" i="12"/>
  <c r="U45" i="12" s="1"/>
  <c r="L27" i="12"/>
  <c r="T45" i="12" s="1"/>
  <c r="L26" i="12"/>
  <c r="S45" i="12" s="1"/>
  <c r="L22" i="12"/>
  <c r="O45" i="12" s="1"/>
  <c r="L16" i="12"/>
  <c r="I45" i="12" s="1"/>
  <c r="K31" i="12"/>
  <c r="E44" i="12"/>
  <c r="Y34" i="2"/>
  <c r="X29" i="2"/>
  <c r="P7" i="12" l="1"/>
  <c r="D17" i="5"/>
  <c r="Z21" i="2"/>
  <c r="Z44" i="2" s="1"/>
  <c r="C49" i="12"/>
  <c r="Z19" i="2"/>
  <c r="Z42" i="2" s="1"/>
  <c r="Z27" i="2"/>
  <c r="Z50" i="2" s="1"/>
  <c r="Z26" i="2"/>
  <c r="Z49" i="2" s="1"/>
  <c r="Z23" i="2"/>
  <c r="Z46" i="2" s="1"/>
  <c r="Z15" i="2"/>
  <c r="Z38" i="2" s="1"/>
  <c r="Z16" i="2"/>
  <c r="Z39" i="2" s="1"/>
  <c r="Z24" i="2"/>
  <c r="Z47" i="2" s="1"/>
  <c r="Z20" i="2"/>
  <c r="Z43" i="2" s="1"/>
  <c r="Z17" i="2"/>
  <c r="Z40" i="2" s="1"/>
  <c r="Z18" i="2"/>
  <c r="Z41" i="2" s="1"/>
  <c r="Z25" i="2"/>
  <c r="Z48" i="2" s="1"/>
  <c r="Z22" i="2"/>
  <c r="Z45" i="2" s="1"/>
  <c r="Z28" i="2"/>
  <c r="Z51" i="2" s="1"/>
  <c r="Z13" i="2"/>
  <c r="Z36" i="2" s="1"/>
  <c r="Z10" i="2"/>
  <c r="Z33" i="2" s="1"/>
  <c r="Z9" i="2"/>
  <c r="Z32" i="2" s="1"/>
  <c r="Z12" i="2"/>
  <c r="Z35" i="2" s="1"/>
  <c r="C15" i="5"/>
  <c r="N8" i="12"/>
  <c r="N13" i="12" s="1"/>
  <c r="F47" i="12" s="1"/>
  <c r="M11" i="12"/>
  <c r="D46" i="12" s="1"/>
  <c r="M23" i="12"/>
  <c r="P46" i="12" s="1"/>
  <c r="M29" i="12"/>
  <c r="V46" i="12" s="1"/>
  <c r="M30" i="12"/>
  <c r="W46" i="12" s="1"/>
  <c r="M22" i="12"/>
  <c r="O46" i="12" s="1"/>
  <c r="M28" i="12"/>
  <c r="U46" i="12" s="1"/>
  <c r="M15" i="12"/>
  <c r="H46" i="12" s="1"/>
  <c r="M19" i="12"/>
  <c r="L46" i="12" s="1"/>
  <c r="M25" i="12"/>
  <c r="R46" i="12" s="1"/>
  <c r="M12" i="12"/>
  <c r="E46" i="12" s="1"/>
  <c r="M27" i="12"/>
  <c r="T46" i="12" s="1"/>
  <c r="M26" i="12"/>
  <c r="S46" i="12" s="1"/>
  <c r="M14" i="12"/>
  <c r="M24" i="12"/>
  <c r="Q46" i="12" s="1"/>
  <c r="M21" i="12"/>
  <c r="N46" i="12" s="1"/>
  <c r="M17" i="12"/>
  <c r="J46" i="12" s="1"/>
  <c r="M20" i="12"/>
  <c r="M46" i="12" s="1"/>
  <c r="M18" i="12"/>
  <c r="K46" i="12" s="1"/>
  <c r="M16" i="12"/>
  <c r="I46" i="12" s="1"/>
  <c r="D45" i="12"/>
  <c r="L31" i="12"/>
  <c r="Z34" i="2"/>
  <c r="Y29" i="2"/>
  <c r="AA17" i="2" l="1"/>
  <c r="AA40" i="2" s="1"/>
  <c r="Q7" i="12"/>
  <c r="AA25" i="2"/>
  <c r="AA48" i="2" s="1"/>
  <c r="AA22" i="2"/>
  <c r="AA45" i="2" s="1"/>
  <c r="AA16" i="2"/>
  <c r="AA39" i="2" s="1"/>
  <c r="D18" i="5"/>
  <c r="C50" i="12"/>
  <c r="AA24" i="2"/>
  <c r="AA47" i="2" s="1"/>
  <c r="AA21" i="2"/>
  <c r="AA44" i="2" s="1"/>
  <c r="AA20" i="2"/>
  <c r="AA43" i="2" s="1"/>
  <c r="AA26" i="2"/>
  <c r="AA49" i="2" s="1"/>
  <c r="AA19" i="2"/>
  <c r="AA42" i="2" s="1"/>
  <c r="AA23" i="2"/>
  <c r="AA46" i="2" s="1"/>
  <c r="AA27" i="2"/>
  <c r="AA50" i="2" s="1"/>
  <c r="AA13" i="2"/>
  <c r="AA36" i="2" s="1"/>
  <c r="AA18" i="2"/>
  <c r="AA41" i="2" s="1"/>
  <c r="AA15" i="2"/>
  <c r="AA38" i="2" s="1"/>
  <c r="AA9" i="2"/>
  <c r="AA32" i="2" s="1"/>
  <c r="AA28" i="2"/>
  <c r="AA51" i="2" s="1"/>
  <c r="AA12" i="2"/>
  <c r="AA35" i="2" s="1"/>
  <c r="AA10" i="2"/>
  <c r="AA33" i="2" s="1"/>
  <c r="C16" i="5"/>
  <c r="O8" i="12"/>
  <c r="O13" i="12" s="1"/>
  <c r="F48" i="12" s="1"/>
  <c r="N29" i="12"/>
  <c r="V47" i="12" s="1"/>
  <c r="N11" i="12"/>
  <c r="D47" i="12" s="1"/>
  <c r="N25" i="12"/>
  <c r="R47" i="12" s="1"/>
  <c r="N30" i="12"/>
  <c r="W47" i="12" s="1"/>
  <c r="N20" i="12"/>
  <c r="M47" i="12" s="1"/>
  <c r="N14" i="12"/>
  <c r="G47" i="12" s="1"/>
  <c r="N28" i="12"/>
  <c r="U47" i="12" s="1"/>
  <c r="N15" i="12"/>
  <c r="H47" i="12" s="1"/>
  <c r="N19" i="12"/>
  <c r="L47" i="12" s="1"/>
  <c r="N27" i="12"/>
  <c r="T47" i="12" s="1"/>
  <c r="N18" i="12"/>
  <c r="K47" i="12" s="1"/>
  <c r="N23" i="12"/>
  <c r="P47" i="12" s="1"/>
  <c r="N26" i="12"/>
  <c r="S47" i="12" s="1"/>
  <c r="N22" i="12"/>
  <c r="O47" i="12" s="1"/>
  <c r="N24" i="12"/>
  <c r="Q47" i="12" s="1"/>
  <c r="N12" i="12"/>
  <c r="N21" i="12"/>
  <c r="N47" i="12" s="1"/>
  <c r="N17" i="12"/>
  <c r="J47" i="12" s="1"/>
  <c r="N16" i="12"/>
  <c r="I47" i="12" s="1"/>
  <c r="M31" i="12"/>
  <c r="G46" i="12"/>
  <c r="Z29" i="2"/>
  <c r="AA34" i="2"/>
  <c r="C51" i="12" l="1"/>
  <c r="R7" i="12"/>
  <c r="D19" i="5"/>
  <c r="AB23" i="2"/>
  <c r="AB46" i="2" s="1"/>
  <c r="AB17" i="2"/>
  <c r="AB40" i="2" s="1"/>
  <c r="AB18" i="2"/>
  <c r="AB41" i="2" s="1"/>
  <c r="AB20" i="2"/>
  <c r="AB43" i="2" s="1"/>
  <c r="AB22" i="2"/>
  <c r="AB45" i="2" s="1"/>
  <c r="AB15" i="2"/>
  <c r="AB38" i="2" s="1"/>
  <c r="AB21" i="2"/>
  <c r="AB44" i="2" s="1"/>
  <c r="AB25" i="2"/>
  <c r="AB48" i="2" s="1"/>
  <c r="AB16" i="2"/>
  <c r="AB39" i="2" s="1"/>
  <c r="AB19" i="2"/>
  <c r="AB42" i="2" s="1"/>
  <c r="AB27" i="2"/>
  <c r="AB50" i="2" s="1"/>
  <c r="AB26" i="2"/>
  <c r="AB49" i="2" s="1"/>
  <c r="AB28" i="2"/>
  <c r="AB12" i="2"/>
  <c r="AB35" i="2" s="1"/>
  <c r="AB9" i="2"/>
  <c r="AB24" i="2"/>
  <c r="AB47" i="2" s="1"/>
  <c r="AB13" i="2"/>
  <c r="AB36" i="2" s="1"/>
  <c r="AB10" i="2"/>
  <c r="AB33" i="2" s="1"/>
  <c r="N31" i="12"/>
  <c r="E47" i="12"/>
  <c r="O11" i="12"/>
  <c r="D48" i="12" s="1"/>
  <c r="O21" i="12"/>
  <c r="N48" i="12" s="1"/>
  <c r="O25" i="12"/>
  <c r="R48" i="12" s="1"/>
  <c r="O22" i="12"/>
  <c r="O48" i="12" s="1"/>
  <c r="O24" i="12"/>
  <c r="Q48" i="12" s="1"/>
  <c r="O17" i="12"/>
  <c r="J48" i="12" s="1"/>
  <c r="O27" i="12"/>
  <c r="T48" i="12" s="1"/>
  <c r="O19" i="12"/>
  <c r="L48" i="12" s="1"/>
  <c r="O18" i="12"/>
  <c r="K48" i="12" s="1"/>
  <c r="O28" i="12"/>
  <c r="U48" i="12" s="1"/>
  <c r="O20" i="12"/>
  <c r="M48" i="12" s="1"/>
  <c r="O23" i="12"/>
  <c r="P48" i="12" s="1"/>
  <c r="O15" i="12"/>
  <c r="H48" i="12" s="1"/>
  <c r="O14" i="12"/>
  <c r="G48" i="12" s="1"/>
  <c r="O29" i="12"/>
  <c r="V48" i="12" s="1"/>
  <c r="O30" i="12"/>
  <c r="W48" i="12" s="1"/>
  <c r="O12" i="12"/>
  <c r="O26" i="12"/>
  <c r="S48" i="12" s="1"/>
  <c r="O16" i="12"/>
  <c r="I48" i="12" s="1"/>
  <c r="C17" i="5"/>
  <c r="P8" i="12"/>
  <c r="P13" i="12" s="1"/>
  <c r="F49" i="12" s="1"/>
  <c r="AA29" i="2"/>
  <c r="AB51" i="2"/>
  <c r="AB34" i="2"/>
  <c r="AB32" i="2"/>
  <c r="C52" i="12" l="1"/>
  <c r="S7" i="12"/>
  <c r="D20" i="5"/>
  <c r="AC25" i="2"/>
  <c r="AC48" i="2" s="1"/>
  <c r="AC17" i="2"/>
  <c r="AC40" i="2" s="1"/>
  <c r="AC18" i="2"/>
  <c r="AC41" i="2" s="1"/>
  <c r="AC21" i="2"/>
  <c r="AC44" i="2" s="1"/>
  <c r="AC15" i="2"/>
  <c r="AC38" i="2" s="1"/>
  <c r="AC27" i="2"/>
  <c r="AC50" i="2" s="1"/>
  <c r="AC28" i="2"/>
  <c r="AC51" i="2" s="1"/>
  <c r="AC24" i="2"/>
  <c r="AC47" i="2" s="1"/>
  <c r="AC23" i="2"/>
  <c r="AC46" i="2" s="1"/>
  <c r="AC26" i="2"/>
  <c r="AC49" i="2" s="1"/>
  <c r="AC19" i="2"/>
  <c r="AC42" i="2" s="1"/>
  <c r="AC20" i="2"/>
  <c r="AC43" i="2" s="1"/>
  <c r="AC22" i="2"/>
  <c r="AC45" i="2" s="1"/>
  <c r="AC13" i="2"/>
  <c r="AC36" i="2" s="1"/>
  <c r="AC10" i="2"/>
  <c r="AC33" i="2" s="1"/>
  <c r="AC16" i="2"/>
  <c r="AC39" i="2" s="1"/>
  <c r="AC12" i="2"/>
  <c r="AC35" i="2" s="1"/>
  <c r="AC9" i="2"/>
  <c r="AC32" i="2" s="1"/>
  <c r="P15" i="12"/>
  <c r="H49" i="12" s="1"/>
  <c r="P27" i="12"/>
  <c r="T49" i="12" s="1"/>
  <c r="P22" i="12"/>
  <c r="O49" i="12" s="1"/>
  <c r="P17" i="12"/>
  <c r="J49" i="12" s="1"/>
  <c r="P20" i="12"/>
  <c r="M49" i="12" s="1"/>
  <c r="P23" i="12"/>
  <c r="P49" i="12" s="1"/>
  <c r="P29" i="12"/>
  <c r="V49" i="12" s="1"/>
  <c r="P12" i="12"/>
  <c r="E49" i="12" s="1"/>
  <c r="P19" i="12"/>
  <c r="L49" i="12" s="1"/>
  <c r="P28" i="12"/>
  <c r="U49" i="12" s="1"/>
  <c r="P21" i="12"/>
  <c r="N49" i="12" s="1"/>
  <c r="P25" i="12"/>
  <c r="R49" i="12" s="1"/>
  <c r="P24" i="12"/>
  <c r="Q49" i="12" s="1"/>
  <c r="P30" i="12"/>
  <c r="W49" i="12" s="1"/>
  <c r="P14" i="12"/>
  <c r="G49" i="12" s="1"/>
  <c r="P26" i="12"/>
  <c r="S49" i="12" s="1"/>
  <c r="P11" i="12"/>
  <c r="P18" i="12"/>
  <c r="K49" i="12" s="1"/>
  <c r="P16" i="12"/>
  <c r="I49" i="12" s="1"/>
  <c r="O31" i="12"/>
  <c r="E48" i="12"/>
  <c r="C18" i="5"/>
  <c r="Q8" i="12"/>
  <c r="Q13" i="12" s="1"/>
  <c r="F50" i="12" s="1"/>
  <c r="AB29" i="2"/>
  <c r="AC34" i="2"/>
  <c r="T7" i="12" l="1"/>
  <c r="D21" i="5"/>
  <c r="AD20" i="2"/>
  <c r="AD43" i="2" s="1"/>
  <c r="C53" i="12"/>
  <c r="AD18" i="2"/>
  <c r="AD41" i="2" s="1"/>
  <c r="AD26" i="2"/>
  <c r="AD49" i="2" s="1"/>
  <c r="AD21" i="2"/>
  <c r="AD44" i="2" s="1"/>
  <c r="AD19" i="2"/>
  <c r="AD42" i="2" s="1"/>
  <c r="AD15" i="2"/>
  <c r="AD38" i="2" s="1"/>
  <c r="AD22" i="2"/>
  <c r="AD45" i="2" s="1"/>
  <c r="AD12" i="2"/>
  <c r="AD35" i="2" s="1"/>
  <c r="AD24" i="2"/>
  <c r="AD47" i="2" s="1"/>
  <c r="AD10" i="2"/>
  <c r="AD33" i="2" s="1"/>
  <c r="AD25" i="2"/>
  <c r="AD48" i="2" s="1"/>
  <c r="AD17" i="2"/>
  <c r="AD40" i="2" s="1"/>
  <c r="AD16" i="2"/>
  <c r="AD39" i="2" s="1"/>
  <c r="AD27" i="2"/>
  <c r="AD50" i="2" s="1"/>
  <c r="AD23" i="2"/>
  <c r="AD46" i="2" s="1"/>
  <c r="AD13" i="2"/>
  <c r="AD36" i="2" s="1"/>
  <c r="AD28" i="2"/>
  <c r="AD9" i="2"/>
  <c r="AD32" i="2" s="1"/>
  <c r="Q17" i="12"/>
  <c r="J50" i="12" s="1"/>
  <c r="Q11" i="12"/>
  <c r="D50" i="12" s="1"/>
  <c r="Q20" i="12"/>
  <c r="M50" i="12" s="1"/>
  <c r="Q24" i="12"/>
  <c r="Q50" i="12" s="1"/>
  <c r="Q21" i="12"/>
  <c r="N50" i="12" s="1"/>
  <c r="Q27" i="12"/>
  <c r="T50" i="12" s="1"/>
  <c r="Q14" i="12"/>
  <c r="G50" i="12" s="1"/>
  <c r="Q23" i="12"/>
  <c r="P50" i="12" s="1"/>
  <c r="Q12" i="12"/>
  <c r="E50" i="12" s="1"/>
  <c r="Q26" i="12"/>
  <c r="S50" i="12" s="1"/>
  <c r="Q19" i="12"/>
  <c r="L50" i="12" s="1"/>
  <c r="Q29" i="12"/>
  <c r="V50" i="12" s="1"/>
  <c r="Q30" i="12"/>
  <c r="W50" i="12" s="1"/>
  <c r="Q18" i="12"/>
  <c r="Q25" i="12"/>
  <c r="R50" i="12" s="1"/>
  <c r="Q15" i="12"/>
  <c r="H50" i="12" s="1"/>
  <c r="Q22" i="12"/>
  <c r="O50" i="12" s="1"/>
  <c r="Q28" i="12"/>
  <c r="U50" i="12" s="1"/>
  <c r="Q16" i="12"/>
  <c r="I50" i="12" s="1"/>
  <c r="D49" i="12"/>
  <c r="P31" i="12"/>
  <c r="C19" i="5"/>
  <c r="R8" i="12"/>
  <c r="R13" i="12" s="1"/>
  <c r="F51" i="12" s="1"/>
  <c r="AC29" i="2"/>
  <c r="AD51" i="2"/>
  <c r="AD34" i="2"/>
  <c r="U7" i="12" l="1"/>
  <c r="AE17" i="2"/>
  <c r="AE40" i="2" s="1"/>
  <c r="D22" i="5"/>
  <c r="C54" i="12"/>
  <c r="AE22" i="2"/>
  <c r="AE45" i="2" s="1"/>
  <c r="AE26" i="2"/>
  <c r="AE49" i="2" s="1"/>
  <c r="AE18" i="2"/>
  <c r="AE41" i="2" s="1"/>
  <c r="AE21" i="2"/>
  <c r="AE44" i="2" s="1"/>
  <c r="AE19" i="2"/>
  <c r="AE42" i="2" s="1"/>
  <c r="AE23" i="2"/>
  <c r="AE46" i="2" s="1"/>
  <c r="AE27" i="2"/>
  <c r="AE50" i="2" s="1"/>
  <c r="AE28" i="2"/>
  <c r="AE16" i="2"/>
  <c r="AE39" i="2" s="1"/>
  <c r="AE24" i="2"/>
  <c r="AE47" i="2" s="1"/>
  <c r="AE13" i="2"/>
  <c r="AE36" i="2" s="1"/>
  <c r="AE25" i="2"/>
  <c r="AE48" i="2" s="1"/>
  <c r="AE20" i="2"/>
  <c r="AE43" i="2" s="1"/>
  <c r="AE15" i="2"/>
  <c r="AE38" i="2" s="1"/>
  <c r="AE10" i="2"/>
  <c r="AE33" i="2" s="1"/>
  <c r="AE12" i="2"/>
  <c r="AE35" i="2" s="1"/>
  <c r="AE9" i="2"/>
  <c r="AE32" i="2" s="1"/>
  <c r="R25" i="12"/>
  <c r="R51" i="12" s="1"/>
  <c r="R11" i="12"/>
  <c r="D51" i="12" s="1"/>
  <c r="R24" i="12"/>
  <c r="Q51" i="12" s="1"/>
  <c r="R14" i="12"/>
  <c r="G51" i="12" s="1"/>
  <c r="R21" i="12"/>
  <c r="N51" i="12" s="1"/>
  <c r="R19" i="12"/>
  <c r="L51" i="12" s="1"/>
  <c r="R30" i="12"/>
  <c r="W51" i="12" s="1"/>
  <c r="R22" i="12"/>
  <c r="O51" i="12" s="1"/>
  <c r="R17" i="12"/>
  <c r="R27" i="12"/>
  <c r="T51" i="12" s="1"/>
  <c r="R28" i="12"/>
  <c r="U51" i="12" s="1"/>
  <c r="R20" i="12"/>
  <c r="M51" i="12" s="1"/>
  <c r="R18" i="12"/>
  <c r="K51" i="12" s="1"/>
  <c r="R26" i="12"/>
  <c r="S51" i="12" s="1"/>
  <c r="R29" i="12"/>
  <c r="V51" i="12" s="1"/>
  <c r="R15" i="12"/>
  <c r="H51" i="12" s="1"/>
  <c r="R12" i="12"/>
  <c r="E51" i="12" s="1"/>
  <c r="R23" i="12"/>
  <c r="P51" i="12" s="1"/>
  <c r="R16" i="12"/>
  <c r="I51" i="12" s="1"/>
  <c r="Q31" i="12"/>
  <c r="K50" i="12"/>
  <c r="C20" i="5"/>
  <c r="S8" i="12"/>
  <c r="S13" i="12" s="1"/>
  <c r="F52" i="12" s="1"/>
  <c r="AD29" i="2"/>
  <c r="AE51" i="2"/>
  <c r="AE34" i="2"/>
  <c r="AF24" i="2" l="1"/>
  <c r="AF47" i="2" s="1"/>
  <c r="C55" i="12"/>
  <c r="V7" i="12"/>
  <c r="D23" i="5"/>
  <c r="AF15" i="2"/>
  <c r="AF38" i="2" s="1"/>
  <c r="AF23" i="2"/>
  <c r="AF46" i="2" s="1"/>
  <c r="AF17" i="2"/>
  <c r="AF40" i="2" s="1"/>
  <c r="AF16" i="2"/>
  <c r="AF39" i="2" s="1"/>
  <c r="AF22" i="2"/>
  <c r="AF45" i="2" s="1"/>
  <c r="AF19" i="2"/>
  <c r="AF42" i="2" s="1"/>
  <c r="AF28" i="2"/>
  <c r="AF51" i="2" s="1"/>
  <c r="AF13" i="2"/>
  <c r="AF36" i="2" s="1"/>
  <c r="AF20" i="2"/>
  <c r="AF43" i="2" s="1"/>
  <c r="AF9" i="2"/>
  <c r="AF32" i="2" s="1"/>
  <c r="AF26" i="2"/>
  <c r="AF49" i="2" s="1"/>
  <c r="AF25" i="2"/>
  <c r="AF48" i="2" s="1"/>
  <c r="AF21" i="2"/>
  <c r="AF44" i="2" s="1"/>
  <c r="AF18" i="2"/>
  <c r="AF41" i="2" s="1"/>
  <c r="AF27" i="2"/>
  <c r="AF50" i="2" s="1"/>
  <c r="AF10" i="2"/>
  <c r="AF33" i="2" s="1"/>
  <c r="AF12" i="2"/>
  <c r="AF35" i="2" s="1"/>
  <c r="S11" i="12"/>
  <c r="D52" i="12" s="1"/>
  <c r="S29" i="12"/>
  <c r="V52" i="12" s="1"/>
  <c r="S20" i="12"/>
  <c r="M52" i="12" s="1"/>
  <c r="S26" i="12"/>
  <c r="S52" i="12" s="1"/>
  <c r="S28" i="12"/>
  <c r="U52" i="12" s="1"/>
  <c r="S25" i="12"/>
  <c r="R52" i="12" s="1"/>
  <c r="S22" i="12"/>
  <c r="O52" i="12" s="1"/>
  <c r="S27" i="12"/>
  <c r="T52" i="12" s="1"/>
  <c r="S17" i="12"/>
  <c r="J52" i="12" s="1"/>
  <c r="S18" i="12"/>
  <c r="K52" i="12" s="1"/>
  <c r="S12" i="12"/>
  <c r="S15" i="12"/>
  <c r="H52" i="12" s="1"/>
  <c r="S30" i="12"/>
  <c r="W52" i="12" s="1"/>
  <c r="S24" i="12"/>
  <c r="Q52" i="12" s="1"/>
  <c r="S23" i="12"/>
  <c r="P52" i="12" s="1"/>
  <c r="S14" i="12"/>
  <c r="G52" i="12" s="1"/>
  <c r="S19" i="12"/>
  <c r="L52" i="12" s="1"/>
  <c r="S21" i="12"/>
  <c r="N52" i="12" s="1"/>
  <c r="S16" i="12"/>
  <c r="I52" i="12" s="1"/>
  <c r="R31" i="12"/>
  <c r="J51" i="12"/>
  <c r="C21" i="5"/>
  <c r="T8" i="12"/>
  <c r="T13" i="12" s="1"/>
  <c r="F53" i="12" s="1"/>
  <c r="AF34" i="2"/>
  <c r="AE29" i="2"/>
  <c r="C56" i="12" l="1"/>
  <c r="W7" i="12"/>
  <c r="D24" i="5"/>
  <c r="AG15" i="2"/>
  <c r="AG38" i="2" s="1"/>
  <c r="AG20" i="2"/>
  <c r="AG43" i="2" s="1"/>
  <c r="AG22" i="2"/>
  <c r="AG45" i="2" s="1"/>
  <c r="AG18" i="2"/>
  <c r="AG41" i="2" s="1"/>
  <c r="AG21" i="2"/>
  <c r="AG44" i="2" s="1"/>
  <c r="AG17" i="2"/>
  <c r="AG40" i="2" s="1"/>
  <c r="AG10" i="2"/>
  <c r="AG33" i="2" s="1"/>
  <c r="AG25" i="2"/>
  <c r="AG48" i="2" s="1"/>
  <c r="AG16" i="2"/>
  <c r="AG39" i="2" s="1"/>
  <c r="AG27" i="2"/>
  <c r="AG50" i="2" s="1"/>
  <c r="AG13" i="2"/>
  <c r="AG36" i="2" s="1"/>
  <c r="AG12" i="2"/>
  <c r="AG35" i="2" s="1"/>
  <c r="AG19" i="2"/>
  <c r="AG42" i="2" s="1"/>
  <c r="AG9" i="2"/>
  <c r="AG32" i="2" s="1"/>
  <c r="AG24" i="2"/>
  <c r="AG47" i="2" s="1"/>
  <c r="AG23" i="2"/>
  <c r="AG46" i="2" s="1"/>
  <c r="AG28" i="2"/>
  <c r="AG26" i="2"/>
  <c r="AG49" i="2" s="1"/>
  <c r="C22" i="5"/>
  <c r="U8" i="12"/>
  <c r="U13" i="12" s="1"/>
  <c r="F54" i="12" s="1"/>
  <c r="T19" i="12"/>
  <c r="L53" i="12" s="1"/>
  <c r="T23" i="12"/>
  <c r="P53" i="12" s="1"/>
  <c r="T27" i="12"/>
  <c r="T53" i="12" s="1"/>
  <c r="T26" i="12"/>
  <c r="S53" i="12" s="1"/>
  <c r="T20" i="12"/>
  <c r="M53" i="12" s="1"/>
  <c r="T21" i="12"/>
  <c r="N53" i="12" s="1"/>
  <c r="T11" i="12"/>
  <c r="T18" i="12"/>
  <c r="K53" i="12" s="1"/>
  <c r="T22" i="12"/>
  <c r="O53" i="12" s="1"/>
  <c r="T15" i="12"/>
  <c r="H53" i="12" s="1"/>
  <c r="T17" i="12"/>
  <c r="J53" i="12" s="1"/>
  <c r="T29" i="12"/>
  <c r="V53" i="12" s="1"/>
  <c r="T25" i="12"/>
  <c r="R53" i="12" s="1"/>
  <c r="T24" i="12"/>
  <c r="Q53" i="12" s="1"/>
  <c r="T28" i="12"/>
  <c r="U53" i="12" s="1"/>
  <c r="T12" i="12"/>
  <c r="E53" i="12" s="1"/>
  <c r="T30" i="12"/>
  <c r="W53" i="12" s="1"/>
  <c r="T14" i="12"/>
  <c r="G53" i="12" s="1"/>
  <c r="T16" i="12"/>
  <c r="I53" i="12" s="1"/>
  <c r="S31" i="12"/>
  <c r="E52" i="12"/>
  <c r="AG51" i="2"/>
  <c r="AG34" i="2"/>
  <c r="AF29" i="2"/>
  <c r="X7" i="12" l="1"/>
  <c r="AH26" i="2"/>
  <c r="AH49" i="2" s="1"/>
  <c r="D25" i="5"/>
  <c r="C57" i="12"/>
  <c r="AH21" i="2"/>
  <c r="AH44" i="2" s="1"/>
  <c r="AH22" i="2"/>
  <c r="AH45" i="2" s="1"/>
  <c r="AH27" i="2"/>
  <c r="AH50" i="2" s="1"/>
  <c r="AH25" i="2"/>
  <c r="AH48" i="2" s="1"/>
  <c r="AH17" i="2"/>
  <c r="AH40" i="2" s="1"/>
  <c r="AH28" i="2"/>
  <c r="AH19" i="2"/>
  <c r="AH42" i="2" s="1"/>
  <c r="AH20" i="2"/>
  <c r="AH43" i="2" s="1"/>
  <c r="AH18" i="2"/>
  <c r="AH41" i="2" s="1"/>
  <c r="AH24" i="2"/>
  <c r="AH47" i="2" s="1"/>
  <c r="AH23" i="2"/>
  <c r="AH46" i="2" s="1"/>
  <c r="AH13" i="2"/>
  <c r="AH36" i="2" s="1"/>
  <c r="AH12" i="2"/>
  <c r="AH35" i="2" s="1"/>
  <c r="AH10" i="2"/>
  <c r="AH33" i="2" s="1"/>
  <c r="AH9" i="2"/>
  <c r="AH32" i="2" s="1"/>
  <c r="AH15" i="2"/>
  <c r="AH38" i="2" s="1"/>
  <c r="AH16" i="2"/>
  <c r="AH39" i="2" s="1"/>
  <c r="C23" i="5"/>
  <c r="V8" i="12"/>
  <c r="V13" i="12" s="1"/>
  <c r="F55" i="12" s="1"/>
  <c r="D53" i="12"/>
  <c r="T31" i="12"/>
  <c r="U11" i="12"/>
  <c r="D54" i="12" s="1"/>
  <c r="U27" i="12"/>
  <c r="T54" i="12" s="1"/>
  <c r="U28" i="12"/>
  <c r="U54" i="12" s="1"/>
  <c r="U15" i="12"/>
  <c r="H54" i="12" s="1"/>
  <c r="U12" i="12"/>
  <c r="U20" i="12"/>
  <c r="M54" i="12" s="1"/>
  <c r="U24" i="12"/>
  <c r="Q54" i="12" s="1"/>
  <c r="U21" i="12"/>
  <c r="N54" i="12" s="1"/>
  <c r="U23" i="12"/>
  <c r="P54" i="12" s="1"/>
  <c r="U17" i="12"/>
  <c r="J54" i="12" s="1"/>
  <c r="U18" i="12"/>
  <c r="K54" i="12" s="1"/>
  <c r="U19" i="12"/>
  <c r="L54" i="12" s="1"/>
  <c r="U22" i="12"/>
  <c r="O54" i="12" s="1"/>
  <c r="U26" i="12"/>
  <c r="S54" i="12" s="1"/>
  <c r="U29" i="12"/>
  <c r="V54" i="12" s="1"/>
  <c r="U14" i="12"/>
  <c r="G54" i="12" s="1"/>
  <c r="U16" i="12"/>
  <c r="I54" i="12" s="1"/>
  <c r="U25" i="12"/>
  <c r="R54" i="12" s="1"/>
  <c r="U30" i="12"/>
  <c r="W54" i="12" s="1"/>
  <c r="AH51" i="2"/>
  <c r="AH34" i="2"/>
  <c r="AG29" i="2"/>
  <c r="Y7" i="12" l="1"/>
  <c r="D26" i="5"/>
  <c r="C58" i="12"/>
  <c r="AI28" i="2"/>
  <c r="AI25" i="2"/>
  <c r="AI48" i="2" s="1"/>
  <c r="AI17" i="2"/>
  <c r="AI40" i="2" s="1"/>
  <c r="AI20" i="2"/>
  <c r="AI43" i="2" s="1"/>
  <c r="AI18" i="2"/>
  <c r="AI41" i="2" s="1"/>
  <c r="AI24" i="2"/>
  <c r="AI47" i="2" s="1"/>
  <c r="AI26" i="2"/>
  <c r="AI49" i="2" s="1"/>
  <c r="AI15" i="2"/>
  <c r="AI38" i="2" s="1"/>
  <c r="AI13" i="2"/>
  <c r="AI36" i="2" s="1"/>
  <c r="AI12" i="2"/>
  <c r="AI35" i="2" s="1"/>
  <c r="AI16" i="2"/>
  <c r="AI39" i="2" s="1"/>
  <c r="AI10" i="2"/>
  <c r="AI33" i="2" s="1"/>
  <c r="AI22" i="2"/>
  <c r="AI45" i="2" s="1"/>
  <c r="AI23" i="2"/>
  <c r="AI46" i="2" s="1"/>
  <c r="AI21" i="2"/>
  <c r="AI44" i="2" s="1"/>
  <c r="AI19" i="2"/>
  <c r="AI42" i="2" s="1"/>
  <c r="AI27" i="2"/>
  <c r="AI50" i="2" s="1"/>
  <c r="AI9" i="2"/>
  <c r="AI32" i="2" s="1"/>
  <c r="U31" i="12"/>
  <c r="E54" i="12"/>
  <c r="V17" i="12"/>
  <c r="J55" i="12" s="1"/>
  <c r="V11" i="12"/>
  <c r="D55" i="12" s="1"/>
  <c r="V28" i="12"/>
  <c r="U55" i="12" s="1"/>
  <c r="V15" i="12"/>
  <c r="H55" i="12" s="1"/>
  <c r="V23" i="12"/>
  <c r="P55" i="12" s="1"/>
  <c r="V24" i="12"/>
  <c r="Q55" i="12" s="1"/>
  <c r="V25" i="12"/>
  <c r="R55" i="12" s="1"/>
  <c r="V30" i="12"/>
  <c r="W55" i="12" s="1"/>
  <c r="V14" i="12"/>
  <c r="G55" i="12" s="1"/>
  <c r="V12" i="12"/>
  <c r="V29" i="12"/>
  <c r="V55" i="12" s="1"/>
  <c r="V20" i="12"/>
  <c r="M55" i="12" s="1"/>
  <c r="V26" i="12"/>
  <c r="S55" i="12" s="1"/>
  <c r="V27" i="12"/>
  <c r="T55" i="12" s="1"/>
  <c r="V21" i="12"/>
  <c r="N55" i="12" s="1"/>
  <c r="V18" i="12"/>
  <c r="K55" i="12" s="1"/>
  <c r="V22" i="12"/>
  <c r="O55" i="12" s="1"/>
  <c r="V19" i="12"/>
  <c r="L55" i="12" s="1"/>
  <c r="V16" i="12"/>
  <c r="I55" i="12" s="1"/>
  <c r="C24" i="5"/>
  <c r="W8" i="12"/>
  <c r="W13" i="12" s="1"/>
  <c r="F56" i="12" s="1"/>
  <c r="AI51" i="2"/>
  <c r="AI34" i="2"/>
  <c r="AH29" i="2"/>
  <c r="C59" i="12" l="1"/>
  <c r="Z7" i="12"/>
  <c r="D27" i="5"/>
  <c r="AJ18" i="2"/>
  <c r="AJ41" i="2" s="1"/>
  <c r="AJ27" i="2"/>
  <c r="AJ50" i="2" s="1"/>
  <c r="AJ21" i="2"/>
  <c r="AJ44" i="2" s="1"/>
  <c r="AJ22" i="2"/>
  <c r="AJ45" i="2" s="1"/>
  <c r="AJ25" i="2"/>
  <c r="AJ48" i="2" s="1"/>
  <c r="AJ23" i="2"/>
  <c r="AJ46" i="2" s="1"/>
  <c r="AJ26" i="2"/>
  <c r="AJ49" i="2" s="1"/>
  <c r="AJ20" i="2"/>
  <c r="AJ43" i="2" s="1"/>
  <c r="AJ10" i="2"/>
  <c r="AJ33" i="2" s="1"/>
  <c r="AJ12" i="2"/>
  <c r="AJ35" i="2" s="1"/>
  <c r="AJ9" i="2"/>
  <c r="AJ32" i="2" s="1"/>
  <c r="AJ24" i="2"/>
  <c r="AJ47" i="2" s="1"/>
  <c r="AJ13" i="2"/>
  <c r="AJ36" i="2" s="1"/>
  <c r="AJ15" i="2"/>
  <c r="AJ38" i="2" s="1"/>
  <c r="AJ28" i="2"/>
  <c r="AJ51" i="2" s="1"/>
  <c r="AJ16" i="2"/>
  <c r="AJ39" i="2" s="1"/>
  <c r="AJ17" i="2"/>
  <c r="AJ40" i="2" s="1"/>
  <c r="AJ19" i="2"/>
  <c r="AJ42" i="2" s="1"/>
  <c r="C25" i="5"/>
  <c r="X8" i="12"/>
  <c r="X13" i="12" s="1"/>
  <c r="F57" i="12" s="1"/>
  <c r="W11" i="12"/>
  <c r="D56" i="12" s="1"/>
  <c r="W17" i="12"/>
  <c r="J56" i="12" s="1"/>
  <c r="W23" i="12"/>
  <c r="P56" i="12" s="1"/>
  <c r="W29" i="12"/>
  <c r="V56" i="12" s="1"/>
  <c r="W19" i="12"/>
  <c r="L56" i="12" s="1"/>
  <c r="W14" i="12"/>
  <c r="G56" i="12" s="1"/>
  <c r="W30" i="12"/>
  <c r="W56" i="12" s="1"/>
  <c r="W20" i="12"/>
  <c r="M56" i="12" s="1"/>
  <c r="W25" i="12"/>
  <c r="R56" i="12" s="1"/>
  <c r="W12" i="12"/>
  <c r="W15" i="12"/>
  <c r="H56" i="12" s="1"/>
  <c r="W26" i="12"/>
  <c r="S56" i="12" s="1"/>
  <c r="W24" i="12"/>
  <c r="Q56" i="12" s="1"/>
  <c r="W22" i="12"/>
  <c r="O56" i="12" s="1"/>
  <c r="W21" i="12"/>
  <c r="N56" i="12" s="1"/>
  <c r="W27" i="12"/>
  <c r="T56" i="12" s="1"/>
  <c r="W18" i="12"/>
  <c r="K56" i="12" s="1"/>
  <c r="W28" i="12"/>
  <c r="U56" i="12" s="1"/>
  <c r="W16" i="12"/>
  <c r="I56" i="12" s="1"/>
  <c r="V31" i="12"/>
  <c r="E55" i="12"/>
  <c r="AI29" i="2"/>
  <c r="AJ34" i="2"/>
  <c r="C60" i="12" l="1"/>
  <c r="AA7" i="12"/>
  <c r="D28" i="5"/>
  <c r="AK21" i="2"/>
  <c r="AK44" i="2" s="1"/>
  <c r="AK15" i="2"/>
  <c r="AK38" i="2" s="1"/>
  <c r="AK28" i="2"/>
  <c r="AK51" i="2" s="1"/>
  <c r="AK26" i="2"/>
  <c r="AK49" i="2" s="1"/>
  <c r="AK20" i="2"/>
  <c r="AK43" i="2" s="1"/>
  <c r="AK22" i="2"/>
  <c r="AK45" i="2" s="1"/>
  <c r="AK27" i="2"/>
  <c r="AK50" i="2" s="1"/>
  <c r="AK18" i="2"/>
  <c r="AK41" i="2" s="1"/>
  <c r="AK19" i="2"/>
  <c r="AK42" i="2" s="1"/>
  <c r="AK24" i="2"/>
  <c r="AK47" i="2" s="1"/>
  <c r="AK13" i="2"/>
  <c r="AK36" i="2" s="1"/>
  <c r="AK10" i="2"/>
  <c r="AK33" i="2" s="1"/>
  <c r="AK17" i="2"/>
  <c r="AK40" i="2" s="1"/>
  <c r="AK25" i="2"/>
  <c r="AK48" i="2" s="1"/>
  <c r="AK23" i="2"/>
  <c r="AK46" i="2" s="1"/>
  <c r="AK16" i="2"/>
  <c r="AK39" i="2" s="1"/>
  <c r="AK12" i="2"/>
  <c r="AK35" i="2" s="1"/>
  <c r="AK9" i="2"/>
  <c r="AK32" i="2" s="1"/>
  <c r="X15" i="12"/>
  <c r="H57" i="12" s="1"/>
  <c r="X17" i="12"/>
  <c r="J57" i="12" s="1"/>
  <c r="X25" i="12"/>
  <c r="R57" i="12" s="1"/>
  <c r="X24" i="12"/>
  <c r="Q57" i="12" s="1"/>
  <c r="X11" i="12"/>
  <c r="X30" i="12"/>
  <c r="W57" i="12" s="1"/>
  <c r="X12" i="12"/>
  <c r="E57" i="12" s="1"/>
  <c r="X19" i="12"/>
  <c r="L57" i="12" s="1"/>
  <c r="X26" i="12"/>
  <c r="S57" i="12" s="1"/>
  <c r="X27" i="12"/>
  <c r="T57" i="12" s="1"/>
  <c r="X23" i="12"/>
  <c r="P57" i="12" s="1"/>
  <c r="X20" i="12"/>
  <c r="M57" i="12" s="1"/>
  <c r="X22" i="12"/>
  <c r="O57" i="12" s="1"/>
  <c r="X18" i="12"/>
  <c r="K57" i="12" s="1"/>
  <c r="X28" i="12"/>
  <c r="U57" i="12" s="1"/>
  <c r="X14" i="12"/>
  <c r="G57" i="12" s="1"/>
  <c r="X21" i="12"/>
  <c r="N57" i="12" s="1"/>
  <c r="X29" i="12"/>
  <c r="V57" i="12" s="1"/>
  <c r="X16" i="12"/>
  <c r="I57" i="12" s="1"/>
  <c r="C26" i="5"/>
  <c r="Y8" i="12"/>
  <c r="Y13" i="12" s="1"/>
  <c r="F58" i="12" s="1"/>
  <c r="W31" i="12"/>
  <c r="E56" i="12"/>
  <c r="AK34" i="2"/>
  <c r="AJ29" i="2"/>
  <c r="AB7" i="12" l="1"/>
  <c r="D29" i="5"/>
  <c r="AL16" i="2"/>
  <c r="AL39" i="2" s="1"/>
  <c r="C61" i="12"/>
  <c r="AL22" i="2"/>
  <c r="AL45" i="2" s="1"/>
  <c r="AL21" i="2"/>
  <c r="AL44" i="2" s="1"/>
  <c r="AL15" i="2"/>
  <c r="AL38" i="2" s="1"/>
  <c r="AL17" i="2"/>
  <c r="AL40" i="2" s="1"/>
  <c r="AL26" i="2"/>
  <c r="AL49" i="2" s="1"/>
  <c r="AL18" i="2"/>
  <c r="AL41" i="2" s="1"/>
  <c r="AL28" i="2"/>
  <c r="AL51" i="2" s="1"/>
  <c r="AL25" i="2"/>
  <c r="AL48" i="2" s="1"/>
  <c r="AL20" i="2"/>
  <c r="AL43" i="2" s="1"/>
  <c r="AL19" i="2"/>
  <c r="AL42" i="2" s="1"/>
  <c r="AL10" i="2"/>
  <c r="AL33" i="2" s="1"/>
  <c r="AL23" i="2"/>
  <c r="AL46" i="2" s="1"/>
  <c r="AL13" i="2"/>
  <c r="AL36" i="2" s="1"/>
  <c r="AL12" i="2"/>
  <c r="AL35" i="2" s="1"/>
  <c r="AL9" i="2"/>
  <c r="AL32" i="2" s="1"/>
  <c r="AL24" i="2"/>
  <c r="AL47" i="2" s="1"/>
  <c r="AL27" i="2"/>
  <c r="AL50" i="2" s="1"/>
  <c r="C27" i="5"/>
  <c r="Z8" i="12"/>
  <c r="Z13" i="12" s="1"/>
  <c r="F59" i="12" s="1"/>
  <c r="Y17" i="12"/>
  <c r="J58" i="12" s="1"/>
  <c r="Y11" i="12"/>
  <c r="D58" i="12" s="1"/>
  <c r="Y23" i="12"/>
  <c r="P58" i="12" s="1"/>
  <c r="Y19" i="12"/>
  <c r="L58" i="12" s="1"/>
  <c r="Y25" i="12"/>
  <c r="R58" i="12" s="1"/>
  <c r="Y22" i="12"/>
  <c r="O58" i="12" s="1"/>
  <c r="Y18" i="12"/>
  <c r="Y28" i="12"/>
  <c r="U58" i="12" s="1"/>
  <c r="Y15" i="12"/>
  <c r="H58" i="12" s="1"/>
  <c r="Y27" i="12"/>
  <c r="T58" i="12" s="1"/>
  <c r="Y20" i="12"/>
  <c r="M58" i="12" s="1"/>
  <c r="Y24" i="12"/>
  <c r="Q58" i="12" s="1"/>
  <c r="Y21" i="12"/>
  <c r="N58" i="12" s="1"/>
  <c r="Y14" i="12"/>
  <c r="G58" i="12" s="1"/>
  <c r="Y29" i="12"/>
  <c r="V58" i="12" s="1"/>
  <c r="Y26" i="12"/>
  <c r="S58" i="12" s="1"/>
  <c r="Y30" i="12"/>
  <c r="W58" i="12" s="1"/>
  <c r="Y12" i="12"/>
  <c r="E58" i="12" s="1"/>
  <c r="Y16" i="12"/>
  <c r="I58" i="12" s="1"/>
  <c r="D57" i="12"/>
  <c r="X31" i="12"/>
  <c r="AL34" i="2"/>
  <c r="AK29" i="2"/>
  <c r="AC7" i="12" l="1"/>
  <c r="D30" i="5"/>
  <c r="C62" i="12"/>
  <c r="AM17" i="2"/>
  <c r="AM40" i="2" s="1"/>
  <c r="AM26" i="2"/>
  <c r="AM49" i="2" s="1"/>
  <c r="AM19" i="2"/>
  <c r="AM42" i="2" s="1"/>
  <c r="AM23" i="2"/>
  <c r="AM46" i="2" s="1"/>
  <c r="AM27" i="2"/>
  <c r="AM50" i="2" s="1"/>
  <c r="AM28" i="2"/>
  <c r="AM51" i="2" s="1"/>
  <c r="AM21" i="2"/>
  <c r="AM44" i="2" s="1"/>
  <c r="AM18" i="2"/>
  <c r="AM41" i="2" s="1"/>
  <c r="AM22" i="2"/>
  <c r="AM45" i="2" s="1"/>
  <c r="AM20" i="2"/>
  <c r="AM43" i="2" s="1"/>
  <c r="AM10" i="2"/>
  <c r="AM33" i="2" s="1"/>
  <c r="AM25" i="2"/>
  <c r="AM48" i="2" s="1"/>
  <c r="AM16" i="2"/>
  <c r="AM39" i="2" s="1"/>
  <c r="AM12" i="2"/>
  <c r="AM35" i="2" s="1"/>
  <c r="AM15" i="2"/>
  <c r="AM38" i="2" s="1"/>
  <c r="AM24" i="2"/>
  <c r="AM47" i="2" s="1"/>
  <c r="AM9" i="2"/>
  <c r="AM32" i="2" s="1"/>
  <c r="AM13" i="2"/>
  <c r="AM36" i="2" s="1"/>
  <c r="C28" i="5"/>
  <c r="AA8" i="12"/>
  <c r="AA13" i="12" s="1"/>
  <c r="F60" i="12" s="1"/>
  <c r="Z11" i="12"/>
  <c r="D59" i="12" s="1"/>
  <c r="Z19" i="12"/>
  <c r="L59" i="12" s="1"/>
  <c r="Z27" i="12"/>
  <c r="T59" i="12" s="1"/>
  <c r="Z29" i="12"/>
  <c r="V59" i="12" s="1"/>
  <c r="Z18" i="12"/>
  <c r="K59" i="12" s="1"/>
  <c r="Z12" i="12"/>
  <c r="Z17" i="12"/>
  <c r="J59" i="12" s="1"/>
  <c r="Z28" i="12"/>
  <c r="U59" i="12" s="1"/>
  <c r="Z15" i="12"/>
  <c r="H59" i="12" s="1"/>
  <c r="Z23" i="12"/>
  <c r="P59" i="12" s="1"/>
  <c r="Z14" i="12"/>
  <c r="G59" i="12" s="1"/>
  <c r="Z20" i="12"/>
  <c r="M59" i="12" s="1"/>
  <c r="Z25" i="12"/>
  <c r="R59" i="12" s="1"/>
  <c r="Z24" i="12"/>
  <c r="Q59" i="12" s="1"/>
  <c r="Z21" i="12"/>
  <c r="N59" i="12" s="1"/>
  <c r="Z30" i="12"/>
  <c r="W59" i="12" s="1"/>
  <c r="Z22" i="12"/>
  <c r="O59" i="12" s="1"/>
  <c r="Z26" i="12"/>
  <c r="S59" i="12" s="1"/>
  <c r="Z16" i="12"/>
  <c r="I59" i="12" s="1"/>
  <c r="Y31" i="12"/>
  <c r="K58" i="12"/>
  <c r="AM34" i="2"/>
  <c r="AL29" i="2"/>
  <c r="C63" i="12" l="1"/>
  <c r="AD7" i="12"/>
  <c r="AN20" i="2"/>
  <c r="AN43" i="2" s="1"/>
  <c r="D31" i="5"/>
  <c r="AN28" i="2"/>
  <c r="AN51" i="2" s="1"/>
  <c r="AN18" i="2"/>
  <c r="AN41" i="2" s="1"/>
  <c r="AN17" i="2"/>
  <c r="AN40" i="2" s="1"/>
  <c r="AN21" i="2"/>
  <c r="AN44" i="2" s="1"/>
  <c r="AN25" i="2"/>
  <c r="AN48" i="2" s="1"/>
  <c r="AN19" i="2"/>
  <c r="AN42" i="2" s="1"/>
  <c r="AN24" i="2"/>
  <c r="AN47" i="2" s="1"/>
  <c r="AN22" i="2"/>
  <c r="AN45" i="2" s="1"/>
  <c r="AN16" i="2"/>
  <c r="AN39" i="2" s="1"/>
  <c r="AN15" i="2"/>
  <c r="AN38" i="2" s="1"/>
  <c r="AN13" i="2"/>
  <c r="AN36" i="2" s="1"/>
  <c r="AN12" i="2"/>
  <c r="AN35" i="2" s="1"/>
  <c r="AN10" i="2"/>
  <c r="AN33" i="2" s="1"/>
  <c r="AN27" i="2"/>
  <c r="AN50" i="2" s="1"/>
  <c r="AN26" i="2"/>
  <c r="AN49" i="2" s="1"/>
  <c r="AN9" i="2"/>
  <c r="AN32" i="2" s="1"/>
  <c r="AN23" i="2"/>
  <c r="AN46" i="2" s="1"/>
  <c r="AA11" i="12"/>
  <c r="D60" i="12" s="1"/>
  <c r="AA21" i="12"/>
  <c r="N60" i="12" s="1"/>
  <c r="AA27" i="12"/>
  <c r="T60" i="12" s="1"/>
  <c r="AA15" i="12"/>
  <c r="H60" i="12" s="1"/>
  <c r="AA12" i="12"/>
  <c r="E60" i="12" s="1"/>
  <c r="AA29" i="12"/>
  <c r="V60" i="12" s="1"/>
  <c r="AA18" i="12"/>
  <c r="K60" i="12" s="1"/>
  <c r="AA25" i="12"/>
  <c r="R60" i="12" s="1"/>
  <c r="AA17" i="12"/>
  <c r="J60" i="12" s="1"/>
  <c r="AA23" i="12"/>
  <c r="P60" i="12" s="1"/>
  <c r="AA19" i="12"/>
  <c r="L60" i="12" s="1"/>
  <c r="AA14" i="12"/>
  <c r="AA30" i="12"/>
  <c r="W60" i="12" s="1"/>
  <c r="AA26" i="12"/>
  <c r="S60" i="12" s="1"/>
  <c r="AA28" i="12"/>
  <c r="U60" i="12" s="1"/>
  <c r="AA20" i="12"/>
  <c r="M60" i="12" s="1"/>
  <c r="AA22" i="12"/>
  <c r="O60" i="12" s="1"/>
  <c r="AA24" i="12"/>
  <c r="Q60" i="12" s="1"/>
  <c r="AA16" i="12"/>
  <c r="I60" i="12" s="1"/>
  <c r="C29" i="5"/>
  <c r="AB8" i="12"/>
  <c r="AB13" i="12" s="1"/>
  <c r="F61" i="12" s="1"/>
  <c r="Z31" i="12"/>
  <c r="E59" i="12"/>
  <c r="AN34" i="2"/>
  <c r="AM29" i="2"/>
  <c r="C64" i="12" l="1"/>
  <c r="AE7" i="12"/>
  <c r="D32" i="5"/>
  <c r="AO19" i="2"/>
  <c r="AO42" i="2" s="1"/>
  <c r="AO25" i="2"/>
  <c r="AO48" i="2" s="1"/>
  <c r="AO17" i="2"/>
  <c r="AO40" i="2" s="1"/>
  <c r="AO28" i="2"/>
  <c r="AO51" i="2" s="1"/>
  <c r="AO26" i="2"/>
  <c r="AO49" i="2" s="1"/>
  <c r="AO27" i="2"/>
  <c r="AO50" i="2" s="1"/>
  <c r="AO22" i="2"/>
  <c r="AO45" i="2" s="1"/>
  <c r="AO16" i="2"/>
  <c r="AO39" i="2" s="1"/>
  <c r="AO13" i="2"/>
  <c r="AO36" i="2" s="1"/>
  <c r="AO12" i="2"/>
  <c r="AO35" i="2" s="1"/>
  <c r="AO15" i="2"/>
  <c r="AO38" i="2" s="1"/>
  <c r="AO20" i="2"/>
  <c r="AO43" i="2" s="1"/>
  <c r="AO10" i="2"/>
  <c r="AO33" i="2" s="1"/>
  <c r="AO18" i="2"/>
  <c r="AO41" i="2" s="1"/>
  <c r="AO23" i="2"/>
  <c r="AO46" i="2" s="1"/>
  <c r="AO24" i="2"/>
  <c r="AO47" i="2" s="1"/>
  <c r="AO21" i="2"/>
  <c r="AO44" i="2" s="1"/>
  <c r="AO9" i="2"/>
  <c r="AO32" i="2" s="1"/>
  <c r="C30" i="5"/>
  <c r="AC8" i="12"/>
  <c r="AC13" i="12" s="1"/>
  <c r="F62" i="12" s="1"/>
  <c r="AB19" i="12"/>
  <c r="L61" i="12" s="1"/>
  <c r="AB20" i="12"/>
  <c r="M61" i="12" s="1"/>
  <c r="AB24" i="12"/>
  <c r="Q61" i="12" s="1"/>
  <c r="AB29" i="12"/>
  <c r="V61" i="12" s="1"/>
  <c r="AB18" i="12"/>
  <c r="K61" i="12" s="1"/>
  <c r="AB15" i="12"/>
  <c r="H61" i="12" s="1"/>
  <c r="AB17" i="12"/>
  <c r="J61" i="12" s="1"/>
  <c r="AB25" i="12"/>
  <c r="R61" i="12" s="1"/>
  <c r="AB27" i="12"/>
  <c r="T61" i="12" s="1"/>
  <c r="AB30" i="12"/>
  <c r="W61" i="12" s="1"/>
  <c r="AB23" i="12"/>
  <c r="P61" i="12" s="1"/>
  <c r="AB26" i="12"/>
  <c r="S61" i="12" s="1"/>
  <c r="AB12" i="12"/>
  <c r="E61" i="12" s="1"/>
  <c r="AB14" i="12"/>
  <c r="G61" i="12" s="1"/>
  <c r="AB11" i="12"/>
  <c r="AB22" i="12"/>
  <c r="O61" i="12" s="1"/>
  <c r="AB28" i="12"/>
  <c r="U61" i="12" s="1"/>
  <c r="AB21" i="12"/>
  <c r="N61" i="12" s="1"/>
  <c r="AB16" i="12"/>
  <c r="I61" i="12" s="1"/>
  <c r="AA31" i="12"/>
  <c r="G60" i="12"/>
  <c r="AO34" i="2"/>
  <c r="AN29" i="2"/>
  <c r="AF7" i="12" l="1"/>
  <c r="AP21" i="2"/>
  <c r="AP44" i="2" s="1"/>
  <c r="D33" i="5"/>
  <c r="C65" i="12"/>
  <c r="AP25" i="2"/>
  <c r="AP48" i="2" s="1"/>
  <c r="AP15" i="2"/>
  <c r="AP38" i="2" s="1"/>
  <c r="AP22" i="2"/>
  <c r="AP45" i="2" s="1"/>
  <c r="AP17" i="2"/>
  <c r="AP40" i="2" s="1"/>
  <c r="AP18" i="2"/>
  <c r="AP41" i="2" s="1"/>
  <c r="AP13" i="2"/>
  <c r="AP36" i="2" s="1"/>
  <c r="AP27" i="2"/>
  <c r="AP50" i="2" s="1"/>
  <c r="AP23" i="2"/>
  <c r="AP46" i="2" s="1"/>
  <c r="AP24" i="2"/>
  <c r="AP47" i="2" s="1"/>
  <c r="AP28" i="2"/>
  <c r="AP51" i="2" s="1"/>
  <c r="AP12" i="2"/>
  <c r="AP35" i="2" s="1"/>
  <c r="AP10" i="2"/>
  <c r="AP33" i="2" s="1"/>
  <c r="AP26" i="2"/>
  <c r="AP49" i="2" s="1"/>
  <c r="AP9" i="2"/>
  <c r="AP32" i="2" s="1"/>
  <c r="AP19" i="2"/>
  <c r="AP42" i="2" s="1"/>
  <c r="AP16" i="2"/>
  <c r="AP39" i="2" s="1"/>
  <c r="AP20" i="2"/>
  <c r="AP43" i="2" s="1"/>
  <c r="C31" i="5"/>
  <c r="AD8" i="12"/>
  <c r="AD13" i="12" s="1"/>
  <c r="F63" i="12" s="1"/>
  <c r="D61" i="12"/>
  <c r="AB31" i="12"/>
  <c r="AC11" i="12"/>
  <c r="D62" i="12" s="1"/>
  <c r="AC29" i="12"/>
  <c r="V62" i="12" s="1"/>
  <c r="AC17" i="12"/>
  <c r="J62" i="12" s="1"/>
  <c r="AC27" i="12"/>
  <c r="T62" i="12" s="1"/>
  <c r="AC14" i="12"/>
  <c r="G62" i="12" s="1"/>
  <c r="AC23" i="12"/>
  <c r="P62" i="12" s="1"/>
  <c r="AC19" i="12"/>
  <c r="L62" i="12" s="1"/>
  <c r="AC25" i="12"/>
  <c r="R62" i="12" s="1"/>
  <c r="AC18" i="12"/>
  <c r="K62" i="12" s="1"/>
  <c r="AC28" i="12"/>
  <c r="U62" i="12" s="1"/>
  <c r="AC15" i="12"/>
  <c r="H62" i="12" s="1"/>
  <c r="AC30" i="12"/>
  <c r="W62" i="12" s="1"/>
  <c r="AC12" i="12"/>
  <c r="AC24" i="12"/>
  <c r="Q62" i="12" s="1"/>
  <c r="AC21" i="12"/>
  <c r="N62" i="12" s="1"/>
  <c r="AC20" i="12"/>
  <c r="M62" i="12" s="1"/>
  <c r="AC26" i="12"/>
  <c r="S62" i="12" s="1"/>
  <c r="AC22" i="12"/>
  <c r="O62" i="12" s="1"/>
  <c r="AC16" i="12"/>
  <c r="I62" i="12" s="1"/>
  <c r="AP34" i="2"/>
  <c r="AO29" i="2"/>
  <c r="AQ17" i="2" l="1"/>
  <c r="AQ40" i="2" s="1"/>
  <c r="AG7" i="12"/>
  <c r="AQ24" i="2"/>
  <c r="AQ47" i="2" s="1"/>
  <c r="D34" i="5"/>
  <c r="C66" i="12"/>
  <c r="AQ25" i="2"/>
  <c r="AQ48" i="2" s="1"/>
  <c r="AQ16" i="2"/>
  <c r="AQ39" i="2" s="1"/>
  <c r="AQ18" i="2"/>
  <c r="AQ41" i="2" s="1"/>
  <c r="AQ21" i="2"/>
  <c r="AQ44" i="2" s="1"/>
  <c r="AQ28" i="2"/>
  <c r="AQ26" i="2"/>
  <c r="AQ49" i="2" s="1"/>
  <c r="AQ19" i="2"/>
  <c r="AQ42" i="2" s="1"/>
  <c r="AQ23" i="2"/>
  <c r="AQ46" i="2" s="1"/>
  <c r="AQ27" i="2"/>
  <c r="AQ50" i="2" s="1"/>
  <c r="AQ20" i="2"/>
  <c r="AQ43" i="2" s="1"/>
  <c r="AQ22" i="2"/>
  <c r="AQ45" i="2" s="1"/>
  <c r="AQ15" i="2"/>
  <c r="AQ38" i="2" s="1"/>
  <c r="AQ9" i="2"/>
  <c r="AQ32" i="2" s="1"/>
  <c r="AQ10" i="2"/>
  <c r="AQ12" i="2"/>
  <c r="AQ35" i="2" s="1"/>
  <c r="AQ13" i="2"/>
  <c r="AQ36" i="2" s="1"/>
  <c r="C32" i="5"/>
  <c r="AE8" i="12"/>
  <c r="AE13" i="12" s="1"/>
  <c r="F64" i="12" s="1"/>
  <c r="AC31" i="12"/>
  <c r="E62" i="12"/>
  <c r="AD21" i="12"/>
  <c r="N63" i="12" s="1"/>
  <c r="AD11" i="12"/>
  <c r="D63" i="12" s="1"/>
  <c r="AD22" i="12"/>
  <c r="O63" i="12" s="1"/>
  <c r="AD23" i="12"/>
  <c r="P63" i="12" s="1"/>
  <c r="AD19" i="12"/>
  <c r="L63" i="12" s="1"/>
  <c r="AD27" i="12"/>
  <c r="T63" i="12" s="1"/>
  <c r="AD26" i="12"/>
  <c r="S63" i="12" s="1"/>
  <c r="AD18" i="12"/>
  <c r="K63" i="12" s="1"/>
  <c r="AD14" i="12"/>
  <c r="AD28" i="12"/>
  <c r="U63" i="12" s="1"/>
  <c r="AD15" i="12"/>
  <c r="H63" i="12" s="1"/>
  <c r="AD25" i="12"/>
  <c r="R63" i="12" s="1"/>
  <c r="AD29" i="12"/>
  <c r="V63" i="12" s="1"/>
  <c r="AD30" i="12"/>
  <c r="W63" i="12" s="1"/>
  <c r="AD17" i="12"/>
  <c r="J63" i="12" s="1"/>
  <c r="AD24" i="12"/>
  <c r="Q63" i="12" s="1"/>
  <c r="AD20" i="12"/>
  <c r="M63" i="12" s="1"/>
  <c r="AD12" i="12"/>
  <c r="E63" i="12" s="1"/>
  <c r="AD16" i="12"/>
  <c r="I63" i="12" s="1"/>
  <c r="AQ51" i="2"/>
  <c r="AQ34" i="2"/>
  <c r="AQ33" i="2"/>
  <c r="AP29" i="2"/>
  <c r="C67" i="12" l="1"/>
  <c r="AH7" i="12"/>
  <c r="D35" i="5"/>
  <c r="AR23" i="2"/>
  <c r="AR46" i="2" s="1"/>
  <c r="AR15" i="2"/>
  <c r="AR38" i="2" s="1"/>
  <c r="AR26" i="2"/>
  <c r="AR49" i="2" s="1"/>
  <c r="AR17" i="2"/>
  <c r="AR40" i="2" s="1"/>
  <c r="AR28" i="2"/>
  <c r="AR51" i="2" s="1"/>
  <c r="AR24" i="2"/>
  <c r="AR47" i="2" s="1"/>
  <c r="AR27" i="2"/>
  <c r="AR50" i="2" s="1"/>
  <c r="AR12" i="2"/>
  <c r="AR35" i="2" s="1"/>
  <c r="AR21" i="2"/>
  <c r="AR44" i="2" s="1"/>
  <c r="AR25" i="2"/>
  <c r="AR48" i="2" s="1"/>
  <c r="AR19" i="2"/>
  <c r="AR42" i="2" s="1"/>
  <c r="AR13" i="2"/>
  <c r="AR36" i="2" s="1"/>
  <c r="AR10" i="2"/>
  <c r="AR33" i="2" s="1"/>
  <c r="AR18" i="2"/>
  <c r="AR41" i="2" s="1"/>
  <c r="AR22" i="2"/>
  <c r="AR45" i="2" s="1"/>
  <c r="AR16" i="2"/>
  <c r="AR39" i="2" s="1"/>
  <c r="AR9" i="2"/>
  <c r="AR32" i="2" s="1"/>
  <c r="AR20" i="2"/>
  <c r="AR43" i="2" s="1"/>
  <c r="C33" i="5"/>
  <c r="AF8" i="12"/>
  <c r="AF13" i="12" s="1"/>
  <c r="F65" i="12" s="1"/>
  <c r="AD31" i="12"/>
  <c r="G63" i="12"/>
  <c r="AE11" i="12"/>
  <c r="D64" i="12" s="1"/>
  <c r="AE24" i="12"/>
  <c r="Q64" i="12" s="1"/>
  <c r="AE15" i="12"/>
  <c r="H64" i="12" s="1"/>
  <c r="AE22" i="12"/>
  <c r="O64" i="12" s="1"/>
  <c r="AE23" i="12"/>
  <c r="P64" i="12" s="1"/>
  <c r="AE27" i="12"/>
  <c r="T64" i="12" s="1"/>
  <c r="AE29" i="12"/>
  <c r="V64" i="12" s="1"/>
  <c r="AE28" i="12"/>
  <c r="U64" i="12" s="1"/>
  <c r="AE18" i="12"/>
  <c r="K64" i="12" s="1"/>
  <c r="AE19" i="12"/>
  <c r="AE17" i="12"/>
  <c r="J64" i="12" s="1"/>
  <c r="AE30" i="12"/>
  <c r="W64" i="12" s="1"/>
  <c r="AE25" i="12"/>
  <c r="R64" i="12" s="1"/>
  <c r="AE21" i="12"/>
  <c r="N64" i="12" s="1"/>
  <c r="AE12" i="12"/>
  <c r="E64" i="12" s="1"/>
  <c r="AE26" i="12"/>
  <c r="S64" i="12" s="1"/>
  <c r="AE14" i="12"/>
  <c r="G64" i="12" s="1"/>
  <c r="AE20" i="12"/>
  <c r="M64" i="12" s="1"/>
  <c r="AE16" i="12"/>
  <c r="I64" i="12" s="1"/>
  <c r="AR34" i="2"/>
  <c r="AQ29" i="2"/>
  <c r="C68" i="12" l="1"/>
  <c r="AI7" i="12"/>
  <c r="D36" i="5"/>
  <c r="AS25" i="2"/>
  <c r="AS48" i="2" s="1"/>
  <c r="AS17" i="2"/>
  <c r="AS40" i="2" s="1"/>
  <c r="AS18" i="2"/>
  <c r="AS41" i="2" s="1"/>
  <c r="AS23" i="2"/>
  <c r="AS46" i="2" s="1"/>
  <c r="AS15" i="2"/>
  <c r="AS38" i="2" s="1"/>
  <c r="AS26" i="2"/>
  <c r="AS49" i="2" s="1"/>
  <c r="AS27" i="2"/>
  <c r="AS50" i="2" s="1"/>
  <c r="AS24" i="2"/>
  <c r="AS47" i="2" s="1"/>
  <c r="AS21" i="2"/>
  <c r="AS44" i="2" s="1"/>
  <c r="AS28" i="2"/>
  <c r="AS51" i="2" s="1"/>
  <c r="AS19" i="2"/>
  <c r="AS42" i="2" s="1"/>
  <c r="AS16" i="2"/>
  <c r="AS39" i="2" s="1"/>
  <c r="AS12" i="2"/>
  <c r="AS35" i="2" s="1"/>
  <c r="AS20" i="2"/>
  <c r="AS43" i="2" s="1"/>
  <c r="AS22" i="2"/>
  <c r="AS45" i="2" s="1"/>
  <c r="AS9" i="2"/>
  <c r="AS32" i="2" s="1"/>
  <c r="AS13" i="2"/>
  <c r="AS36" i="2" s="1"/>
  <c r="AS10" i="2"/>
  <c r="AS33" i="2" s="1"/>
  <c r="C34" i="5"/>
  <c r="AG8" i="12"/>
  <c r="AG13" i="12" s="1"/>
  <c r="F66" i="12" s="1"/>
  <c r="AE31" i="12"/>
  <c r="L64" i="12"/>
  <c r="AF15" i="12"/>
  <c r="H65" i="12" s="1"/>
  <c r="AF27" i="12"/>
  <c r="T65" i="12" s="1"/>
  <c r="AF28" i="12"/>
  <c r="U65" i="12" s="1"/>
  <c r="AF14" i="12"/>
  <c r="G65" i="12" s="1"/>
  <c r="AF22" i="12"/>
  <c r="O65" i="12" s="1"/>
  <c r="AF25" i="12"/>
  <c r="R65" i="12" s="1"/>
  <c r="AF20" i="12"/>
  <c r="M65" i="12" s="1"/>
  <c r="AF21" i="12"/>
  <c r="N65" i="12" s="1"/>
  <c r="AF29" i="12"/>
  <c r="V65" i="12" s="1"/>
  <c r="AF24" i="12"/>
  <c r="Q65" i="12" s="1"/>
  <c r="AF17" i="12"/>
  <c r="J65" i="12" s="1"/>
  <c r="AF11" i="12"/>
  <c r="AF30" i="12"/>
  <c r="W65" i="12" s="1"/>
  <c r="AF18" i="12"/>
  <c r="K65" i="12" s="1"/>
  <c r="AF23" i="12"/>
  <c r="P65" i="12" s="1"/>
  <c r="AF26" i="12"/>
  <c r="S65" i="12" s="1"/>
  <c r="AF12" i="12"/>
  <c r="E65" i="12" s="1"/>
  <c r="AF19" i="12"/>
  <c r="L65" i="12" s="1"/>
  <c r="AF16" i="12"/>
  <c r="I65" i="12" s="1"/>
  <c r="AS34" i="2"/>
  <c r="AR29" i="2"/>
  <c r="AJ7" i="12" l="1"/>
  <c r="AT28" i="2"/>
  <c r="D37" i="5"/>
  <c r="C69" i="12"/>
  <c r="AT20" i="2"/>
  <c r="AT43" i="2" s="1"/>
  <c r="AT27" i="2"/>
  <c r="AT50" i="2" s="1"/>
  <c r="AT22" i="2"/>
  <c r="AT45" i="2" s="1"/>
  <c r="AT16" i="2"/>
  <c r="AT39" i="2" s="1"/>
  <c r="AT25" i="2"/>
  <c r="AT48" i="2" s="1"/>
  <c r="AT19" i="2"/>
  <c r="AT42" i="2" s="1"/>
  <c r="AT26" i="2"/>
  <c r="AT49" i="2" s="1"/>
  <c r="AT21" i="2"/>
  <c r="AT44" i="2" s="1"/>
  <c r="AT12" i="2"/>
  <c r="AT35" i="2" s="1"/>
  <c r="AT15" i="2"/>
  <c r="AT38" i="2" s="1"/>
  <c r="AT23" i="2"/>
  <c r="AT46" i="2" s="1"/>
  <c r="AT10" i="2"/>
  <c r="AT33" i="2" s="1"/>
  <c r="AT17" i="2"/>
  <c r="AT40" i="2" s="1"/>
  <c r="AT18" i="2"/>
  <c r="AT41" i="2" s="1"/>
  <c r="AT13" i="2"/>
  <c r="AT36" i="2" s="1"/>
  <c r="AT24" i="2"/>
  <c r="AT47" i="2" s="1"/>
  <c r="AT9" i="2"/>
  <c r="AT32" i="2" s="1"/>
  <c r="C35" i="5"/>
  <c r="AH8" i="12"/>
  <c r="AH13" i="12" s="1"/>
  <c r="F67" i="12" s="1"/>
  <c r="AG11" i="12"/>
  <c r="D66" i="12" s="1"/>
  <c r="AG17" i="12"/>
  <c r="J66" i="12" s="1"/>
  <c r="AG20" i="12"/>
  <c r="M66" i="12" s="1"/>
  <c r="AG24" i="12"/>
  <c r="Q66" i="12" s="1"/>
  <c r="AG21" i="12"/>
  <c r="N66" i="12" s="1"/>
  <c r="AG26" i="12"/>
  <c r="S66" i="12" s="1"/>
  <c r="AG14" i="12"/>
  <c r="G66" i="12" s="1"/>
  <c r="AG25" i="12"/>
  <c r="R66" i="12" s="1"/>
  <c r="AG29" i="12"/>
  <c r="V66" i="12" s="1"/>
  <c r="AG22" i="12"/>
  <c r="O66" i="12" s="1"/>
  <c r="AG19" i="12"/>
  <c r="L66" i="12" s="1"/>
  <c r="AG27" i="12"/>
  <c r="T66" i="12" s="1"/>
  <c r="AG12" i="12"/>
  <c r="AG30" i="12"/>
  <c r="W66" i="12" s="1"/>
  <c r="AG18" i="12"/>
  <c r="K66" i="12" s="1"/>
  <c r="AG15" i="12"/>
  <c r="H66" i="12" s="1"/>
  <c r="AG23" i="12"/>
  <c r="P66" i="12" s="1"/>
  <c r="AG28" i="12"/>
  <c r="U66" i="12" s="1"/>
  <c r="AG16" i="12"/>
  <c r="I66" i="12" s="1"/>
  <c r="D65" i="12"/>
  <c r="AF31" i="12"/>
  <c r="AT51" i="2"/>
  <c r="AT34" i="2"/>
  <c r="AS29" i="2"/>
  <c r="AK7" i="12" l="1"/>
  <c r="AU17" i="2"/>
  <c r="AU40" i="2" s="1"/>
  <c r="D38" i="5"/>
  <c r="C70" i="12"/>
  <c r="AU22" i="2"/>
  <c r="AU45" i="2" s="1"/>
  <c r="AU25" i="2"/>
  <c r="AU48" i="2" s="1"/>
  <c r="AU26" i="2"/>
  <c r="AU49" i="2" s="1"/>
  <c r="AU20" i="2"/>
  <c r="AU43" i="2" s="1"/>
  <c r="AU13" i="2"/>
  <c r="AU36" i="2" s="1"/>
  <c r="AU21" i="2"/>
  <c r="AU44" i="2" s="1"/>
  <c r="AU19" i="2"/>
  <c r="AU42" i="2" s="1"/>
  <c r="AU23" i="2"/>
  <c r="AU46" i="2" s="1"/>
  <c r="AU27" i="2"/>
  <c r="AU50" i="2" s="1"/>
  <c r="AU16" i="2"/>
  <c r="AU39" i="2" s="1"/>
  <c r="AU10" i="2"/>
  <c r="AU33" i="2" s="1"/>
  <c r="AU28" i="2"/>
  <c r="AU51" i="2" s="1"/>
  <c r="AU12" i="2"/>
  <c r="AU35" i="2" s="1"/>
  <c r="AU18" i="2"/>
  <c r="AU41" i="2" s="1"/>
  <c r="AU24" i="2"/>
  <c r="AU47" i="2" s="1"/>
  <c r="AU15" i="2"/>
  <c r="AU38" i="2" s="1"/>
  <c r="AU9" i="2"/>
  <c r="AU32" i="2" s="1"/>
  <c r="C36" i="5"/>
  <c r="AI8" i="12"/>
  <c r="AI13" i="12" s="1"/>
  <c r="F68" i="12" s="1"/>
  <c r="AH25" i="12"/>
  <c r="R67" i="12" s="1"/>
  <c r="AH21" i="12"/>
  <c r="N67" i="12" s="1"/>
  <c r="AH11" i="12"/>
  <c r="D67" i="12" s="1"/>
  <c r="AH24" i="12"/>
  <c r="Q67" i="12" s="1"/>
  <c r="AH20" i="12"/>
  <c r="M67" i="12" s="1"/>
  <c r="AH22" i="12"/>
  <c r="O67" i="12" s="1"/>
  <c r="AH26" i="12"/>
  <c r="S67" i="12" s="1"/>
  <c r="AH27" i="12"/>
  <c r="T67" i="12" s="1"/>
  <c r="AH29" i="12"/>
  <c r="V67" i="12" s="1"/>
  <c r="AH19" i="12"/>
  <c r="L67" i="12" s="1"/>
  <c r="AH23" i="12"/>
  <c r="P67" i="12" s="1"/>
  <c r="AH14" i="12"/>
  <c r="G67" i="12" s="1"/>
  <c r="AH30" i="12"/>
  <c r="W67" i="12" s="1"/>
  <c r="AH12" i="12"/>
  <c r="AH18" i="12"/>
  <c r="K67" i="12" s="1"/>
  <c r="AH28" i="12"/>
  <c r="U67" i="12" s="1"/>
  <c r="AH17" i="12"/>
  <c r="J67" i="12" s="1"/>
  <c r="AH15" i="12"/>
  <c r="H67" i="12" s="1"/>
  <c r="AH16" i="12"/>
  <c r="I67" i="12" s="1"/>
  <c r="AG31" i="12"/>
  <c r="E66" i="12"/>
  <c r="AU34" i="2"/>
  <c r="AT29" i="2"/>
  <c r="AV16" i="2" l="1"/>
  <c r="AV39" i="2" s="1"/>
  <c r="C71" i="12"/>
  <c r="AL7" i="12"/>
  <c r="AV24" i="2"/>
  <c r="AV47" i="2" s="1"/>
  <c r="AV22" i="2"/>
  <c r="AV45" i="2" s="1"/>
  <c r="D39" i="5"/>
  <c r="AV27" i="2"/>
  <c r="AV50" i="2" s="1"/>
  <c r="AV15" i="2"/>
  <c r="AV38" i="2" s="1"/>
  <c r="AV20" i="2"/>
  <c r="AV43" i="2" s="1"/>
  <c r="AV23" i="2"/>
  <c r="AV46" i="2" s="1"/>
  <c r="AV18" i="2"/>
  <c r="AV41" i="2" s="1"/>
  <c r="AV26" i="2"/>
  <c r="AV49" i="2" s="1"/>
  <c r="AV13" i="2"/>
  <c r="AV36" i="2" s="1"/>
  <c r="AV25" i="2"/>
  <c r="AV48" i="2" s="1"/>
  <c r="AV19" i="2"/>
  <c r="AV42" i="2" s="1"/>
  <c r="AV21" i="2"/>
  <c r="AV44" i="2" s="1"/>
  <c r="AV28" i="2"/>
  <c r="AV51" i="2" s="1"/>
  <c r="AV12" i="2"/>
  <c r="AV35" i="2" s="1"/>
  <c r="AV10" i="2"/>
  <c r="AV33" i="2" s="1"/>
  <c r="AV17" i="2"/>
  <c r="AV40" i="2" s="1"/>
  <c r="AV9" i="2"/>
  <c r="AV32" i="2" s="1"/>
  <c r="AI11" i="12"/>
  <c r="D68" i="12" s="1"/>
  <c r="AI28" i="12"/>
  <c r="U68" i="12" s="1"/>
  <c r="AI19" i="12"/>
  <c r="L68" i="12" s="1"/>
  <c r="AI26" i="12"/>
  <c r="S68" i="12" s="1"/>
  <c r="AI27" i="12"/>
  <c r="T68" i="12" s="1"/>
  <c r="AI22" i="12"/>
  <c r="O68" i="12" s="1"/>
  <c r="AI15" i="12"/>
  <c r="H68" i="12" s="1"/>
  <c r="AI29" i="12"/>
  <c r="V68" i="12" s="1"/>
  <c r="AI21" i="12"/>
  <c r="N68" i="12" s="1"/>
  <c r="AI25" i="12"/>
  <c r="R68" i="12" s="1"/>
  <c r="AI12" i="12"/>
  <c r="AI23" i="12"/>
  <c r="P68" i="12" s="1"/>
  <c r="AI14" i="12"/>
  <c r="G68" i="12" s="1"/>
  <c r="AI17" i="12"/>
  <c r="J68" i="12" s="1"/>
  <c r="AI20" i="12"/>
  <c r="M68" i="12" s="1"/>
  <c r="AI24" i="12"/>
  <c r="Q68" i="12" s="1"/>
  <c r="AI30" i="12"/>
  <c r="W68" i="12" s="1"/>
  <c r="AI18" i="12"/>
  <c r="K68" i="12" s="1"/>
  <c r="AI16" i="12"/>
  <c r="I68" i="12" s="1"/>
  <c r="C37" i="5"/>
  <c r="AJ8" i="12"/>
  <c r="AJ13" i="12" s="1"/>
  <c r="F69" i="12" s="1"/>
  <c r="AH31" i="12"/>
  <c r="E67" i="12"/>
  <c r="AV34" i="2"/>
  <c r="AU29" i="2"/>
  <c r="C72" i="12" l="1"/>
  <c r="AM7" i="12"/>
  <c r="D40" i="5"/>
  <c r="AW20" i="2"/>
  <c r="AW43" i="2" s="1"/>
  <c r="AW22" i="2"/>
  <c r="AW45" i="2" s="1"/>
  <c r="AW21" i="2"/>
  <c r="AW44" i="2" s="1"/>
  <c r="AW18" i="2"/>
  <c r="AW41" i="2" s="1"/>
  <c r="AW25" i="2"/>
  <c r="AW48" i="2" s="1"/>
  <c r="AW17" i="2"/>
  <c r="AW40" i="2" s="1"/>
  <c r="AW16" i="2"/>
  <c r="AW39" i="2" s="1"/>
  <c r="AW19" i="2"/>
  <c r="AW42" i="2" s="1"/>
  <c r="AW13" i="2"/>
  <c r="AW36" i="2" s="1"/>
  <c r="AW12" i="2"/>
  <c r="AW35" i="2" s="1"/>
  <c r="AW28" i="2"/>
  <c r="AW51" i="2" s="1"/>
  <c r="AW26" i="2"/>
  <c r="AW49" i="2" s="1"/>
  <c r="AW24" i="2"/>
  <c r="AW47" i="2" s="1"/>
  <c r="AW9" i="2"/>
  <c r="AW32" i="2" s="1"/>
  <c r="AW23" i="2"/>
  <c r="AW46" i="2" s="1"/>
  <c r="AW27" i="2"/>
  <c r="AW50" i="2" s="1"/>
  <c r="AW10" i="2"/>
  <c r="AW33" i="2" s="1"/>
  <c r="AW15" i="2"/>
  <c r="AW38" i="2" s="1"/>
  <c r="C38" i="5"/>
  <c r="AK8" i="12"/>
  <c r="AK13" i="12" s="1"/>
  <c r="F70" i="12" s="1"/>
  <c r="AJ23" i="12"/>
  <c r="P69" i="12" s="1"/>
  <c r="AJ19" i="12"/>
  <c r="L69" i="12" s="1"/>
  <c r="AJ21" i="12"/>
  <c r="N69" i="12" s="1"/>
  <c r="AJ26" i="12"/>
  <c r="S69" i="12" s="1"/>
  <c r="AJ28" i="12"/>
  <c r="U69" i="12" s="1"/>
  <c r="AJ14" i="12"/>
  <c r="G69" i="12" s="1"/>
  <c r="AJ24" i="12"/>
  <c r="Q69" i="12" s="1"/>
  <c r="AJ12" i="12"/>
  <c r="E69" i="12" s="1"/>
  <c r="AJ11" i="12"/>
  <c r="AJ22" i="12"/>
  <c r="O69" i="12" s="1"/>
  <c r="AJ20" i="12"/>
  <c r="M69" i="12" s="1"/>
  <c r="AJ29" i="12"/>
  <c r="V69" i="12" s="1"/>
  <c r="AJ17" i="12"/>
  <c r="J69" i="12" s="1"/>
  <c r="AJ30" i="12"/>
  <c r="W69" i="12" s="1"/>
  <c r="AJ25" i="12"/>
  <c r="R69" i="12" s="1"/>
  <c r="AJ27" i="12"/>
  <c r="T69" i="12" s="1"/>
  <c r="AJ18" i="12"/>
  <c r="K69" i="12" s="1"/>
  <c r="AJ15" i="12"/>
  <c r="H69" i="12" s="1"/>
  <c r="AJ16" i="12"/>
  <c r="I69" i="12" s="1"/>
  <c r="AI31" i="12"/>
  <c r="E68" i="12"/>
  <c r="AW34" i="2"/>
  <c r="AV29" i="2"/>
  <c r="AN7" i="12" l="1"/>
  <c r="D41" i="5"/>
  <c r="AX21" i="2"/>
  <c r="AX44" i="2" s="1"/>
  <c r="C73" i="12"/>
  <c r="AX15" i="2"/>
  <c r="AX38" i="2" s="1"/>
  <c r="AX23" i="2"/>
  <c r="AX46" i="2" s="1"/>
  <c r="AX17" i="2"/>
  <c r="AX40" i="2" s="1"/>
  <c r="AX22" i="2"/>
  <c r="AX45" i="2" s="1"/>
  <c r="AX27" i="2"/>
  <c r="AX50" i="2" s="1"/>
  <c r="AX25" i="2"/>
  <c r="AX48" i="2" s="1"/>
  <c r="AX19" i="2"/>
  <c r="AX42" i="2" s="1"/>
  <c r="AX16" i="2"/>
  <c r="AX39" i="2" s="1"/>
  <c r="AX13" i="2"/>
  <c r="AX36" i="2" s="1"/>
  <c r="AX26" i="2"/>
  <c r="AX49" i="2" s="1"/>
  <c r="AX20" i="2"/>
  <c r="AX43" i="2" s="1"/>
  <c r="AX28" i="2"/>
  <c r="AX51" i="2" s="1"/>
  <c r="AX24" i="2"/>
  <c r="AX47" i="2" s="1"/>
  <c r="AX9" i="2"/>
  <c r="AX32" i="2" s="1"/>
  <c r="AX18" i="2"/>
  <c r="AX41" i="2" s="1"/>
  <c r="AX10" i="2"/>
  <c r="AX33" i="2" s="1"/>
  <c r="AX12" i="2"/>
  <c r="AX35" i="2" s="1"/>
  <c r="AK27" i="12"/>
  <c r="T70" i="12" s="1"/>
  <c r="AK11" i="12"/>
  <c r="AK28" i="12"/>
  <c r="U70" i="12" s="1"/>
  <c r="AK15" i="12"/>
  <c r="H70" i="12" s="1"/>
  <c r="AK26" i="12"/>
  <c r="S70" i="12" s="1"/>
  <c r="AK18" i="12"/>
  <c r="K70" i="12" s="1"/>
  <c r="AK20" i="12"/>
  <c r="M70" i="12" s="1"/>
  <c r="AK24" i="12"/>
  <c r="Q70" i="12" s="1"/>
  <c r="AK21" i="12"/>
  <c r="N70" i="12" s="1"/>
  <c r="AK25" i="12"/>
  <c r="R70" i="12" s="1"/>
  <c r="AK29" i="12"/>
  <c r="V70" i="12" s="1"/>
  <c r="AK16" i="12"/>
  <c r="I70" i="12" s="1"/>
  <c r="AK22" i="12"/>
  <c r="O70" i="12" s="1"/>
  <c r="AK30" i="12"/>
  <c r="W70" i="12" s="1"/>
  <c r="AK19" i="12"/>
  <c r="L70" i="12" s="1"/>
  <c r="AK14" i="12"/>
  <c r="G70" i="12" s="1"/>
  <c r="AK17" i="12"/>
  <c r="J70" i="12" s="1"/>
  <c r="AK23" i="12"/>
  <c r="P70" i="12" s="1"/>
  <c r="AK12" i="12"/>
  <c r="E70" i="12" s="1"/>
  <c r="C39" i="5"/>
  <c r="AL8" i="12"/>
  <c r="AL13" i="12" s="1"/>
  <c r="F71" i="12" s="1"/>
  <c r="D69" i="12"/>
  <c r="AJ31" i="12"/>
  <c r="AX34" i="2"/>
  <c r="AW29" i="2"/>
  <c r="AY25" i="2" l="1"/>
  <c r="AY48" i="2" s="1"/>
  <c r="AY20" i="2"/>
  <c r="AY43" i="2" s="1"/>
  <c r="AO7" i="12"/>
  <c r="D42" i="5"/>
  <c r="C74" i="12"/>
  <c r="AY17" i="2"/>
  <c r="AY40" i="2" s="1"/>
  <c r="AY26" i="2"/>
  <c r="AY49" i="2" s="1"/>
  <c r="AY24" i="2"/>
  <c r="AY47" i="2" s="1"/>
  <c r="AY15" i="2"/>
  <c r="AY38" i="2" s="1"/>
  <c r="AY28" i="2"/>
  <c r="AY22" i="2"/>
  <c r="AY45" i="2" s="1"/>
  <c r="AY13" i="2"/>
  <c r="AY36" i="2" s="1"/>
  <c r="AY12" i="2"/>
  <c r="AY35" i="2" s="1"/>
  <c r="AY19" i="2"/>
  <c r="AY42" i="2" s="1"/>
  <c r="AY27" i="2"/>
  <c r="AY50" i="2" s="1"/>
  <c r="AY16" i="2"/>
  <c r="AY39" i="2" s="1"/>
  <c r="AY10" i="2"/>
  <c r="AY33" i="2" s="1"/>
  <c r="AY21" i="2"/>
  <c r="AY44" i="2" s="1"/>
  <c r="AY23" i="2"/>
  <c r="AY46" i="2" s="1"/>
  <c r="AY18" i="2"/>
  <c r="AY41" i="2" s="1"/>
  <c r="AY9" i="2"/>
  <c r="AY32" i="2" s="1"/>
  <c r="C40" i="5"/>
  <c r="AM8" i="12"/>
  <c r="AM13" i="12" s="1"/>
  <c r="F72" i="12" s="1"/>
  <c r="AL17" i="12"/>
  <c r="J71" i="12" s="1"/>
  <c r="AL11" i="12"/>
  <c r="D71" i="12" s="1"/>
  <c r="AL28" i="12"/>
  <c r="U71" i="12" s="1"/>
  <c r="AL15" i="12"/>
  <c r="H71" i="12" s="1"/>
  <c r="AL23" i="12"/>
  <c r="P71" i="12" s="1"/>
  <c r="AL29" i="12"/>
  <c r="V71" i="12" s="1"/>
  <c r="AL21" i="12"/>
  <c r="N71" i="12" s="1"/>
  <c r="AL24" i="12"/>
  <c r="Q71" i="12" s="1"/>
  <c r="AL20" i="12"/>
  <c r="M71" i="12" s="1"/>
  <c r="AL22" i="12"/>
  <c r="O71" i="12" s="1"/>
  <c r="AL12" i="12"/>
  <c r="AL27" i="12"/>
  <c r="T71" i="12" s="1"/>
  <c r="AL14" i="12"/>
  <c r="G71" i="12" s="1"/>
  <c r="AL25" i="12"/>
  <c r="R71" i="12" s="1"/>
  <c r="AL30" i="12"/>
  <c r="W71" i="12" s="1"/>
  <c r="AL26" i="12"/>
  <c r="S71" i="12" s="1"/>
  <c r="AL19" i="12"/>
  <c r="L71" i="12" s="1"/>
  <c r="AL18" i="12"/>
  <c r="K71" i="12" s="1"/>
  <c r="AL16" i="12"/>
  <c r="I71" i="12" s="1"/>
  <c r="D70" i="12"/>
  <c r="AK31" i="12"/>
  <c r="AY51" i="2"/>
  <c r="AY34" i="2"/>
  <c r="AX29" i="2"/>
  <c r="C75" i="12" l="1"/>
  <c r="AZ12" i="2"/>
  <c r="AZ35" i="2" s="1"/>
  <c r="AP7" i="12"/>
  <c r="D43" i="5"/>
  <c r="AZ26" i="2"/>
  <c r="AZ49" i="2" s="1"/>
  <c r="AZ27" i="2"/>
  <c r="AZ50" i="2" s="1"/>
  <c r="AZ17" i="2"/>
  <c r="AZ40" i="2" s="1"/>
  <c r="AZ21" i="2"/>
  <c r="AZ44" i="2" s="1"/>
  <c r="AZ18" i="2"/>
  <c r="AZ41" i="2" s="1"/>
  <c r="AZ25" i="2"/>
  <c r="AZ48" i="2" s="1"/>
  <c r="AZ16" i="2"/>
  <c r="AZ39" i="2" s="1"/>
  <c r="AZ28" i="2"/>
  <c r="AZ19" i="2"/>
  <c r="AZ42" i="2" s="1"/>
  <c r="AZ10" i="2"/>
  <c r="AZ33" i="2" s="1"/>
  <c r="AZ22" i="2"/>
  <c r="AZ45" i="2" s="1"/>
  <c r="AZ24" i="2"/>
  <c r="AZ47" i="2" s="1"/>
  <c r="AZ15" i="2"/>
  <c r="AZ38" i="2" s="1"/>
  <c r="AZ23" i="2"/>
  <c r="AZ46" i="2" s="1"/>
  <c r="AZ20" i="2"/>
  <c r="AZ43" i="2" s="1"/>
  <c r="AZ13" i="2"/>
  <c r="AZ36" i="2" s="1"/>
  <c r="AZ9" i="2"/>
  <c r="AZ32" i="2" s="1"/>
  <c r="C41" i="5"/>
  <c r="AN8" i="12"/>
  <c r="AN13" i="12" s="1"/>
  <c r="F73" i="12" s="1"/>
  <c r="AL31" i="12"/>
  <c r="E71" i="12"/>
  <c r="AM11" i="12"/>
  <c r="D72" i="12" s="1"/>
  <c r="AM17" i="12"/>
  <c r="J72" i="12" s="1"/>
  <c r="AM23" i="12"/>
  <c r="P72" i="12" s="1"/>
  <c r="AM14" i="12"/>
  <c r="G72" i="12" s="1"/>
  <c r="AM30" i="12"/>
  <c r="W72" i="12" s="1"/>
  <c r="AM24" i="12"/>
  <c r="Q72" i="12" s="1"/>
  <c r="AM12" i="12"/>
  <c r="AM26" i="12"/>
  <c r="S72" i="12" s="1"/>
  <c r="AM29" i="12"/>
  <c r="V72" i="12" s="1"/>
  <c r="AM28" i="12"/>
  <c r="U72" i="12" s="1"/>
  <c r="AM27" i="12"/>
  <c r="T72" i="12" s="1"/>
  <c r="AM21" i="12"/>
  <c r="N72" i="12" s="1"/>
  <c r="AM22" i="12"/>
  <c r="O72" i="12" s="1"/>
  <c r="AM25" i="12"/>
  <c r="R72" i="12" s="1"/>
  <c r="AM20" i="12"/>
  <c r="M72" i="12" s="1"/>
  <c r="AM19" i="12"/>
  <c r="L72" i="12" s="1"/>
  <c r="AM15" i="12"/>
  <c r="H72" i="12" s="1"/>
  <c r="AM18" i="12"/>
  <c r="K72" i="12" s="1"/>
  <c r="AM16" i="12"/>
  <c r="I72" i="12" s="1"/>
  <c r="AZ51" i="2"/>
  <c r="AZ34" i="2"/>
  <c r="AY29" i="2"/>
  <c r="C76" i="12" l="1"/>
  <c r="AQ7" i="12"/>
  <c r="D44" i="5"/>
  <c r="BA28" i="2"/>
  <c r="BA26" i="2"/>
  <c r="BA49" i="2" s="1"/>
  <c r="BA23" i="2"/>
  <c r="BA46" i="2" s="1"/>
  <c r="BA27" i="2"/>
  <c r="BA50" i="2" s="1"/>
  <c r="BA19" i="2"/>
  <c r="BA42" i="2" s="1"/>
  <c r="BA20" i="2"/>
  <c r="BA43" i="2" s="1"/>
  <c r="BA22" i="2"/>
  <c r="BA45" i="2" s="1"/>
  <c r="BA18" i="2"/>
  <c r="BA41" i="2" s="1"/>
  <c r="BA24" i="2"/>
  <c r="BA47" i="2" s="1"/>
  <c r="BA15" i="2"/>
  <c r="BA38" i="2" s="1"/>
  <c r="BA17" i="2"/>
  <c r="BA40" i="2" s="1"/>
  <c r="BA12" i="2"/>
  <c r="BA35" i="2" s="1"/>
  <c r="BA16" i="2"/>
  <c r="BA39" i="2" s="1"/>
  <c r="BA10" i="2"/>
  <c r="BA33" i="2" s="1"/>
  <c r="BA21" i="2"/>
  <c r="BA44" i="2" s="1"/>
  <c r="BA25" i="2"/>
  <c r="BA48" i="2" s="1"/>
  <c r="BA13" i="2"/>
  <c r="BA36" i="2" s="1"/>
  <c r="BA9" i="2"/>
  <c r="BA32" i="2" s="1"/>
  <c r="AN21" i="12"/>
  <c r="N73" i="12" s="1"/>
  <c r="AN15" i="12"/>
  <c r="H73" i="12" s="1"/>
  <c r="AN17" i="12"/>
  <c r="J73" i="12" s="1"/>
  <c r="AN23" i="12"/>
  <c r="P73" i="12" s="1"/>
  <c r="AN25" i="12"/>
  <c r="R73" i="12" s="1"/>
  <c r="AN11" i="12"/>
  <c r="AN30" i="12"/>
  <c r="W73" i="12" s="1"/>
  <c r="AN27" i="12"/>
  <c r="T73" i="12" s="1"/>
  <c r="AN28" i="12"/>
  <c r="U73" i="12" s="1"/>
  <c r="AN26" i="12"/>
  <c r="S73" i="12" s="1"/>
  <c r="AN24" i="12"/>
  <c r="Q73" i="12" s="1"/>
  <c r="AN12" i="12"/>
  <c r="E73" i="12" s="1"/>
  <c r="AN19" i="12"/>
  <c r="L73" i="12" s="1"/>
  <c r="AN20" i="12"/>
  <c r="M73" i="12" s="1"/>
  <c r="AN29" i="12"/>
  <c r="V73" i="12" s="1"/>
  <c r="AN14" i="12"/>
  <c r="G73" i="12" s="1"/>
  <c r="AN22" i="12"/>
  <c r="O73" i="12" s="1"/>
  <c r="AN18" i="12"/>
  <c r="K73" i="12" s="1"/>
  <c r="AN16" i="12"/>
  <c r="I73" i="12" s="1"/>
  <c r="C42" i="5"/>
  <c r="AO8" i="12"/>
  <c r="AO13" i="12" s="1"/>
  <c r="F74" i="12" s="1"/>
  <c r="AM31" i="12"/>
  <c r="E72" i="12"/>
  <c r="BA51" i="2"/>
  <c r="BA34" i="2"/>
  <c r="AZ29" i="2"/>
  <c r="AR7" i="12" l="1"/>
  <c r="D45" i="5"/>
  <c r="C77" i="12"/>
  <c r="BB24" i="2"/>
  <c r="BB47" i="2" s="1"/>
  <c r="BB25" i="2"/>
  <c r="BB48" i="2" s="1"/>
  <c r="BB16" i="2"/>
  <c r="BB39" i="2" s="1"/>
  <c r="BB26" i="2"/>
  <c r="BB49" i="2" s="1"/>
  <c r="BB17" i="2"/>
  <c r="BB40" i="2" s="1"/>
  <c r="BB23" i="2"/>
  <c r="BB46" i="2" s="1"/>
  <c r="BB13" i="2"/>
  <c r="BB36" i="2" s="1"/>
  <c r="BB10" i="2"/>
  <c r="BB33" i="2" s="1"/>
  <c r="BB28" i="2"/>
  <c r="BB27" i="2"/>
  <c r="BB50" i="2" s="1"/>
  <c r="BB12" i="2"/>
  <c r="BB35" i="2" s="1"/>
  <c r="BB22" i="2"/>
  <c r="BB45" i="2" s="1"/>
  <c r="BB9" i="2"/>
  <c r="BB32" i="2" s="1"/>
  <c r="BB21" i="2"/>
  <c r="BB44" i="2" s="1"/>
  <c r="BB15" i="2"/>
  <c r="BB38" i="2" s="1"/>
  <c r="BB18" i="2"/>
  <c r="BB41" i="2" s="1"/>
  <c r="BB20" i="2"/>
  <c r="BB43" i="2" s="1"/>
  <c r="BB19" i="2"/>
  <c r="BB42" i="2" s="1"/>
  <c r="C43" i="5"/>
  <c r="AP8" i="12"/>
  <c r="AP13" i="12" s="1"/>
  <c r="F75" i="12" s="1"/>
  <c r="AO17" i="12"/>
  <c r="J74" i="12" s="1"/>
  <c r="AO23" i="12"/>
  <c r="P74" i="12" s="1"/>
  <c r="AO11" i="12"/>
  <c r="D74" i="12" s="1"/>
  <c r="AO19" i="12"/>
  <c r="L74" i="12" s="1"/>
  <c r="AO25" i="12"/>
  <c r="R74" i="12" s="1"/>
  <c r="AO30" i="12"/>
  <c r="W74" i="12" s="1"/>
  <c r="AO20" i="12"/>
  <c r="M74" i="12" s="1"/>
  <c r="AO24" i="12"/>
  <c r="Q74" i="12" s="1"/>
  <c r="AO21" i="12"/>
  <c r="N74" i="12" s="1"/>
  <c r="AO28" i="12"/>
  <c r="U74" i="12" s="1"/>
  <c r="AO15" i="12"/>
  <c r="H74" i="12" s="1"/>
  <c r="AO12" i="12"/>
  <c r="AO22" i="12"/>
  <c r="O74" i="12" s="1"/>
  <c r="AO27" i="12"/>
  <c r="T74" i="12" s="1"/>
  <c r="AO29" i="12"/>
  <c r="V74" i="12" s="1"/>
  <c r="AO14" i="12"/>
  <c r="G74" i="12" s="1"/>
  <c r="AO18" i="12"/>
  <c r="K74" i="12" s="1"/>
  <c r="AO26" i="12"/>
  <c r="S74" i="12" s="1"/>
  <c r="AO16" i="12"/>
  <c r="I74" i="12" s="1"/>
  <c r="D73" i="12"/>
  <c r="AN31" i="12"/>
  <c r="BB51" i="2"/>
  <c r="BB34" i="2"/>
  <c r="BA29" i="2"/>
  <c r="AS7" i="12" l="1"/>
  <c r="BC26" i="2"/>
  <c r="BC49" i="2" s="1"/>
  <c r="D46" i="5"/>
  <c r="C78" i="12"/>
  <c r="BC17" i="2"/>
  <c r="BC40" i="2" s="1"/>
  <c r="BC25" i="2"/>
  <c r="BC48" i="2" s="1"/>
  <c r="BC22" i="2"/>
  <c r="BC45" i="2" s="1"/>
  <c r="BC19" i="2"/>
  <c r="BC42" i="2" s="1"/>
  <c r="BC23" i="2"/>
  <c r="BC46" i="2" s="1"/>
  <c r="BC27" i="2"/>
  <c r="BC50" i="2" s="1"/>
  <c r="BC18" i="2"/>
  <c r="BC41" i="2" s="1"/>
  <c r="BC21" i="2"/>
  <c r="BC44" i="2" s="1"/>
  <c r="BC28" i="2"/>
  <c r="BC51" i="2" s="1"/>
  <c r="BC12" i="2"/>
  <c r="BC35" i="2" s="1"/>
  <c r="BC20" i="2"/>
  <c r="BC43" i="2" s="1"/>
  <c r="BC24" i="2"/>
  <c r="BC47" i="2" s="1"/>
  <c r="BC16" i="2"/>
  <c r="BC39" i="2" s="1"/>
  <c r="BC10" i="2"/>
  <c r="BC9" i="2"/>
  <c r="BC32" i="2" s="1"/>
  <c r="BC15" i="2"/>
  <c r="BC38" i="2" s="1"/>
  <c r="BC13" i="2"/>
  <c r="BC36" i="2" s="1"/>
  <c r="C44" i="5"/>
  <c r="AQ8" i="12"/>
  <c r="AQ13" i="12" s="1"/>
  <c r="F76" i="12" s="1"/>
  <c r="AO31" i="12"/>
  <c r="E74" i="12"/>
  <c r="AP11" i="12"/>
  <c r="AP19" i="12"/>
  <c r="L75" i="12" s="1"/>
  <c r="AP27" i="12"/>
  <c r="T75" i="12" s="1"/>
  <c r="AP18" i="12"/>
  <c r="K75" i="12" s="1"/>
  <c r="AP22" i="12"/>
  <c r="O75" i="12" s="1"/>
  <c r="AP12" i="12"/>
  <c r="E75" i="12" s="1"/>
  <c r="AP25" i="12"/>
  <c r="R75" i="12" s="1"/>
  <c r="AP24" i="12"/>
  <c r="Q75" i="12" s="1"/>
  <c r="AP28" i="12"/>
  <c r="U75" i="12" s="1"/>
  <c r="AP15" i="12"/>
  <c r="H75" i="12" s="1"/>
  <c r="AP21" i="12"/>
  <c r="N75" i="12" s="1"/>
  <c r="AP23" i="12"/>
  <c r="P75" i="12" s="1"/>
  <c r="AP30" i="12"/>
  <c r="W75" i="12" s="1"/>
  <c r="AP26" i="12"/>
  <c r="S75" i="12" s="1"/>
  <c r="AP14" i="12"/>
  <c r="G75" i="12" s="1"/>
  <c r="AP17" i="12"/>
  <c r="J75" i="12" s="1"/>
  <c r="AP29" i="12"/>
  <c r="V75" i="12" s="1"/>
  <c r="AP20" i="12"/>
  <c r="M75" i="12" s="1"/>
  <c r="AP16" i="12"/>
  <c r="I75" i="12" s="1"/>
  <c r="BB29" i="2"/>
  <c r="BC33" i="2"/>
  <c r="BC34" i="2"/>
  <c r="C79" i="12" l="1"/>
  <c r="BD28" i="2"/>
  <c r="AT7" i="12"/>
  <c r="D47" i="5"/>
  <c r="BD23" i="2"/>
  <c r="BD46" i="2" s="1"/>
  <c r="BD21" i="2"/>
  <c r="BD44" i="2" s="1"/>
  <c r="BD25" i="2"/>
  <c r="BD48" i="2" s="1"/>
  <c r="BD27" i="2"/>
  <c r="BD50" i="2" s="1"/>
  <c r="BD19" i="2"/>
  <c r="BD42" i="2" s="1"/>
  <c r="BD24" i="2"/>
  <c r="BD47" i="2" s="1"/>
  <c r="BD16" i="2"/>
  <c r="BD39" i="2" s="1"/>
  <c r="BD13" i="2"/>
  <c r="BD36" i="2" s="1"/>
  <c r="BD20" i="2"/>
  <c r="BD43" i="2" s="1"/>
  <c r="BD17" i="2"/>
  <c r="BD40" i="2" s="1"/>
  <c r="BD26" i="2"/>
  <c r="BD49" i="2" s="1"/>
  <c r="BD15" i="2"/>
  <c r="BD38" i="2" s="1"/>
  <c r="BD12" i="2"/>
  <c r="BD35" i="2" s="1"/>
  <c r="BD9" i="2"/>
  <c r="BD32" i="2" s="1"/>
  <c r="BD18" i="2"/>
  <c r="BD41" i="2" s="1"/>
  <c r="BD10" i="2"/>
  <c r="BD33" i="2" s="1"/>
  <c r="BD22" i="2"/>
  <c r="BD45" i="2" s="1"/>
  <c r="D75" i="12"/>
  <c r="AP31" i="12"/>
  <c r="AQ11" i="12"/>
  <c r="D76" i="12" s="1"/>
  <c r="AQ25" i="12"/>
  <c r="R76" i="12" s="1"/>
  <c r="AQ27" i="12"/>
  <c r="T76" i="12" s="1"/>
  <c r="AQ12" i="12"/>
  <c r="AQ18" i="12"/>
  <c r="K76" i="12" s="1"/>
  <c r="AQ28" i="12"/>
  <c r="U76" i="12" s="1"/>
  <c r="AQ17" i="12"/>
  <c r="J76" i="12" s="1"/>
  <c r="AQ23" i="12"/>
  <c r="P76" i="12" s="1"/>
  <c r="AQ14" i="12"/>
  <c r="G76" i="12" s="1"/>
  <c r="AQ30" i="12"/>
  <c r="W76" i="12" s="1"/>
  <c r="AQ20" i="12"/>
  <c r="M76" i="12" s="1"/>
  <c r="AQ24" i="12"/>
  <c r="Q76" i="12" s="1"/>
  <c r="AQ15" i="12"/>
  <c r="H76" i="12" s="1"/>
  <c r="AQ19" i="12"/>
  <c r="L76" i="12" s="1"/>
  <c r="AQ21" i="12"/>
  <c r="N76" i="12" s="1"/>
  <c r="AQ26" i="12"/>
  <c r="S76" i="12" s="1"/>
  <c r="AQ29" i="12"/>
  <c r="V76" i="12" s="1"/>
  <c r="AQ22" i="12"/>
  <c r="O76" i="12" s="1"/>
  <c r="AQ16" i="12"/>
  <c r="I76" i="12" s="1"/>
  <c r="C45" i="5"/>
  <c r="AR8" i="12"/>
  <c r="AR13" i="12" s="1"/>
  <c r="F77" i="12" s="1"/>
  <c r="BD51" i="2"/>
  <c r="BD34" i="2"/>
  <c r="BC29" i="2"/>
  <c r="C80" i="12" l="1"/>
  <c r="AU7" i="12"/>
  <c r="D48" i="5"/>
  <c r="BE21" i="2"/>
  <c r="BE44" i="2" s="1"/>
  <c r="BE19" i="2"/>
  <c r="BE42" i="2" s="1"/>
  <c r="BE15" i="2"/>
  <c r="BE38" i="2" s="1"/>
  <c r="BE25" i="2"/>
  <c r="BE48" i="2" s="1"/>
  <c r="BE17" i="2"/>
  <c r="BE40" i="2" s="1"/>
  <c r="BE28" i="2"/>
  <c r="BE51" i="2" s="1"/>
  <c r="BE26" i="2"/>
  <c r="BE49" i="2" s="1"/>
  <c r="BE20" i="2"/>
  <c r="BE43" i="2" s="1"/>
  <c r="BE16" i="2"/>
  <c r="BE39" i="2" s="1"/>
  <c r="BE23" i="2"/>
  <c r="BE46" i="2" s="1"/>
  <c r="BE13" i="2"/>
  <c r="BE36" i="2" s="1"/>
  <c r="BE12" i="2"/>
  <c r="BE35" i="2" s="1"/>
  <c r="BE22" i="2"/>
  <c r="BE45" i="2" s="1"/>
  <c r="BE10" i="2"/>
  <c r="BE33" i="2" s="1"/>
  <c r="BE18" i="2"/>
  <c r="BE41" i="2" s="1"/>
  <c r="BE24" i="2"/>
  <c r="BE47" i="2" s="1"/>
  <c r="BE27" i="2"/>
  <c r="BE50" i="2" s="1"/>
  <c r="BE9" i="2"/>
  <c r="BE32" i="2" s="1"/>
  <c r="AR21" i="12"/>
  <c r="N77" i="12" s="1"/>
  <c r="AR19" i="12"/>
  <c r="L77" i="12" s="1"/>
  <c r="AR20" i="12"/>
  <c r="M77" i="12" s="1"/>
  <c r="AR29" i="12"/>
  <c r="V77" i="12" s="1"/>
  <c r="AR12" i="12"/>
  <c r="E77" i="12" s="1"/>
  <c r="AR23" i="12"/>
  <c r="P77" i="12" s="1"/>
  <c r="AR24" i="12"/>
  <c r="Q77" i="12" s="1"/>
  <c r="AR17" i="12"/>
  <c r="J77" i="12" s="1"/>
  <c r="AR25" i="12"/>
  <c r="R77" i="12" s="1"/>
  <c r="AR28" i="12"/>
  <c r="U77" i="12" s="1"/>
  <c r="AR30" i="12"/>
  <c r="W77" i="12" s="1"/>
  <c r="AR18" i="12"/>
  <c r="K77" i="12" s="1"/>
  <c r="AR26" i="12"/>
  <c r="S77" i="12" s="1"/>
  <c r="AR15" i="12"/>
  <c r="H77" i="12" s="1"/>
  <c r="AR27" i="12"/>
  <c r="T77" i="12" s="1"/>
  <c r="AR22" i="12"/>
  <c r="O77" i="12" s="1"/>
  <c r="AR11" i="12"/>
  <c r="AR14" i="12"/>
  <c r="G77" i="12" s="1"/>
  <c r="AR16" i="12"/>
  <c r="I77" i="12" s="1"/>
  <c r="C46" i="5"/>
  <c r="AS8" i="12"/>
  <c r="AS13" i="12" s="1"/>
  <c r="F78" i="12" s="1"/>
  <c r="AQ31" i="12"/>
  <c r="E76" i="12"/>
  <c r="BE34" i="2"/>
  <c r="BD29" i="2"/>
  <c r="AV7" i="12" l="1"/>
  <c r="D49" i="5"/>
  <c r="BF21" i="2"/>
  <c r="BF44" i="2" s="1"/>
  <c r="C81" i="12"/>
  <c r="BF18" i="2"/>
  <c r="BF41" i="2" s="1"/>
  <c r="BF27" i="2"/>
  <c r="BF50" i="2" s="1"/>
  <c r="BF19" i="2"/>
  <c r="BF42" i="2" s="1"/>
  <c r="BF22" i="2"/>
  <c r="BF45" i="2" s="1"/>
  <c r="BF24" i="2"/>
  <c r="BF47" i="2" s="1"/>
  <c r="BF26" i="2"/>
  <c r="BF49" i="2" s="1"/>
  <c r="BF15" i="2"/>
  <c r="BF38" i="2" s="1"/>
  <c r="BF17" i="2"/>
  <c r="BF40" i="2" s="1"/>
  <c r="BF20" i="2"/>
  <c r="BF43" i="2" s="1"/>
  <c r="BF25" i="2"/>
  <c r="BF48" i="2" s="1"/>
  <c r="BF28" i="2"/>
  <c r="BF23" i="2"/>
  <c r="BF46" i="2" s="1"/>
  <c r="BF16" i="2"/>
  <c r="BF39" i="2" s="1"/>
  <c r="BF13" i="2"/>
  <c r="BF36" i="2" s="1"/>
  <c r="BF10" i="2"/>
  <c r="BF33" i="2" s="1"/>
  <c r="BF12" i="2"/>
  <c r="BF35" i="2" s="1"/>
  <c r="BF9" i="2"/>
  <c r="BF32" i="2" s="1"/>
  <c r="C47" i="5"/>
  <c r="AT8" i="12"/>
  <c r="AT13" i="12" s="1"/>
  <c r="F79" i="12" s="1"/>
  <c r="AS11" i="12"/>
  <c r="D78" i="12" s="1"/>
  <c r="AS23" i="12"/>
  <c r="P78" i="12" s="1"/>
  <c r="AS29" i="12"/>
  <c r="V78" i="12" s="1"/>
  <c r="AS18" i="12"/>
  <c r="K78" i="12" s="1"/>
  <c r="AS28" i="12"/>
  <c r="U78" i="12" s="1"/>
  <c r="AS15" i="12"/>
  <c r="H78" i="12" s="1"/>
  <c r="AS19" i="12"/>
  <c r="L78" i="12" s="1"/>
  <c r="AS25" i="12"/>
  <c r="R78" i="12" s="1"/>
  <c r="AS12" i="12"/>
  <c r="E78" i="12" s="1"/>
  <c r="AS14" i="12"/>
  <c r="G78" i="12" s="1"/>
  <c r="AS26" i="12"/>
  <c r="S78" i="12" s="1"/>
  <c r="AS20" i="12"/>
  <c r="M78" i="12" s="1"/>
  <c r="AS17" i="12"/>
  <c r="AS24" i="12"/>
  <c r="Q78" i="12" s="1"/>
  <c r="AS22" i="12"/>
  <c r="O78" i="12" s="1"/>
  <c r="AS27" i="12"/>
  <c r="T78" i="12" s="1"/>
  <c r="AS21" i="12"/>
  <c r="N78" i="12" s="1"/>
  <c r="AS30" i="12"/>
  <c r="W78" i="12" s="1"/>
  <c r="AS16" i="12"/>
  <c r="I78" i="12" s="1"/>
  <c r="D77" i="12"/>
  <c r="AR31" i="12"/>
  <c r="BF51" i="2"/>
  <c r="BF34" i="2"/>
  <c r="BE29" i="2"/>
  <c r="BG17" i="2" l="1"/>
  <c r="BG40" i="2" s="1"/>
  <c r="AW7" i="12"/>
  <c r="BG25" i="2"/>
  <c r="BG48" i="2" s="1"/>
  <c r="BG16" i="2"/>
  <c r="BG39" i="2" s="1"/>
  <c r="D50" i="5"/>
  <c r="C82" i="12"/>
  <c r="BG21" i="2"/>
  <c r="BG44" i="2" s="1"/>
  <c r="BG24" i="2"/>
  <c r="BG47" i="2" s="1"/>
  <c r="BG18" i="2"/>
  <c r="BG41" i="2" s="1"/>
  <c r="BG19" i="2"/>
  <c r="BG42" i="2" s="1"/>
  <c r="BG23" i="2"/>
  <c r="BG46" i="2" s="1"/>
  <c r="BG27" i="2"/>
  <c r="BG50" i="2" s="1"/>
  <c r="BG28" i="2"/>
  <c r="BG51" i="2" s="1"/>
  <c r="BG22" i="2"/>
  <c r="BG45" i="2" s="1"/>
  <c r="BG26" i="2"/>
  <c r="BG49" i="2" s="1"/>
  <c r="BG20" i="2"/>
  <c r="BG43" i="2" s="1"/>
  <c r="BG15" i="2"/>
  <c r="BG38" i="2" s="1"/>
  <c r="BG13" i="2"/>
  <c r="BG36" i="2" s="1"/>
  <c r="BG10" i="2"/>
  <c r="BG12" i="2"/>
  <c r="BG35" i="2" s="1"/>
  <c r="BG9" i="2"/>
  <c r="BG32" i="2" s="1"/>
  <c r="C48" i="5"/>
  <c r="AU8" i="12"/>
  <c r="AU13" i="12" s="1"/>
  <c r="F80" i="12" s="1"/>
  <c r="AT29" i="12"/>
  <c r="V79" i="12" s="1"/>
  <c r="AT11" i="12"/>
  <c r="D79" i="12" s="1"/>
  <c r="AT25" i="12"/>
  <c r="R79" i="12" s="1"/>
  <c r="AT26" i="12"/>
  <c r="S79" i="12" s="1"/>
  <c r="AT30" i="12"/>
  <c r="W79" i="12" s="1"/>
  <c r="AT21" i="12"/>
  <c r="N79" i="12" s="1"/>
  <c r="AT28" i="12"/>
  <c r="U79" i="12" s="1"/>
  <c r="AT15" i="12"/>
  <c r="H79" i="12" s="1"/>
  <c r="AT19" i="12"/>
  <c r="L79" i="12" s="1"/>
  <c r="AT27" i="12"/>
  <c r="T79" i="12" s="1"/>
  <c r="AT18" i="12"/>
  <c r="K79" i="12" s="1"/>
  <c r="AT17" i="12"/>
  <c r="J79" i="12" s="1"/>
  <c r="AT23" i="12"/>
  <c r="P79" i="12" s="1"/>
  <c r="AT24" i="12"/>
  <c r="Q79" i="12" s="1"/>
  <c r="AT20" i="12"/>
  <c r="M79" i="12" s="1"/>
  <c r="AT14" i="12"/>
  <c r="G79" i="12" s="1"/>
  <c r="AT22" i="12"/>
  <c r="O79" i="12" s="1"/>
  <c r="AT12" i="12"/>
  <c r="AT16" i="12"/>
  <c r="I79" i="12" s="1"/>
  <c r="AS31" i="12"/>
  <c r="J78" i="12"/>
  <c r="BF29" i="2"/>
  <c r="BG34" i="2"/>
  <c r="BG33" i="2"/>
  <c r="C83" i="12" l="1"/>
  <c r="AX7" i="12"/>
  <c r="D51" i="5"/>
  <c r="BH17" i="2"/>
  <c r="BH40" i="2" s="1"/>
  <c r="BH28" i="2"/>
  <c r="BH51" i="2" s="1"/>
  <c r="BH23" i="2"/>
  <c r="BH46" i="2" s="1"/>
  <c r="BH18" i="2"/>
  <c r="BH41" i="2" s="1"/>
  <c r="BH15" i="2"/>
  <c r="BH38" i="2" s="1"/>
  <c r="BH21" i="2"/>
  <c r="BH44" i="2" s="1"/>
  <c r="BH25" i="2"/>
  <c r="BH48" i="2" s="1"/>
  <c r="BH19" i="2"/>
  <c r="BH42" i="2" s="1"/>
  <c r="BH22" i="2"/>
  <c r="BH45" i="2" s="1"/>
  <c r="BH16" i="2"/>
  <c r="BH39" i="2" s="1"/>
  <c r="BH12" i="2"/>
  <c r="BH35" i="2" s="1"/>
  <c r="BH26" i="2"/>
  <c r="BH49" i="2" s="1"/>
  <c r="BH27" i="2"/>
  <c r="BH50" i="2" s="1"/>
  <c r="BH10" i="2"/>
  <c r="BH33" i="2" s="1"/>
  <c r="BH9" i="2"/>
  <c r="BH32" i="2" s="1"/>
  <c r="BH20" i="2"/>
  <c r="BH43" i="2" s="1"/>
  <c r="BH13" i="2"/>
  <c r="BH36" i="2" s="1"/>
  <c r="BH24" i="2"/>
  <c r="BH47" i="2" s="1"/>
  <c r="AU11" i="12"/>
  <c r="D80" i="12" s="1"/>
  <c r="AU22" i="12"/>
  <c r="O80" i="12" s="1"/>
  <c r="AU19" i="12"/>
  <c r="L80" i="12" s="1"/>
  <c r="AU28" i="12"/>
  <c r="U80" i="12" s="1"/>
  <c r="AU17" i="12"/>
  <c r="J80" i="12" s="1"/>
  <c r="AU21" i="12"/>
  <c r="N80" i="12" s="1"/>
  <c r="AU27" i="12"/>
  <c r="T80" i="12" s="1"/>
  <c r="AU18" i="12"/>
  <c r="K80" i="12" s="1"/>
  <c r="AU20" i="12"/>
  <c r="M80" i="12" s="1"/>
  <c r="AU24" i="12"/>
  <c r="Q80" i="12" s="1"/>
  <c r="AU23" i="12"/>
  <c r="P80" i="12" s="1"/>
  <c r="AU14" i="12"/>
  <c r="G80" i="12" s="1"/>
  <c r="AU30" i="12"/>
  <c r="W80" i="12" s="1"/>
  <c r="AU12" i="12"/>
  <c r="AU26" i="12"/>
  <c r="S80" i="12" s="1"/>
  <c r="AU29" i="12"/>
  <c r="V80" i="12" s="1"/>
  <c r="AU15" i="12"/>
  <c r="H80" i="12" s="1"/>
  <c r="AU25" i="12"/>
  <c r="R80" i="12" s="1"/>
  <c r="AU16" i="12"/>
  <c r="I80" i="12" s="1"/>
  <c r="C49" i="5"/>
  <c r="AV8" i="12"/>
  <c r="AV13" i="12" s="1"/>
  <c r="F81" i="12" s="1"/>
  <c r="AT31" i="12"/>
  <c r="E79" i="12"/>
  <c r="BH34" i="2"/>
  <c r="BG29" i="2"/>
  <c r="C84" i="12" l="1"/>
  <c r="AY7" i="12"/>
  <c r="D52" i="5"/>
  <c r="BI23" i="2"/>
  <c r="BI46" i="2" s="1"/>
  <c r="BI25" i="2"/>
  <c r="BI48" i="2" s="1"/>
  <c r="BI17" i="2"/>
  <c r="BI40" i="2" s="1"/>
  <c r="BI18" i="2"/>
  <c r="BI41" i="2" s="1"/>
  <c r="BI19" i="2"/>
  <c r="BI42" i="2" s="1"/>
  <c r="BI21" i="2"/>
  <c r="BI44" i="2" s="1"/>
  <c r="BI15" i="2"/>
  <c r="BI38" i="2" s="1"/>
  <c r="BI28" i="2"/>
  <c r="BI24" i="2"/>
  <c r="BI47" i="2" s="1"/>
  <c r="BI26" i="2"/>
  <c r="BI49" i="2" s="1"/>
  <c r="BI10" i="2"/>
  <c r="BI33" i="2" s="1"/>
  <c r="BI27" i="2"/>
  <c r="BI50" i="2" s="1"/>
  <c r="BI13" i="2"/>
  <c r="BI36" i="2" s="1"/>
  <c r="BI9" i="2"/>
  <c r="BI32" i="2" s="1"/>
  <c r="BI16" i="2"/>
  <c r="BI39" i="2" s="1"/>
  <c r="BI12" i="2"/>
  <c r="BI35" i="2" s="1"/>
  <c r="BI20" i="2"/>
  <c r="BI43" i="2" s="1"/>
  <c r="BI22" i="2"/>
  <c r="BI45" i="2" s="1"/>
  <c r="C50" i="5"/>
  <c r="AW8" i="12"/>
  <c r="AW13" i="12" s="1"/>
  <c r="F82" i="12" s="1"/>
  <c r="AV15" i="12"/>
  <c r="H81" i="12" s="1"/>
  <c r="AV27" i="12"/>
  <c r="T81" i="12" s="1"/>
  <c r="AV24" i="12"/>
  <c r="Q81" i="12" s="1"/>
  <c r="AV22" i="12"/>
  <c r="O81" i="12" s="1"/>
  <c r="AV28" i="12"/>
  <c r="U81" i="12" s="1"/>
  <c r="AV17" i="12"/>
  <c r="J81" i="12" s="1"/>
  <c r="AV21" i="12"/>
  <c r="N81" i="12" s="1"/>
  <c r="AV20" i="12"/>
  <c r="M81" i="12" s="1"/>
  <c r="AV23" i="12"/>
  <c r="P81" i="12" s="1"/>
  <c r="AV29" i="12"/>
  <c r="V81" i="12" s="1"/>
  <c r="AV18" i="12"/>
  <c r="K81" i="12" s="1"/>
  <c r="AV14" i="12"/>
  <c r="G81" i="12" s="1"/>
  <c r="AV12" i="12"/>
  <c r="E81" i="12" s="1"/>
  <c r="AV19" i="12"/>
  <c r="L81" i="12" s="1"/>
  <c r="AV25" i="12"/>
  <c r="R81" i="12" s="1"/>
  <c r="AV11" i="12"/>
  <c r="AV30" i="12"/>
  <c r="W81" i="12" s="1"/>
  <c r="AV16" i="12"/>
  <c r="I81" i="12" s="1"/>
  <c r="AV26" i="12"/>
  <c r="S81" i="12" s="1"/>
  <c r="AU31" i="12"/>
  <c r="E80" i="12"/>
  <c r="BH29" i="2"/>
  <c r="BI51" i="2"/>
  <c r="BI34" i="2"/>
  <c r="AZ7" i="12" l="1"/>
  <c r="BJ18" i="2"/>
  <c r="BJ41" i="2" s="1"/>
  <c r="D53" i="5"/>
  <c r="BJ20" i="2"/>
  <c r="BJ43" i="2" s="1"/>
  <c r="BJ28" i="2"/>
  <c r="BJ51" i="2" s="1"/>
  <c r="C85" i="12"/>
  <c r="BJ27" i="2"/>
  <c r="BJ50" i="2" s="1"/>
  <c r="BJ24" i="2"/>
  <c r="BJ47" i="2" s="1"/>
  <c r="BJ21" i="2"/>
  <c r="BJ44" i="2" s="1"/>
  <c r="BJ15" i="2"/>
  <c r="BJ38" i="2" s="1"/>
  <c r="BJ22" i="2"/>
  <c r="BJ45" i="2" s="1"/>
  <c r="BJ16" i="2"/>
  <c r="BJ39" i="2" s="1"/>
  <c r="BJ12" i="2"/>
  <c r="BJ35" i="2" s="1"/>
  <c r="BJ10" i="2"/>
  <c r="BJ33" i="2" s="1"/>
  <c r="BJ25" i="2"/>
  <c r="BJ48" i="2" s="1"/>
  <c r="BJ23" i="2"/>
  <c r="BJ46" i="2" s="1"/>
  <c r="BJ13" i="2"/>
  <c r="BJ36" i="2" s="1"/>
  <c r="BJ26" i="2"/>
  <c r="BJ49" i="2" s="1"/>
  <c r="BJ17" i="2"/>
  <c r="BJ40" i="2" s="1"/>
  <c r="BJ9" i="2"/>
  <c r="BJ32" i="2" s="1"/>
  <c r="BJ19" i="2"/>
  <c r="BJ42" i="2" s="1"/>
  <c r="D81" i="12"/>
  <c r="AV31" i="12"/>
  <c r="AW17" i="12"/>
  <c r="J82" i="12" s="1"/>
  <c r="AW11" i="12"/>
  <c r="D82" i="12" s="1"/>
  <c r="AW20" i="12"/>
  <c r="M82" i="12" s="1"/>
  <c r="AW24" i="12"/>
  <c r="Q82" i="12" s="1"/>
  <c r="AW21" i="12"/>
  <c r="N82" i="12" s="1"/>
  <c r="AW27" i="12"/>
  <c r="T82" i="12" s="1"/>
  <c r="AW12" i="12"/>
  <c r="E82" i="12" s="1"/>
  <c r="AW19" i="12"/>
  <c r="L82" i="12" s="1"/>
  <c r="AW29" i="12"/>
  <c r="V82" i="12" s="1"/>
  <c r="AW14" i="12"/>
  <c r="G82" i="12" s="1"/>
  <c r="AW30" i="12"/>
  <c r="W82" i="12" s="1"/>
  <c r="AW18" i="12"/>
  <c r="AW25" i="12"/>
  <c r="R82" i="12" s="1"/>
  <c r="AW28" i="12"/>
  <c r="U82" i="12" s="1"/>
  <c r="AW23" i="12"/>
  <c r="P82" i="12" s="1"/>
  <c r="AW22" i="12"/>
  <c r="O82" i="12" s="1"/>
  <c r="AW26" i="12"/>
  <c r="S82" i="12" s="1"/>
  <c r="AW15" i="12"/>
  <c r="H82" i="12" s="1"/>
  <c r="AW16" i="12"/>
  <c r="I82" i="12" s="1"/>
  <c r="C51" i="5"/>
  <c r="AX8" i="12"/>
  <c r="AX13" i="12" s="1"/>
  <c r="F83" i="12" s="1"/>
  <c r="BI29" i="2"/>
  <c r="BJ34" i="2"/>
  <c r="BA7" i="12" l="1"/>
  <c r="BK17" i="2"/>
  <c r="BK40" i="2" s="1"/>
  <c r="D54" i="5"/>
  <c r="C86" i="12"/>
  <c r="BK16" i="2"/>
  <c r="BK39" i="2" s="1"/>
  <c r="BK22" i="2"/>
  <c r="BK45" i="2" s="1"/>
  <c r="BK21" i="2"/>
  <c r="BK44" i="2" s="1"/>
  <c r="BK19" i="2"/>
  <c r="BK42" i="2" s="1"/>
  <c r="BK23" i="2"/>
  <c r="BK46" i="2" s="1"/>
  <c r="BK27" i="2"/>
  <c r="BK50" i="2" s="1"/>
  <c r="BK24" i="2"/>
  <c r="BK47" i="2" s="1"/>
  <c r="BK10" i="2"/>
  <c r="BK33" i="2" s="1"/>
  <c r="BK12" i="2"/>
  <c r="BK35" i="2" s="1"/>
  <c r="BK18" i="2"/>
  <c r="BK41" i="2" s="1"/>
  <c r="BK28" i="2"/>
  <c r="BK51" i="2" s="1"/>
  <c r="BK13" i="2"/>
  <c r="BK36" i="2" s="1"/>
  <c r="BK26" i="2"/>
  <c r="BK49" i="2" s="1"/>
  <c r="BK15" i="2"/>
  <c r="BK38" i="2" s="1"/>
  <c r="BK20" i="2"/>
  <c r="BK43" i="2" s="1"/>
  <c r="BK9" i="2"/>
  <c r="BK32" i="2" s="1"/>
  <c r="BK25" i="2"/>
  <c r="BK48" i="2" s="1"/>
  <c r="AX25" i="12"/>
  <c r="R83" i="12" s="1"/>
  <c r="AX11" i="12"/>
  <c r="D83" i="12" s="1"/>
  <c r="AX20" i="12"/>
  <c r="M83" i="12" s="1"/>
  <c r="AX24" i="12"/>
  <c r="Q83" i="12" s="1"/>
  <c r="AX21" i="12"/>
  <c r="N83" i="12" s="1"/>
  <c r="AX30" i="12"/>
  <c r="W83" i="12" s="1"/>
  <c r="AX19" i="12"/>
  <c r="L83" i="12" s="1"/>
  <c r="AX14" i="12"/>
  <c r="G83" i="12" s="1"/>
  <c r="AX17" i="12"/>
  <c r="AX27" i="12"/>
  <c r="T83" i="12" s="1"/>
  <c r="AX15" i="12"/>
  <c r="H83" i="12" s="1"/>
  <c r="AX18" i="12"/>
  <c r="K83" i="12" s="1"/>
  <c r="AX28" i="12"/>
  <c r="U83" i="12" s="1"/>
  <c r="AX26" i="12"/>
  <c r="S83" i="12" s="1"/>
  <c r="AX12" i="12"/>
  <c r="E83" i="12" s="1"/>
  <c r="AX22" i="12"/>
  <c r="O83" i="12" s="1"/>
  <c r="AX23" i="12"/>
  <c r="P83" i="12" s="1"/>
  <c r="AX29" i="12"/>
  <c r="V83" i="12" s="1"/>
  <c r="AX16" i="12"/>
  <c r="I83" i="12" s="1"/>
  <c r="AW31" i="12"/>
  <c r="K82" i="12"/>
  <c r="C52" i="5"/>
  <c r="AY8" i="12"/>
  <c r="AY13" i="12" s="1"/>
  <c r="F84" i="12" s="1"/>
  <c r="BK34" i="2"/>
  <c r="BJ29" i="2"/>
  <c r="BL24" i="2" l="1"/>
  <c r="BL47" i="2" s="1"/>
  <c r="C87" i="12"/>
  <c r="BB7" i="12"/>
  <c r="BL16" i="2"/>
  <c r="BL39" i="2" s="1"/>
  <c r="D55" i="5"/>
  <c r="BL27" i="2"/>
  <c r="BL50" i="2" s="1"/>
  <c r="BL19" i="2"/>
  <c r="BL42" i="2" s="1"/>
  <c r="BL18" i="2"/>
  <c r="BL41" i="2" s="1"/>
  <c r="BL15" i="2"/>
  <c r="BL38" i="2" s="1"/>
  <c r="BL28" i="2"/>
  <c r="BL51" i="2" s="1"/>
  <c r="BL17" i="2"/>
  <c r="BL40" i="2" s="1"/>
  <c r="BL20" i="2"/>
  <c r="BL43" i="2" s="1"/>
  <c r="BL23" i="2"/>
  <c r="BL46" i="2" s="1"/>
  <c r="BL13" i="2"/>
  <c r="BL36" i="2" s="1"/>
  <c r="BL26" i="2"/>
  <c r="BL49" i="2" s="1"/>
  <c r="BL21" i="2"/>
  <c r="BL44" i="2" s="1"/>
  <c r="BL10" i="2"/>
  <c r="BL33" i="2" s="1"/>
  <c r="BL9" i="2"/>
  <c r="BL32" i="2" s="1"/>
  <c r="BL22" i="2"/>
  <c r="BL45" i="2" s="1"/>
  <c r="BL25" i="2"/>
  <c r="BL48" i="2" s="1"/>
  <c r="BL12" i="2"/>
  <c r="BL35" i="2" s="1"/>
  <c r="C53" i="5"/>
  <c r="AZ8" i="12"/>
  <c r="AZ13" i="12" s="1"/>
  <c r="F85" i="12" s="1"/>
  <c r="AX31" i="12"/>
  <c r="J83" i="12"/>
  <c r="AY11" i="12"/>
  <c r="D84" i="12" s="1"/>
  <c r="AY26" i="12"/>
  <c r="S84" i="12" s="1"/>
  <c r="AY15" i="12"/>
  <c r="H84" i="12" s="1"/>
  <c r="AY25" i="12"/>
  <c r="R84" i="12" s="1"/>
  <c r="AY21" i="12"/>
  <c r="N84" i="12" s="1"/>
  <c r="AY22" i="12"/>
  <c r="O84" i="12" s="1"/>
  <c r="AY28" i="12"/>
  <c r="U84" i="12" s="1"/>
  <c r="AY27" i="12"/>
  <c r="T84" i="12" s="1"/>
  <c r="AY19" i="12"/>
  <c r="L84" i="12" s="1"/>
  <c r="AY18" i="12"/>
  <c r="K84" i="12" s="1"/>
  <c r="AY17" i="12"/>
  <c r="J84" i="12" s="1"/>
  <c r="AY23" i="12"/>
  <c r="P84" i="12" s="1"/>
  <c r="AY29" i="12"/>
  <c r="V84" i="12" s="1"/>
  <c r="AY14" i="12"/>
  <c r="G84" i="12" s="1"/>
  <c r="AY12" i="12"/>
  <c r="AY20" i="12"/>
  <c r="M84" i="12" s="1"/>
  <c r="AY24" i="12"/>
  <c r="Q84" i="12" s="1"/>
  <c r="AY30" i="12"/>
  <c r="W84" i="12" s="1"/>
  <c r="AY16" i="12"/>
  <c r="I84" i="12" s="1"/>
  <c r="BK29" i="2"/>
  <c r="BL34" i="2"/>
  <c r="C88" i="12" l="1"/>
  <c r="BC7" i="12"/>
  <c r="D56" i="5"/>
  <c r="BM15" i="2"/>
  <c r="BM38" i="2" s="1"/>
  <c r="BM20" i="2"/>
  <c r="BM43" i="2" s="1"/>
  <c r="BM22" i="2"/>
  <c r="BM45" i="2" s="1"/>
  <c r="BM18" i="2"/>
  <c r="BM41" i="2" s="1"/>
  <c r="BM23" i="2"/>
  <c r="BM46" i="2" s="1"/>
  <c r="BM17" i="2"/>
  <c r="BM40" i="2" s="1"/>
  <c r="BM27" i="2"/>
  <c r="BM50" i="2" s="1"/>
  <c r="BM21" i="2"/>
  <c r="BM44" i="2" s="1"/>
  <c r="BM25" i="2"/>
  <c r="BM48" i="2" s="1"/>
  <c r="BM16" i="2"/>
  <c r="BM39" i="2" s="1"/>
  <c r="BM13" i="2"/>
  <c r="BM36" i="2" s="1"/>
  <c r="BM12" i="2"/>
  <c r="BM35" i="2" s="1"/>
  <c r="BM28" i="2"/>
  <c r="BM26" i="2"/>
  <c r="BM49" i="2" s="1"/>
  <c r="BM24" i="2"/>
  <c r="BM47" i="2" s="1"/>
  <c r="BM19" i="2"/>
  <c r="BM42" i="2" s="1"/>
  <c r="BM10" i="2"/>
  <c r="BM33" i="2" s="1"/>
  <c r="BM9" i="2"/>
  <c r="BM32" i="2" s="1"/>
  <c r="AY31" i="12"/>
  <c r="E84" i="12"/>
  <c r="AZ19" i="12"/>
  <c r="L85" i="12" s="1"/>
  <c r="AZ23" i="12"/>
  <c r="P85" i="12" s="1"/>
  <c r="AZ27" i="12"/>
  <c r="T85" i="12" s="1"/>
  <c r="AZ26" i="12"/>
  <c r="S85" i="12" s="1"/>
  <c r="AZ11" i="12"/>
  <c r="AZ18" i="12"/>
  <c r="K85" i="12" s="1"/>
  <c r="AZ22" i="12"/>
  <c r="O85" i="12" s="1"/>
  <c r="AZ15" i="12"/>
  <c r="H85" i="12" s="1"/>
  <c r="AZ24" i="12"/>
  <c r="Q85" i="12" s="1"/>
  <c r="AZ17" i="12"/>
  <c r="J85" i="12" s="1"/>
  <c r="AZ20" i="12"/>
  <c r="M85" i="12" s="1"/>
  <c r="AZ14" i="12"/>
  <c r="G85" i="12" s="1"/>
  <c r="AZ21" i="12"/>
  <c r="N85" i="12" s="1"/>
  <c r="AZ28" i="12"/>
  <c r="U85" i="12" s="1"/>
  <c r="AZ30" i="12"/>
  <c r="W85" i="12" s="1"/>
  <c r="AZ12" i="12"/>
  <c r="E85" i="12" s="1"/>
  <c r="AZ29" i="12"/>
  <c r="V85" i="12" s="1"/>
  <c r="AZ25" i="12"/>
  <c r="R85" i="12" s="1"/>
  <c r="AZ16" i="12"/>
  <c r="I85" i="12" s="1"/>
  <c r="C54" i="5"/>
  <c r="BA8" i="12"/>
  <c r="BA13" i="12" s="1"/>
  <c r="F86" i="12" s="1"/>
  <c r="BL29" i="2"/>
  <c r="BM51" i="2"/>
  <c r="BM34" i="2"/>
  <c r="BD7" i="12" l="1"/>
  <c r="D57" i="5"/>
  <c r="C89" i="12"/>
  <c r="BN21" i="2"/>
  <c r="BN44" i="2" s="1"/>
  <c r="BN18" i="2"/>
  <c r="BN41" i="2" s="1"/>
  <c r="BN26" i="2"/>
  <c r="BN49" i="2" s="1"/>
  <c r="BN25" i="2"/>
  <c r="BN48" i="2" s="1"/>
  <c r="BN17" i="2"/>
  <c r="BN40" i="2" s="1"/>
  <c r="BN23" i="2"/>
  <c r="BN46" i="2" s="1"/>
  <c r="BN20" i="2"/>
  <c r="BN43" i="2" s="1"/>
  <c r="BN24" i="2"/>
  <c r="BN47" i="2" s="1"/>
  <c r="BN28" i="2"/>
  <c r="BN51" i="2" s="1"/>
  <c r="BN27" i="2"/>
  <c r="BN50" i="2" s="1"/>
  <c r="BN22" i="2"/>
  <c r="BN45" i="2" s="1"/>
  <c r="BN13" i="2"/>
  <c r="BN36" i="2" s="1"/>
  <c r="BN15" i="2"/>
  <c r="BN38" i="2" s="1"/>
  <c r="BN12" i="2"/>
  <c r="BN35" i="2" s="1"/>
  <c r="BN10" i="2"/>
  <c r="BN33" i="2" s="1"/>
  <c r="BN9" i="2"/>
  <c r="BN32" i="2" s="1"/>
  <c r="BN19" i="2"/>
  <c r="BN42" i="2" s="1"/>
  <c r="BN16" i="2"/>
  <c r="BN39" i="2" s="1"/>
  <c r="D85" i="12"/>
  <c r="AZ31" i="12"/>
  <c r="BA11" i="12"/>
  <c r="D86" i="12" s="1"/>
  <c r="BA27" i="12"/>
  <c r="T86" i="12" s="1"/>
  <c r="BA28" i="12"/>
  <c r="U86" i="12" s="1"/>
  <c r="BA15" i="12"/>
  <c r="H86" i="12" s="1"/>
  <c r="BA12" i="12"/>
  <c r="BA20" i="12"/>
  <c r="M86" i="12" s="1"/>
  <c r="BA24" i="12"/>
  <c r="Q86" i="12" s="1"/>
  <c r="BA21" i="12"/>
  <c r="N86" i="12" s="1"/>
  <c r="BA23" i="12"/>
  <c r="P86" i="12" s="1"/>
  <c r="BA17" i="12"/>
  <c r="J86" i="12" s="1"/>
  <c r="BA22" i="12"/>
  <c r="O86" i="12" s="1"/>
  <c r="BA14" i="12"/>
  <c r="G86" i="12" s="1"/>
  <c r="BA30" i="12"/>
  <c r="W86" i="12" s="1"/>
  <c r="BA26" i="12"/>
  <c r="S86" i="12" s="1"/>
  <c r="BA29" i="12"/>
  <c r="V86" i="12" s="1"/>
  <c r="BA25" i="12"/>
  <c r="R86" i="12" s="1"/>
  <c r="BA18" i="12"/>
  <c r="K86" i="12" s="1"/>
  <c r="BA19" i="12"/>
  <c r="L86" i="12" s="1"/>
  <c r="BA16" i="12"/>
  <c r="I86" i="12" s="1"/>
  <c r="C55" i="5"/>
  <c r="BB8" i="12"/>
  <c r="BB13" i="12" s="1"/>
  <c r="F87" i="12" s="1"/>
  <c r="BM29" i="2"/>
  <c r="BN34" i="2"/>
  <c r="BE7" i="12" l="1"/>
  <c r="D58" i="5"/>
  <c r="C90" i="12"/>
  <c r="BO25" i="2"/>
  <c r="BO48" i="2" s="1"/>
  <c r="BO20" i="2"/>
  <c r="BO43" i="2" s="1"/>
  <c r="BO17" i="2"/>
  <c r="BO40" i="2" s="1"/>
  <c r="BO28" i="2"/>
  <c r="BO51" i="2" s="1"/>
  <c r="BO22" i="2"/>
  <c r="BO45" i="2" s="1"/>
  <c r="BO16" i="2"/>
  <c r="BO39" i="2" s="1"/>
  <c r="BO26" i="2"/>
  <c r="BO49" i="2" s="1"/>
  <c r="BO15" i="2"/>
  <c r="BO38" i="2" s="1"/>
  <c r="BO13" i="2"/>
  <c r="BO36" i="2" s="1"/>
  <c r="BO10" i="2"/>
  <c r="BO33" i="2" s="1"/>
  <c r="BO18" i="2"/>
  <c r="BO41" i="2" s="1"/>
  <c r="BO12" i="2"/>
  <c r="BO35" i="2" s="1"/>
  <c r="BO21" i="2"/>
  <c r="BO44" i="2" s="1"/>
  <c r="BO19" i="2"/>
  <c r="BO42" i="2" s="1"/>
  <c r="BO27" i="2"/>
  <c r="BO50" i="2" s="1"/>
  <c r="BO24" i="2"/>
  <c r="BO47" i="2" s="1"/>
  <c r="BO23" i="2"/>
  <c r="BO46" i="2" s="1"/>
  <c r="BO9" i="2"/>
  <c r="BO32" i="2" s="1"/>
  <c r="BB21" i="12"/>
  <c r="N87" i="12" s="1"/>
  <c r="BB11" i="12"/>
  <c r="D87" i="12" s="1"/>
  <c r="BB28" i="12"/>
  <c r="U87" i="12" s="1"/>
  <c r="BB15" i="12"/>
  <c r="H87" i="12" s="1"/>
  <c r="BB23" i="12"/>
  <c r="P87" i="12" s="1"/>
  <c r="BB20" i="12"/>
  <c r="M87" i="12" s="1"/>
  <c r="BB24" i="12"/>
  <c r="Q87" i="12" s="1"/>
  <c r="BB25" i="12"/>
  <c r="R87" i="12" s="1"/>
  <c r="BB26" i="12"/>
  <c r="S87" i="12" s="1"/>
  <c r="BB17" i="12"/>
  <c r="J87" i="12" s="1"/>
  <c r="BB30" i="12"/>
  <c r="W87" i="12" s="1"/>
  <c r="BB12" i="12"/>
  <c r="BB19" i="12"/>
  <c r="L87" i="12" s="1"/>
  <c r="BB14" i="12"/>
  <c r="G87" i="12" s="1"/>
  <c r="BB16" i="12"/>
  <c r="I87" i="12" s="1"/>
  <c r="BB22" i="12"/>
  <c r="O87" i="12" s="1"/>
  <c r="BB27" i="12"/>
  <c r="T87" i="12" s="1"/>
  <c r="BB18" i="12"/>
  <c r="K87" i="12" s="1"/>
  <c r="BB29" i="12"/>
  <c r="V87" i="12" s="1"/>
  <c r="BA31" i="12"/>
  <c r="E86" i="12"/>
  <c r="C56" i="5"/>
  <c r="BC8" i="12"/>
  <c r="BC13" i="12" s="1"/>
  <c r="F88" i="12" s="1"/>
  <c r="BO34" i="2"/>
  <c r="BN29" i="2"/>
  <c r="C91" i="12" l="1"/>
  <c r="BF7" i="12"/>
  <c r="D59" i="5"/>
  <c r="BP22" i="2"/>
  <c r="BP45" i="2" s="1"/>
  <c r="BP24" i="2"/>
  <c r="BP47" i="2" s="1"/>
  <c r="BP21" i="2"/>
  <c r="BP44" i="2" s="1"/>
  <c r="BP26" i="2"/>
  <c r="BP49" i="2" s="1"/>
  <c r="BP25" i="2"/>
  <c r="BP48" i="2" s="1"/>
  <c r="BP27" i="2"/>
  <c r="BP50" i="2" s="1"/>
  <c r="BP19" i="2"/>
  <c r="BP42" i="2" s="1"/>
  <c r="BP16" i="2"/>
  <c r="BP39" i="2" s="1"/>
  <c r="BP20" i="2"/>
  <c r="BP43" i="2" s="1"/>
  <c r="BP12" i="2"/>
  <c r="BP35" i="2" s="1"/>
  <c r="BP23" i="2"/>
  <c r="BP46" i="2" s="1"/>
  <c r="BP10" i="2"/>
  <c r="BP33" i="2" s="1"/>
  <c r="BP15" i="2"/>
  <c r="BP38" i="2" s="1"/>
  <c r="BP9" i="2"/>
  <c r="BP32" i="2" s="1"/>
  <c r="BP13" i="2"/>
  <c r="BP36" i="2" s="1"/>
  <c r="BP17" i="2"/>
  <c r="BP40" i="2" s="1"/>
  <c r="BP18" i="2"/>
  <c r="BP41" i="2" s="1"/>
  <c r="BP28" i="2"/>
  <c r="BP51" i="2" s="1"/>
  <c r="C57" i="5"/>
  <c r="BD8" i="12"/>
  <c r="BD13" i="12" s="1"/>
  <c r="F89" i="12" s="1"/>
  <c r="BC11" i="12"/>
  <c r="D88" i="12" s="1"/>
  <c r="BC17" i="12"/>
  <c r="BC23" i="12"/>
  <c r="P88" i="12" s="1"/>
  <c r="BC29" i="12"/>
  <c r="V88" i="12" s="1"/>
  <c r="BC25" i="12"/>
  <c r="R88" i="12" s="1"/>
  <c r="BC14" i="12"/>
  <c r="G88" i="12" s="1"/>
  <c r="BC30" i="12"/>
  <c r="W88" i="12" s="1"/>
  <c r="BC20" i="12"/>
  <c r="M88" i="12" s="1"/>
  <c r="BC12" i="12"/>
  <c r="E88" i="12" s="1"/>
  <c r="BC15" i="12"/>
  <c r="H88" i="12" s="1"/>
  <c r="BC26" i="12"/>
  <c r="S88" i="12" s="1"/>
  <c r="BC28" i="12"/>
  <c r="U88" i="12" s="1"/>
  <c r="BC22" i="12"/>
  <c r="O88" i="12" s="1"/>
  <c r="BC21" i="12"/>
  <c r="N88" i="12" s="1"/>
  <c r="BC24" i="12"/>
  <c r="Q88" i="12" s="1"/>
  <c r="BC18" i="12"/>
  <c r="K88" i="12" s="1"/>
  <c r="BC19" i="12"/>
  <c r="L88" i="12" s="1"/>
  <c r="BC16" i="12"/>
  <c r="I88" i="12" s="1"/>
  <c r="BC27" i="12"/>
  <c r="T88" i="12" s="1"/>
  <c r="BB31" i="12"/>
  <c r="E87" i="12"/>
  <c r="BP34" i="2"/>
  <c r="BO29" i="2"/>
  <c r="C92" i="12" l="1"/>
  <c r="BG7" i="12"/>
  <c r="D60" i="5"/>
  <c r="BQ21" i="2"/>
  <c r="BQ44" i="2" s="1"/>
  <c r="BQ19" i="2"/>
  <c r="BQ42" i="2" s="1"/>
  <c r="BQ15" i="2"/>
  <c r="BQ38" i="2" s="1"/>
  <c r="BQ28" i="2"/>
  <c r="BQ51" i="2" s="1"/>
  <c r="BQ26" i="2"/>
  <c r="BQ49" i="2" s="1"/>
  <c r="BQ20" i="2"/>
  <c r="BQ43" i="2" s="1"/>
  <c r="BQ22" i="2"/>
  <c r="BQ45" i="2" s="1"/>
  <c r="BQ23" i="2"/>
  <c r="BQ46" i="2" s="1"/>
  <c r="BQ18" i="2"/>
  <c r="BQ41" i="2" s="1"/>
  <c r="BQ24" i="2"/>
  <c r="BQ47" i="2" s="1"/>
  <c r="BQ27" i="2"/>
  <c r="BQ50" i="2" s="1"/>
  <c r="BQ13" i="2"/>
  <c r="BQ36" i="2" s="1"/>
  <c r="BQ9" i="2"/>
  <c r="BQ32" i="2" s="1"/>
  <c r="BQ25" i="2"/>
  <c r="BQ48" i="2" s="1"/>
  <c r="BQ10" i="2"/>
  <c r="BQ33" i="2" s="1"/>
  <c r="BQ16" i="2"/>
  <c r="BQ39" i="2" s="1"/>
  <c r="BQ17" i="2"/>
  <c r="BQ40" i="2" s="1"/>
  <c r="BQ12" i="2"/>
  <c r="BQ35" i="2" s="1"/>
  <c r="C58" i="5"/>
  <c r="BE8" i="12"/>
  <c r="BE13" i="12" s="1"/>
  <c r="F90" i="12" s="1"/>
  <c r="BD15" i="12"/>
  <c r="H89" i="12" s="1"/>
  <c r="BD17" i="12"/>
  <c r="J89" i="12" s="1"/>
  <c r="BD21" i="12"/>
  <c r="N89" i="12" s="1"/>
  <c r="BD25" i="12"/>
  <c r="R89" i="12" s="1"/>
  <c r="BD20" i="12"/>
  <c r="M89" i="12" s="1"/>
  <c r="BD11" i="12"/>
  <c r="BD14" i="12"/>
  <c r="G89" i="12" s="1"/>
  <c r="BD30" i="12"/>
  <c r="W89" i="12" s="1"/>
  <c r="BD12" i="12"/>
  <c r="E89" i="12" s="1"/>
  <c r="BD19" i="12"/>
  <c r="L89" i="12" s="1"/>
  <c r="BD23" i="12"/>
  <c r="P89" i="12" s="1"/>
  <c r="BD26" i="12"/>
  <c r="S89" i="12" s="1"/>
  <c r="BD18" i="12"/>
  <c r="K89" i="12" s="1"/>
  <c r="BD22" i="12"/>
  <c r="O89" i="12" s="1"/>
  <c r="BD29" i="12"/>
  <c r="V89" i="12" s="1"/>
  <c r="BD24" i="12"/>
  <c r="Q89" i="12" s="1"/>
  <c r="BD28" i="12"/>
  <c r="U89" i="12" s="1"/>
  <c r="BD27" i="12"/>
  <c r="T89" i="12" s="1"/>
  <c r="BD16" i="12"/>
  <c r="I89" i="12" s="1"/>
  <c r="BC31" i="12"/>
  <c r="J88" i="12"/>
  <c r="BQ34" i="2"/>
  <c r="BP29" i="2"/>
  <c r="BH7" i="12" l="1"/>
  <c r="D61" i="5"/>
  <c r="BR24" i="2"/>
  <c r="BR47" i="2" s="1"/>
  <c r="C93" i="12"/>
  <c r="BR22" i="2"/>
  <c r="BR45" i="2" s="1"/>
  <c r="BR16" i="2"/>
  <c r="BR39" i="2" s="1"/>
  <c r="BR23" i="2"/>
  <c r="BR46" i="2" s="1"/>
  <c r="BR21" i="2"/>
  <c r="BR44" i="2" s="1"/>
  <c r="BR15" i="2"/>
  <c r="BR38" i="2" s="1"/>
  <c r="BR17" i="2"/>
  <c r="BR40" i="2" s="1"/>
  <c r="BR20" i="2"/>
  <c r="BR43" i="2" s="1"/>
  <c r="BR10" i="2"/>
  <c r="BR33" i="2" s="1"/>
  <c r="BR25" i="2"/>
  <c r="BR48" i="2" s="1"/>
  <c r="BR18" i="2"/>
  <c r="BR41" i="2" s="1"/>
  <c r="BR19" i="2"/>
  <c r="BR42" i="2" s="1"/>
  <c r="BR13" i="2"/>
  <c r="BR36" i="2" s="1"/>
  <c r="BR12" i="2"/>
  <c r="BR35" i="2" s="1"/>
  <c r="BR28" i="2"/>
  <c r="BR27" i="2"/>
  <c r="BR50" i="2" s="1"/>
  <c r="BR9" i="2"/>
  <c r="BR32" i="2" s="1"/>
  <c r="BR26" i="2"/>
  <c r="BR49" i="2" s="1"/>
  <c r="C59" i="5"/>
  <c r="BF8" i="12"/>
  <c r="BF13" i="12" s="1"/>
  <c r="F91" i="12" s="1"/>
  <c r="BE17" i="12"/>
  <c r="J90" i="12" s="1"/>
  <c r="BE11" i="12"/>
  <c r="D90" i="12" s="1"/>
  <c r="BE23" i="12"/>
  <c r="P90" i="12" s="1"/>
  <c r="BE19" i="12"/>
  <c r="L90" i="12" s="1"/>
  <c r="BE25" i="12"/>
  <c r="R90" i="12" s="1"/>
  <c r="BE22" i="12"/>
  <c r="O90" i="12" s="1"/>
  <c r="BE18" i="12"/>
  <c r="BE20" i="12"/>
  <c r="M90" i="12" s="1"/>
  <c r="BE28" i="12"/>
  <c r="U90" i="12" s="1"/>
  <c r="BE15" i="12"/>
  <c r="H90" i="12" s="1"/>
  <c r="BE27" i="12"/>
  <c r="T90" i="12" s="1"/>
  <c r="BE26" i="12"/>
  <c r="S90" i="12" s="1"/>
  <c r="BE24" i="12"/>
  <c r="Q90" i="12" s="1"/>
  <c r="BE21" i="12"/>
  <c r="N90" i="12" s="1"/>
  <c r="BE30" i="12"/>
  <c r="W90" i="12" s="1"/>
  <c r="BE14" i="12"/>
  <c r="G90" i="12" s="1"/>
  <c r="BE12" i="12"/>
  <c r="E90" i="12" s="1"/>
  <c r="BE29" i="12"/>
  <c r="V90" i="12" s="1"/>
  <c r="BE16" i="12"/>
  <c r="I90" i="12" s="1"/>
  <c r="D89" i="12"/>
  <c r="BD31" i="12"/>
  <c r="BQ29" i="2"/>
  <c r="BR51" i="2"/>
  <c r="BR34" i="2"/>
  <c r="BI7" i="12" l="1"/>
  <c r="D62" i="5"/>
  <c r="C94" i="12"/>
  <c r="BS17" i="2"/>
  <c r="BS40" i="2" s="1"/>
  <c r="BS18" i="2"/>
  <c r="BS41" i="2" s="1"/>
  <c r="BS19" i="2"/>
  <c r="BS42" i="2" s="1"/>
  <c r="BS23" i="2"/>
  <c r="BS46" i="2" s="1"/>
  <c r="BS27" i="2"/>
  <c r="BS50" i="2" s="1"/>
  <c r="BS26" i="2"/>
  <c r="BS49" i="2" s="1"/>
  <c r="BS21" i="2"/>
  <c r="BS44" i="2" s="1"/>
  <c r="BS22" i="2"/>
  <c r="BS45" i="2" s="1"/>
  <c r="BS20" i="2"/>
  <c r="BS43" i="2" s="1"/>
  <c r="BS25" i="2"/>
  <c r="BS48" i="2" s="1"/>
  <c r="BS16" i="2"/>
  <c r="BS39" i="2" s="1"/>
  <c r="BS10" i="2"/>
  <c r="BS33" i="2" s="1"/>
  <c r="BS15" i="2"/>
  <c r="BS38" i="2" s="1"/>
  <c r="BS13" i="2"/>
  <c r="BS36" i="2" s="1"/>
  <c r="BS9" i="2"/>
  <c r="BS24" i="2"/>
  <c r="BS47" i="2" s="1"/>
  <c r="BS28" i="2"/>
  <c r="BS12" i="2"/>
  <c r="BS35" i="2" s="1"/>
  <c r="BE31" i="12"/>
  <c r="K90" i="12"/>
  <c r="BF11" i="12"/>
  <c r="D91" i="12" s="1"/>
  <c r="BF19" i="12"/>
  <c r="L91" i="12" s="1"/>
  <c r="BF27" i="12"/>
  <c r="T91" i="12" s="1"/>
  <c r="BF29" i="12"/>
  <c r="V91" i="12" s="1"/>
  <c r="BF30" i="12"/>
  <c r="W91" i="12" s="1"/>
  <c r="BF18" i="12"/>
  <c r="K91" i="12" s="1"/>
  <c r="BF12" i="12"/>
  <c r="BF17" i="12"/>
  <c r="J91" i="12" s="1"/>
  <c r="BF28" i="12"/>
  <c r="U91" i="12" s="1"/>
  <c r="BF15" i="12"/>
  <c r="H91" i="12" s="1"/>
  <c r="BF21" i="12"/>
  <c r="N91" i="12" s="1"/>
  <c r="BF23" i="12"/>
  <c r="P91" i="12" s="1"/>
  <c r="BF20" i="12"/>
  <c r="M91" i="12" s="1"/>
  <c r="BF24" i="12"/>
  <c r="Q91" i="12" s="1"/>
  <c r="BF22" i="12"/>
  <c r="O91" i="12" s="1"/>
  <c r="BF14" i="12"/>
  <c r="G91" i="12" s="1"/>
  <c r="BF25" i="12"/>
  <c r="R91" i="12" s="1"/>
  <c r="BF26" i="12"/>
  <c r="S91" i="12" s="1"/>
  <c r="BF16" i="12"/>
  <c r="I91" i="12" s="1"/>
  <c r="C60" i="5"/>
  <c r="BG8" i="12"/>
  <c r="BG13" i="12" s="1"/>
  <c r="F92" i="12" s="1"/>
  <c r="BS51" i="2"/>
  <c r="BS32" i="2"/>
  <c r="BS34" i="2"/>
  <c r="BR29" i="2"/>
  <c r="C95" i="12" l="1"/>
  <c r="BJ7" i="12"/>
  <c r="D63" i="5"/>
  <c r="BT20" i="2"/>
  <c r="BT43" i="2" s="1"/>
  <c r="BT17" i="2"/>
  <c r="BT40" i="2" s="1"/>
  <c r="BT21" i="2"/>
  <c r="BT44" i="2" s="1"/>
  <c r="BT25" i="2"/>
  <c r="BT48" i="2" s="1"/>
  <c r="BT26" i="2"/>
  <c r="BT49" i="2" s="1"/>
  <c r="BT28" i="2"/>
  <c r="BT51" i="2" s="1"/>
  <c r="BT27" i="2"/>
  <c r="BT50" i="2" s="1"/>
  <c r="BT23" i="2"/>
  <c r="BT46" i="2" s="1"/>
  <c r="BT22" i="2"/>
  <c r="BT45" i="2" s="1"/>
  <c r="BT15" i="2"/>
  <c r="BT38" i="2" s="1"/>
  <c r="BT13" i="2"/>
  <c r="BT36" i="2" s="1"/>
  <c r="BT18" i="2"/>
  <c r="BT41" i="2" s="1"/>
  <c r="BT19" i="2"/>
  <c r="BT42" i="2" s="1"/>
  <c r="BT24" i="2"/>
  <c r="BT47" i="2" s="1"/>
  <c r="BT12" i="2"/>
  <c r="BT35" i="2" s="1"/>
  <c r="BT9" i="2"/>
  <c r="BT32" i="2" s="1"/>
  <c r="BT16" i="2"/>
  <c r="BT39" i="2" s="1"/>
  <c r="BT10" i="2"/>
  <c r="BT33" i="2" s="1"/>
  <c r="BF31" i="12"/>
  <c r="E91" i="12"/>
  <c r="C61" i="5"/>
  <c r="BH8" i="12"/>
  <c r="BH13" i="12" s="1"/>
  <c r="F93" i="12" s="1"/>
  <c r="BG11" i="12"/>
  <c r="D92" i="12" s="1"/>
  <c r="BG27" i="12"/>
  <c r="T92" i="12" s="1"/>
  <c r="BG12" i="12"/>
  <c r="E92" i="12" s="1"/>
  <c r="BG18" i="12"/>
  <c r="K92" i="12" s="1"/>
  <c r="BG17" i="12"/>
  <c r="J92" i="12" s="1"/>
  <c r="BG23" i="12"/>
  <c r="P92" i="12" s="1"/>
  <c r="BG21" i="12"/>
  <c r="N92" i="12" s="1"/>
  <c r="BG19" i="12"/>
  <c r="L92" i="12" s="1"/>
  <c r="BG14" i="12"/>
  <c r="G92" i="12" s="1"/>
  <c r="BG30" i="12"/>
  <c r="W92" i="12" s="1"/>
  <c r="BG24" i="12"/>
  <c r="BG25" i="12"/>
  <c r="R92" i="12" s="1"/>
  <c r="BG15" i="12"/>
  <c r="H92" i="12" s="1"/>
  <c r="BG26" i="12"/>
  <c r="S92" i="12" s="1"/>
  <c r="BG20" i="12"/>
  <c r="M92" i="12" s="1"/>
  <c r="BG29" i="12"/>
  <c r="V92" i="12" s="1"/>
  <c r="BG28" i="12"/>
  <c r="U92" i="12" s="1"/>
  <c r="BG22" i="12"/>
  <c r="O92" i="12" s="1"/>
  <c r="BG16" i="12"/>
  <c r="I92" i="12" s="1"/>
  <c r="BT34" i="2"/>
  <c r="BS29" i="2"/>
  <c r="C96" i="12" l="1"/>
  <c r="BK7" i="12"/>
  <c r="D64" i="5"/>
  <c r="BU19" i="2"/>
  <c r="BU42" i="2" s="1"/>
  <c r="BU25" i="2"/>
  <c r="BU48" i="2" s="1"/>
  <c r="BU17" i="2"/>
  <c r="BU40" i="2" s="1"/>
  <c r="BU28" i="2"/>
  <c r="BU51" i="2" s="1"/>
  <c r="BU26" i="2"/>
  <c r="BU49" i="2" s="1"/>
  <c r="BU15" i="2"/>
  <c r="BU38" i="2" s="1"/>
  <c r="BU22" i="2"/>
  <c r="BU45" i="2" s="1"/>
  <c r="BU16" i="2"/>
  <c r="BU39" i="2" s="1"/>
  <c r="BU13" i="2"/>
  <c r="BU36" i="2" s="1"/>
  <c r="BU12" i="2"/>
  <c r="BU35" i="2" s="1"/>
  <c r="BU20" i="2"/>
  <c r="BU43" i="2" s="1"/>
  <c r="BU10" i="2"/>
  <c r="BU33" i="2" s="1"/>
  <c r="BU27" i="2"/>
  <c r="BU50" i="2" s="1"/>
  <c r="BU9" i="2"/>
  <c r="BU32" i="2" s="1"/>
  <c r="BU21" i="2"/>
  <c r="BU44" i="2" s="1"/>
  <c r="BU18" i="2"/>
  <c r="BU41" i="2" s="1"/>
  <c r="BU23" i="2"/>
  <c r="BU46" i="2" s="1"/>
  <c r="BU24" i="2"/>
  <c r="BU47" i="2" s="1"/>
  <c r="BG31" i="12"/>
  <c r="Q92" i="12"/>
  <c r="C62" i="5"/>
  <c r="BI8" i="12"/>
  <c r="BI13" i="12" s="1"/>
  <c r="F94" i="12" s="1"/>
  <c r="BH19" i="12"/>
  <c r="L93" i="12" s="1"/>
  <c r="BH24" i="12"/>
  <c r="Q93" i="12" s="1"/>
  <c r="BH29" i="12"/>
  <c r="V93" i="12" s="1"/>
  <c r="BH14" i="12"/>
  <c r="G93" i="12" s="1"/>
  <c r="BH18" i="12"/>
  <c r="K93" i="12" s="1"/>
  <c r="BH28" i="12"/>
  <c r="U93" i="12" s="1"/>
  <c r="BH15" i="12"/>
  <c r="H93" i="12" s="1"/>
  <c r="BH17" i="12"/>
  <c r="J93" i="12" s="1"/>
  <c r="BH21" i="12"/>
  <c r="N93" i="12" s="1"/>
  <c r="BH25" i="12"/>
  <c r="R93" i="12" s="1"/>
  <c r="BH27" i="12"/>
  <c r="T93" i="12" s="1"/>
  <c r="BH30" i="12"/>
  <c r="W93" i="12" s="1"/>
  <c r="BH20" i="12"/>
  <c r="M93" i="12" s="1"/>
  <c r="BH12" i="12"/>
  <c r="E93" i="12" s="1"/>
  <c r="BH26" i="12"/>
  <c r="S93" i="12" s="1"/>
  <c r="BH23" i="12"/>
  <c r="P93" i="12" s="1"/>
  <c r="BH11" i="12"/>
  <c r="BH22" i="12"/>
  <c r="O93" i="12" s="1"/>
  <c r="BH16" i="12"/>
  <c r="I93" i="12" s="1"/>
  <c r="BT29" i="2"/>
  <c r="BU34" i="2"/>
  <c r="BL7" i="12" l="1"/>
  <c r="BV21" i="2"/>
  <c r="BV44" i="2" s="1"/>
  <c r="D65" i="5"/>
  <c r="C97" i="12"/>
  <c r="BV25" i="2"/>
  <c r="BV48" i="2" s="1"/>
  <c r="BV26" i="2"/>
  <c r="BV49" i="2" s="1"/>
  <c r="BV23" i="2"/>
  <c r="BV46" i="2" s="1"/>
  <c r="BV15" i="2"/>
  <c r="BV38" i="2" s="1"/>
  <c r="BV18" i="2"/>
  <c r="BV41" i="2" s="1"/>
  <c r="BV17" i="2"/>
  <c r="BV40" i="2" s="1"/>
  <c r="BV16" i="2"/>
  <c r="BV39" i="2" s="1"/>
  <c r="BV28" i="2"/>
  <c r="BV19" i="2"/>
  <c r="BV42" i="2" s="1"/>
  <c r="BV22" i="2"/>
  <c r="BV45" i="2" s="1"/>
  <c r="BV13" i="2"/>
  <c r="BV36" i="2" s="1"/>
  <c r="BV20" i="2"/>
  <c r="BV43" i="2" s="1"/>
  <c r="BV12" i="2"/>
  <c r="BV35" i="2" s="1"/>
  <c r="BV10" i="2"/>
  <c r="BV33" i="2" s="1"/>
  <c r="BV27" i="2"/>
  <c r="BV50" i="2" s="1"/>
  <c r="BV9" i="2"/>
  <c r="BV32" i="2" s="1"/>
  <c r="BV24" i="2"/>
  <c r="BV47" i="2" s="1"/>
  <c r="D93" i="12"/>
  <c r="BH31" i="12"/>
  <c r="C63" i="5"/>
  <c r="BJ8" i="12"/>
  <c r="BJ13" i="12" s="1"/>
  <c r="F95" i="12" s="1"/>
  <c r="BI11" i="12"/>
  <c r="D94" i="12" s="1"/>
  <c r="BI29" i="12"/>
  <c r="V94" i="12" s="1"/>
  <c r="BI17" i="12"/>
  <c r="J94" i="12" s="1"/>
  <c r="BI14" i="12"/>
  <c r="G94" i="12" s="1"/>
  <c r="BI19" i="12"/>
  <c r="L94" i="12" s="1"/>
  <c r="BI25" i="12"/>
  <c r="R94" i="12" s="1"/>
  <c r="BI20" i="12"/>
  <c r="M94" i="12" s="1"/>
  <c r="BI22" i="12"/>
  <c r="O94" i="12" s="1"/>
  <c r="BI28" i="12"/>
  <c r="U94" i="12" s="1"/>
  <c r="BI15" i="12"/>
  <c r="H94" i="12" s="1"/>
  <c r="BI23" i="12"/>
  <c r="P94" i="12" s="1"/>
  <c r="BI27" i="12"/>
  <c r="T94" i="12" s="1"/>
  <c r="BI30" i="12"/>
  <c r="W94" i="12" s="1"/>
  <c r="BI24" i="12"/>
  <c r="Q94" i="12" s="1"/>
  <c r="BI18" i="12"/>
  <c r="K94" i="12" s="1"/>
  <c r="BI12" i="12"/>
  <c r="BI26" i="12"/>
  <c r="S94" i="12" s="1"/>
  <c r="BI21" i="12"/>
  <c r="N94" i="12" s="1"/>
  <c r="BI16" i="12"/>
  <c r="I94" i="12" s="1"/>
  <c r="BU29" i="2"/>
  <c r="BV51" i="2"/>
  <c r="BV34" i="2"/>
  <c r="BW17" i="2" l="1"/>
  <c r="BW40" i="2" s="1"/>
  <c r="BM7" i="12"/>
  <c r="D66" i="5"/>
  <c r="C98" i="12"/>
  <c r="BW24" i="2"/>
  <c r="BW47" i="2" s="1"/>
  <c r="BW25" i="2"/>
  <c r="BW48" i="2" s="1"/>
  <c r="BW21" i="2"/>
  <c r="BW44" i="2" s="1"/>
  <c r="BW22" i="2"/>
  <c r="BW45" i="2" s="1"/>
  <c r="BW26" i="2"/>
  <c r="BW49" i="2" s="1"/>
  <c r="BW19" i="2"/>
  <c r="BW42" i="2" s="1"/>
  <c r="BW23" i="2"/>
  <c r="BW46" i="2" s="1"/>
  <c r="BW27" i="2"/>
  <c r="BW50" i="2" s="1"/>
  <c r="BW28" i="2"/>
  <c r="BW51" i="2" s="1"/>
  <c r="BW10" i="2"/>
  <c r="BW33" i="2" s="1"/>
  <c r="BW15" i="2"/>
  <c r="BW38" i="2" s="1"/>
  <c r="BW12" i="2"/>
  <c r="BW35" i="2" s="1"/>
  <c r="BW16" i="2"/>
  <c r="BW39" i="2" s="1"/>
  <c r="BW9" i="2"/>
  <c r="BW32" i="2" s="1"/>
  <c r="BW18" i="2"/>
  <c r="BW41" i="2" s="1"/>
  <c r="BW13" i="2"/>
  <c r="BW36" i="2" s="1"/>
  <c r="BW20" i="2"/>
  <c r="BW43" i="2" s="1"/>
  <c r="C64" i="5"/>
  <c r="BK8" i="12"/>
  <c r="BK13" i="12" s="1"/>
  <c r="F96" i="12" s="1"/>
  <c r="BI31" i="12"/>
  <c r="E94" i="12"/>
  <c r="BJ29" i="12"/>
  <c r="V95" i="12" s="1"/>
  <c r="BJ11" i="12"/>
  <c r="D95" i="12" s="1"/>
  <c r="BJ14" i="12"/>
  <c r="G95" i="12" s="1"/>
  <c r="BJ22" i="12"/>
  <c r="O95" i="12" s="1"/>
  <c r="BJ17" i="12"/>
  <c r="J95" i="12" s="1"/>
  <c r="BJ23" i="12"/>
  <c r="P95" i="12" s="1"/>
  <c r="BJ25" i="12"/>
  <c r="R95" i="12" s="1"/>
  <c r="BJ19" i="12"/>
  <c r="L95" i="12" s="1"/>
  <c r="BJ27" i="12"/>
  <c r="T95" i="12" s="1"/>
  <c r="BJ18" i="12"/>
  <c r="K95" i="12" s="1"/>
  <c r="BJ28" i="12"/>
  <c r="U95" i="12" s="1"/>
  <c r="BJ15" i="12"/>
  <c r="H95" i="12" s="1"/>
  <c r="BJ20" i="12"/>
  <c r="M95" i="12" s="1"/>
  <c r="BJ24" i="12"/>
  <c r="Q95" i="12" s="1"/>
  <c r="BJ12" i="12"/>
  <c r="E95" i="12" s="1"/>
  <c r="BJ21" i="12"/>
  <c r="N95" i="12" s="1"/>
  <c r="BJ30" i="12"/>
  <c r="BJ26" i="12"/>
  <c r="S95" i="12" s="1"/>
  <c r="BJ16" i="12"/>
  <c r="I95" i="12" s="1"/>
  <c r="BV29" i="2"/>
  <c r="BW34" i="2"/>
  <c r="C99" i="12" l="1"/>
  <c r="BN7" i="12"/>
  <c r="BX26" i="2"/>
  <c r="BX49" i="2" s="1"/>
  <c r="D67" i="5"/>
  <c r="BX23" i="2"/>
  <c r="BX46" i="2" s="1"/>
  <c r="BX22" i="2"/>
  <c r="BX45" i="2" s="1"/>
  <c r="BX28" i="2"/>
  <c r="BX51" i="2" s="1"/>
  <c r="BX15" i="2"/>
  <c r="BX38" i="2" s="1"/>
  <c r="BX18" i="2"/>
  <c r="BX41" i="2" s="1"/>
  <c r="BX17" i="2"/>
  <c r="BX40" i="2" s="1"/>
  <c r="BX21" i="2"/>
  <c r="BX44" i="2" s="1"/>
  <c r="BX25" i="2"/>
  <c r="BX48" i="2" s="1"/>
  <c r="BX24" i="2"/>
  <c r="BX47" i="2" s="1"/>
  <c r="BX27" i="2"/>
  <c r="BX50" i="2" s="1"/>
  <c r="BX12" i="2"/>
  <c r="BX35" i="2" s="1"/>
  <c r="BX13" i="2"/>
  <c r="BX36" i="2" s="1"/>
  <c r="BX20" i="2"/>
  <c r="BX43" i="2" s="1"/>
  <c r="BX19" i="2"/>
  <c r="BX42" i="2" s="1"/>
  <c r="BX16" i="2"/>
  <c r="BX39" i="2" s="1"/>
  <c r="BX9" i="2"/>
  <c r="BX32" i="2" s="1"/>
  <c r="BX10" i="2"/>
  <c r="BX33" i="2" s="1"/>
  <c r="BJ31" i="12"/>
  <c r="W95" i="12"/>
  <c r="BK11" i="12"/>
  <c r="D96" i="12" s="1"/>
  <c r="BK24" i="12"/>
  <c r="Q96" i="12" s="1"/>
  <c r="BK21" i="12"/>
  <c r="N96" i="12" s="1"/>
  <c r="BK28" i="12"/>
  <c r="U96" i="12" s="1"/>
  <c r="BK15" i="12"/>
  <c r="H96" i="12" s="1"/>
  <c r="BK22" i="12"/>
  <c r="O96" i="12" s="1"/>
  <c r="BK20" i="12"/>
  <c r="M96" i="12" s="1"/>
  <c r="BK23" i="12"/>
  <c r="P96" i="12" s="1"/>
  <c r="BK27" i="12"/>
  <c r="T96" i="12" s="1"/>
  <c r="BK29" i="12"/>
  <c r="V96" i="12" s="1"/>
  <c r="BK25" i="12"/>
  <c r="R96" i="12" s="1"/>
  <c r="BK18" i="12"/>
  <c r="K96" i="12" s="1"/>
  <c r="BK17" i="12"/>
  <c r="J96" i="12" s="1"/>
  <c r="BK30" i="12"/>
  <c r="W96" i="12" s="1"/>
  <c r="BK14" i="12"/>
  <c r="BK12" i="12"/>
  <c r="E96" i="12" s="1"/>
  <c r="BK26" i="12"/>
  <c r="S96" i="12" s="1"/>
  <c r="BK19" i="12"/>
  <c r="L96" i="12" s="1"/>
  <c r="BK16" i="12"/>
  <c r="I96" i="12" s="1"/>
  <c r="C65" i="5"/>
  <c r="BL8" i="12"/>
  <c r="BL13" i="12" s="1"/>
  <c r="F97" i="12" s="1"/>
  <c r="BX34" i="2"/>
  <c r="BW29" i="2"/>
  <c r="C100" i="12" l="1"/>
  <c r="BO7" i="12"/>
  <c r="D68" i="5"/>
  <c r="BY25" i="2"/>
  <c r="BY48" i="2" s="1"/>
  <c r="BY17" i="2"/>
  <c r="BY40" i="2" s="1"/>
  <c r="BY18" i="2"/>
  <c r="BY41" i="2" s="1"/>
  <c r="BY27" i="2"/>
  <c r="BY50" i="2" s="1"/>
  <c r="BY19" i="2"/>
  <c r="BY42" i="2" s="1"/>
  <c r="BY21" i="2"/>
  <c r="BY44" i="2" s="1"/>
  <c r="BY26" i="2"/>
  <c r="BY49" i="2" s="1"/>
  <c r="BY24" i="2"/>
  <c r="BY47" i="2" s="1"/>
  <c r="BY15" i="2"/>
  <c r="BY38" i="2" s="1"/>
  <c r="BY28" i="2"/>
  <c r="BY51" i="2" s="1"/>
  <c r="BY23" i="2"/>
  <c r="BY46" i="2" s="1"/>
  <c r="BY20" i="2"/>
  <c r="BY43" i="2" s="1"/>
  <c r="BY22" i="2"/>
  <c r="BY45" i="2" s="1"/>
  <c r="BY16" i="2"/>
  <c r="BY39" i="2" s="1"/>
  <c r="BY9" i="2"/>
  <c r="BY12" i="2"/>
  <c r="BY35" i="2" s="1"/>
  <c r="BY10" i="2"/>
  <c r="BY33" i="2" s="1"/>
  <c r="BY13" i="2"/>
  <c r="BY36" i="2" s="1"/>
  <c r="BK31" i="12"/>
  <c r="G96" i="12"/>
  <c r="C66" i="5"/>
  <c r="BM8" i="12"/>
  <c r="BM13" i="12" s="1"/>
  <c r="F98" i="12" s="1"/>
  <c r="BL15" i="12"/>
  <c r="H97" i="12" s="1"/>
  <c r="BL27" i="12"/>
  <c r="T97" i="12" s="1"/>
  <c r="BL20" i="12"/>
  <c r="M97" i="12" s="1"/>
  <c r="BL28" i="12"/>
  <c r="U97" i="12" s="1"/>
  <c r="BL18" i="12"/>
  <c r="K97" i="12" s="1"/>
  <c r="BL22" i="12"/>
  <c r="O97" i="12" s="1"/>
  <c r="BL25" i="12"/>
  <c r="R97" i="12" s="1"/>
  <c r="BL29" i="12"/>
  <c r="V97" i="12" s="1"/>
  <c r="BL17" i="12"/>
  <c r="J97" i="12" s="1"/>
  <c r="BL21" i="12"/>
  <c r="N97" i="12" s="1"/>
  <c r="BL23" i="12"/>
  <c r="P97" i="12" s="1"/>
  <c r="BL11" i="12"/>
  <c r="BL30" i="12"/>
  <c r="W97" i="12" s="1"/>
  <c r="BL16" i="12"/>
  <c r="I97" i="12" s="1"/>
  <c r="BL12" i="12"/>
  <c r="E97" i="12" s="1"/>
  <c r="BL19" i="12"/>
  <c r="L97" i="12" s="1"/>
  <c r="BL24" i="12"/>
  <c r="Q97" i="12" s="1"/>
  <c r="BL26" i="12"/>
  <c r="S97" i="12" s="1"/>
  <c r="BL14" i="12"/>
  <c r="G97" i="12" s="1"/>
  <c r="BX29" i="2"/>
  <c r="BY32" i="2"/>
  <c r="BY34" i="2"/>
  <c r="BP7" i="12" l="1"/>
  <c r="BZ28" i="2"/>
  <c r="D69" i="5"/>
  <c r="C101" i="12"/>
  <c r="BZ27" i="2"/>
  <c r="BZ50" i="2" s="1"/>
  <c r="BZ25" i="2"/>
  <c r="BZ48" i="2" s="1"/>
  <c r="BZ24" i="2"/>
  <c r="BZ47" i="2" s="1"/>
  <c r="BZ18" i="2"/>
  <c r="BZ41" i="2" s="1"/>
  <c r="BZ15" i="2"/>
  <c r="BZ38" i="2" s="1"/>
  <c r="BZ26" i="2"/>
  <c r="BZ49" i="2" s="1"/>
  <c r="BZ23" i="2"/>
  <c r="BZ46" i="2" s="1"/>
  <c r="BZ12" i="2"/>
  <c r="BZ35" i="2" s="1"/>
  <c r="BZ21" i="2"/>
  <c r="BZ44" i="2" s="1"/>
  <c r="BZ16" i="2"/>
  <c r="BZ39" i="2" s="1"/>
  <c r="BZ10" i="2"/>
  <c r="BZ33" i="2" s="1"/>
  <c r="BZ20" i="2"/>
  <c r="BZ43" i="2" s="1"/>
  <c r="BZ19" i="2"/>
  <c r="BZ42" i="2" s="1"/>
  <c r="BZ17" i="2"/>
  <c r="BZ40" i="2" s="1"/>
  <c r="BZ22" i="2"/>
  <c r="BZ45" i="2" s="1"/>
  <c r="BZ13" i="2"/>
  <c r="BZ36" i="2" s="1"/>
  <c r="BZ9" i="2"/>
  <c r="BZ32" i="2" s="1"/>
  <c r="C67" i="5"/>
  <c r="BN8" i="12"/>
  <c r="BN13" i="12" s="1"/>
  <c r="F99" i="12" s="1"/>
  <c r="D97" i="12"/>
  <c r="BL31" i="12"/>
  <c r="BM11" i="12"/>
  <c r="D98" i="12" s="1"/>
  <c r="BM17" i="12"/>
  <c r="J98" i="12" s="1"/>
  <c r="BM24" i="12"/>
  <c r="Q98" i="12" s="1"/>
  <c r="BM21" i="12"/>
  <c r="N98" i="12" s="1"/>
  <c r="BM14" i="12"/>
  <c r="G98" i="12" s="1"/>
  <c r="BM25" i="12"/>
  <c r="R98" i="12" s="1"/>
  <c r="BM29" i="12"/>
  <c r="V98" i="12" s="1"/>
  <c r="BM23" i="12"/>
  <c r="P98" i="12" s="1"/>
  <c r="BM22" i="12"/>
  <c r="O98" i="12" s="1"/>
  <c r="BM19" i="12"/>
  <c r="L98" i="12" s="1"/>
  <c r="BM27" i="12"/>
  <c r="T98" i="12" s="1"/>
  <c r="BM12" i="12"/>
  <c r="BM26" i="12"/>
  <c r="S98" i="12" s="1"/>
  <c r="BM20" i="12"/>
  <c r="M98" i="12" s="1"/>
  <c r="BM28" i="12"/>
  <c r="U98" i="12" s="1"/>
  <c r="BM30" i="12"/>
  <c r="W98" i="12" s="1"/>
  <c r="BM18" i="12"/>
  <c r="K98" i="12" s="1"/>
  <c r="BM15" i="12"/>
  <c r="H98" i="12" s="1"/>
  <c r="BM16" i="12"/>
  <c r="I98" i="12" s="1"/>
  <c r="BZ51" i="2"/>
  <c r="BZ34" i="2"/>
  <c r="BY29" i="2"/>
  <c r="BQ7" i="12" l="1"/>
  <c r="CA17" i="2"/>
  <c r="CA40" i="2" s="1"/>
  <c r="D70" i="5"/>
  <c r="C102" i="12"/>
  <c r="CA18" i="2"/>
  <c r="CA41" i="2" s="1"/>
  <c r="CA25" i="2"/>
  <c r="CA48" i="2" s="1"/>
  <c r="CA24" i="2"/>
  <c r="CA47" i="2" s="1"/>
  <c r="CA13" i="2"/>
  <c r="CA36" i="2" s="1"/>
  <c r="CA26" i="2"/>
  <c r="CA49" i="2" s="1"/>
  <c r="CA21" i="2"/>
  <c r="CA44" i="2" s="1"/>
  <c r="CA19" i="2"/>
  <c r="CA42" i="2" s="1"/>
  <c r="CA23" i="2"/>
  <c r="CA46" i="2" s="1"/>
  <c r="CA27" i="2"/>
  <c r="CA50" i="2" s="1"/>
  <c r="CA20" i="2"/>
  <c r="CA43" i="2" s="1"/>
  <c r="CA16" i="2"/>
  <c r="CA39" i="2" s="1"/>
  <c r="CA28" i="2"/>
  <c r="CA51" i="2" s="1"/>
  <c r="CA22" i="2"/>
  <c r="CA45" i="2" s="1"/>
  <c r="CA10" i="2"/>
  <c r="CA33" i="2" s="1"/>
  <c r="CA15" i="2"/>
  <c r="CA38" i="2" s="1"/>
  <c r="CA9" i="2"/>
  <c r="CA32" i="2" s="1"/>
  <c r="CA12" i="2"/>
  <c r="CA35" i="2" s="1"/>
  <c r="C68" i="5"/>
  <c r="BO8" i="12"/>
  <c r="BO13" i="12" s="1"/>
  <c r="F100" i="12" s="1"/>
  <c r="BN25" i="12"/>
  <c r="R99" i="12" s="1"/>
  <c r="BN11" i="12"/>
  <c r="D99" i="12" s="1"/>
  <c r="BN20" i="12"/>
  <c r="M99" i="12" s="1"/>
  <c r="BN24" i="12"/>
  <c r="Q99" i="12" s="1"/>
  <c r="BN26" i="12"/>
  <c r="S99" i="12" s="1"/>
  <c r="BN27" i="12"/>
  <c r="T99" i="12" s="1"/>
  <c r="BN29" i="12"/>
  <c r="V99" i="12" s="1"/>
  <c r="BN14" i="12"/>
  <c r="BN19" i="12"/>
  <c r="L99" i="12" s="1"/>
  <c r="BN21" i="12"/>
  <c r="N99" i="12" s="1"/>
  <c r="BN12" i="12"/>
  <c r="E99" i="12" s="1"/>
  <c r="BN23" i="12"/>
  <c r="P99" i="12" s="1"/>
  <c r="BN28" i="12"/>
  <c r="U99" i="12" s="1"/>
  <c r="BN30" i="12"/>
  <c r="W99" i="12" s="1"/>
  <c r="BN15" i="12"/>
  <c r="H99" i="12" s="1"/>
  <c r="BN22" i="12"/>
  <c r="O99" i="12" s="1"/>
  <c r="BN18" i="12"/>
  <c r="K99" i="12" s="1"/>
  <c r="BN17" i="12"/>
  <c r="J99" i="12" s="1"/>
  <c r="BN16" i="12"/>
  <c r="I99" i="12" s="1"/>
  <c r="BM31" i="12"/>
  <c r="E98" i="12"/>
  <c r="CA34" i="2"/>
  <c r="BZ29" i="2"/>
  <c r="CB16" i="2" l="1"/>
  <c r="CB39" i="2" s="1"/>
  <c r="C103" i="12"/>
  <c r="BR7" i="12"/>
  <c r="D71" i="5"/>
  <c r="CB24" i="2"/>
  <c r="CB47" i="2" s="1"/>
  <c r="CB26" i="2"/>
  <c r="CB49" i="2" s="1"/>
  <c r="CB15" i="2"/>
  <c r="CB38" i="2" s="1"/>
  <c r="CB18" i="2"/>
  <c r="CB41" i="2" s="1"/>
  <c r="CB28" i="2"/>
  <c r="CB51" i="2" s="1"/>
  <c r="CB27" i="2"/>
  <c r="CB50" i="2" s="1"/>
  <c r="CB19" i="2"/>
  <c r="CB42" i="2" s="1"/>
  <c r="CB20" i="2"/>
  <c r="CB43" i="2" s="1"/>
  <c r="CB13" i="2"/>
  <c r="CB36" i="2" s="1"/>
  <c r="CB23" i="2"/>
  <c r="CB46" i="2" s="1"/>
  <c r="CB10" i="2"/>
  <c r="CB33" i="2" s="1"/>
  <c r="CB22" i="2"/>
  <c r="CB45" i="2" s="1"/>
  <c r="CB17" i="2"/>
  <c r="CB40" i="2" s="1"/>
  <c r="CB25" i="2"/>
  <c r="CB48" i="2" s="1"/>
  <c r="CB12" i="2"/>
  <c r="CB35" i="2" s="1"/>
  <c r="CB9" i="2"/>
  <c r="CB32" i="2" s="1"/>
  <c r="CB21" i="2"/>
  <c r="CB44" i="2" s="1"/>
  <c r="BN31" i="12"/>
  <c r="G99" i="12"/>
  <c r="BO11" i="12"/>
  <c r="D100" i="12" s="1"/>
  <c r="BO28" i="12"/>
  <c r="U100" i="12" s="1"/>
  <c r="BO19" i="12"/>
  <c r="L100" i="12" s="1"/>
  <c r="BO21" i="12"/>
  <c r="N100" i="12" s="1"/>
  <c r="BO26" i="12"/>
  <c r="S100" i="12" s="1"/>
  <c r="BO29" i="12"/>
  <c r="V100" i="12" s="1"/>
  <c r="BO27" i="12"/>
  <c r="T100" i="12" s="1"/>
  <c r="BO22" i="12"/>
  <c r="O100" i="12" s="1"/>
  <c r="BO20" i="12"/>
  <c r="M100" i="12" s="1"/>
  <c r="BO23" i="12"/>
  <c r="P100" i="12" s="1"/>
  <c r="BO24" i="12"/>
  <c r="Q100" i="12" s="1"/>
  <c r="BO12" i="12"/>
  <c r="BO18" i="12"/>
  <c r="K100" i="12" s="1"/>
  <c r="BO17" i="12"/>
  <c r="J100" i="12" s="1"/>
  <c r="BO25" i="12"/>
  <c r="R100" i="12" s="1"/>
  <c r="BO30" i="12"/>
  <c r="W100" i="12" s="1"/>
  <c r="BO15" i="12"/>
  <c r="H100" i="12" s="1"/>
  <c r="BO14" i="12"/>
  <c r="G100" i="12" s="1"/>
  <c r="BO16" i="12"/>
  <c r="I100" i="12" s="1"/>
  <c r="C69" i="5"/>
  <c r="BP8" i="12"/>
  <c r="BP13" i="12" s="1"/>
  <c r="F101" i="12" s="1"/>
  <c r="CB34" i="2"/>
  <c r="CA29" i="2"/>
  <c r="C104" i="12" l="1"/>
  <c r="BS7" i="12"/>
  <c r="D72" i="5"/>
  <c r="CC20" i="2"/>
  <c r="CC43" i="2" s="1"/>
  <c r="CC22" i="2"/>
  <c r="CC45" i="2" s="1"/>
  <c r="CC21" i="2"/>
  <c r="CC44" i="2" s="1"/>
  <c r="CC18" i="2"/>
  <c r="CC41" i="2" s="1"/>
  <c r="CC23" i="2"/>
  <c r="CC46" i="2" s="1"/>
  <c r="CC25" i="2"/>
  <c r="CC48" i="2" s="1"/>
  <c r="CC19" i="2"/>
  <c r="CC42" i="2" s="1"/>
  <c r="CC17" i="2"/>
  <c r="CC40" i="2" s="1"/>
  <c r="CC16" i="2"/>
  <c r="CC39" i="2" s="1"/>
  <c r="CC13" i="2"/>
  <c r="CC36" i="2" s="1"/>
  <c r="CC12" i="2"/>
  <c r="CC35" i="2" s="1"/>
  <c r="CC24" i="2"/>
  <c r="CC47" i="2" s="1"/>
  <c r="CC10" i="2"/>
  <c r="CC33" i="2" s="1"/>
  <c r="CC15" i="2"/>
  <c r="CC38" i="2" s="1"/>
  <c r="CC28" i="2"/>
  <c r="CC26" i="2"/>
  <c r="CC49" i="2" s="1"/>
  <c r="CC9" i="2"/>
  <c r="CC32" i="2" s="1"/>
  <c r="CC27" i="2"/>
  <c r="CC50" i="2" s="1"/>
  <c r="C70" i="5"/>
  <c r="BQ8" i="12"/>
  <c r="BQ13" i="12" s="1"/>
  <c r="F102" i="12" s="1"/>
  <c r="BP23" i="12"/>
  <c r="P101" i="12" s="1"/>
  <c r="BP19" i="12"/>
  <c r="L101" i="12" s="1"/>
  <c r="BP26" i="12"/>
  <c r="S101" i="12" s="1"/>
  <c r="BP24" i="12"/>
  <c r="Q101" i="12" s="1"/>
  <c r="BP12" i="12"/>
  <c r="E101" i="12" s="1"/>
  <c r="BP11" i="12"/>
  <c r="BP22" i="12"/>
  <c r="O101" i="12" s="1"/>
  <c r="BP14" i="12"/>
  <c r="G101" i="12" s="1"/>
  <c r="BP25" i="12"/>
  <c r="R101" i="12" s="1"/>
  <c r="BP27" i="12"/>
  <c r="T101" i="12" s="1"/>
  <c r="BP29" i="12"/>
  <c r="V101" i="12" s="1"/>
  <c r="BP21" i="12"/>
  <c r="N101" i="12" s="1"/>
  <c r="BP28" i="12"/>
  <c r="U101" i="12" s="1"/>
  <c r="BP17" i="12"/>
  <c r="J101" i="12" s="1"/>
  <c r="BP18" i="12"/>
  <c r="K101" i="12" s="1"/>
  <c r="BP30" i="12"/>
  <c r="W101" i="12" s="1"/>
  <c r="BP15" i="12"/>
  <c r="H101" i="12" s="1"/>
  <c r="BP20" i="12"/>
  <c r="M101" i="12" s="1"/>
  <c r="BP16" i="12"/>
  <c r="I101" i="12" s="1"/>
  <c r="BO31" i="12"/>
  <c r="E100" i="12"/>
  <c r="CC51" i="2"/>
  <c r="CC34" i="2"/>
  <c r="CB29" i="2"/>
  <c r="BT7" i="12" l="1"/>
  <c r="D73" i="5"/>
  <c r="CD21" i="2"/>
  <c r="CD44" i="2" s="1"/>
  <c r="C105" i="12"/>
  <c r="CD28" i="2"/>
  <c r="CD51" i="2" s="1"/>
  <c r="CD19" i="2"/>
  <c r="CD42" i="2" s="1"/>
  <c r="CD17" i="2"/>
  <c r="CD40" i="2" s="1"/>
  <c r="CD26" i="2"/>
  <c r="CD49" i="2" s="1"/>
  <c r="CD15" i="2"/>
  <c r="CD38" i="2" s="1"/>
  <c r="CD22" i="2"/>
  <c r="CD45" i="2" s="1"/>
  <c r="CD25" i="2"/>
  <c r="CD48" i="2" s="1"/>
  <c r="CD18" i="2"/>
  <c r="CD41" i="2" s="1"/>
  <c r="CD20" i="2"/>
  <c r="CD43" i="2" s="1"/>
  <c r="CD16" i="2"/>
  <c r="CD39" i="2" s="1"/>
  <c r="CD13" i="2"/>
  <c r="CD36" i="2" s="1"/>
  <c r="CD27" i="2"/>
  <c r="CD50" i="2" s="1"/>
  <c r="CD24" i="2"/>
  <c r="CD47" i="2" s="1"/>
  <c r="CD9" i="2"/>
  <c r="CD32" i="2" s="1"/>
  <c r="CD23" i="2"/>
  <c r="CD46" i="2" s="1"/>
  <c r="CD12" i="2"/>
  <c r="CD35" i="2" s="1"/>
  <c r="CD10" i="2"/>
  <c r="CD33" i="2" s="1"/>
  <c r="C71" i="5"/>
  <c r="BR8" i="12"/>
  <c r="BR13" i="12" s="1"/>
  <c r="F103" i="12" s="1"/>
  <c r="BQ27" i="12"/>
  <c r="T102" i="12" s="1"/>
  <c r="BQ11" i="12"/>
  <c r="D102" i="12" s="1"/>
  <c r="BQ28" i="12"/>
  <c r="U102" i="12" s="1"/>
  <c r="BQ15" i="12"/>
  <c r="H102" i="12" s="1"/>
  <c r="BQ26" i="12"/>
  <c r="S102" i="12" s="1"/>
  <c r="BQ30" i="12"/>
  <c r="W102" i="12" s="1"/>
  <c r="BQ20" i="12"/>
  <c r="M102" i="12" s="1"/>
  <c r="BQ24" i="12"/>
  <c r="Q102" i="12" s="1"/>
  <c r="BQ21" i="12"/>
  <c r="N102" i="12" s="1"/>
  <c r="BQ22" i="12"/>
  <c r="BQ29" i="12"/>
  <c r="V102" i="12" s="1"/>
  <c r="BQ12" i="12"/>
  <c r="E102" i="12" s="1"/>
  <c r="BQ18" i="12"/>
  <c r="K102" i="12" s="1"/>
  <c r="BQ25" i="12"/>
  <c r="R102" i="12" s="1"/>
  <c r="BQ17" i="12"/>
  <c r="J102" i="12" s="1"/>
  <c r="BQ14" i="12"/>
  <c r="G102" i="12" s="1"/>
  <c r="BQ19" i="12"/>
  <c r="L102" i="12" s="1"/>
  <c r="BQ23" i="12"/>
  <c r="P102" i="12" s="1"/>
  <c r="BQ16" i="12"/>
  <c r="I102" i="12" s="1"/>
  <c r="D101" i="12"/>
  <c r="BP31" i="12"/>
  <c r="CD34" i="2"/>
  <c r="CC29" i="2"/>
  <c r="CE25" i="2" l="1"/>
  <c r="CE48" i="2" s="1"/>
  <c r="CE20" i="2"/>
  <c r="CE43" i="2" s="1"/>
  <c r="BU7" i="12"/>
  <c r="CE28" i="2"/>
  <c r="CE18" i="2"/>
  <c r="CE41" i="2" s="1"/>
  <c r="D74" i="5"/>
  <c r="C106" i="12"/>
  <c r="CE17" i="2"/>
  <c r="CE40" i="2" s="1"/>
  <c r="CE24" i="2"/>
  <c r="CE47" i="2" s="1"/>
  <c r="CE22" i="2"/>
  <c r="CE45" i="2" s="1"/>
  <c r="CE16" i="2"/>
  <c r="CE39" i="2" s="1"/>
  <c r="CE12" i="2"/>
  <c r="CE35" i="2" s="1"/>
  <c r="CE21" i="2"/>
  <c r="CE44" i="2" s="1"/>
  <c r="CE15" i="2"/>
  <c r="CE38" i="2" s="1"/>
  <c r="CE23" i="2"/>
  <c r="CE46" i="2" s="1"/>
  <c r="CE26" i="2"/>
  <c r="CE49" i="2" s="1"/>
  <c r="CE19" i="2"/>
  <c r="CE42" i="2" s="1"/>
  <c r="CE27" i="2"/>
  <c r="CE50" i="2" s="1"/>
  <c r="CE13" i="2"/>
  <c r="CE36" i="2" s="1"/>
  <c r="CE10" i="2"/>
  <c r="CE33" i="2" s="1"/>
  <c r="CE9" i="2"/>
  <c r="CE32" i="2" s="1"/>
  <c r="C72" i="5"/>
  <c r="BS8" i="12"/>
  <c r="BS13" i="12" s="1"/>
  <c r="F104" i="12" s="1"/>
  <c r="BR21" i="12"/>
  <c r="N103" i="12" s="1"/>
  <c r="BR11" i="12"/>
  <c r="D103" i="12" s="1"/>
  <c r="BR28" i="12"/>
  <c r="U103" i="12" s="1"/>
  <c r="BR15" i="12"/>
  <c r="H103" i="12" s="1"/>
  <c r="BR23" i="12"/>
  <c r="P103" i="12" s="1"/>
  <c r="BR17" i="12"/>
  <c r="J103" i="12" s="1"/>
  <c r="BR20" i="12"/>
  <c r="M103" i="12" s="1"/>
  <c r="BR24" i="12"/>
  <c r="Q103" i="12" s="1"/>
  <c r="BR22" i="12"/>
  <c r="O103" i="12" s="1"/>
  <c r="BR12" i="12"/>
  <c r="BR26" i="12"/>
  <c r="S103" i="12" s="1"/>
  <c r="BR29" i="12"/>
  <c r="V103" i="12" s="1"/>
  <c r="BR16" i="12"/>
  <c r="I103" i="12" s="1"/>
  <c r="BR27" i="12"/>
  <c r="T103" i="12" s="1"/>
  <c r="BR14" i="12"/>
  <c r="G103" i="12" s="1"/>
  <c r="BR18" i="12"/>
  <c r="K103" i="12" s="1"/>
  <c r="BR30" i="12"/>
  <c r="W103" i="12" s="1"/>
  <c r="BR19" i="12"/>
  <c r="L103" i="12" s="1"/>
  <c r="BR25" i="12"/>
  <c r="R103" i="12" s="1"/>
  <c r="BQ31" i="12"/>
  <c r="O102" i="12"/>
  <c r="CE51" i="2"/>
  <c r="CE34" i="2"/>
  <c r="CD29" i="2"/>
  <c r="C107" i="12" l="1"/>
  <c r="BV7" i="12"/>
  <c r="D75" i="5"/>
  <c r="CF19" i="2"/>
  <c r="CF42" i="2" s="1"/>
  <c r="CF17" i="2"/>
  <c r="CF40" i="2" s="1"/>
  <c r="CF22" i="2"/>
  <c r="CF45" i="2" s="1"/>
  <c r="CF21" i="2"/>
  <c r="CF44" i="2" s="1"/>
  <c r="CF25" i="2"/>
  <c r="CF48" i="2" s="1"/>
  <c r="CF18" i="2"/>
  <c r="CF41" i="2" s="1"/>
  <c r="CF15" i="2"/>
  <c r="CF38" i="2" s="1"/>
  <c r="CF12" i="2"/>
  <c r="CF35" i="2" s="1"/>
  <c r="CF27" i="2"/>
  <c r="CF50" i="2" s="1"/>
  <c r="CF24" i="2"/>
  <c r="CF47" i="2" s="1"/>
  <c r="CF28" i="2"/>
  <c r="CF51" i="2" s="1"/>
  <c r="CF10" i="2"/>
  <c r="CF33" i="2" s="1"/>
  <c r="CF16" i="2"/>
  <c r="CF39" i="2" s="1"/>
  <c r="CF23" i="2"/>
  <c r="CF46" i="2" s="1"/>
  <c r="CF26" i="2"/>
  <c r="CF49" i="2" s="1"/>
  <c r="CF20" i="2"/>
  <c r="CF43" i="2" s="1"/>
  <c r="CF13" i="2"/>
  <c r="CF36" i="2" s="1"/>
  <c r="CF9" i="2"/>
  <c r="CF32" i="2" s="1"/>
  <c r="BS11" i="12"/>
  <c r="D104" i="12" s="1"/>
  <c r="BS20" i="12"/>
  <c r="M104" i="12" s="1"/>
  <c r="BS17" i="12"/>
  <c r="J104" i="12" s="1"/>
  <c r="BS23" i="12"/>
  <c r="P104" i="12" s="1"/>
  <c r="BS14" i="12"/>
  <c r="G104" i="12" s="1"/>
  <c r="BS30" i="12"/>
  <c r="W104" i="12" s="1"/>
  <c r="BS28" i="12"/>
  <c r="U104" i="12" s="1"/>
  <c r="BS24" i="12"/>
  <c r="Q104" i="12" s="1"/>
  <c r="BS21" i="12"/>
  <c r="N104" i="12" s="1"/>
  <c r="BS19" i="12"/>
  <c r="L104" i="12" s="1"/>
  <c r="BS12" i="12"/>
  <c r="BS26" i="12"/>
  <c r="S104" i="12" s="1"/>
  <c r="BS25" i="12"/>
  <c r="R104" i="12" s="1"/>
  <c r="BS27" i="12"/>
  <c r="T104" i="12" s="1"/>
  <c r="BS16" i="12"/>
  <c r="I104" i="12" s="1"/>
  <c r="BS29" i="12"/>
  <c r="V104" i="12" s="1"/>
  <c r="BS15" i="12"/>
  <c r="H104" i="12" s="1"/>
  <c r="BS22" i="12"/>
  <c r="O104" i="12" s="1"/>
  <c r="BS18" i="12"/>
  <c r="K104" i="12" s="1"/>
  <c r="C73" i="5"/>
  <c r="BT8" i="12"/>
  <c r="BT13" i="12" s="1"/>
  <c r="F105" i="12" s="1"/>
  <c r="BR31" i="12"/>
  <c r="E103" i="12"/>
  <c r="CF34" i="2"/>
  <c r="CE29" i="2"/>
  <c r="C108" i="12" l="1"/>
  <c r="BW7" i="12"/>
  <c r="D76" i="5"/>
  <c r="CG28" i="2"/>
  <c r="CG26" i="2"/>
  <c r="CG49" i="2" s="1"/>
  <c r="CG20" i="2"/>
  <c r="CG43" i="2" s="1"/>
  <c r="CG22" i="2"/>
  <c r="CG45" i="2" s="1"/>
  <c r="CG27" i="2"/>
  <c r="CG50" i="2" s="1"/>
  <c r="CG18" i="2"/>
  <c r="CG41" i="2" s="1"/>
  <c r="CG23" i="2"/>
  <c r="CG46" i="2" s="1"/>
  <c r="CG24" i="2"/>
  <c r="CG47" i="2" s="1"/>
  <c r="CG25" i="2"/>
  <c r="CG48" i="2" s="1"/>
  <c r="CG12" i="2"/>
  <c r="CG35" i="2" s="1"/>
  <c r="CG21" i="2"/>
  <c r="CG44" i="2" s="1"/>
  <c r="CG16" i="2"/>
  <c r="CG39" i="2" s="1"/>
  <c r="CG9" i="2"/>
  <c r="CG32" i="2" s="1"/>
  <c r="CG19" i="2"/>
  <c r="CG42" i="2" s="1"/>
  <c r="CG17" i="2"/>
  <c r="CG40" i="2" s="1"/>
  <c r="CG15" i="2"/>
  <c r="CG38" i="2" s="1"/>
  <c r="CG13" i="2"/>
  <c r="CG36" i="2" s="1"/>
  <c r="CG10" i="2"/>
  <c r="CG33" i="2" s="1"/>
  <c r="BS31" i="12"/>
  <c r="E104" i="12"/>
  <c r="C74" i="5"/>
  <c r="BU8" i="12"/>
  <c r="BU13" i="12" s="1"/>
  <c r="F106" i="12" s="1"/>
  <c r="BT15" i="12"/>
  <c r="H105" i="12" s="1"/>
  <c r="BT17" i="12"/>
  <c r="J105" i="12" s="1"/>
  <c r="BT21" i="12"/>
  <c r="N105" i="12" s="1"/>
  <c r="BT23" i="12"/>
  <c r="P105" i="12" s="1"/>
  <c r="BT25" i="12"/>
  <c r="R105" i="12" s="1"/>
  <c r="BT11" i="12"/>
  <c r="BT20" i="12"/>
  <c r="M105" i="12" s="1"/>
  <c r="BT30" i="12"/>
  <c r="W105" i="12" s="1"/>
  <c r="BT18" i="12"/>
  <c r="K105" i="12" s="1"/>
  <c r="BT24" i="12"/>
  <c r="Q105" i="12" s="1"/>
  <c r="BT28" i="12"/>
  <c r="U105" i="12" s="1"/>
  <c r="BT26" i="12"/>
  <c r="S105" i="12" s="1"/>
  <c r="BT14" i="12"/>
  <c r="G105" i="12" s="1"/>
  <c r="BT22" i="12"/>
  <c r="O105" i="12" s="1"/>
  <c r="BT27" i="12"/>
  <c r="T105" i="12" s="1"/>
  <c r="BT29" i="12"/>
  <c r="V105" i="12" s="1"/>
  <c r="BT12" i="12"/>
  <c r="E105" i="12" s="1"/>
  <c r="BT19" i="12"/>
  <c r="L105" i="12" s="1"/>
  <c r="BT16" i="12"/>
  <c r="I105" i="12" s="1"/>
  <c r="CF29" i="2"/>
  <c r="CG51" i="2"/>
  <c r="CG34" i="2"/>
  <c r="BX7" i="12" l="1"/>
  <c r="D77" i="5"/>
  <c r="CH16" i="2"/>
  <c r="CH39" i="2" s="1"/>
  <c r="C109" i="12"/>
  <c r="CH24" i="2"/>
  <c r="CH47" i="2" s="1"/>
  <c r="CH25" i="2"/>
  <c r="CH48" i="2" s="1"/>
  <c r="CH17" i="2"/>
  <c r="CH40" i="2" s="1"/>
  <c r="CH18" i="2"/>
  <c r="CH41" i="2" s="1"/>
  <c r="CH28" i="2"/>
  <c r="CH51" i="2" s="1"/>
  <c r="CH22" i="2"/>
  <c r="CH45" i="2" s="1"/>
  <c r="CH20" i="2"/>
  <c r="CH43" i="2" s="1"/>
  <c r="CH27" i="2"/>
  <c r="CH50" i="2" s="1"/>
  <c r="CH13" i="2"/>
  <c r="CH36" i="2" s="1"/>
  <c r="CH10" i="2"/>
  <c r="CH33" i="2" s="1"/>
  <c r="CH26" i="2"/>
  <c r="CH49" i="2" s="1"/>
  <c r="CH12" i="2"/>
  <c r="CH35" i="2" s="1"/>
  <c r="CH23" i="2"/>
  <c r="CH46" i="2" s="1"/>
  <c r="CH21" i="2"/>
  <c r="CH44" i="2" s="1"/>
  <c r="CH19" i="2"/>
  <c r="CH42" i="2" s="1"/>
  <c r="CH9" i="2"/>
  <c r="CH32" i="2" s="1"/>
  <c r="CH15" i="2"/>
  <c r="CH38" i="2" s="1"/>
  <c r="D105" i="12"/>
  <c r="BT31" i="12"/>
  <c r="C75" i="5"/>
  <c r="BV8" i="12"/>
  <c r="BV13" i="12" s="1"/>
  <c r="F107" i="12" s="1"/>
  <c r="BU17" i="12"/>
  <c r="J106" i="12" s="1"/>
  <c r="BU23" i="12"/>
  <c r="P106" i="12" s="1"/>
  <c r="BU11" i="12"/>
  <c r="D106" i="12" s="1"/>
  <c r="BU19" i="12"/>
  <c r="L106" i="12" s="1"/>
  <c r="BU25" i="12"/>
  <c r="R106" i="12" s="1"/>
  <c r="BU30" i="12"/>
  <c r="W106" i="12" s="1"/>
  <c r="BU26" i="12"/>
  <c r="S106" i="12" s="1"/>
  <c r="BU24" i="12"/>
  <c r="Q106" i="12" s="1"/>
  <c r="BU21" i="12"/>
  <c r="N106" i="12" s="1"/>
  <c r="BU28" i="12"/>
  <c r="U106" i="12" s="1"/>
  <c r="BU15" i="12"/>
  <c r="H106" i="12" s="1"/>
  <c r="BU12" i="12"/>
  <c r="E106" i="12" s="1"/>
  <c r="BU20" i="12"/>
  <c r="M106" i="12" s="1"/>
  <c r="BU14" i="12"/>
  <c r="BU18" i="12"/>
  <c r="K106" i="12" s="1"/>
  <c r="BU22" i="12"/>
  <c r="O106" i="12" s="1"/>
  <c r="BU29" i="12"/>
  <c r="V106" i="12" s="1"/>
  <c r="BU27" i="12"/>
  <c r="T106" i="12" s="1"/>
  <c r="BU16" i="12"/>
  <c r="I106" i="12" s="1"/>
  <c r="CG29" i="2"/>
  <c r="CH34" i="2"/>
  <c r="BY7" i="12" l="1"/>
  <c r="D78" i="5"/>
  <c r="C110" i="12"/>
  <c r="CI17" i="2"/>
  <c r="CI40" i="2" s="1"/>
  <c r="CI26" i="2"/>
  <c r="CI49" i="2" s="1"/>
  <c r="CI25" i="2"/>
  <c r="CI48" i="2" s="1"/>
  <c r="CI15" i="2"/>
  <c r="CI38" i="2" s="1"/>
  <c r="CI19" i="2"/>
  <c r="CI42" i="2" s="1"/>
  <c r="CI23" i="2"/>
  <c r="CI46" i="2" s="1"/>
  <c r="CI27" i="2"/>
  <c r="CI50" i="2" s="1"/>
  <c r="CI21" i="2"/>
  <c r="CI44" i="2" s="1"/>
  <c r="CI28" i="2"/>
  <c r="CI24" i="2"/>
  <c r="CI47" i="2" s="1"/>
  <c r="CI12" i="2"/>
  <c r="CI35" i="2" s="1"/>
  <c r="CI18" i="2"/>
  <c r="CI41" i="2" s="1"/>
  <c r="CI20" i="2"/>
  <c r="CI43" i="2" s="1"/>
  <c r="CI13" i="2"/>
  <c r="CI36" i="2" s="1"/>
  <c r="CI10" i="2"/>
  <c r="CI16" i="2"/>
  <c r="CI39" i="2" s="1"/>
  <c r="CI9" i="2"/>
  <c r="CI32" i="2" s="1"/>
  <c r="CI22" i="2"/>
  <c r="CI45" i="2" s="1"/>
  <c r="BU31" i="12"/>
  <c r="G106" i="12"/>
  <c r="C76" i="5"/>
  <c r="BW8" i="12"/>
  <c r="BW13" i="12" s="1"/>
  <c r="F108" i="12" s="1"/>
  <c r="BV11" i="12"/>
  <c r="D107" i="12" s="1"/>
  <c r="BV19" i="12"/>
  <c r="L107" i="12" s="1"/>
  <c r="BV27" i="12"/>
  <c r="T107" i="12" s="1"/>
  <c r="BV18" i="12"/>
  <c r="K107" i="12" s="1"/>
  <c r="BV12" i="12"/>
  <c r="BV20" i="12"/>
  <c r="M107" i="12" s="1"/>
  <c r="BV24" i="12"/>
  <c r="Q107" i="12" s="1"/>
  <c r="BV28" i="12"/>
  <c r="U107" i="12" s="1"/>
  <c r="BV15" i="12"/>
  <c r="H107" i="12" s="1"/>
  <c r="BV23" i="12"/>
  <c r="P107" i="12" s="1"/>
  <c r="BV26" i="12"/>
  <c r="S107" i="12" s="1"/>
  <c r="BV29" i="12"/>
  <c r="V107" i="12" s="1"/>
  <c r="BV25" i="12"/>
  <c r="R107" i="12" s="1"/>
  <c r="BV17" i="12"/>
  <c r="J107" i="12" s="1"/>
  <c r="BV30" i="12"/>
  <c r="W107" i="12" s="1"/>
  <c r="BV22" i="12"/>
  <c r="O107" i="12" s="1"/>
  <c r="BV21" i="12"/>
  <c r="N107" i="12" s="1"/>
  <c r="BV14" i="12"/>
  <c r="G107" i="12" s="1"/>
  <c r="BV16" i="12"/>
  <c r="I107" i="12" s="1"/>
  <c r="CI51" i="2"/>
  <c r="CI33" i="2"/>
  <c r="CI34" i="2"/>
  <c r="CH29" i="2"/>
  <c r="C111" i="12" l="1"/>
  <c r="CJ20" i="2"/>
  <c r="CJ43" i="2" s="1"/>
  <c r="BZ7" i="12"/>
  <c r="CJ28" i="2"/>
  <c r="D79" i="5"/>
  <c r="CJ21" i="2"/>
  <c r="CJ44" i="2" s="1"/>
  <c r="CJ22" i="2"/>
  <c r="CJ45" i="2" s="1"/>
  <c r="CJ25" i="2"/>
  <c r="CJ48" i="2" s="1"/>
  <c r="CJ16" i="2"/>
  <c r="CJ39" i="2" s="1"/>
  <c r="CJ23" i="2"/>
  <c r="CJ46" i="2" s="1"/>
  <c r="CJ18" i="2"/>
  <c r="CJ41" i="2" s="1"/>
  <c r="CJ26" i="2"/>
  <c r="CJ49" i="2" s="1"/>
  <c r="CJ17" i="2"/>
  <c r="CJ40" i="2" s="1"/>
  <c r="CJ27" i="2"/>
  <c r="CJ50" i="2" s="1"/>
  <c r="CJ13" i="2"/>
  <c r="CJ36" i="2" s="1"/>
  <c r="CJ12" i="2"/>
  <c r="CJ35" i="2" s="1"/>
  <c r="CJ15" i="2"/>
  <c r="CJ38" i="2" s="1"/>
  <c r="CJ24" i="2"/>
  <c r="CJ47" i="2" s="1"/>
  <c r="CJ9" i="2"/>
  <c r="CJ32" i="2" s="1"/>
  <c r="CJ19" i="2"/>
  <c r="CJ42" i="2" s="1"/>
  <c r="CJ10" i="2"/>
  <c r="CJ33" i="2" s="1"/>
  <c r="C77" i="5"/>
  <c r="BX8" i="12"/>
  <c r="BX13" i="12" s="1"/>
  <c r="F109" i="12" s="1"/>
  <c r="BV31" i="12"/>
  <c r="E107" i="12"/>
  <c r="BW11" i="12"/>
  <c r="D108" i="12" s="1"/>
  <c r="BW25" i="12"/>
  <c r="BW27" i="12"/>
  <c r="T108" i="12" s="1"/>
  <c r="BW12" i="12"/>
  <c r="E108" i="12" s="1"/>
  <c r="BW18" i="12"/>
  <c r="K108" i="12" s="1"/>
  <c r="BW24" i="12"/>
  <c r="Q108" i="12" s="1"/>
  <c r="BW28" i="12"/>
  <c r="U108" i="12" s="1"/>
  <c r="BW17" i="12"/>
  <c r="J108" i="12" s="1"/>
  <c r="BW23" i="12"/>
  <c r="P108" i="12" s="1"/>
  <c r="BW15" i="12"/>
  <c r="H108" i="12" s="1"/>
  <c r="BW29" i="12"/>
  <c r="V108" i="12" s="1"/>
  <c r="BW14" i="12"/>
  <c r="G108" i="12" s="1"/>
  <c r="BW30" i="12"/>
  <c r="W108" i="12" s="1"/>
  <c r="BW20" i="12"/>
  <c r="M108" i="12" s="1"/>
  <c r="BW26" i="12"/>
  <c r="S108" i="12" s="1"/>
  <c r="BW22" i="12"/>
  <c r="O108" i="12" s="1"/>
  <c r="BW21" i="12"/>
  <c r="N108" i="12" s="1"/>
  <c r="BW19" i="12"/>
  <c r="L108" i="12" s="1"/>
  <c r="BW16" i="12"/>
  <c r="I108" i="12" s="1"/>
  <c r="CJ51" i="2"/>
  <c r="CJ34" i="2"/>
  <c r="CI29" i="2"/>
  <c r="C112" i="12" l="1"/>
  <c r="CA7" i="12"/>
  <c r="D80" i="5"/>
  <c r="CK27" i="2"/>
  <c r="CK50" i="2" s="1"/>
  <c r="CK21" i="2"/>
  <c r="CK44" i="2" s="1"/>
  <c r="CK19" i="2"/>
  <c r="CK42" i="2" s="1"/>
  <c r="CK25" i="2"/>
  <c r="CK48" i="2" s="1"/>
  <c r="CK17" i="2"/>
  <c r="CK40" i="2" s="1"/>
  <c r="CK28" i="2"/>
  <c r="CK51" i="2" s="1"/>
  <c r="CK26" i="2"/>
  <c r="CK49" i="2" s="1"/>
  <c r="CK20" i="2"/>
  <c r="CK43" i="2" s="1"/>
  <c r="CK16" i="2"/>
  <c r="CK39" i="2" s="1"/>
  <c r="CK13" i="2"/>
  <c r="CK36" i="2" s="1"/>
  <c r="CK12" i="2"/>
  <c r="CK35" i="2" s="1"/>
  <c r="CK22" i="2"/>
  <c r="CK45" i="2" s="1"/>
  <c r="CK23" i="2"/>
  <c r="CK46" i="2" s="1"/>
  <c r="CK10" i="2"/>
  <c r="CK33" i="2" s="1"/>
  <c r="CK9" i="2"/>
  <c r="CK32" i="2" s="1"/>
  <c r="CK24" i="2"/>
  <c r="CK47" i="2" s="1"/>
  <c r="CK15" i="2"/>
  <c r="CK38" i="2" s="1"/>
  <c r="CK18" i="2"/>
  <c r="CK41" i="2" s="1"/>
  <c r="C78" i="5"/>
  <c r="BY8" i="12"/>
  <c r="BY13" i="12" s="1"/>
  <c r="F110" i="12" s="1"/>
  <c r="BW31" i="12"/>
  <c r="R108" i="12"/>
  <c r="BX19" i="12"/>
  <c r="L109" i="12" s="1"/>
  <c r="BX29" i="12"/>
  <c r="V109" i="12" s="1"/>
  <c r="BX12" i="12"/>
  <c r="E109" i="12" s="1"/>
  <c r="BX20" i="12"/>
  <c r="M109" i="12" s="1"/>
  <c r="BX17" i="12"/>
  <c r="J109" i="12" s="1"/>
  <c r="BX21" i="12"/>
  <c r="N109" i="12" s="1"/>
  <c r="BX25" i="12"/>
  <c r="R109" i="12" s="1"/>
  <c r="BX30" i="12"/>
  <c r="W109" i="12" s="1"/>
  <c r="BX24" i="12"/>
  <c r="Q109" i="12" s="1"/>
  <c r="BX18" i="12"/>
  <c r="K109" i="12" s="1"/>
  <c r="BX15" i="12"/>
  <c r="H109" i="12" s="1"/>
  <c r="BX14" i="12"/>
  <c r="G109" i="12" s="1"/>
  <c r="BX11" i="12"/>
  <c r="BX27" i="12"/>
  <c r="T109" i="12" s="1"/>
  <c r="BX28" i="12"/>
  <c r="U109" i="12" s="1"/>
  <c r="BX26" i="12"/>
  <c r="S109" i="12" s="1"/>
  <c r="BX23" i="12"/>
  <c r="P109" i="12" s="1"/>
  <c r="BX22" i="12"/>
  <c r="O109" i="12" s="1"/>
  <c r="BX16" i="12"/>
  <c r="I109" i="12" s="1"/>
  <c r="CJ29" i="2"/>
  <c r="CK34" i="2"/>
  <c r="CB7" i="12" l="1"/>
  <c r="D81" i="5"/>
  <c r="CL21" i="2"/>
  <c r="CL44" i="2" s="1"/>
  <c r="C113" i="12"/>
  <c r="CL27" i="2"/>
  <c r="CL50" i="2" s="1"/>
  <c r="CL22" i="2"/>
  <c r="CL45" i="2" s="1"/>
  <c r="CL26" i="2"/>
  <c r="CL49" i="2" s="1"/>
  <c r="CL16" i="2"/>
  <c r="CL39" i="2" s="1"/>
  <c r="CL23" i="2"/>
  <c r="CL46" i="2" s="1"/>
  <c r="CL20" i="2"/>
  <c r="CL43" i="2" s="1"/>
  <c r="CL17" i="2"/>
  <c r="CL40" i="2" s="1"/>
  <c r="CL15" i="2"/>
  <c r="CL38" i="2" s="1"/>
  <c r="CL19" i="2"/>
  <c r="CL42" i="2" s="1"/>
  <c r="CL18" i="2"/>
  <c r="CL41" i="2" s="1"/>
  <c r="CL28" i="2"/>
  <c r="CL13" i="2"/>
  <c r="CL36" i="2" s="1"/>
  <c r="CL24" i="2"/>
  <c r="CL47" i="2" s="1"/>
  <c r="CL10" i="2"/>
  <c r="CL33" i="2" s="1"/>
  <c r="CL9" i="2"/>
  <c r="CL25" i="2"/>
  <c r="CL48" i="2" s="1"/>
  <c r="CL12" i="2"/>
  <c r="CL35" i="2" s="1"/>
  <c r="D109" i="12"/>
  <c r="BX31" i="12"/>
  <c r="BY11" i="12"/>
  <c r="D110" i="12" s="1"/>
  <c r="BY23" i="12"/>
  <c r="P110" i="12" s="1"/>
  <c r="BY29" i="12"/>
  <c r="V110" i="12" s="1"/>
  <c r="BY22" i="12"/>
  <c r="O110" i="12" s="1"/>
  <c r="BY28" i="12"/>
  <c r="U110" i="12" s="1"/>
  <c r="BY15" i="12"/>
  <c r="H110" i="12" s="1"/>
  <c r="BY19" i="12"/>
  <c r="L110" i="12" s="1"/>
  <c r="BY25" i="12"/>
  <c r="R110" i="12" s="1"/>
  <c r="BY27" i="12"/>
  <c r="T110" i="12" s="1"/>
  <c r="BY26" i="12"/>
  <c r="S110" i="12" s="1"/>
  <c r="BY12" i="12"/>
  <c r="BY30" i="12"/>
  <c r="W110" i="12" s="1"/>
  <c r="BY24" i="12"/>
  <c r="Q110" i="12" s="1"/>
  <c r="BY21" i="12"/>
  <c r="N110" i="12" s="1"/>
  <c r="BY18" i="12"/>
  <c r="K110" i="12" s="1"/>
  <c r="BY17" i="12"/>
  <c r="J110" i="12" s="1"/>
  <c r="BY14" i="12"/>
  <c r="G110" i="12" s="1"/>
  <c r="BY20" i="12"/>
  <c r="M110" i="12" s="1"/>
  <c r="BY16" i="12"/>
  <c r="I110" i="12" s="1"/>
  <c r="C79" i="5"/>
  <c r="BZ8" i="12"/>
  <c r="BZ13" i="12" s="1"/>
  <c r="F111" i="12" s="1"/>
  <c r="CK29" i="2"/>
  <c r="CL51" i="2"/>
  <c r="CL34" i="2"/>
  <c r="CL32" i="2"/>
  <c r="CM24" i="2" l="1"/>
  <c r="CM47" i="2" s="1"/>
  <c r="CM22" i="2"/>
  <c r="CM45" i="2" s="1"/>
  <c r="CM17" i="2"/>
  <c r="CM40" i="2" s="1"/>
  <c r="CC7" i="12"/>
  <c r="CM25" i="2"/>
  <c r="CM48" i="2" s="1"/>
  <c r="D82" i="5"/>
  <c r="C114" i="12"/>
  <c r="CM16" i="2"/>
  <c r="CM39" i="2" s="1"/>
  <c r="CM21" i="2"/>
  <c r="CM44" i="2" s="1"/>
  <c r="CM20" i="2"/>
  <c r="CM43" i="2" s="1"/>
  <c r="CM15" i="2"/>
  <c r="CM38" i="2" s="1"/>
  <c r="CM19" i="2"/>
  <c r="CM42" i="2" s="1"/>
  <c r="CM23" i="2"/>
  <c r="CM46" i="2" s="1"/>
  <c r="CM27" i="2"/>
  <c r="CM50" i="2" s="1"/>
  <c r="CM18" i="2"/>
  <c r="CM41" i="2" s="1"/>
  <c r="CM13" i="2"/>
  <c r="CM36" i="2" s="1"/>
  <c r="CM9" i="2"/>
  <c r="CM32" i="2" s="1"/>
  <c r="CM28" i="2"/>
  <c r="CM51" i="2" s="1"/>
  <c r="CM10" i="2"/>
  <c r="CM33" i="2" s="1"/>
  <c r="CM26" i="2"/>
  <c r="CM49" i="2" s="1"/>
  <c r="CM12" i="2"/>
  <c r="CM35" i="2" s="1"/>
  <c r="BY31" i="12"/>
  <c r="E110" i="12"/>
  <c r="BZ17" i="12"/>
  <c r="J111" i="12" s="1"/>
  <c r="BZ11" i="12"/>
  <c r="BZ25" i="12"/>
  <c r="R111" i="12" s="1"/>
  <c r="BZ14" i="12"/>
  <c r="G111" i="12" s="1"/>
  <c r="BZ30" i="12"/>
  <c r="W111" i="12" s="1"/>
  <c r="BZ28" i="12"/>
  <c r="U111" i="12" s="1"/>
  <c r="BZ15" i="12"/>
  <c r="H111" i="12" s="1"/>
  <c r="BZ19" i="12"/>
  <c r="L111" i="12" s="1"/>
  <c r="BZ27" i="12"/>
  <c r="T111" i="12" s="1"/>
  <c r="BZ29" i="12"/>
  <c r="V111" i="12" s="1"/>
  <c r="BZ18" i="12"/>
  <c r="K111" i="12" s="1"/>
  <c r="BZ23" i="12"/>
  <c r="P111" i="12" s="1"/>
  <c r="BZ22" i="12"/>
  <c r="O111" i="12" s="1"/>
  <c r="BZ21" i="12"/>
  <c r="N111" i="12" s="1"/>
  <c r="BZ20" i="12"/>
  <c r="M111" i="12" s="1"/>
  <c r="BZ26" i="12"/>
  <c r="S111" i="12" s="1"/>
  <c r="BZ12" i="12"/>
  <c r="E111" i="12" s="1"/>
  <c r="BZ24" i="12"/>
  <c r="Q111" i="12" s="1"/>
  <c r="BZ16" i="12"/>
  <c r="I111" i="12" s="1"/>
  <c r="C80" i="5"/>
  <c r="CA8" i="12"/>
  <c r="CA13" i="12" s="1"/>
  <c r="F112" i="12" s="1"/>
  <c r="CL29" i="2"/>
  <c r="CM34" i="2"/>
  <c r="C115" i="12" l="1"/>
  <c r="CD7" i="12"/>
  <c r="D83" i="5"/>
  <c r="CN26" i="2"/>
  <c r="CN49" i="2" s="1"/>
  <c r="CN17" i="2"/>
  <c r="CN40" i="2" s="1"/>
  <c r="CN15" i="2"/>
  <c r="CN38" i="2" s="1"/>
  <c r="CN22" i="2"/>
  <c r="CN45" i="2" s="1"/>
  <c r="CN21" i="2"/>
  <c r="CN44" i="2" s="1"/>
  <c r="CN25" i="2"/>
  <c r="CN48" i="2" s="1"/>
  <c r="CN20" i="2"/>
  <c r="CN43" i="2" s="1"/>
  <c r="CN16" i="2"/>
  <c r="CN39" i="2" s="1"/>
  <c r="CN19" i="2"/>
  <c r="CN42" i="2" s="1"/>
  <c r="CN23" i="2"/>
  <c r="CN46" i="2" s="1"/>
  <c r="CN24" i="2"/>
  <c r="CN47" i="2" s="1"/>
  <c r="CN18" i="2"/>
  <c r="CN41" i="2" s="1"/>
  <c r="CN9" i="2"/>
  <c r="CN32" i="2" s="1"/>
  <c r="CN28" i="2"/>
  <c r="CN51" i="2" s="1"/>
  <c r="CN27" i="2"/>
  <c r="CN50" i="2" s="1"/>
  <c r="CN10" i="2"/>
  <c r="CN33" i="2" s="1"/>
  <c r="CN12" i="2"/>
  <c r="CN35" i="2" s="1"/>
  <c r="CN13" i="2"/>
  <c r="CN36" i="2" s="1"/>
  <c r="CA11" i="12"/>
  <c r="D112" i="12" s="1"/>
  <c r="CA25" i="12"/>
  <c r="R112" i="12" s="1"/>
  <c r="CA22" i="12"/>
  <c r="O112" i="12" s="1"/>
  <c r="CA24" i="12"/>
  <c r="Q112" i="12" s="1"/>
  <c r="CA17" i="12"/>
  <c r="J112" i="12" s="1"/>
  <c r="CA27" i="12"/>
  <c r="T112" i="12" s="1"/>
  <c r="CA18" i="12"/>
  <c r="K112" i="12" s="1"/>
  <c r="CA21" i="12"/>
  <c r="N112" i="12" s="1"/>
  <c r="CA23" i="12"/>
  <c r="P112" i="12" s="1"/>
  <c r="CA15" i="12"/>
  <c r="H112" i="12" s="1"/>
  <c r="CA14" i="12"/>
  <c r="CA20" i="12"/>
  <c r="M112" i="12" s="1"/>
  <c r="CA19" i="12"/>
  <c r="L112" i="12" s="1"/>
  <c r="CA30" i="12"/>
  <c r="W112" i="12" s="1"/>
  <c r="CA29" i="12"/>
  <c r="V112" i="12" s="1"/>
  <c r="CA12" i="12"/>
  <c r="E112" i="12" s="1"/>
  <c r="CA26" i="12"/>
  <c r="S112" i="12" s="1"/>
  <c r="CA28" i="12"/>
  <c r="U112" i="12" s="1"/>
  <c r="CA16" i="12"/>
  <c r="I112" i="12" s="1"/>
  <c r="C81" i="5"/>
  <c r="CB8" i="12"/>
  <c r="CB13" i="12" s="1"/>
  <c r="F113" i="12" s="1"/>
  <c r="D111" i="12"/>
  <c r="BZ31" i="12"/>
  <c r="CN34" i="2"/>
  <c r="CM29" i="2"/>
  <c r="C116" i="12" l="1"/>
  <c r="CE7" i="12"/>
  <c r="D84" i="5"/>
  <c r="CO15" i="2"/>
  <c r="CO38" i="2" s="1"/>
  <c r="CO25" i="2"/>
  <c r="CO48" i="2" s="1"/>
  <c r="CO17" i="2"/>
  <c r="CO40" i="2" s="1"/>
  <c r="CO18" i="2"/>
  <c r="CO41" i="2" s="1"/>
  <c r="CO23" i="2"/>
  <c r="CO46" i="2" s="1"/>
  <c r="CO21" i="2"/>
  <c r="CO44" i="2" s="1"/>
  <c r="CO27" i="2"/>
  <c r="CO50" i="2" s="1"/>
  <c r="CO28" i="2"/>
  <c r="CO51" i="2" s="1"/>
  <c r="CO19" i="2"/>
  <c r="CO42" i="2" s="1"/>
  <c r="CO24" i="2"/>
  <c r="CO47" i="2" s="1"/>
  <c r="CO26" i="2"/>
  <c r="CO49" i="2" s="1"/>
  <c r="CO20" i="2"/>
  <c r="CO43" i="2" s="1"/>
  <c r="CO22" i="2"/>
  <c r="CO45" i="2" s="1"/>
  <c r="CO13" i="2"/>
  <c r="CO36" i="2" s="1"/>
  <c r="CO16" i="2"/>
  <c r="CO39" i="2" s="1"/>
  <c r="CO9" i="2"/>
  <c r="CO32" i="2" s="1"/>
  <c r="CO12" i="2"/>
  <c r="CO35" i="2" s="1"/>
  <c r="CO10" i="2"/>
  <c r="CO33" i="2" s="1"/>
  <c r="C82" i="5"/>
  <c r="CC8" i="12"/>
  <c r="CC13" i="12" s="1"/>
  <c r="F114" i="12" s="1"/>
  <c r="CB15" i="12"/>
  <c r="H113" i="12" s="1"/>
  <c r="CB27" i="12"/>
  <c r="T113" i="12" s="1"/>
  <c r="CB22" i="12"/>
  <c r="O113" i="12" s="1"/>
  <c r="CB17" i="12"/>
  <c r="J113" i="12" s="1"/>
  <c r="CB21" i="12"/>
  <c r="N113" i="12" s="1"/>
  <c r="CB23" i="12"/>
  <c r="P113" i="12" s="1"/>
  <c r="CB29" i="12"/>
  <c r="V113" i="12" s="1"/>
  <c r="CB14" i="12"/>
  <c r="G113" i="12" s="1"/>
  <c r="CB12" i="12"/>
  <c r="E113" i="12" s="1"/>
  <c r="CB19" i="12"/>
  <c r="L113" i="12" s="1"/>
  <c r="CB28" i="12"/>
  <c r="U113" i="12" s="1"/>
  <c r="CB25" i="12"/>
  <c r="R113" i="12" s="1"/>
  <c r="CB24" i="12"/>
  <c r="Q113" i="12" s="1"/>
  <c r="CB30" i="12"/>
  <c r="W113" i="12" s="1"/>
  <c r="CB26" i="12"/>
  <c r="S113" i="12" s="1"/>
  <c r="CB18" i="12"/>
  <c r="K113" i="12" s="1"/>
  <c r="CB11" i="12"/>
  <c r="CB20" i="12"/>
  <c r="M113" i="12" s="1"/>
  <c r="CB16" i="12"/>
  <c r="I113" i="12" s="1"/>
  <c r="CA31" i="12"/>
  <c r="G112" i="12"/>
  <c r="CO34" i="2"/>
  <c r="CN29" i="2"/>
  <c r="CF7" i="12" l="1"/>
  <c r="CP28" i="2"/>
  <c r="CP51" i="2" s="1"/>
  <c r="D85" i="5"/>
  <c r="CP20" i="2"/>
  <c r="CP43" i="2" s="1"/>
  <c r="C117" i="12"/>
  <c r="CP26" i="2"/>
  <c r="CP49" i="2" s="1"/>
  <c r="CP27" i="2"/>
  <c r="CP50" i="2" s="1"/>
  <c r="CP21" i="2"/>
  <c r="CP44" i="2" s="1"/>
  <c r="CP18" i="2"/>
  <c r="CP41" i="2" s="1"/>
  <c r="CP19" i="2"/>
  <c r="CP42" i="2" s="1"/>
  <c r="CP24" i="2"/>
  <c r="CP47" i="2" s="1"/>
  <c r="CP12" i="2"/>
  <c r="CP35" i="2" s="1"/>
  <c r="CP22" i="2"/>
  <c r="CP45" i="2" s="1"/>
  <c r="CP15" i="2"/>
  <c r="CP38" i="2" s="1"/>
  <c r="CP10" i="2"/>
  <c r="CP33" i="2" s="1"/>
  <c r="CP17" i="2"/>
  <c r="CP40" i="2" s="1"/>
  <c r="CP23" i="2"/>
  <c r="CP46" i="2" s="1"/>
  <c r="CP16" i="2"/>
  <c r="CP39" i="2" s="1"/>
  <c r="CP25" i="2"/>
  <c r="CP48" i="2" s="1"/>
  <c r="CP13" i="2"/>
  <c r="CP36" i="2" s="1"/>
  <c r="CP9" i="2"/>
  <c r="CP32" i="2" s="1"/>
  <c r="D113" i="12"/>
  <c r="CB31" i="12"/>
  <c r="C83" i="5"/>
  <c r="CD8" i="12"/>
  <c r="CD13" i="12" s="1"/>
  <c r="F115" i="12" s="1"/>
  <c r="CC17" i="12"/>
  <c r="J114" i="12" s="1"/>
  <c r="CC11" i="12"/>
  <c r="D114" i="12" s="1"/>
  <c r="CC24" i="12"/>
  <c r="Q114" i="12" s="1"/>
  <c r="CC21" i="12"/>
  <c r="N114" i="12" s="1"/>
  <c r="CC27" i="12"/>
  <c r="T114" i="12" s="1"/>
  <c r="CC12" i="12"/>
  <c r="E114" i="12" s="1"/>
  <c r="CC23" i="12"/>
  <c r="P114" i="12" s="1"/>
  <c r="CC20" i="12"/>
  <c r="M114" i="12" s="1"/>
  <c r="CC19" i="12"/>
  <c r="L114" i="12" s="1"/>
  <c r="CC29" i="12"/>
  <c r="V114" i="12" s="1"/>
  <c r="CC30" i="12"/>
  <c r="W114" i="12" s="1"/>
  <c r="CC18" i="12"/>
  <c r="CC25" i="12"/>
  <c r="R114" i="12" s="1"/>
  <c r="CC15" i="12"/>
  <c r="H114" i="12" s="1"/>
  <c r="CC26" i="12"/>
  <c r="S114" i="12" s="1"/>
  <c r="CC28" i="12"/>
  <c r="U114" i="12" s="1"/>
  <c r="CC14" i="12"/>
  <c r="G114" i="12" s="1"/>
  <c r="CC22" i="12"/>
  <c r="O114" i="12" s="1"/>
  <c r="CC16" i="12"/>
  <c r="I114" i="12" s="1"/>
  <c r="CO29" i="2"/>
  <c r="CP34" i="2"/>
  <c r="CG7" i="12" l="1"/>
  <c r="CQ17" i="2"/>
  <c r="CQ40" i="2" s="1"/>
  <c r="D86" i="5"/>
  <c r="C118" i="12"/>
  <c r="CQ26" i="2"/>
  <c r="CQ49" i="2" s="1"/>
  <c r="CQ18" i="2"/>
  <c r="CQ41" i="2" s="1"/>
  <c r="CQ22" i="2"/>
  <c r="CQ45" i="2" s="1"/>
  <c r="CQ21" i="2"/>
  <c r="CQ44" i="2" s="1"/>
  <c r="CQ15" i="2"/>
  <c r="CQ38" i="2" s="1"/>
  <c r="CQ19" i="2"/>
  <c r="CQ42" i="2" s="1"/>
  <c r="CQ23" i="2"/>
  <c r="CQ46" i="2" s="1"/>
  <c r="CQ27" i="2"/>
  <c r="CQ50" i="2" s="1"/>
  <c r="CQ28" i="2"/>
  <c r="CQ51" i="2" s="1"/>
  <c r="CQ16" i="2"/>
  <c r="CQ39" i="2" s="1"/>
  <c r="CQ10" i="2"/>
  <c r="CQ33" i="2" s="1"/>
  <c r="CQ13" i="2"/>
  <c r="CQ36" i="2" s="1"/>
  <c r="CQ25" i="2"/>
  <c r="CQ48" i="2" s="1"/>
  <c r="CQ24" i="2"/>
  <c r="CQ47" i="2" s="1"/>
  <c r="CQ20" i="2"/>
  <c r="CQ43" i="2" s="1"/>
  <c r="CQ9" i="2"/>
  <c r="CQ32" i="2" s="1"/>
  <c r="CQ12" i="2"/>
  <c r="CQ35" i="2" s="1"/>
  <c r="C84" i="5"/>
  <c r="CE8" i="12"/>
  <c r="CE13" i="12" s="1"/>
  <c r="F116" i="12" s="1"/>
  <c r="CC31" i="12"/>
  <c r="K114" i="12"/>
  <c r="CD25" i="12"/>
  <c r="R115" i="12" s="1"/>
  <c r="CD11" i="12"/>
  <c r="D115" i="12" s="1"/>
  <c r="CD20" i="12"/>
  <c r="M115" i="12" s="1"/>
  <c r="CD24" i="12"/>
  <c r="Q115" i="12" s="1"/>
  <c r="CD21" i="12"/>
  <c r="N115" i="12" s="1"/>
  <c r="CD19" i="12"/>
  <c r="L115" i="12" s="1"/>
  <c r="CD22" i="12"/>
  <c r="O115" i="12" s="1"/>
  <c r="CD14" i="12"/>
  <c r="G115" i="12" s="1"/>
  <c r="CD30" i="12"/>
  <c r="W115" i="12" s="1"/>
  <c r="CD17" i="12"/>
  <c r="CD27" i="12"/>
  <c r="T115" i="12" s="1"/>
  <c r="CD28" i="12"/>
  <c r="U115" i="12" s="1"/>
  <c r="CD18" i="12"/>
  <c r="K115" i="12" s="1"/>
  <c r="CD26" i="12"/>
  <c r="S115" i="12" s="1"/>
  <c r="CD15" i="12"/>
  <c r="H115" i="12" s="1"/>
  <c r="CD23" i="12"/>
  <c r="P115" i="12" s="1"/>
  <c r="CD29" i="12"/>
  <c r="V115" i="12" s="1"/>
  <c r="CD12" i="12"/>
  <c r="E115" i="12" s="1"/>
  <c r="CD16" i="12"/>
  <c r="I115" i="12" s="1"/>
  <c r="CQ34" i="2"/>
  <c r="CP29" i="2"/>
  <c r="C119" i="12" l="1"/>
  <c r="CR24" i="2"/>
  <c r="CR47" i="2" s="1"/>
  <c r="CH7" i="12"/>
  <c r="CR16" i="2"/>
  <c r="CR39" i="2" s="1"/>
  <c r="CR12" i="2"/>
  <c r="CR35" i="2" s="1"/>
  <c r="D87" i="5"/>
  <c r="CR22" i="2"/>
  <c r="CR45" i="2" s="1"/>
  <c r="CR23" i="2"/>
  <c r="CR46" i="2" s="1"/>
  <c r="CR27" i="2"/>
  <c r="CR50" i="2" s="1"/>
  <c r="CR19" i="2"/>
  <c r="CR42" i="2" s="1"/>
  <c r="CR17" i="2"/>
  <c r="CR40" i="2" s="1"/>
  <c r="CR26" i="2"/>
  <c r="CR49" i="2" s="1"/>
  <c r="CR15" i="2"/>
  <c r="CR38" i="2" s="1"/>
  <c r="CR28" i="2"/>
  <c r="CR51" i="2" s="1"/>
  <c r="CR13" i="2"/>
  <c r="CR36" i="2" s="1"/>
  <c r="CR18" i="2"/>
  <c r="CR41" i="2" s="1"/>
  <c r="CR9" i="2"/>
  <c r="CR32" i="2" s="1"/>
  <c r="CR25" i="2"/>
  <c r="CR48" i="2" s="1"/>
  <c r="CR20" i="2"/>
  <c r="CR43" i="2" s="1"/>
  <c r="CR10" i="2"/>
  <c r="CR33" i="2" s="1"/>
  <c r="CR21" i="2"/>
  <c r="CR44" i="2" s="1"/>
  <c r="C85" i="5"/>
  <c r="CF8" i="12"/>
  <c r="CF13" i="12" s="1"/>
  <c r="F117" i="12" s="1"/>
  <c r="CD31" i="12"/>
  <c r="J115" i="12"/>
  <c r="CE11" i="12"/>
  <c r="D116" i="12" s="1"/>
  <c r="CE26" i="12"/>
  <c r="S116" i="12" s="1"/>
  <c r="CE28" i="12"/>
  <c r="U116" i="12" s="1"/>
  <c r="CE25" i="12"/>
  <c r="R116" i="12" s="1"/>
  <c r="CE22" i="12"/>
  <c r="O116" i="12" s="1"/>
  <c r="CE24" i="12"/>
  <c r="Q116" i="12" s="1"/>
  <c r="CE27" i="12"/>
  <c r="T116" i="12" s="1"/>
  <c r="CE17" i="12"/>
  <c r="J116" i="12" s="1"/>
  <c r="CE29" i="12"/>
  <c r="V116" i="12" s="1"/>
  <c r="CE18" i="12"/>
  <c r="K116" i="12" s="1"/>
  <c r="CE15" i="12"/>
  <c r="H116" i="12" s="1"/>
  <c r="CE12" i="12"/>
  <c r="CE19" i="12"/>
  <c r="L116" i="12" s="1"/>
  <c r="CE30" i="12"/>
  <c r="W116" i="12" s="1"/>
  <c r="CE23" i="12"/>
  <c r="P116" i="12" s="1"/>
  <c r="CE20" i="12"/>
  <c r="M116" i="12" s="1"/>
  <c r="CE21" i="12"/>
  <c r="N116" i="12" s="1"/>
  <c r="CE14" i="12"/>
  <c r="G116" i="12" s="1"/>
  <c r="CE16" i="12"/>
  <c r="I116" i="12" s="1"/>
  <c r="CR34" i="2"/>
  <c r="CQ29" i="2"/>
  <c r="C120" i="12" l="1"/>
  <c r="CI7" i="12"/>
  <c r="D88" i="5"/>
  <c r="CS20" i="2"/>
  <c r="CS43" i="2" s="1"/>
  <c r="CS22" i="2"/>
  <c r="CS45" i="2" s="1"/>
  <c r="CS15" i="2"/>
  <c r="CS38" i="2" s="1"/>
  <c r="CS18" i="2"/>
  <c r="CS41" i="2" s="1"/>
  <c r="CS23" i="2"/>
  <c r="CS46" i="2" s="1"/>
  <c r="CS21" i="2"/>
  <c r="CS44" i="2" s="1"/>
  <c r="CS17" i="2"/>
  <c r="CS40" i="2" s="1"/>
  <c r="CS25" i="2"/>
  <c r="CS48" i="2" s="1"/>
  <c r="CS16" i="2"/>
  <c r="CS39" i="2" s="1"/>
  <c r="CS27" i="2"/>
  <c r="CS50" i="2" s="1"/>
  <c r="CS13" i="2"/>
  <c r="CS36" i="2" s="1"/>
  <c r="CS12" i="2"/>
  <c r="CS35" i="2" s="1"/>
  <c r="CS10" i="2"/>
  <c r="CS33" i="2" s="1"/>
  <c r="CS9" i="2"/>
  <c r="CS32" i="2" s="1"/>
  <c r="CS24" i="2"/>
  <c r="CS47" i="2" s="1"/>
  <c r="CS19" i="2"/>
  <c r="CS42" i="2" s="1"/>
  <c r="CS28" i="2"/>
  <c r="CS26" i="2"/>
  <c r="CS49" i="2" s="1"/>
  <c r="C86" i="5"/>
  <c r="CG8" i="12"/>
  <c r="CG13" i="12" s="1"/>
  <c r="F118" i="12" s="1"/>
  <c r="CF19" i="12"/>
  <c r="L117" i="12" s="1"/>
  <c r="CF23" i="12"/>
  <c r="P117" i="12" s="1"/>
  <c r="CF27" i="12"/>
  <c r="T117" i="12" s="1"/>
  <c r="CF26" i="12"/>
  <c r="S117" i="12" s="1"/>
  <c r="CF14" i="12"/>
  <c r="G117" i="12" s="1"/>
  <c r="CF28" i="12"/>
  <c r="U117" i="12" s="1"/>
  <c r="CF11" i="12"/>
  <c r="CF18" i="12"/>
  <c r="K117" i="12" s="1"/>
  <c r="CF22" i="12"/>
  <c r="O117" i="12" s="1"/>
  <c r="CF15" i="12"/>
  <c r="H117" i="12" s="1"/>
  <c r="CF21" i="12"/>
  <c r="N117" i="12" s="1"/>
  <c r="CF29" i="12"/>
  <c r="V117" i="12" s="1"/>
  <c r="CF12" i="12"/>
  <c r="E117" i="12" s="1"/>
  <c r="CF24" i="12"/>
  <c r="Q117" i="12" s="1"/>
  <c r="CF25" i="12"/>
  <c r="R117" i="12" s="1"/>
  <c r="CF20" i="12"/>
  <c r="M117" i="12" s="1"/>
  <c r="CF17" i="12"/>
  <c r="J117" i="12" s="1"/>
  <c r="CF30" i="12"/>
  <c r="W117" i="12" s="1"/>
  <c r="CF16" i="12"/>
  <c r="I117" i="12" s="1"/>
  <c r="CE31" i="12"/>
  <c r="E116" i="12"/>
  <c r="CS51" i="2"/>
  <c r="CS34" i="2"/>
  <c r="CR29" i="2"/>
  <c r="CJ7" i="12" l="1"/>
  <c r="D89" i="5"/>
  <c r="C121" i="12"/>
  <c r="CT26" i="2"/>
  <c r="CT49" i="2" s="1"/>
  <c r="CT21" i="2"/>
  <c r="CT44" i="2" s="1"/>
  <c r="CT23" i="2"/>
  <c r="CT46" i="2" s="1"/>
  <c r="CT22" i="2"/>
  <c r="CT45" i="2" s="1"/>
  <c r="CT27" i="2"/>
  <c r="CT50" i="2" s="1"/>
  <c r="CT25" i="2"/>
  <c r="CT48" i="2" s="1"/>
  <c r="CT15" i="2"/>
  <c r="CT38" i="2" s="1"/>
  <c r="CT17" i="2"/>
  <c r="CT40" i="2" s="1"/>
  <c r="CT18" i="2"/>
  <c r="CT41" i="2" s="1"/>
  <c r="CT28" i="2"/>
  <c r="CT51" i="2" s="1"/>
  <c r="CT19" i="2"/>
  <c r="CT42" i="2" s="1"/>
  <c r="CT24" i="2"/>
  <c r="CT47" i="2" s="1"/>
  <c r="CT16" i="2"/>
  <c r="CT39" i="2" s="1"/>
  <c r="CT12" i="2"/>
  <c r="CT35" i="2" s="1"/>
  <c r="CT10" i="2"/>
  <c r="CT33" i="2" s="1"/>
  <c r="CT9" i="2"/>
  <c r="CT13" i="2"/>
  <c r="CT36" i="2" s="1"/>
  <c r="CT20" i="2"/>
  <c r="CT43" i="2" s="1"/>
  <c r="D117" i="12"/>
  <c r="CF31" i="12"/>
  <c r="CG11" i="12"/>
  <c r="D118" i="12" s="1"/>
  <c r="CG27" i="12"/>
  <c r="T118" i="12" s="1"/>
  <c r="CG20" i="12"/>
  <c r="M118" i="12" s="1"/>
  <c r="CG28" i="12"/>
  <c r="U118" i="12" s="1"/>
  <c r="CG15" i="12"/>
  <c r="H118" i="12" s="1"/>
  <c r="CG12" i="12"/>
  <c r="CG22" i="12"/>
  <c r="O118" i="12" s="1"/>
  <c r="CG24" i="12"/>
  <c r="Q118" i="12" s="1"/>
  <c r="CG21" i="12"/>
  <c r="N118" i="12" s="1"/>
  <c r="CG23" i="12"/>
  <c r="P118" i="12" s="1"/>
  <c r="CG17" i="12"/>
  <c r="J118" i="12" s="1"/>
  <c r="CG18" i="12"/>
  <c r="K118" i="12" s="1"/>
  <c r="CG14" i="12"/>
  <c r="G118" i="12" s="1"/>
  <c r="CG19" i="12"/>
  <c r="L118" i="12" s="1"/>
  <c r="CG16" i="12"/>
  <c r="I118" i="12" s="1"/>
  <c r="CG25" i="12"/>
  <c r="R118" i="12" s="1"/>
  <c r="CG30" i="12"/>
  <c r="W118" i="12" s="1"/>
  <c r="CG29" i="12"/>
  <c r="V118" i="12" s="1"/>
  <c r="CG26" i="12"/>
  <c r="S118" i="12" s="1"/>
  <c r="C87" i="5"/>
  <c r="CH8" i="12"/>
  <c r="CH13" i="12" s="1"/>
  <c r="F119" i="12" s="1"/>
  <c r="CT32" i="2"/>
  <c r="CT34" i="2"/>
  <c r="CS29" i="2"/>
  <c r="CK7" i="12" l="1"/>
  <c r="D90" i="5"/>
  <c r="C122" i="12"/>
  <c r="CU25" i="2"/>
  <c r="CU48" i="2" s="1"/>
  <c r="CU17" i="2"/>
  <c r="CU40" i="2" s="1"/>
  <c r="CU28" i="2"/>
  <c r="CU51" i="2" s="1"/>
  <c r="CU20" i="2"/>
  <c r="CU43" i="2" s="1"/>
  <c r="CU18" i="2"/>
  <c r="CU41" i="2" s="1"/>
  <c r="CU24" i="2"/>
  <c r="CU47" i="2" s="1"/>
  <c r="CU16" i="2"/>
  <c r="CU39" i="2" s="1"/>
  <c r="CU12" i="2"/>
  <c r="CU35" i="2" s="1"/>
  <c r="CU26" i="2"/>
  <c r="CU49" i="2" s="1"/>
  <c r="CU22" i="2"/>
  <c r="CU45" i="2" s="1"/>
  <c r="CU15" i="2"/>
  <c r="CU38" i="2" s="1"/>
  <c r="CU23" i="2"/>
  <c r="CU46" i="2" s="1"/>
  <c r="CU10" i="2"/>
  <c r="CU33" i="2" s="1"/>
  <c r="CU13" i="2"/>
  <c r="CU36" i="2" s="1"/>
  <c r="CU27" i="2"/>
  <c r="CU50" i="2" s="1"/>
  <c r="CU21" i="2"/>
  <c r="CU44" i="2" s="1"/>
  <c r="CU19" i="2"/>
  <c r="CU42" i="2" s="1"/>
  <c r="CU9" i="2"/>
  <c r="CU32" i="2" s="1"/>
  <c r="C88" i="5"/>
  <c r="CI8" i="12"/>
  <c r="CI13" i="12" s="1"/>
  <c r="F120" i="12" s="1"/>
  <c r="CH21" i="12"/>
  <c r="N119" i="12" s="1"/>
  <c r="CH11" i="12"/>
  <c r="D119" i="12" s="1"/>
  <c r="CH28" i="12"/>
  <c r="U119" i="12" s="1"/>
  <c r="CH15" i="12"/>
  <c r="H119" i="12" s="1"/>
  <c r="CH23" i="12"/>
  <c r="P119" i="12" s="1"/>
  <c r="CH26" i="12"/>
  <c r="S119" i="12" s="1"/>
  <c r="CH20" i="12"/>
  <c r="M119" i="12" s="1"/>
  <c r="CH24" i="12"/>
  <c r="Q119" i="12" s="1"/>
  <c r="CH25" i="12"/>
  <c r="R119" i="12" s="1"/>
  <c r="CH30" i="12"/>
  <c r="W119" i="12" s="1"/>
  <c r="CH12" i="12"/>
  <c r="CH29" i="12"/>
  <c r="V119" i="12" s="1"/>
  <c r="CH14" i="12"/>
  <c r="G119" i="12" s="1"/>
  <c r="CH19" i="12"/>
  <c r="L119" i="12" s="1"/>
  <c r="CH17" i="12"/>
  <c r="J119" i="12" s="1"/>
  <c r="CH18" i="12"/>
  <c r="K119" i="12" s="1"/>
  <c r="CH22" i="12"/>
  <c r="O119" i="12" s="1"/>
  <c r="CH27" i="12"/>
  <c r="T119" i="12" s="1"/>
  <c r="CH16" i="12"/>
  <c r="I119" i="12" s="1"/>
  <c r="CG31" i="12"/>
  <c r="E118" i="12"/>
  <c r="CT29" i="2"/>
  <c r="CU34" i="2"/>
  <c r="C123" i="12" l="1"/>
  <c r="CL7" i="12"/>
  <c r="D91" i="5"/>
  <c r="CV19" i="2"/>
  <c r="CV42" i="2" s="1"/>
  <c r="CV18" i="2"/>
  <c r="CV41" i="2" s="1"/>
  <c r="CV16" i="2"/>
  <c r="CV39" i="2" s="1"/>
  <c r="CV21" i="2"/>
  <c r="CV44" i="2" s="1"/>
  <c r="CV25" i="2"/>
  <c r="CV48" i="2" s="1"/>
  <c r="CV26" i="2"/>
  <c r="CV49" i="2" s="1"/>
  <c r="CV24" i="2"/>
  <c r="CV47" i="2" s="1"/>
  <c r="CV23" i="2"/>
  <c r="CV46" i="2" s="1"/>
  <c r="CV20" i="2"/>
  <c r="CV43" i="2" s="1"/>
  <c r="CV28" i="2"/>
  <c r="CV51" i="2" s="1"/>
  <c r="CV10" i="2"/>
  <c r="CV33" i="2" s="1"/>
  <c r="CV9" i="2"/>
  <c r="CV32" i="2" s="1"/>
  <c r="CV27" i="2"/>
  <c r="CV50" i="2" s="1"/>
  <c r="CV17" i="2"/>
  <c r="CV40" i="2" s="1"/>
  <c r="CV15" i="2"/>
  <c r="CV38" i="2" s="1"/>
  <c r="CV13" i="2"/>
  <c r="CV36" i="2" s="1"/>
  <c r="CV22" i="2"/>
  <c r="CV45" i="2" s="1"/>
  <c r="CV12" i="2"/>
  <c r="CV35" i="2" s="1"/>
  <c r="C89" i="5"/>
  <c r="CJ8" i="12"/>
  <c r="CJ13" i="12" s="1"/>
  <c r="F121" i="12" s="1"/>
  <c r="CH31" i="12"/>
  <c r="E119" i="12"/>
  <c r="CI11" i="12"/>
  <c r="D120" i="12" s="1"/>
  <c r="CI17" i="12"/>
  <c r="J120" i="12" s="1"/>
  <c r="CI23" i="12"/>
  <c r="P120" i="12" s="1"/>
  <c r="CI29" i="12"/>
  <c r="V120" i="12" s="1"/>
  <c r="CI19" i="12"/>
  <c r="L120" i="12" s="1"/>
  <c r="CI14" i="12"/>
  <c r="G120" i="12" s="1"/>
  <c r="CI30" i="12"/>
  <c r="W120" i="12" s="1"/>
  <c r="CI12" i="12"/>
  <c r="CI15" i="12"/>
  <c r="H120" i="12" s="1"/>
  <c r="CI26" i="12"/>
  <c r="S120" i="12" s="1"/>
  <c r="CI22" i="12"/>
  <c r="O120" i="12" s="1"/>
  <c r="CI20" i="12"/>
  <c r="M120" i="12" s="1"/>
  <c r="CI21" i="12"/>
  <c r="N120" i="12" s="1"/>
  <c r="CI28" i="12"/>
  <c r="U120" i="12" s="1"/>
  <c r="CI27" i="12"/>
  <c r="T120" i="12" s="1"/>
  <c r="CI25" i="12"/>
  <c r="R120" i="12" s="1"/>
  <c r="CI18" i="12"/>
  <c r="K120" i="12" s="1"/>
  <c r="CI24" i="12"/>
  <c r="Q120" i="12" s="1"/>
  <c r="CI16" i="12"/>
  <c r="I120" i="12" s="1"/>
  <c r="CV34" i="2"/>
  <c r="CU29" i="2"/>
  <c r="C124" i="12" l="1"/>
  <c r="CW9" i="2"/>
  <c r="CW32" i="2" s="1"/>
  <c r="CM7" i="12"/>
  <c r="D92" i="5"/>
  <c r="CW21" i="2"/>
  <c r="CW44" i="2" s="1"/>
  <c r="CW28" i="2"/>
  <c r="CW51" i="2" s="1"/>
  <c r="CW26" i="2"/>
  <c r="CW49" i="2" s="1"/>
  <c r="CW15" i="2"/>
  <c r="CW38" i="2" s="1"/>
  <c r="CW27" i="2"/>
  <c r="CW50" i="2" s="1"/>
  <c r="CW19" i="2"/>
  <c r="CW42" i="2" s="1"/>
  <c r="CW20" i="2"/>
  <c r="CW43" i="2" s="1"/>
  <c r="CW22" i="2"/>
  <c r="CW45" i="2" s="1"/>
  <c r="CW18" i="2"/>
  <c r="CW41" i="2" s="1"/>
  <c r="CW24" i="2"/>
  <c r="CW47" i="2" s="1"/>
  <c r="CW23" i="2"/>
  <c r="CW46" i="2" s="1"/>
  <c r="CW13" i="2"/>
  <c r="CW36" i="2" s="1"/>
  <c r="CW10" i="2"/>
  <c r="CW33" i="2" s="1"/>
  <c r="CW17" i="2"/>
  <c r="CW40" i="2" s="1"/>
  <c r="CW12" i="2"/>
  <c r="CW35" i="2" s="1"/>
  <c r="CW16" i="2"/>
  <c r="CW39" i="2" s="1"/>
  <c r="CW25" i="2"/>
  <c r="CW48" i="2" s="1"/>
  <c r="C90" i="5"/>
  <c r="CK8" i="12"/>
  <c r="CK13" i="12" s="1"/>
  <c r="F122" i="12" s="1"/>
  <c r="CJ15" i="12"/>
  <c r="H121" i="12" s="1"/>
  <c r="CJ17" i="12"/>
  <c r="J121" i="12" s="1"/>
  <c r="CJ21" i="12"/>
  <c r="N121" i="12" s="1"/>
  <c r="CJ25" i="12"/>
  <c r="R121" i="12" s="1"/>
  <c r="CJ11" i="12"/>
  <c r="CJ14" i="12"/>
  <c r="G121" i="12" s="1"/>
  <c r="CJ30" i="12"/>
  <c r="W121" i="12" s="1"/>
  <c r="CJ20" i="12"/>
  <c r="M121" i="12" s="1"/>
  <c r="CJ12" i="12"/>
  <c r="E121" i="12" s="1"/>
  <c r="CJ19" i="12"/>
  <c r="L121" i="12" s="1"/>
  <c r="CJ26" i="12"/>
  <c r="S121" i="12" s="1"/>
  <c r="CJ27" i="12"/>
  <c r="T121" i="12" s="1"/>
  <c r="CJ23" i="12"/>
  <c r="P121" i="12" s="1"/>
  <c r="CJ22" i="12"/>
  <c r="O121" i="12" s="1"/>
  <c r="CJ18" i="12"/>
  <c r="K121" i="12" s="1"/>
  <c r="CJ24" i="12"/>
  <c r="Q121" i="12" s="1"/>
  <c r="CJ28" i="12"/>
  <c r="U121" i="12" s="1"/>
  <c r="CJ29" i="12"/>
  <c r="V121" i="12" s="1"/>
  <c r="CJ16" i="12"/>
  <c r="I121" i="12" s="1"/>
  <c r="CI31" i="12"/>
  <c r="E120" i="12"/>
  <c r="CW34" i="2"/>
  <c r="CV29" i="2"/>
  <c r="CN7" i="12" l="1"/>
  <c r="CX24" i="2"/>
  <c r="CX47" i="2" s="1"/>
  <c r="D93" i="5"/>
  <c r="C125" i="12"/>
  <c r="CX16" i="2"/>
  <c r="CX39" i="2" s="1"/>
  <c r="CX21" i="2"/>
  <c r="CX44" i="2" s="1"/>
  <c r="CX15" i="2"/>
  <c r="CX38" i="2" s="1"/>
  <c r="CX26" i="2"/>
  <c r="CX49" i="2" s="1"/>
  <c r="CX17" i="2"/>
  <c r="CX40" i="2" s="1"/>
  <c r="CX23" i="2"/>
  <c r="CX46" i="2" s="1"/>
  <c r="CX22" i="2"/>
  <c r="CX45" i="2" s="1"/>
  <c r="CX18" i="2"/>
  <c r="CX41" i="2" s="1"/>
  <c r="CX28" i="2"/>
  <c r="CX51" i="2" s="1"/>
  <c r="CX25" i="2"/>
  <c r="CX48" i="2" s="1"/>
  <c r="CX19" i="2"/>
  <c r="CX42" i="2" s="1"/>
  <c r="CX10" i="2"/>
  <c r="CX33" i="2" s="1"/>
  <c r="CX20" i="2"/>
  <c r="CX43" i="2" s="1"/>
  <c r="CX13" i="2"/>
  <c r="CX36" i="2" s="1"/>
  <c r="CX12" i="2"/>
  <c r="CX35" i="2" s="1"/>
  <c r="CX9" i="2"/>
  <c r="CX32" i="2" s="1"/>
  <c r="CX27" i="2"/>
  <c r="CX50" i="2" s="1"/>
  <c r="CK17" i="12"/>
  <c r="J122" i="12" s="1"/>
  <c r="CK11" i="12"/>
  <c r="D122" i="12" s="1"/>
  <c r="CK23" i="12"/>
  <c r="P122" i="12" s="1"/>
  <c r="CK19" i="12"/>
  <c r="L122" i="12" s="1"/>
  <c r="CK25" i="12"/>
  <c r="R122" i="12" s="1"/>
  <c r="CK22" i="12"/>
  <c r="O122" i="12" s="1"/>
  <c r="CK14" i="12"/>
  <c r="G122" i="12" s="1"/>
  <c r="CK18" i="12"/>
  <c r="K122" i="12" s="1"/>
  <c r="CK28" i="12"/>
  <c r="U122" i="12" s="1"/>
  <c r="CK15" i="12"/>
  <c r="H122" i="12" s="1"/>
  <c r="CK27" i="12"/>
  <c r="T122" i="12" s="1"/>
  <c r="CK20" i="12"/>
  <c r="M122" i="12" s="1"/>
  <c r="CK24" i="12"/>
  <c r="Q122" i="12" s="1"/>
  <c r="CK21" i="12"/>
  <c r="N122" i="12" s="1"/>
  <c r="CK30" i="12"/>
  <c r="W122" i="12" s="1"/>
  <c r="CK29" i="12"/>
  <c r="V122" i="12" s="1"/>
  <c r="CK26" i="12"/>
  <c r="S122" i="12" s="1"/>
  <c r="CK12" i="12"/>
  <c r="CK16" i="12"/>
  <c r="I122" i="12" s="1"/>
  <c r="D121" i="12"/>
  <c r="CJ31" i="12"/>
  <c r="C91" i="5"/>
  <c r="CL8" i="12"/>
  <c r="CL13" i="12" s="1"/>
  <c r="F123" i="12" s="1"/>
  <c r="CX34" i="2"/>
  <c r="CW29" i="2"/>
  <c r="CO7" i="12" l="1"/>
  <c r="D94" i="5"/>
  <c r="C126" i="12"/>
  <c r="CY17" i="2"/>
  <c r="CY40" i="2" s="1"/>
  <c r="CY18" i="2"/>
  <c r="CY41" i="2" s="1"/>
  <c r="CY15" i="2"/>
  <c r="CY38" i="2" s="1"/>
  <c r="CY19" i="2"/>
  <c r="CY42" i="2" s="1"/>
  <c r="CY23" i="2"/>
  <c r="CY46" i="2" s="1"/>
  <c r="CY27" i="2"/>
  <c r="CY50" i="2" s="1"/>
  <c r="CY28" i="2"/>
  <c r="CY51" i="2" s="1"/>
  <c r="CY26" i="2"/>
  <c r="CY49" i="2" s="1"/>
  <c r="CY21" i="2"/>
  <c r="CY44" i="2" s="1"/>
  <c r="CY10" i="2"/>
  <c r="CY33" i="2" s="1"/>
  <c r="CY25" i="2"/>
  <c r="CY48" i="2" s="1"/>
  <c r="CY22" i="2"/>
  <c r="CY45" i="2" s="1"/>
  <c r="CY20" i="2"/>
  <c r="CY43" i="2" s="1"/>
  <c r="CY16" i="2"/>
  <c r="CY39" i="2" s="1"/>
  <c r="CY12" i="2"/>
  <c r="CY35" i="2" s="1"/>
  <c r="CY9" i="2"/>
  <c r="CY32" i="2" s="1"/>
  <c r="CY13" i="2"/>
  <c r="CY36" i="2" s="1"/>
  <c r="CY24" i="2"/>
  <c r="CY47" i="2" s="1"/>
  <c r="C92" i="5"/>
  <c r="CM8" i="12"/>
  <c r="CM13" i="12" s="1"/>
  <c r="F124" i="12" s="1"/>
  <c r="CL11" i="12"/>
  <c r="D123" i="12" s="1"/>
  <c r="CL19" i="12"/>
  <c r="L123" i="12" s="1"/>
  <c r="CL27" i="12"/>
  <c r="T123" i="12" s="1"/>
  <c r="CL29" i="12"/>
  <c r="V123" i="12" s="1"/>
  <c r="CL18" i="12"/>
  <c r="K123" i="12" s="1"/>
  <c r="CL12" i="12"/>
  <c r="CL17" i="12"/>
  <c r="J123" i="12" s="1"/>
  <c r="CL30" i="12"/>
  <c r="W123" i="12" s="1"/>
  <c r="CL28" i="12"/>
  <c r="U123" i="12" s="1"/>
  <c r="CL15" i="12"/>
  <c r="H123" i="12" s="1"/>
  <c r="CL21" i="12"/>
  <c r="N123" i="12" s="1"/>
  <c r="CL23" i="12"/>
  <c r="P123" i="12" s="1"/>
  <c r="CL22" i="12"/>
  <c r="O123" i="12" s="1"/>
  <c r="CL25" i="12"/>
  <c r="R123" i="12" s="1"/>
  <c r="CL20" i="12"/>
  <c r="M123" i="12" s="1"/>
  <c r="CL24" i="12"/>
  <c r="Q123" i="12" s="1"/>
  <c r="CL14" i="12"/>
  <c r="G123" i="12" s="1"/>
  <c r="CL26" i="12"/>
  <c r="S123" i="12" s="1"/>
  <c r="CL16" i="12"/>
  <c r="I123" i="12" s="1"/>
  <c r="CK31" i="12"/>
  <c r="E122" i="12"/>
  <c r="CX29" i="2"/>
  <c r="CY34" i="2"/>
  <c r="CZ28" i="2" l="1"/>
  <c r="CZ51" i="2" s="1"/>
  <c r="C127" i="12"/>
  <c r="CP7" i="12"/>
  <c r="CZ18" i="2"/>
  <c r="CZ41" i="2" s="1"/>
  <c r="D95" i="5"/>
  <c r="CZ20" i="2"/>
  <c r="CZ43" i="2" s="1"/>
  <c r="CZ23" i="2"/>
  <c r="CZ46" i="2" s="1"/>
  <c r="CZ17" i="2"/>
  <c r="CZ40" i="2" s="1"/>
  <c r="CZ21" i="2"/>
  <c r="CZ44" i="2" s="1"/>
  <c r="CZ25" i="2"/>
  <c r="CZ48" i="2" s="1"/>
  <c r="CZ19" i="2"/>
  <c r="CZ42" i="2" s="1"/>
  <c r="CZ24" i="2"/>
  <c r="CZ47" i="2" s="1"/>
  <c r="CZ22" i="2"/>
  <c r="CZ45" i="2" s="1"/>
  <c r="CZ16" i="2"/>
  <c r="CZ39" i="2" s="1"/>
  <c r="CZ15" i="2"/>
  <c r="CZ38" i="2" s="1"/>
  <c r="CZ13" i="2"/>
  <c r="CZ36" i="2" s="1"/>
  <c r="CZ26" i="2"/>
  <c r="CZ49" i="2" s="1"/>
  <c r="CZ12" i="2"/>
  <c r="CZ35" i="2" s="1"/>
  <c r="CZ9" i="2"/>
  <c r="CZ27" i="2"/>
  <c r="CZ50" i="2" s="1"/>
  <c r="CZ10" i="2"/>
  <c r="CZ33" i="2" s="1"/>
  <c r="CM11" i="12"/>
  <c r="D124" i="12" s="1"/>
  <c r="CM27" i="12"/>
  <c r="T124" i="12" s="1"/>
  <c r="CM15" i="12"/>
  <c r="H124" i="12" s="1"/>
  <c r="CM21" i="12"/>
  <c r="N124" i="12" s="1"/>
  <c r="CM12" i="12"/>
  <c r="E124" i="12" s="1"/>
  <c r="CM29" i="12"/>
  <c r="V124" i="12" s="1"/>
  <c r="CM18" i="12"/>
  <c r="K124" i="12" s="1"/>
  <c r="CM25" i="12"/>
  <c r="R124" i="12" s="1"/>
  <c r="CM20" i="12"/>
  <c r="M124" i="12" s="1"/>
  <c r="CM17" i="12"/>
  <c r="J124" i="12" s="1"/>
  <c r="CM23" i="12"/>
  <c r="P124" i="12" s="1"/>
  <c r="CM19" i="12"/>
  <c r="L124" i="12" s="1"/>
  <c r="CM14" i="12"/>
  <c r="CM30" i="12"/>
  <c r="W124" i="12" s="1"/>
  <c r="CM28" i="12"/>
  <c r="U124" i="12" s="1"/>
  <c r="CM26" i="12"/>
  <c r="S124" i="12" s="1"/>
  <c r="CM22" i="12"/>
  <c r="O124" i="12" s="1"/>
  <c r="CM24" i="12"/>
  <c r="Q124" i="12" s="1"/>
  <c r="CM16" i="12"/>
  <c r="I124" i="12" s="1"/>
  <c r="C93" i="5"/>
  <c r="CN8" i="12"/>
  <c r="CN13" i="12" s="1"/>
  <c r="F125" i="12" s="1"/>
  <c r="CL31" i="12"/>
  <c r="E123" i="12"/>
  <c r="CY29" i="2"/>
  <c r="CZ34" i="2"/>
  <c r="CZ32" i="2"/>
  <c r="C128" i="12" l="1"/>
  <c r="CQ7" i="12"/>
  <c r="D96" i="5"/>
  <c r="DA27" i="2"/>
  <c r="DA50" i="2" s="1"/>
  <c r="DA25" i="2"/>
  <c r="DA48" i="2" s="1"/>
  <c r="DA17" i="2"/>
  <c r="DA40" i="2" s="1"/>
  <c r="DA28" i="2"/>
  <c r="DA51" i="2" s="1"/>
  <c r="DA26" i="2"/>
  <c r="DA49" i="2" s="1"/>
  <c r="DA22" i="2"/>
  <c r="DA45" i="2" s="1"/>
  <c r="DA16" i="2"/>
  <c r="DA39" i="2" s="1"/>
  <c r="DA15" i="2"/>
  <c r="DA38" i="2" s="1"/>
  <c r="DA13" i="2"/>
  <c r="DA36" i="2" s="1"/>
  <c r="DA12" i="2"/>
  <c r="DA35" i="2" s="1"/>
  <c r="DA20" i="2"/>
  <c r="DA43" i="2" s="1"/>
  <c r="DA10" i="2"/>
  <c r="DA33" i="2" s="1"/>
  <c r="DA18" i="2"/>
  <c r="DA41" i="2" s="1"/>
  <c r="DA23" i="2"/>
  <c r="DA46" i="2" s="1"/>
  <c r="DA9" i="2"/>
  <c r="DA32" i="2" s="1"/>
  <c r="DA21" i="2"/>
  <c r="DA44" i="2" s="1"/>
  <c r="DA19" i="2"/>
  <c r="DA42" i="2" s="1"/>
  <c r="DA24" i="2"/>
  <c r="DA47" i="2" s="1"/>
  <c r="CN19" i="12"/>
  <c r="L125" i="12" s="1"/>
  <c r="CN20" i="12"/>
  <c r="M125" i="12" s="1"/>
  <c r="CN24" i="12"/>
  <c r="Q125" i="12" s="1"/>
  <c r="CN29" i="12"/>
  <c r="V125" i="12" s="1"/>
  <c r="CN18" i="12"/>
  <c r="K125" i="12" s="1"/>
  <c r="CN15" i="12"/>
  <c r="H125" i="12" s="1"/>
  <c r="CN17" i="12"/>
  <c r="J125" i="12" s="1"/>
  <c r="CN21" i="12"/>
  <c r="N125" i="12" s="1"/>
  <c r="CN25" i="12"/>
  <c r="R125" i="12" s="1"/>
  <c r="CN27" i="12"/>
  <c r="T125" i="12" s="1"/>
  <c r="CN30" i="12"/>
  <c r="W125" i="12" s="1"/>
  <c r="CN23" i="12"/>
  <c r="P125" i="12" s="1"/>
  <c r="CN28" i="12"/>
  <c r="U125" i="12" s="1"/>
  <c r="CN26" i="12"/>
  <c r="S125" i="12" s="1"/>
  <c r="CN11" i="12"/>
  <c r="CN22" i="12"/>
  <c r="O125" i="12" s="1"/>
  <c r="CN14" i="12"/>
  <c r="G125" i="12" s="1"/>
  <c r="CN12" i="12"/>
  <c r="E125" i="12" s="1"/>
  <c r="CN16" i="12"/>
  <c r="I125" i="12" s="1"/>
  <c r="CM31" i="12"/>
  <c r="G124" i="12"/>
  <c r="C94" i="5"/>
  <c r="CO8" i="12"/>
  <c r="CO13" i="12" s="1"/>
  <c r="F126" i="12" s="1"/>
  <c r="CZ29" i="2"/>
  <c r="DA34" i="2"/>
  <c r="CR7" i="12" l="1"/>
  <c r="DB21" i="2"/>
  <c r="DB44" i="2" s="1"/>
  <c r="D97" i="5"/>
  <c r="C129" i="12"/>
  <c r="DB27" i="2"/>
  <c r="DB50" i="2" s="1"/>
  <c r="DB25" i="2"/>
  <c r="DB48" i="2" s="1"/>
  <c r="DB19" i="2"/>
  <c r="DB42" i="2" s="1"/>
  <c r="DB22" i="2"/>
  <c r="DB45" i="2" s="1"/>
  <c r="DB24" i="2"/>
  <c r="DB47" i="2" s="1"/>
  <c r="DB17" i="2"/>
  <c r="DB40" i="2" s="1"/>
  <c r="DB23" i="2"/>
  <c r="DB46" i="2" s="1"/>
  <c r="DB13" i="2"/>
  <c r="DB36" i="2" s="1"/>
  <c r="DB18" i="2"/>
  <c r="DB41" i="2" s="1"/>
  <c r="DB16" i="2"/>
  <c r="DB39" i="2" s="1"/>
  <c r="DB28" i="2"/>
  <c r="DB51" i="2" s="1"/>
  <c r="DB26" i="2"/>
  <c r="DB49" i="2" s="1"/>
  <c r="DB12" i="2"/>
  <c r="DB35" i="2" s="1"/>
  <c r="DB10" i="2"/>
  <c r="DB33" i="2" s="1"/>
  <c r="DB20" i="2"/>
  <c r="DB43" i="2" s="1"/>
  <c r="DB15" i="2"/>
  <c r="DB38" i="2" s="1"/>
  <c r="DB9" i="2"/>
  <c r="CO11" i="12"/>
  <c r="D126" i="12" s="1"/>
  <c r="CO29" i="12"/>
  <c r="V126" i="12" s="1"/>
  <c r="CO17" i="12"/>
  <c r="J126" i="12" s="1"/>
  <c r="CO27" i="12"/>
  <c r="T126" i="12" s="1"/>
  <c r="CO14" i="12"/>
  <c r="G126" i="12" s="1"/>
  <c r="CO23" i="12"/>
  <c r="P126" i="12" s="1"/>
  <c r="CO19" i="12"/>
  <c r="L126" i="12" s="1"/>
  <c r="CO25" i="12"/>
  <c r="R126" i="12" s="1"/>
  <c r="CO18" i="12"/>
  <c r="K126" i="12" s="1"/>
  <c r="CO30" i="12"/>
  <c r="W126" i="12" s="1"/>
  <c r="CO28" i="12"/>
  <c r="U126" i="12" s="1"/>
  <c r="CO15" i="12"/>
  <c r="H126" i="12" s="1"/>
  <c r="CO20" i="12"/>
  <c r="M126" i="12" s="1"/>
  <c r="CO26" i="12"/>
  <c r="S126" i="12" s="1"/>
  <c r="CO12" i="12"/>
  <c r="CO24" i="12"/>
  <c r="Q126" i="12" s="1"/>
  <c r="CO21" i="12"/>
  <c r="N126" i="12" s="1"/>
  <c r="CO22" i="12"/>
  <c r="O126" i="12" s="1"/>
  <c r="CO16" i="12"/>
  <c r="I126" i="12" s="1"/>
  <c r="D125" i="12"/>
  <c r="CN31" i="12"/>
  <c r="C95" i="5"/>
  <c r="CP8" i="12"/>
  <c r="CP13" i="12" s="1"/>
  <c r="F127" i="12" s="1"/>
  <c r="DA29" i="2"/>
  <c r="DB32" i="2"/>
  <c r="DB34" i="2"/>
  <c r="DC17" i="2" l="1"/>
  <c r="DC40" i="2" s="1"/>
  <c r="DC16" i="2"/>
  <c r="DC39" i="2" s="1"/>
  <c r="CS7" i="12"/>
  <c r="D98" i="5"/>
  <c r="C130" i="12"/>
  <c r="DC24" i="2"/>
  <c r="DC47" i="2" s="1"/>
  <c r="DC25" i="2"/>
  <c r="DC48" i="2" s="1"/>
  <c r="DC22" i="2"/>
  <c r="DC45" i="2" s="1"/>
  <c r="DC18" i="2"/>
  <c r="DC41" i="2" s="1"/>
  <c r="DC21" i="2"/>
  <c r="DC44" i="2" s="1"/>
  <c r="DC15" i="2"/>
  <c r="DC38" i="2" s="1"/>
  <c r="DC19" i="2"/>
  <c r="DC42" i="2" s="1"/>
  <c r="DC23" i="2"/>
  <c r="DC46" i="2" s="1"/>
  <c r="DC27" i="2"/>
  <c r="DC50" i="2" s="1"/>
  <c r="DC20" i="2"/>
  <c r="DC43" i="2" s="1"/>
  <c r="DC10" i="2"/>
  <c r="DC33" i="2" s="1"/>
  <c r="DC13" i="2"/>
  <c r="DC36" i="2" s="1"/>
  <c r="DC9" i="2"/>
  <c r="DC12" i="2"/>
  <c r="DC35" i="2" s="1"/>
  <c r="DC26" i="2"/>
  <c r="DC49" i="2" s="1"/>
  <c r="DC28" i="2"/>
  <c r="DC51" i="2" s="1"/>
  <c r="CP29" i="12"/>
  <c r="V127" i="12" s="1"/>
  <c r="CP11" i="12"/>
  <c r="D127" i="12" s="1"/>
  <c r="CP14" i="12"/>
  <c r="G127" i="12" s="1"/>
  <c r="CP22" i="12"/>
  <c r="O127" i="12" s="1"/>
  <c r="CP26" i="12"/>
  <c r="S127" i="12" s="1"/>
  <c r="CP23" i="12"/>
  <c r="P127" i="12" s="1"/>
  <c r="CP19" i="12"/>
  <c r="L127" i="12" s="1"/>
  <c r="CP27" i="12"/>
  <c r="T127" i="12" s="1"/>
  <c r="CP18" i="12"/>
  <c r="K127" i="12" s="1"/>
  <c r="CP21" i="12"/>
  <c r="CP28" i="12"/>
  <c r="U127" i="12" s="1"/>
  <c r="CP15" i="12"/>
  <c r="H127" i="12" s="1"/>
  <c r="CP25" i="12"/>
  <c r="R127" i="12" s="1"/>
  <c r="CP30" i="12"/>
  <c r="W127" i="12" s="1"/>
  <c r="CP20" i="12"/>
  <c r="M127" i="12" s="1"/>
  <c r="CP17" i="12"/>
  <c r="J127" i="12" s="1"/>
  <c r="CP12" i="12"/>
  <c r="E127" i="12" s="1"/>
  <c r="CP24" i="12"/>
  <c r="Q127" i="12" s="1"/>
  <c r="CP16" i="12"/>
  <c r="I127" i="12" s="1"/>
  <c r="CO31" i="12"/>
  <c r="E126" i="12"/>
  <c r="C96" i="5"/>
  <c r="CQ8" i="12"/>
  <c r="CQ13" i="12" s="1"/>
  <c r="F128" i="12" s="1"/>
  <c r="DB29" i="2"/>
  <c r="DC34" i="2"/>
  <c r="DC32" i="2"/>
  <c r="C131" i="12" l="1"/>
  <c r="CT7" i="12"/>
  <c r="D99" i="5"/>
  <c r="DD15" i="2"/>
  <c r="DD38" i="2" s="1"/>
  <c r="DD23" i="2"/>
  <c r="DD46" i="2" s="1"/>
  <c r="DD17" i="2"/>
  <c r="DD40" i="2" s="1"/>
  <c r="DD26" i="2"/>
  <c r="DD49" i="2" s="1"/>
  <c r="DD24" i="2"/>
  <c r="DD47" i="2" s="1"/>
  <c r="DD27" i="2"/>
  <c r="DD50" i="2" s="1"/>
  <c r="DD22" i="2"/>
  <c r="DD45" i="2" s="1"/>
  <c r="DD21" i="2"/>
  <c r="DD44" i="2" s="1"/>
  <c r="DD18" i="2"/>
  <c r="DD41" i="2" s="1"/>
  <c r="DD25" i="2"/>
  <c r="DD48" i="2" s="1"/>
  <c r="DD28" i="2"/>
  <c r="DD51" i="2" s="1"/>
  <c r="DD13" i="2"/>
  <c r="DD36" i="2" s="1"/>
  <c r="DD12" i="2"/>
  <c r="DD35" i="2" s="1"/>
  <c r="DD20" i="2"/>
  <c r="DD43" i="2" s="1"/>
  <c r="DD19" i="2"/>
  <c r="DD42" i="2" s="1"/>
  <c r="DD16" i="2"/>
  <c r="DD39" i="2" s="1"/>
  <c r="DD10" i="2"/>
  <c r="DD33" i="2" s="1"/>
  <c r="DD9" i="2"/>
  <c r="DD32" i="2" s="1"/>
  <c r="CQ11" i="12"/>
  <c r="D128" i="12" s="1"/>
  <c r="CQ24" i="12"/>
  <c r="Q128" i="12" s="1"/>
  <c r="CQ21" i="12"/>
  <c r="N128" i="12" s="1"/>
  <c r="CQ20" i="12"/>
  <c r="M128" i="12" s="1"/>
  <c r="CQ15" i="12"/>
  <c r="H128" i="12" s="1"/>
  <c r="CQ22" i="12"/>
  <c r="O128" i="12" s="1"/>
  <c r="CQ23" i="12"/>
  <c r="P128" i="12" s="1"/>
  <c r="CQ27" i="12"/>
  <c r="T128" i="12" s="1"/>
  <c r="CQ29" i="12"/>
  <c r="V128" i="12" s="1"/>
  <c r="CQ18" i="12"/>
  <c r="K128" i="12" s="1"/>
  <c r="CQ19" i="12"/>
  <c r="L128" i="12" s="1"/>
  <c r="CQ17" i="12"/>
  <c r="J128" i="12" s="1"/>
  <c r="CQ30" i="12"/>
  <c r="W128" i="12" s="1"/>
  <c r="CQ28" i="12"/>
  <c r="U128" i="12" s="1"/>
  <c r="CQ12" i="12"/>
  <c r="E128" i="12" s="1"/>
  <c r="CQ25" i="12"/>
  <c r="R128" i="12" s="1"/>
  <c r="CQ26" i="12"/>
  <c r="S128" i="12" s="1"/>
  <c r="CQ14" i="12"/>
  <c r="CQ16" i="12"/>
  <c r="I128" i="12" s="1"/>
  <c r="CP31" i="12"/>
  <c r="N127" i="12"/>
  <c r="C97" i="5"/>
  <c r="CR8" i="12"/>
  <c r="CR13" i="12" s="1"/>
  <c r="F129" i="12" s="1"/>
  <c r="DD34" i="2"/>
  <c r="DC29" i="2"/>
  <c r="C132" i="12" l="1"/>
  <c r="DE21" i="2"/>
  <c r="DE44" i="2" s="1"/>
  <c r="CU7" i="12"/>
  <c r="D100" i="5"/>
  <c r="DE15" i="2"/>
  <c r="DE38" i="2" s="1"/>
  <c r="DE25" i="2"/>
  <c r="DE48" i="2" s="1"/>
  <c r="DE17" i="2"/>
  <c r="DE40" i="2" s="1"/>
  <c r="DE18" i="2"/>
  <c r="DE41" i="2" s="1"/>
  <c r="DE26" i="2"/>
  <c r="DE49" i="2" s="1"/>
  <c r="DE24" i="2"/>
  <c r="DE47" i="2" s="1"/>
  <c r="DE23" i="2"/>
  <c r="DE46" i="2" s="1"/>
  <c r="DE28" i="2"/>
  <c r="DE27" i="2"/>
  <c r="DE50" i="2" s="1"/>
  <c r="DE16" i="2"/>
  <c r="DE39" i="2" s="1"/>
  <c r="DE19" i="2"/>
  <c r="DE42" i="2" s="1"/>
  <c r="DE12" i="2"/>
  <c r="DE35" i="2" s="1"/>
  <c r="DE20" i="2"/>
  <c r="DE43" i="2" s="1"/>
  <c r="DE22" i="2"/>
  <c r="DE45" i="2" s="1"/>
  <c r="DE9" i="2"/>
  <c r="DE32" i="2" s="1"/>
  <c r="DE10" i="2"/>
  <c r="DE33" i="2" s="1"/>
  <c r="DE13" i="2"/>
  <c r="DE36" i="2" s="1"/>
  <c r="C98" i="5"/>
  <c r="CS8" i="12"/>
  <c r="CS13" i="12" s="1"/>
  <c r="F130" i="12" s="1"/>
  <c r="CQ31" i="12"/>
  <c r="G128" i="12"/>
  <c r="CR15" i="12"/>
  <c r="H129" i="12" s="1"/>
  <c r="CR27" i="12"/>
  <c r="T129" i="12" s="1"/>
  <c r="CR28" i="12"/>
  <c r="U129" i="12" s="1"/>
  <c r="CR22" i="12"/>
  <c r="O129" i="12" s="1"/>
  <c r="CR20" i="12"/>
  <c r="M129" i="12" s="1"/>
  <c r="CR25" i="12"/>
  <c r="R129" i="12" s="1"/>
  <c r="CR14" i="12"/>
  <c r="G129" i="12" s="1"/>
  <c r="CR29" i="12"/>
  <c r="V129" i="12" s="1"/>
  <c r="CR24" i="12"/>
  <c r="Q129" i="12" s="1"/>
  <c r="CR17" i="12"/>
  <c r="J129" i="12" s="1"/>
  <c r="CR21" i="12"/>
  <c r="N129" i="12" s="1"/>
  <c r="CR18" i="12"/>
  <c r="K129" i="12" s="1"/>
  <c r="CR11" i="12"/>
  <c r="CR30" i="12"/>
  <c r="W129" i="12" s="1"/>
  <c r="CR23" i="12"/>
  <c r="P129" i="12" s="1"/>
  <c r="CR26" i="12"/>
  <c r="S129" i="12" s="1"/>
  <c r="CR12" i="12"/>
  <c r="E129" i="12" s="1"/>
  <c r="CR19" i="12"/>
  <c r="L129" i="12" s="1"/>
  <c r="CR16" i="12"/>
  <c r="I129" i="12" s="1"/>
  <c r="DD29" i="2"/>
  <c r="DE51" i="2"/>
  <c r="DE34" i="2"/>
  <c r="CV7" i="12" l="1"/>
  <c r="DF20" i="2"/>
  <c r="DF43" i="2" s="1"/>
  <c r="D101" i="5"/>
  <c r="DF25" i="2"/>
  <c r="DF48" i="2" s="1"/>
  <c r="DF28" i="2"/>
  <c r="DF51" i="2" s="1"/>
  <c r="C133" i="12"/>
  <c r="DF18" i="2"/>
  <c r="DF41" i="2" s="1"/>
  <c r="DF22" i="2"/>
  <c r="DF45" i="2" s="1"/>
  <c r="DF21" i="2"/>
  <c r="DF44" i="2" s="1"/>
  <c r="DF12" i="2"/>
  <c r="DF35" i="2" s="1"/>
  <c r="DF27" i="2"/>
  <c r="DF50" i="2" s="1"/>
  <c r="DF24" i="2"/>
  <c r="DF47" i="2" s="1"/>
  <c r="DF19" i="2"/>
  <c r="DF42" i="2" s="1"/>
  <c r="DF16" i="2"/>
  <c r="DF39" i="2" s="1"/>
  <c r="DF23" i="2"/>
  <c r="DF46" i="2" s="1"/>
  <c r="DF26" i="2"/>
  <c r="DF49" i="2" s="1"/>
  <c r="DF13" i="2"/>
  <c r="DF36" i="2" s="1"/>
  <c r="DF10" i="2"/>
  <c r="DF33" i="2" s="1"/>
  <c r="DF17" i="2"/>
  <c r="DF40" i="2" s="1"/>
  <c r="DF15" i="2"/>
  <c r="DF38" i="2" s="1"/>
  <c r="DF9" i="2"/>
  <c r="DF32" i="2" s="1"/>
  <c r="CS11" i="12"/>
  <c r="D130" i="12" s="1"/>
  <c r="CS17" i="12"/>
  <c r="J130" i="12" s="1"/>
  <c r="CS24" i="12"/>
  <c r="Q130" i="12" s="1"/>
  <c r="CS21" i="12"/>
  <c r="N130" i="12" s="1"/>
  <c r="CS25" i="12"/>
  <c r="R130" i="12" s="1"/>
  <c r="CS20" i="12"/>
  <c r="M130" i="12" s="1"/>
  <c r="CS29" i="12"/>
  <c r="V130" i="12" s="1"/>
  <c r="CS22" i="12"/>
  <c r="O130" i="12" s="1"/>
  <c r="CS19" i="12"/>
  <c r="L130" i="12" s="1"/>
  <c r="CS12" i="12"/>
  <c r="CS14" i="12"/>
  <c r="G130" i="12" s="1"/>
  <c r="CS28" i="12"/>
  <c r="U130" i="12" s="1"/>
  <c r="CS27" i="12"/>
  <c r="T130" i="12" s="1"/>
  <c r="CS15" i="12"/>
  <c r="H130" i="12" s="1"/>
  <c r="CS26" i="12"/>
  <c r="S130" i="12" s="1"/>
  <c r="CS23" i="12"/>
  <c r="P130" i="12" s="1"/>
  <c r="CS30" i="12"/>
  <c r="W130" i="12" s="1"/>
  <c r="CS18" i="12"/>
  <c r="K130" i="12" s="1"/>
  <c r="CS16" i="12"/>
  <c r="I130" i="12" s="1"/>
  <c r="D129" i="12"/>
  <c r="CR31" i="12"/>
  <c r="C99" i="5"/>
  <c r="CT8" i="12"/>
  <c r="CT13" i="12" s="1"/>
  <c r="F131" i="12" s="1"/>
  <c r="DE29" i="2"/>
  <c r="DF34" i="2"/>
  <c r="CW7" i="12" l="1"/>
  <c r="DG17" i="2"/>
  <c r="DG40" i="2" s="1"/>
  <c r="D102" i="5"/>
  <c r="C134" i="12"/>
  <c r="DG26" i="2"/>
  <c r="DG49" i="2" s="1"/>
  <c r="DG10" i="2"/>
  <c r="DG33" i="2" s="1"/>
  <c r="DG22" i="2"/>
  <c r="DG45" i="2" s="1"/>
  <c r="DG25" i="2"/>
  <c r="DG48" i="2" s="1"/>
  <c r="DG20" i="2"/>
  <c r="DG43" i="2" s="1"/>
  <c r="DG13" i="2"/>
  <c r="DG36" i="2" s="1"/>
  <c r="DG21" i="2"/>
  <c r="DG44" i="2" s="1"/>
  <c r="DG15" i="2"/>
  <c r="DG38" i="2" s="1"/>
  <c r="DG19" i="2"/>
  <c r="DG42" i="2" s="1"/>
  <c r="DG23" i="2"/>
  <c r="DG46" i="2" s="1"/>
  <c r="DG27" i="2"/>
  <c r="DG50" i="2" s="1"/>
  <c r="DG18" i="2"/>
  <c r="DG41" i="2" s="1"/>
  <c r="DG16" i="2"/>
  <c r="DG39" i="2" s="1"/>
  <c r="DG24" i="2"/>
  <c r="DG47" i="2" s="1"/>
  <c r="DG12" i="2"/>
  <c r="DG35" i="2" s="1"/>
  <c r="DG28" i="2"/>
  <c r="DG9" i="2"/>
  <c r="DG32" i="2" s="1"/>
  <c r="CT25" i="12"/>
  <c r="R131" i="12" s="1"/>
  <c r="CT11" i="12"/>
  <c r="D131" i="12" s="1"/>
  <c r="CT20" i="12"/>
  <c r="M131" i="12" s="1"/>
  <c r="CT24" i="12"/>
  <c r="Q131" i="12" s="1"/>
  <c r="CT26" i="12"/>
  <c r="S131" i="12" s="1"/>
  <c r="CT21" i="12"/>
  <c r="N131" i="12" s="1"/>
  <c r="CT27" i="12"/>
  <c r="T131" i="12" s="1"/>
  <c r="CT29" i="12"/>
  <c r="V131" i="12" s="1"/>
  <c r="CT14" i="12"/>
  <c r="G131" i="12" s="1"/>
  <c r="CT19" i="12"/>
  <c r="L131" i="12" s="1"/>
  <c r="CT23" i="12"/>
  <c r="P131" i="12" s="1"/>
  <c r="CT12" i="12"/>
  <c r="CT18" i="12"/>
  <c r="K131" i="12" s="1"/>
  <c r="CT22" i="12"/>
  <c r="O131" i="12" s="1"/>
  <c r="CT15" i="12"/>
  <c r="H131" i="12" s="1"/>
  <c r="CT28" i="12"/>
  <c r="U131" i="12" s="1"/>
  <c r="CT17" i="12"/>
  <c r="J131" i="12" s="1"/>
  <c r="CT30" i="12"/>
  <c r="W131" i="12" s="1"/>
  <c r="CT16" i="12"/>
  <c r="I131" i="12" s="1"/>
  <c r="CS31" i="12"/>
  <c r="E130" i="12"/>
  <c r="C100" i="5"/>
  <c r="CU8" i="12"/>
  <c r="CU13" i="12" s="1"/>
  <c r="F132" i="12" s="1"/>
  <c r="DG51" i="2"/>
  <c r="DG34" i="2"/>
  <c r="DF29" i="2"/>
  <c r="C135" i="12" l="1"/>
  <c r="DH22" i="2"/>
  <c r="DH45" i="2" s="1"/>
  <c r="DH16" i="2"/>
  <c r="DH39" i="2" s="1"/>
  <c r="CX7" i="12"/>
  <c r="D103" i="5"/>
  <c r="DH17" i="2"/>
  <c r="DH40" i="2" s="1"/>
  <c r="DH24" i="2"/>
  <c r="DH47" i="2" s="1"/>
  <c r="DH19" i="2"/>
  <c r="DH42" i="2" s="1"/>
  <c r="DH20" i="2"/>
  <c r="DH43" i="2" s="1"/>
  <c r="DH25" i="2"/>
  <c r="DH48" i="2" s="1"/>
  <c r="DH23" i="2"/>
  <c r="DH46" i="2" s="1"/>
  <c r="DH15" i="2"/>
  <c r="DH38" i="2" s="1"/>
  <c r="DH28" i="2"/>
  <c r="DH51" i="2" s="1"/>
  <c r="DH12" i="2"/>
  <c r="DH35" i="2" s="1"/>
  <c r="DH18" i="2"/>
  <c r="DH41" i="2" s="1"/>
  <c r="DH13" i="2"/>
  <c r="DH36" i="2" s="1"/>
  <c r="DH21" i="2"/>
  <c r="DH44" i="2" s="1"/>
  <c r="DH10" i="2"/>
  <c r="DH33" i="2" s="1"/>
  <c r="DH26" i="2"/>
  <c r="DH49" i="2" s="1"/>
  <c r="DH27" i="2"/>
  <c r="DH50" i="2" s="1"/>
  <c r="DH9" i="2"/>
  <c r="DH32" i="2" s="1"/>
  <c r="C101" i="5"/>
  <c r="CV8" i="12"/>
  <c r="CV13" i="12" s="1"/>
  <c r="F133" i="12" s="1"/>
  <c r="CU11" i="12"/>
  <c r="D132" i="12" s="1"/>
  <c r="CU28" i="12"/>
  <c r="U132" i="12" s="1"/>
  <c r="CU19" i="12"/>
  <c r="L132" i="12" s="1"/>
  <c r="CU26" i="12"/>
  <c r="S132" i="12" s="1"/>
  <c r="CU27" i="12"/>
  <c r="T132" i="12" s="1"/>
  <c r="CU24" i="12"/>
  <c r="Q132" i="12" s="1"/>
  <c r="CU22" i="12"/>
  <c r="O132" i="12" s="1"/>
  <c r="CU15" i="12"/>
  <c r="H132" i="12" s="1"/>
  <c r="CU12" i="12"/>
  <c r="CU21" i="12"/>
  <c r="N132" i="12" s="1"/>
  <c r="CU25" i="12"/>
  <c r="R132" i="12" s="1"/>
  <c r="CU20" i="12"/>
  <c r="M132" i="12" s="1"/>
  <c r="CU14" i="12"/>
  <c r="G132" i="12" s="1"/>
  <c r="CU17" i="12"/>
  <c r="J132" i="12" s="1"/>
  <c r="CU30" i="12"/>
  <c r="W132" i="12" s="1"/>
  <c r="CU29" i="12"/>
  <c r="V132" i="12" s="1"/>
  <c r="CU23" i="12"/>
  <c r="P132" i="12" s="1"/>
  <c r="CU18" i="12"/>
  <c r="K132" i="12" s="1"/>
  <c r="CU16" i="12"/>
  <c r="I132" i="12" s="1"/>
  <c r="CT31" i="12"/>
  <c r="E131" i="12"/>
  <c r="DG29" i="2"/>
  <c r="DH34" i="2"/>
  <c r="C136" i="12" l="1"/>
  <c r="CY7" i="12"/>
  <c r="D104" i="5"/>
  <c r="DI23" i="2"/>
  <c r="DI46" i="2" s="1"/>
  <c r="DI20" i="2"/>
  <c r="DI43" i="2" s="1"/>
  <c r="DI22" i="2"/>
  <c r="DI45" i="2" s="1"/>
  <c r="DI21" i="2"/>
  <c r="DI44" i="2" s="1"/>
  <c r="DI12" i="2"/>
  <c r="DI35" i="2" s="1"/>
  <c r="DI18" i="2"/>
  <c r="DI41" i="2" s="1"/>
  <c r="DI25" i="2"/>
  <c r="DI48" i="2" s="1"/>
  <c r="DI15" i="2"/>
  <c r="DI38" i="2" s="1"/>
  <c r="DI16" i="2"/>
  <c r="DI39" i="2" s="1"/>
  <c r="DI19" i="2"/>
  <c r="DI42" i="2" s="1"/>
  <c r="DI13" i="2"/>
  <c r="DI36" i="2" s="1"/>
  <c r="DI28" i="2"/>
  <c r="DI51" i="2" s="1"/>
  <c r="DI26" i="2"/>
  <c r="DI49" i="2" s="1"/>
  <c r="DI24" i="2"/>
  <c r="DI47" i="2" s="1"/>
  <c r="DI27" i="2"/>
  <c r="DI50" i="2" s="1"/>
  <c r="DI9" i="2"/>
  <c r="DI32" i="2" s="1"/>
  <c r="DI17" i="2"/>
  <c r="DI40" i="2" s="1"/>
  <c r="DI10" i="2"/>
  <c r="DI33" i="2" s="1"/>
  <c r="CU31" i="12"/>
  <c r="E132" i="12"/>
  <c r="CV23" i="12"/>
  <c r="P133" i="12" s="1"/>
  <c r="CV19" i="12"/>
  <c r="L133" i="12" s="1"/>
  <c r="CV18" i="12"/>
  <c r="K133" i="12" s="1"/>
  <c r="CV26" i="12"/>
  <c r="S133" i="12" s="1"/>
  <c r="CV20" i="12"/>
  <c r="M133" i="12" s="1"/>
  <c r="CV11" i="12"/>
  <c r="D133" i="12" s="1"/>
  <c r="CV24" i="12"/>
  <c r="Q133" i="12" s="1"/>
  <c r="CV12" i="12"/>
  <c r="CV22" i="12"/>
  <c r="O133" i="12" s="1"/>
  <c r="CV29" i="12"/>
  <c r="V133" i="12" s="1"/>
  <c r="CV25" i="12"/>
  <c r="R133" i="12" s="1"/>
  <c r="CV27" i="12"/>
  <c r="T133" i="12" s="1"/>
  <c r="CV15" i="12"/>
  <c r="H133" i="12" s="1"/>
  <c r="CV21" i="12"/>
  <c r="N133" i="12" s="1"/>
  <c r="CV30" i="12"/>
  <c r="W133" i="12" s="1"/>
  <c r="CV28" i="12"/>
  <c r="U133" i="12" s="1"/>
  <c r="CV17" i="12"/>
  <c r="J133" i="12" s="1"/>
  <c r="CV14" i="12"/>
  <c r="G133" i="12" s="1"/>
  <c r="CV16" i="12"/>
  <c r="I133" i="12" s="1"/>
  <c r="C102" i="5"/>
  <c r="CW8" i="12"/>
  <c r="CW13" i="12" s="1"/>
  <c r="F134" i="12" s="1"/>
  <c r="DH29" i="2"/>
  <c r="DI34" i="2"/>
  <c r="CW27" i="12" l="1"/>
  <c r="T134" i="12" s="1"/>
  <c r="CW11" i="12"/>
  <c r="CW28" i="12"/>
  <c r="U134" i="12" s="1"/>
  <c r="CW15" i="12"/>
  <c r="H134" i="12" s="1"/>
  <c r="CW22" i="12"/>
  <c r="O134" i="12" s="1"/>
  <c r="CW26" i="12"/>
  <c r="S134" i="12" s="1"/>
  <c r="CW18" i="12"/>
  <c r="K134" i="12" s="1"/>
  <c r="CW24" i="12"/>
  <c r="Q134" i="12" s="1"/>
  <c r="CW21" i="12"/>
  <c r="N134" i="12" s="1"/>
  <c r="CW20" i="12"/>
  <c r="M134" i="12" s="1"/>
  <c r="CW23" i="12"/>
  <c r="P134" i="12" s="1"/>
  <c r="CW25" i="12"/>
  <c r="R134" i="12" s="1"/>
  <c r="CW29" i="12"/>
  <c r="V134" i="12" s="1"/>
  <c r="CW30" i="12"/>
  <c r="W134" i="12" s="1"/>
  <c r="CW16" i="12"/>
  <c r="I134" i="12" s="1"/>
  <c r="CW19" i="12"/>
  <c r="L134" i="12" s="1"/>
  <c r="CW17" i="12"/>
  <c r="J134" i="12" s="1"/>
  <c r="CW14" i="12"/>
  <c r="G134" i="12" s="1"/>
  <c r="CW12" i="12"/>
  <c r="E134" i="12" s="1"/>
  <c r="CV31" i="12"/>
  <c r="E133" i="12"/>
  <c r="C103" i="5"/>
  <c r="CX8" i="12"/>
  <c r="CX13" i="12" s="1"/>
  <c r="F135" i="12" s="1"/>
  <c r="DI29" i="2"/>
  <c r="CY8" i="12" s="1"/>
  <c r="CY13" i="12" s="1"/>
  <c r="F136" i="12" s="1"/>
  <c r="D134" i="12" l="1"/>
  <c r="CW31" i="12"/>
  <c r="CX21" i="12"/>
  <c r="N135" i="12" s="1"/>
  <c r="CX11" i="12"/>
  <c r="D135" i="12" s="1"/>
  <c r="CX28" i="12"/>
  <c r="U135" i="12" s="1"/>
  <c r="CX15" i="12"/>
  <c r="H135" i="12" s="1"/>
  <c r="CX23" i="12"/>
  <c r="P135" i="12" s="1"/>
  <c r="CX29" i="12"/>
  <c r="V135" i="12" s="1"/>
  <c r="CX20" i="12"/>
  <c r="M135" i="12" s="1"/>
  <c r="CX24" i="12"/>
  <c r="Q135" i="12" s="1"/>
  <c r="CX22" i="12"/>
  <c r="O135" i="12" s="1"/>
  <c r="CX26" i="12"/>
  <c r="S135" i="12" s="1"/>
  <c r="CX12" i="12"/>
  <c r="E135" i="12" s="1"/>
  <c r="CX27" i="12"/>
  <c r="T135" i="12" s="1"/>
  <c r="CX17" i="12"/>
  <c r="J135" i="12" s="1"/>
  <c r="CX19" i="12"/>
  <c r="L135" i="12" s="1"/>
  <c r="CX25" i="12"/>
  <c r="R135" i="12" s="1"/>
  <c r="CX30" i="12"/>
  <c r="W135" i="12" s="1"/>
  <c r="CX14" i="12"/>
  <c r="CX18" i="12"/>
  <c r="K135" i="12" s="1"/>
  <c r="CX16" i="12"/>
  <c r="I135" i="12" s="1"/>
  <c r="CY11" i="12"/>
  <c r="D136" i="12" s="1"/>
  <c r="CY17" i="12"/>
  <c r="J136" i="12" s="1"/>
  <c r="CY23" i="12"/>
  <c r="P136" i="12" s="1"/>
  <c r="CY14" i="12"/>
  <c r="G136" i="12" s="1"/>
  <c r="CY30" i="12"/>
  <c r="W136" i="12" s="1"/>
  <c r="CY25" i="12"/>
  <c r="R136" i="12" s="1"/>
  <c r="CY24" i="12"/>
  <c r="Q136" i="12" s="1"/>
  <c r="CY21" i="12"/>
  <c r="N136" i="12" s="1"/>
  <c r="CY12" i="12"/>
  <c r="CY26" i="12"/>
  <c r="S136" i="12" s="1"/>
  <c r="CY20" i="12"/>
  <c r="M136" i="12" s="1"/>
  <c r="CY29" i="12"/>
  <c r="V136" i="12" s="1"/>
  <c r="CY22" i="12"/>
  <c r="O136" i="12" s="1"/>
  <c r="CY18" i="12"/>
  <c r="K136" i="12" s="1"/>
  <c r="CY19" i="12"/>
  <c r="L136" i="12" s="1"/>
  <c r="CY27" i="12"/>
  <c r="T136" i="12" s="1"/>
  <c r="CY28" i="12"/>
  <c r="U136" i="12" s="1"/>
  <c r="CY15" i="12"/>
  <c r="H136" i="12" s="1"/>
  <c r="CY16" i="12"/>
  <c r="I136" i="12" s="1"/>
  <c r="E8" i="3"/>
  <c r="C104" i="5"/>
  <c r="CY31" i="12" l="1"/>
  <c r="E136" i="12"/>
  <c r="CX31" i="12"/>
  <c r="G135" i="12"/>
</calcChain>
</file>

<file path=xl/sharedStrings.xml><?xml version="1.0" encoding="utf-8"?>
<sst xmlns="http://schemas.openxmlformats.org/spreadsheetml/2006/main" count="122" uniqueCount="103">
  <si>
    <t>Compound</t>
  </si>
  <si>
    <t>model</t>
  </si>
  <si>
    <t>tet3 (asymmetry)</t>
  </si>
  <si>
    <t>tet1 (location)</t>
  </si>
  <si>
    <t>tet2 (steepness)</t>
  </si>
  <si>
    <t>Weibull</t>
  </si>
  <si>
    <t>Logit</t>
  </si>
  <si>
    <t>CA</t>
  </si>
  <si>
    <r>
      <t xml:space="preserve">   Effects </t>
    </r>
    <r>
      <rPr>
        <sz val="12"/>
        <color theme="1"/>
        <rFont val="Calibri"/>
        <family val="2"/>
        <scheme val="minor"/>
      </rPr>
      <t xml:space="preserve">(normalised to [0:1] scale, with 1 referring to control level).     E.g., an EC05 refers to the estimated concentration which will most likely produce am effect 0.95 .  </t>
    </r>
  </si>
  <si>
    <t>ECx estimations for individual compounds</t>
  </si>
  <si>
    <t>p/ECx</t>
  </si>
  <si>
    <t>quality check</t>
  </si>
  <si>
    <t>Regression model with estimated model parameter</t>
  </si>
  <si>
    <t>INPUT</t>
  </si>
  <si>
    <t>RECOMMENDED (from CA calculation)</t>
  </si>
  <si>
    <t>(refers to EC01 by CA)</t>
  </si>
  <si>
    <t>mixture concentration</t>
  </si>
  <si>
    <t>number</t>
  </si>
  <si>
    <t>mixture ratio</t>
  </si>
  <si>
    <t>Detection limit:</t>
  </si>
  <si>
    <t>IA effect</t>
  </si>
  <si>
    <t>Data import from previous sheets:</t>
  </si>
  <si>
    <t>IA</t>
  </si>
  <si>
    <t>Compounds</t>
  </si>
  <si>
    <t>Number of compounds with critical low effect estimations</t>
  </si>
  <si>
    <t>Glogit</t>
  </si>
  <si>
    <t>(refers to EC99 by CA, should be increased to cover better the curves from the individual compounds)</t>
  </si>
  <si>
    <t>Effect levels</t>
  </si>
  <si>
    <t>mixture ratio (fraction)</t>
  </si>
  <si>
    <t>mixture ratio (used)</t>
  </si>
  <si>
    <t>ECX(CA)</t>
  </si>
  <si>
    <t>compound</t>
  </si>
  <si>
    <t>fraction (used)</t>
  </si>
  <si>
    <t>Toxic units of the individual compounds with respect to CA mixture response</t>
  </si>
  <si>
    <t>TUS check</t>
  </si>
  <si>
    <t>Transpose for Figure</t>
  </si>
  <si>
    <t>model 1</t>
  </si>
  <si>
    <t>model 2</t>
  </si>
  <si>
    <t>model 3</t>
  </si>
  <si>
    <t>(Gen.logit I according to Scholze et al, 2001)</t>
  </si>
  <si>
    <t xml:space="preserve">Data analysis is devided into 4 steps:  </t>
  </si>
  <si>
    <t xml:space="preserve">b) At given mixture concentration, mixture effects are calculated according to Independent Action (IA), together with the expected concentration-response curves of the individual compounds. These curves are scaled to the mixture concentration, i.e. the individual effect in response to the individual concentration present in the mixture concentration.  </t>
  </si>
  <si>
    <t>a) At given effect levels, mixture concentrations are calculated according to Concentration Addition (CA) (Sheet 'INPUT').</t>
  </si>
  <si>
    <t>c) All relevant plot data are set in Sheet 'Plot data', and shown in sheet 'Figure 1' (both predictions and single substance curves) and 'Figure 2' (only prediction curves).</t>
  </si>
  <si>
    <t>d) At given effect level (x axis), the toxic units for the individual components are calculated, assuming that the mixture effects follow CA (i.e Sum of all toxic units is ONE) (Sheet 'TUS')). For example, a toxic unit=0.5 means that the compound explains 50% of the total mixture effect (assuming CA is true). All individual toxic units are shown in sheet 'TUS Figure'.</t>
  </si>
  <si>
    <t>Details to the spreadsheats and output data:</t>
  </si>
  <si>
    <t>Problems</t>
  </si>
  <si>
    <t>Overview:</t>
  </si>
  <si>
    <t>These spreatsheets allow the calculation of mixture responses according to the mixture models of Concentration addition (CA) and Independent action (IA). Main assumption is that all individual components follow a strict monotonic concentration-response pattern, and that their relationships are described by parametric nonlinear regression functions. Currently three different models are included. Furthermore it is assumed that the relative mixture composition is unchanged over the mixture concentration scale (fixed mixture ratio-design), and that effect responses are normalised to the scale between 0 and 1 (otherwise IA is not defined). By changing the mixture ratio and the components included in the mixture, this tool allows studying the impact of the individual components on the mixture response, as well as the quantitative relationship between both prediction models. Thus the main purpose of this tool is designing and planning multi-component mixture studies, but it can also be used to analyse observed mixture responses.</t>
  </si>
  <si>
    <t xml:space="preserve">Only the yellow fields require input from the user, namely the choice of the regression model and the corresponding model parameter (sheet 'INPUT'), the mixture ratio (sheet 'INPUT') and for the plot the range of mixture concentration at which the data analysis should be restricted (sheet 'IA'). </t>
  </si>
  <si>
    <t xml:space="preserve">sheet INPUT </t>
  </si>
  <si>
    <t>Inputparameter:</t>
  </si>
  <si>
    <t>Component</t>
  </si>
  <si>
    <t xml:space="preserve">component = text field with the name of the component. </t>
  </si>
  <si>
    <t xml:space="preserve">model = choose model from the drop-down list. </t>
  </si>
  <si>
    <t>model parameters = according to the models by Scholze et al (2001), with tet3 only relevant for the Gen.logit I. Upper and lower model asymptotes (Tetmax, tetmin) are by default 0 and 1.</t>
  </si>
  <si>
    <t>Quality check:</t>
  </si>
  <si>
    <t xml:space="preserve">mixture ratio (fraction) = relative fraction of the component in the mixture. The sum of all fraction smust be 1!. </t>
  </si>
  <si>
    <t>mixture ratio (used):</t>
  </si>
  <si>
    <t xml:space="preserve"> Has the model information from the compound passed the quality check? If not, the mixture ratio is set to ZERO.</t>
  </si>
  <si>
    <t>Input:</t>
  </si>
  <si>
    <t>fraction</t>
  </si>
  <si>
    <t>SUM</t>
  </si>
  <si>
    <t xml:space="preserve">To the right to the input table a table is shown with all effect concentrations. Can be used to read necesarry information for equi-toxic mixture designs.  </t>
  </si>
  <si>
    <t>This table is not connected to the remaining tables! - All field information must be copied by hand.</t>
  </si>
  <si>
    <t>(with linear predictor term incl. log10-transformed concentration)</t>
  </si>
  <si>
    <t>sheet IA</t>
  </si>
  <si>
    <r>
      <t xml:space="preserve">Concentration range for the mixture </t>
    </r>
    <r>
      <rPr>
        <sz val="14"/>
        <color theme="1"/>
        <rFont val="Calibri"/>
        <family val="2"/>
        <scheme val="minor"/>
      </rPr>
      <t>(range will be devided into 51 values, equidistant on log10-scale):</t>
    </r>
  </si>
  <si>
    <t>lowest</t>
  </si>
  <si>
    <t>highest</t>
  </si>
  <si>
    <t>The lowest and highest mixture concentrations for which IA predictions (and single compound curves) are calculated. For a better orientation, the minimal and maximal predicted CA mixture concentrations are provided.</t>
  </si>
  <si>
    <t>Detection limit = average statistical detection limit (sensitivity) for the experimental design and assay. Any effect estimation below should be considered with caution, and so mixture prediction that are based on these effect (or effect concentration) estimates. Affected IA calculations are marked as red numbers and judged as "CRITICAL". This information has no impact on how the mixture effects are calculated.</t>
  </si>
  <si>
    <t>Plot data</t>
  </si>
  <si>
    <t xml:space="preserve">Summarising data table, only required for the plots. Might be useful for data export, for example for generating graphs outside Excel. </t>
  </si>
  <si>
    <t>Figure 1 &amp; 2</t>
  </si>
  <si>
    <t>Figures with prediction curves for CA and IA, with  concentration-response cuves of the compounds that are included in the mixture (Figure 1). Only compounds are labelled which are included in the mixture. If axis-scaling is not optimal, please chang by hand.</t>
  </si>
  <si>
    <t>TUS</t>
  </si>
  <si>
    <t>TUS Figure</t>
  </si>
  <si>
    <t>Toxic units are calculated for all mixture components assuming CA is the true mixture model. Effect range of interest is set from 0.99 to 0.01.</t>
  </si>
  <si>
    <t xml:space="preserve">Occasionally updating fields is delayed in Excel, especially for complex interlinked table structures. In worst-case only closing and re-opening the Excel session will help. </t>
  </si>
  <si>
    <t>As most fields are locked, and Excel's scaling performance is well-known to be not optimal, it can happen at low zoom resolution that number fields show only asterics . Please zoom back to 100%.</t>
  </si>
  <si>
    <t xml:space="preserve">Below the input table a calculator is included which allows the calculation of the individual fractions for equitoxic mixture designs. This table is disconnected from all formulas and data links, meaning that the required input information about the individual effect concentrations must be copied by hand (e.g. from the right top table ). Similarly, the calculated fractions for the individual components must be copied back to the fields 'mixture ratio (fraction)'. </t>
  </si>
  <si>
    <t>tetmin (control level)</t>
  </si>
  <si>
    <t>tetmax (maximum)</t>
  </si>
  <si>
    <t>Is the steepness model parameter TET2 positive?, Is TET3 defined as positve value for the regression model Glogit? - If not, the compound is excluded from all calculations (with corresponding fields marked light red)</t>
  </si>
  <si>
    <t xml:space="preserve">Individual toxic units are shown for effect levels between [0.05-0.95]. </t>
  </si>
  <si>
    <t xml:space="preserve">Calculation of relative mixture composition </t>
  </si>
  <si>
    <t>ECx is calculated independently whether compound is in the mixture</t>
  </si>
  <si>
    <t>Installed regression models:</t>
  </si>
  <si>
    <t>concentration</t>
  </si>
  <si>
    <t>(sensitivity of the experimental design)</t>
  </si>
  <si>
    <t>BisphenolA</t>
  </si>
  <si>
    <t>Chlorophene</t>
  </si>
  <si>
    <t>Cyprodinil</t>
  </si>
  <si>
    <t>Diazinon</t>
  </si>
  <si>
    <t>Diclofenac sodium salt</t>
  </si>
  <si>
    <t>Diuron</t>
  </si>
  <si>
    <t>Genistein</t>
  </si>
  <si>
    <t>Naphthalene</t>
  </si>
  <si>
    <t>Naproxen sodium salt</t>
  </si>
  <si>
    <t>Propiconazole</t>
  </si>
  <si>
    <t>Triclosan</t>
  </si>
  <si>
    <t>Triphenylphosphat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</si>
</sst>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0"/>
    <numFmt numFmtId="166" formatCode="0.0000"/>
    <numFmt numFmtId="167" formatCode="0.000000"/>
  </numFmts>
  <fonts count="16" x14ac:knownFonts="1">
    <font>
      <sz val="11"/>
      <color theme="1"/>
      <name val="Calibri"/>
      <family val="2"/>
      <scheme val="minor"/>
    </font>
    <font>
      <b/>
      <sz val="11"/>
      <color theme="1"/>
      <name val="Calibri"/>
      <family val="2"/>
      <scheme val="minor"/>
    </font>
    <font>
      <sz val="10"/>
      <name val="Arial"/>
      <family val="2"/>
    </font>
    <font>
      <sz val="10"/>
      <color theme="1"/>
      <name val="Calibri"/>
      <family val="2"/>
      <scheme val="minor"/>
    </font>
    <font>
      <b/>
      <sz val="12"/>
      <color theme="1"/>
      <name val="Calibri"/>
      <family val="2"/>
      <scheme val="minor"/>
    </font>
    <font>
      <sz val="12"/>
      <color theme="1"/>
      <name val="Calibri"/>
      <family val="2"/>
      <scheme val="minor"/>
    </font>
    <font>
      <i/>
      <sz val="11"/>
      <color theme="1"/>
      <name val="Calibri"/>
      <family val="2"/>
      <scheme val="minor"/>
    </font>
    <font>
      <b/>
      <sz val="11"/>
      <color rgb="FFFF0000"/>
      <name val="Calibri"/>
      <family val="2"/>
      <scheme val="minor"/>
    </font>
    <font>
      <b/>
      <sz val="10"/>
      <color rgb="FFFF0000"/>
      <name val="Calibri"/>
      <family val="2"/>
      <scheme val="minor"/>
    </font>
    <font>
      <sz val="11"/>
      <color rgb="FFFF0000"/>
      <name val="Calibri"/>
      <family val="2"/>
      <scheme val="minor"/>
    </font>
    <font>
      <b/>
      <sz val="14"/>
      <color theme="1"/>
      <name val="Calibri"/>
      <family val="2"/>
      <scheme val="minor"/>
    </font>
    <font>
      <b/>
      <sz val="18"/>
      <color theme="1"/>
      <name val="Calibri"/>
      <family val="2"/>
      <scheme val="minor"/>
    </font>
    <font>
      <b/>
      <sz val="9"/>
      <color theme="1"/>
      <name val="Calibri"/>
      <family val="2"/>
      <scheme val="minor"/>
    </font>
    <font>
      <sz val="14"/>
      <color theme="1"/>
      <name val="Calibri"/>
      <family val="2"/>
      <scheme val="minor"/>
    </font>
    <font>
      <i/>
      <sz val="14"/>
      <color theme="1"/>
      <name val="Calibri"/>
      <family val="2"/>
      <scheme val="minor"/>
    </font>
    <font>
      <b/>
      <sz val="18"/>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9966"/>
        <bgColor indexed="64"/>
      </patternFill>
    </fill>
    <fill>
      <patternFill patternType="solid">
        <fgColor theme="0" tint="-4.9989318521683403E-2"/>
        <bgColor indexed="64"/>
      </patternFill>
    </fill>
  </fills>
  <borders count="3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cellStyleXfs>
  <cellXfs count="165">
    <xf numFmtId="0" fontId="0" fillId="0" borderId="0" xfId="0"/>
    <xf numFmtId="0" fontId="0" fillId="0" borderId="0" xfId="0" applyAlignment="1">
      <alignment horizontal="right"/>
    </xf>
    <xf numFmtId="0" fontId="0" fillId="0" borderId="0" xfId="0" applyAlignment="1">
      <alignment horizontal="center"/>
    </xf>
    <xf numFmtId="11" fontId="0" fillId="0" borderId="0" xfId="0" applyNumberFormat="1"/>
    <xf numFmtId="0" fontId="0" fillId="0" borderId="0" xfId="0" applyAlignment="1">
      <alignment vertical="center"/>
    </xf>
    <xf numFmtId="0" fontId="0" fillId="0" borderId="0" xfId="0" applyAlignment="1">
      <alignment horizontal="center" vertical="center"/>
    </xf>
    <xf numFmtId="11" fontId="3" fillId="0" borderId="0" xfId="0" applyNumberFormat="1" applyFont="1" applyAlignment="1">
      <alignment horizontal="center" vertical="center"/>
    </xf>
    <xf numFmtId="0" fontId="1" fillId="0" borderId="0" xfId="0" applyFont="1" applyAlignment="1">
      <alignment horizontal="center" vertical="center"/>
    </xf>
    <xf numFmtId="0" fontId="0" fillId="0" borderId="2" xfId="0" applyBorder="1"/>
    <xf numFmtId="0" fontId="1" fillId="0" borderId="0" xfId="0" applyFont="1" applyAlignment="1">
      <alignment horizontal="center" wrapText="1"/>
    </xf>
    <xf numFmtId="0" fontId="0" fillId="0" borderId="6" xfId="0" applyBorder="1" applyAlignment="1">
      <alignment horizontal="center"/>
    </xf>
    <xf numFmtId="0" fontId="0" fillId="0" borderId="8" xfId="0" applyBorder="1"/>
    <xf numFmtId="0" fontId="0" fillId="0" borderId="9" xfId="0" applyBorder="1" applyAlignment="1">
      <alignment horizontal="center"/>
    </xf>
    <xf numFmtId="0" fontId="1" fillId="0" borderId="8" xfId="0" applyFont="1" applyBorder="1" applyAlignment="1">
      <alignment horizontal="center" wrapText="1"/>
    </xf>
    <xf numFmtId="0" fontId="0" fillId="2" borderId="5" xfId="0" applyFill="1" applyBorder="1" applyAlignment="1">
      <alignment horizontal="right"/>
    </xf>
    <xf numFmtId="0" fontId="0" fillId="2" borderId="7" xfId="0" applyFill="1" applyBorder="1" applyAlignment="1">
      <alignment horizontal="right"/>
    </xf>
    <xf numFmtId="0" fontId="0" fillId="2" borderId="10" xfId="0" applyFill="1" applyBorder="1" applyAlignment="1">
      <alignment horizontal="center"/>
    </xf>
    <xf numFmtId="2" fontId="0" fillId="2" borderId="13" xfId="0" applyNumberFormat="1" applyFill="1" applyBorder="1" applyAlignment="1">
      <alignment horizontal="center"/>
    </xf>
    <xf numFmtId="2" fontId="0" fillId="2" borderId="14" xfId="0" applyNumberFormat="1" applyFill="1" applyBorder="1" applyAlignment="1">
      <alignment horizontal="center"/>
    </xf>
    <xf numFmtId="2" fontId="0" fillId="2" borderId="15" xfId="0" applyNumberFormat="1" applyFill="1" applyBorder="1" applyAlignment="1">
      <alignment horizontal="center"/>
    </xf>
    <xf numFmtId="164" fontId="0" fillId="2" borderId="10" xfId="0" applyNumberFormat="1" applyFill="1" applyBorder="1" applyAlignment="1">
      <alignment horizontal="center"/>
    </xf>
    <xf numFmtId="164" fontId="0" fillId="2" borderId="11" xfId="0" applyNumberFormat="1" applyFill="1" applyBorder="1" applyAlignment="1">
      <alignment horizontal="center"/>
    </xf>
    <xf numFmtId="164" fontId="0" fillId="2" borderId="12" xfId="0" applyNumberFormat="1" applyFill="1" applyBorder="1" applyAlignment="1">
      <alignment horizontal="center"/>
    </xf>
    <xf numFmtId="164" fontId="0" fillId="2" borderId="13" xfId="0" applyNumberFormat="1" applyFill="1" applyBorder="1" applyAlignment="1">
      <alignment horizontal="center"/>
    </xf>
    <xf numFmtId="164" fontId="0" fillId="2" borderId="14" xfId="0" applyNumberFormat="1" applyFill="1" applyBorder="1" applyAlignment="1">
      <alignment horizontal="center"/>
    </xf>
    <xf numFmtId="164" fontId="0" fillId="2" borderId="16" xfId="0" applyNumberFormat="1" applyFill="1" applyBorder="1" applyAlignment="1">
      <alignment horizontal="center"/>
    </xf>
    <xf numFmtId="164" fontId="0" fillId="2" borderId="17" xfId="0" applyNumberFormat="1" applyFill="1" applyBorder="1" applyAlignment="1">
      <alignment horizontal="center"/>
    </xf>
    <xf numFmtId="164" fontId="0" fillId="2" borderId="18" xfId="0" applyNumberFormat="1" applyFill="1" applyBorder="1" applyAlignment="1">
      <alignment horizontal="center"/>
    </xf>
    <xf numFmtId="0" fontId="0" fillId="0" borderId="3" xfId="0" applyBorder="1" applyAlignment="1">
      <alignment horizontal="center"/>
    </xf>
    <xf numFmtId="0" fontId="0" fillId="0" borderId="3" xfId="0" applyBorder="1"/>
    <xf numFmtId="0" fontId="0" fillId="0" borderId="4" xfId="0" applyBorder="1"/>
    <xf numFmtId="0" fontId="4" fillId="0" borderId="2" xfId="0" applyFont="1" applyBorder="1" applyAlignment="1">
      <alignment horizontal="left"/>
    </xf>
    <xf numFmtId="0" fontId="1" fillId="0" borderId="1" xfId="0" applyFont="1" applyBorder="1" applyAlignment="1">
      <alignment horizontal="center" wrapText="1"/>
    </xf>
    <xf numFmtId="165" fontId="0" fillId="2" borderId="19" xfId="0" applyNumberFormat="1" applyFill="1" applyBorder="1" applyAlignment="1">
      <alignment horizontal="center"/>
    </xf>
    <xf numFmtId="165" fontId="0" fillId="2" borderId="20" xfId="0" applyNumberFormat="1" applyFill="1" applyBorder="1" applyAlignment="1">
      <alignment horizontal="center"/>
    </xf>
    <xf numFmtId="165" fontId="0" fillId="0" borderId="0" xfId="0" applyNumberFormat="1" applyAlignment="1">
      <alignment horizontal="center"/>
    </xf>
    <xf numFmtId="2" fontId="1" fillId="0" borderId="5" xfId="0" applyNumberFormat="1" applyFont="1" applyBorder="1" applyAlignment="1">
      <alignment horizontal="center"/>
    </xf>
    <xf numFmtId="2" fontId="1" fillId="0" borderId="0" xfId="0" applyNumberFormat="1" applyFont="1" applyAlignment="1">
      <alignment horizontal="center"/>
    </xf>
    <xf numFmtId="2" fontId="1" fillId="0" borderId="6" xfId="0" applyNumberFormat="1" applyFont="1" applyBorder="1" applyAlignment="1">
      <alignment horizontal="center"/>
    </xf>
    <xf numFmtId="11" fontId="3" fillId="0" borderId="3" xfId="0" applyNumberFormat="1" applyFont="1" applyBorder="1" applyAlignment="1">
      <alignment horizontal="center"/>
    </xf>
    <xf numFmtId="11" fontId="3" fillId="0" borderId="4" xfId="0" applyNumberFormat="1" applyFont="1" applyBorder="1" applyAlignment="1">
      <alignment horizontal="center"/>
    </xf>
    <xf numFmtId="0" fontId="0" fillId="0" borderId="5" xfId="0" applyBorder="1"/>
    <xf numFmtId="11" fontId="3" fillId="0" borderId="0" xfId="0" applyNumberFormat="1" applyFont="1" applyAlignment="1">
      <alignment horizontal="center"/>
    </xf>
    <xf numFmtId="11" fontId="3" fillId="0" borderId="6" xfId="0" applyNumberFormat="1" applyFont="1" applyBorder="1" applyAlignment="1">
      <alignment horizontal="center"/>
    </xf>
    <xf numFmtId="0" fontId="0" fillId="0" borderId="7" xfId="0" applyBorder="1"/>
    <xf numFmtId="11" fontId="3" fillId="0" borderId="8" xfId="0" applyNumberFormat="1" applyFont="1" applyBorder="1" applyAlignment="1">
      <alignment horizontal="center"/>
    </xf>
    <xf numFmtId="11" fontId="3" fillId="0" borderId="9" xfId="0" applyNumberFormat="1" applyFont="1" applyBorder="1" applyAlignment="1">
      <alignment horizontal="center"/>
    </xf>
    <xf numFmtId="0" fontId="1" fillId="0" borderId="3" xfId="0" applyFont="1" applyBorder="1" applyAlignment="1">
      <alignment horizontal="center"/>
    </xf>
    <xf numFmtId="49" fontId="0" fillId="0" borderId="0" xfId="0" applyNumberFormat="1" applyAlignment="1">
      <alignment horizontal="right"/>
    </xf>
    <xf numFmtId="49" fontId="0" fillId="0" borderId="8" xfId="0" applyNumberFormat="1" applyBorder="1" applyAlignment="1">
      <alignment horizontal="right"/>
    </xf>
    <xf numFmtId="0" fontId="6" fillId="0" borderId="9" xfId="0" applyFont="1" applyBorder="1" applyAlignment="1">
      <alignment horizontal="center" wrapText="1"/>
    </xf>
    <xf numFmtId="0" fontId="7" fillId="0" borderId="21" xfId="0" applyFont="1" applyBorder="1" applyAlignment="1">
      <alignment horizontal="center" vertical="center"/>
    </xf>
    <xf numFmtId="11" fontId="8" fillId="0" borderId="22" xfId="0" applyNumberFormat="1" applyFont="1" applyBorder="1" applyAlignment="1">
      <alignment horizontal="center" vertical="center"/>
    </xf>
    <xf numFmtId="11" fontId="8" fillId="0" borderId="23" xfId="0" applyNumberFormat="1" applyFont="1" applyBorder="1" applyAlignment="1">
      <alignment horizontal="center" vertical="center"/>
    </xf>
    <xf numFmtId="11" fontId="0" fillId="0" borderId="0" xfId="0" applyNumberFormat="1" applyAlignment="1">
      <alignment horizontal="center"/>
    </xf>
    <xf numFmtId="11" fontId="1" fillId="2" borderId="0" xfId="0" applyNumberFormat="1" applyFont="1" applyFill="1" applyAlignment="1">
      <alignment horizontal="center"/>
    </xf>
    <xf numFmtId="0" fontId="1" fillId="2" borderId="0" xfId="0" applyFont="1" applyFill="1" applyAlignment="1">
      <alignment horizontal="center"/>
    </xf>
    <xf numFmtId="0" fontId="7" fillId="0" borderId="0" xfId="0" applyFont="1" applyAlignment="1">
      <alignment horizontal="right"/>
    </xf>
    <xf numFmtId="11" fontId="9" fillId="0" borderId="0" xfId="0" applyNumberFormat="1" applyFont="1"/>
    <xf numFmtId="0" fontId="1" fillId="0" borderId="3" xfId="0" applyFont="1" applyBorder="1" applyAlignment="1">
      <alignment horizontal="right"/>
    </xf>
    <xf numFmtId="0" fontId="0" fillId="0" borderId="8" xfId="0" applyBorder="1" applyAlignment="1">
      <alignment horizontal="right"/>
    </xf>
    <xf numFmtId="0" fontId="0" fillId="0" borderId="8" xfId="0" applyBorder="1" applyAlignment="1">
      <alignment horizontal="center"/>
    </xf>
    <xf numFmtId="0" fontId="0" fillId="0" borderId="27" xfId="0" applyBorder="1"/>
    <xf numFmtId="0" fontId="0" fillId="0" borderId="24" xfId="0" applyBorder="1" applyAlignment="1">
      <alignment horizontal="right"/>
    </xf>
    <xf numFmtId="0" fontId="0" fillId="0" borderId="28" xfId="0" applyBorder="1" applyAlignment="1">
      <alignment horizontal="center"/>
    </xf>
    <xf numFmtId="0" fontId="0" fillId="0" borderId="0" xfId="0" applyAlignment="1">
      <alignment horizontal="center" wrapText="1"/>
    </xf>
    <xf numFmtId="2" fontId="0" fillId="0" borderId="0" xfId="0" applyNumberFormat="1" applyAlignment="1">
      <alignment horizontal="center"/>
    </xf>
    <xf numFmtId="0" fontId="0" fillId="0" borderId="5" xfId="0" applyBorder="1" applyAlignment="1">
      <alignment horizontal="center"/>
    </xf>
    <xf numFmtId="11" fontId="0" fillId="0" borderId="5" xfId="0" applyNumberFormat="1" applyBorder="1" applyAlignment="1">
      <alignment horizontal="center"/>
    </xf>
    <xf numFmtId="2" fontId="0" fillId="0" borderId="6" xfId="0" applyNumberFormat="1" applyBorder="1" applyAlignment="1">
      <alignment horizontal="center"/>
    </xf>
    <xf numFmtId="11" fontId="0" fillId="0" borderId="7" xfId="0" applyNumberFormat="1" applyBorder="1" applyAlignment="1">
      <alignment horizontal="center"/>
    </xf>
    <xf numFmtId="2" fontId="0" fillId="0" borderId="8" xfId="0" applyNumberFormat="1" applyBorder="1" applyAlignment="1">
      <alignment horizontal="center"/>
    </xf>
    <xf numFmtId="2" fontId="0" fillId="0" borderId="9" xfId="0" applyNumberFormat="1" applyBorder="1" applyAlignment="1">
      <alignment horizontal="center"/>
    </xf>
    <xf numFmtId="0" fontId="1" fillId="0" borderId="30" xfId="0" applyFont="1" applyBorder="1" applyAlignment="1">
      <alignment horizontal="center" wrapText="1"/>
    </xf>
    <xf numFmtId="0" fontId="10" fillId="0" borderId="31" xfId="0" applyFont="1" applyBorder="1" applyAlignment="1">
      <alignment horizontal="center" wrapText="1"/>
    </xf>
    <xf numFmtId="0" fontId="10" fillId="0" borderId="29" xfId="0" applyFont="1" applyBorder="1" applyAlignment="1">
      <alignment horizontal="center" wrapText="1"/>
    </xf>
    <xf numFmtId="0" fontId="0" fillId="0" borderId="29" xfId="0" applyBorder="1" applyAlignment="1">
      <alignment horizontal="center" wrapText="1"/>
    </xf>
    <xf numFmtId="0" fontId="3" fillId="0" borderId="29" xfId="0" applyFont="1" applyBorder="1" applyAlignment="1">
      <alignment horizontal="center" wrapText="1"/>
    </xf>
    <xf numFmtId="0" fontId="3" fillId="0" borderId="31" xfId="0" applyFont="1" applyBorder="1" applyAlignment="1">
      <alignment horizontal="center" wrapText="1"/>
    </xf>
    <xf numFmtId="0" fontId="7" fillId="0" borderId="3" xfId="0" applyFont="1" applyBorder="1" applyAlignment="1">
      <alignment horizontal="right"/>
    </xf>
    <xf numFmtId="0" fontId="0" fillId="0" borderId="6" xfId="0" applyBorder="1"/>
    <xf numFmtId="0" fontId="0" fillId="0" borderId="9" xfId="0" applyBorder="1"/>
    <xf numFmtId="164" fontId="0" fillId="0" borderId="26" xfId="0" applyNumberFormat="1" applyBorder="1" applyAlignment="1">
      <alignment horizontal="center"/>
    </xf>
    <xf numFmtId="164" fontId="0" fillId="0" borderId="24" xfId="0" applyNumberFormat="1" applyBorder="1" applyAlignment="1">
      <alignment horizontal="center"/>
    </xf>
    <xf numFmtId="164" fontId="0" fillId="0" borderId="25" xfId="0" applyNumberFormat="1" applyBorder="1" applyAlignment="1">
      <alignment horizontal="center"/>
    </xf>
    <xf numFmtId="164" fontId="0" fillId="0" borderId="11" xfId="0" applyNumberFormat="1" applyBorder="1" applyAlignment="1">
      <alignment horizontal="center"/>
    </xf>
    <xf numFmtId="164" fontId="0" fillId="0" borderId="0" xfId="0" applyNumberFormat="1" applyAlignment="1">
      <alignment horizontal="center"/>
    </xf>
    <xf numFmtId="164" fontId="0" fillId="0" borderId="6" xfId="0" applyNumberFormat="1" applyBorder="1" applyAlignment="1">
      <alignment horizontal="center"/>
    </xf>
    <xf numFmtId="164" fontId="0" fillId="0" borderId="12" xfId="0" applyNumberFormat="1" applyBorder="1" applyAlignment="1">
      <alignment horizontal="center"/>
    </xf>
    <xf numFmtId="164" fontId="0" fillId="0" borderId="8" xfId="0" applyNumberFormat="1" applyBorder="1" applyAlignment="1">
      <alignment horizontal="center"/>
    </xf>
    <xf numFmtId="164" fontId="0" fillId="0" borderId="9" xfId="0" applyNumberFormat="1" applyBorder="1" applyAlignment="1">
      <alignment horizontal="center"/>
    </xf>
    <xf numFmtId="0" fontId="0" fillId="0" borderId="11" xfId="0" applyBorder="1"/>
    <xf numFmtId="0" fontId="0" fillId="0" borderId="11" xfId="0" applyBorder="1" applyAlignment="1">
      <alignment horizontal="center"/>
    </xf>
    <xf numFmtId="0" fontId="0" fillId="0" borderId="12" xfId="0" applyBorder="1"/>
    <xf numFmtId="164" fontId="9" fillId="0" borderId="10" xfId="0" applyNumberFormat="1" applyFont="1" applyBorder="1" applyAlignment="1">
      <alignment horizontal="center"/>
    </xf>
    <xf numFmtId="164" fontId="9" fillId="0" borderId="3" xfId="0" applyNumberFormat="1" applyFont="1" applyBorder="1" applyAlignment="1">
      <alignment horizontal="center"/>
    </xf>
    <xf numFmtId="164" fontId="9" fillId="0" borderId="4" xfId="0" applyNumberFormat="1" applyFont="1" applyBorder="1" applyAlignment="1">
      <alignment horizontal="center"/>
    </xf>
    <xf numFmtId="0" fontId="11" fillId="0" borderId="0" xfId="0" applyFont="1"/>
    <xf numFmtId="0" fontId="10" fillId="0" borderId="10" xfId="0" applyFont="1" applyBorder="1"/>
    <xf numFmtId="0" fontId="3" fillId="0" borderId="32" xfId="0" applyFont="1" applyBorder="1" applyAlignment="1">
      <alignment horizontal="center" wrapText="1"/>
    </xf>
    <xf numFmtId="2" fontId="0" fillId="0" borderId="11" xfId="0" applyNumberFormat="1" applyBorder="1" applyAlignment="1">
      <alignment horizontal="center"/>
    </xf>
    <xf numFmtId="2" fontId="0" fillId="0" borderId="12" xfId="0" applyNumberFormat="1" applyBorder="1" applyAlignment="1">
      <alignment horizontal="center"/>
    </xf>
    <xf numFmtId="11" fontId="3" fillId="0" borderId="2" xfId="0" applyNumberFormat="1" applyFont="1" applyBorder="1" applyAlignment="1">
      <alignment horizontal="center"/>
    </xf>
    <xf numFmtId="11" fontId="3" fillId="0" borderId="5" xfId="0" applyNumberFormat="1" applyFont="1" applyBorder="1" applyAlignment="1">
      <alignment horizontal="center"/>
    </xf>
    <xf numFmtId="11" fontId="3" fillId="0" borderId="7" xfId="0" applyNumberFormat="1" applyFont="1" applyBorder="1" applyAlignment="1">
      <alignment horizontal="center"/>
    </xf>
    <xf numFmtId="2" fontId="0" fillId="0" borderId="0" xfId="0" applyNumberFormat="1"/>
    <xf numFmtId="0" fontId="0" fillId="0" borderId="0" xfId="0" applyAlignment="1">
      <alignment horizontal="left"/>
    </xf>
    <xf numFmtId="0" fontId="1" fillId="0" borderId="0" xfId="0" applyFont="1" applyAlignment="1">
      <alignment horizontal="right"/>
    </xf>
    <xf numFmtId="166" fontId="0" fillId="0" borderId="0" xfId="0" applyNumberFormat="1" applyAlignment="1">
      <alignment horizontal="center"/>
    </xf>
    <xf numFmtId="167" fontId="0" fillId="0" borderId="0" xfId="0" applyNumberFormat="1" applyAlignment="1">
      <alignment horizontal="center"/>
    </xf>
    <xf numFmtId="0" fontId="1" fillId="0" borderId="7" xfId="0" applyFont="1" applyBorder="1" applyAlignment="1">
      <alignment horizontal="right" wrapText="1"/>
    </xf>
    <xf numFmtId="0" fontId="11" fillId="0" borderId="0" xfId="0" applyFont="1" applyAlignment="1">
      <alignment horizontal="left"/>
    </xf>
    <xf numFmtId="166" fontId="0" fillId="0" borderId="11" xfId="0" applyNumberFormat="1" applyBorder="1" applyAlignment="1">
      <alignment horizontal="center"/>
    </xf>
    <xf numFmtId="0" fontId="1" fillId="0" borderId="29" xfId="0" applyFont="1" applyBorder="1" applyAlignment="1">
      <alignment horizontal="right" wrapText="1"/>
    </xf>
    <xf numFmtId="166" fontId="12" fillId="0" borderId="29" xfId="0" applyNumberFormat="1" applyFont="1" applyBorder="1" applyAlignment="1">
      <alignment horizontal="center" wrapText="1"/>
    </xf>
    <xf numFmtId="0" fontId="1" fillId="0" borderId="29" xfId="0" applyFont="1" applyBorder="1" applyAlignment="1">
      <alignment horizontal="center" wrapText="1"/>
    </xf>
    <xf numFmtId="0" fontId="1" fillId="0" borderId="29" xfId="0" applyFont="1" applyBorder="1"/>
    <xf numFmtId="0" fontId="0" fillId="0" borderId="29" xfId="0" applyBorder="1"/>
    <xf numFmtId="0" fontId="1" fillId="0" borderId="33" xfId="0" applyFont="1" applyBorder="1" applyAlignment="1">
      <alignment horizontal="right"/>
    </xf>
    <xf numFmtId="11" fontId="0" fillId="0" borderId="14" xfId="0" applyNumberFormat="1" applyBorder="1" applyAlignment="1">
      <alignment horizontal="right"/>
    </xf>
    <xf numFmtId="165" fontId="0" fillId="3" borderId="19" xfId="0" applyNumberFormat="1" applyFill="1" applyBorder="1" applyAlignment="1">
      <alignment horizontal="center"/>
    </xf>
    <xf numFmtId="165" fontId="0" fillId="3" borderId="20" xfId="0" applyNumberFormat="1" applyFill="1" applyBorder="1" applyAlignment="1">
      <alignment horizontal="center"/>
    </xf>
    <xf numFmtId="0" fontId="6" fillId="0" borderId="0" xfId="0" applyFont="1"/>
    <xf numFmtId="164" fontId="0" fillId="2" borderId="0" xfId="0" applyNumberFormat="1" applyFill="1" applyAlignment="1">
      <alignment horizontal="center"/>
    </xf>
    <xf numFmtId="0" fontId="0" fillId="2" borderId="17" xfId="0" applyFill="1" applyBorder="1" applyAlignment="1">
      <alignment horizontal="center"/>
    </xf>
    <xf numFmtId="0" fontId="0" fillId="2" borderId="2" xfId="0" applyFill="1" applyBorder="1" applyAlignment="1">
      <alignment horizontal="right"/>
    </xf>
    <xf numFmtId="0" fontId="0" fillId="0" borderId="4" xfId="0" applyBorder="1" applyAlignment="1">
      <alignment horizontal="center"/>
    </xf>
    <xf numFmtId="0" fontId="0" fillId="2" borderId="18" xfId="0" applyFill="1" applyBorder="1" applyAlignment="1">
      <alignment horizontal="center"/>
    </xf>
    <xf numFmtId="0" fontId="0" fillId="2" borderId="0" xfId="0" applyFill="1"/>
    <xf numFmtId="0" fontId="0" fillId="0" borderId="0" xfId="0" applyAlignment="1">
      <alignment vertical="top"/>
    </xf>
    <xf numFmtId="0" fontId="0" fillId="0" borderId="0" xfId="0" applyAlignment="1">
      <alignment horizontal="left" vertical="top"/>
    </xf>
    <xf numFmtId="0" fontId="1" fillId="2" borderId="0" xfId="0" applyFont="1" applyFill="1" applyAlignment="1">
      <alignment horizontal="right"/>
    </xf>
    <xf numFmtId="0" fontId="0" fillId="0" borderId="0" xfId="0" applyAlignment="1">
      <alignment horizontal="right" vertical="center"/>
    </xf>
    <xf numFmtId="0" fontId="10" fillId="0" borderId="0" xfId="0" applyFont="1"/>
    <xf numFmtId="0" fontId="0" fillId="0" borderId="0" xfId="0" applyAlignment="1">
      <alignment horizontal="left" vertical="center"/>
    </xf>
    <xf numFmtId="0" fontId="0" fillId="0" borderId="5" xfId="0" applyBorder="1" applyAlignment="1">
      <alignment horizontal="right"/>
    </xf>
    <xf numFmtId="167" fontId="0" fillId="0" borderId="8" xfId="0" applyNumberFormat="1" applyBorder="1" applyAlignment="1">
      <alignment horizontal="center"/>
    </xf>
    <xf numFmtId="0" fontId="1" fillId="0" borderId="34" xfId="0" applyFont="1" applyBorder="1" applyAlignment="1">
      <alignment horizontal="center"/>
    </xf>
    <xf numFmtId="0" fontId="1" fillId="2" borderId="0" xfId="0" applyFont="1" applyFill="1" applyAlignment="1">
      <alignment horizontal="right" vertical="top"/>
    </xf>
    <xf numFmtId="0" fontId="10" fillId="0" borderId="0" xfId="0" applyFont="1" applyAlignment="1">
      <alignment vertical="top"/>
    </xf>
    <xf numFmtId="0" fontId="1" fillId="4" borderId="0" xfId="0" applyFont="1" applyFill="1" applyAlignment="1">
      <alignment vertical="top"/>
    </xf>
    <xf numFmtId="0" fontId="1" fillId="4" borderId="0" xfId="0" applyFont="1" applyFill="1" applyAlignment="1">
      <alignment horizontal="right" vertical="top"/>
    </xf>
    <xf numFmtId="0" fontId="1" fillId="0" borderId="0" xfId="0" applyFont="1" applyAlignment="1">
      <alignment horizontal="right" vertical="top"/>
    </xf>
    <xf numFmtId="164" fontId="0" fillId="2" borderId="15" xfId="0" applyNumberFormat="1" applyFill="1" applyBorder="1" applyAlignment="1">
      <alignment horizontal="center"/>
    </xf>
    <xf numFmtId="0" fontId="1" fillId="0" borderId="35" xfId="0" applyFont="1" applyBorder="1" applyAlignment="1">
      <alignment horizontal="center"/>
    </xf>
    <xf numFmtId="11" fontId="0" fillId="2" borderId="17" xfId="0" applyNumberFormat="1" applyFill="1" applyBorder="1" applyAlignment="1">
      <alignment horizontal="center"/>
    </xf>
    <xf numFmtId="11" fontId="0" fillId="2" borderId="36" xfId="0" applyNumberFormat="1" applyFill="1" applyBorder="1" applyAlignment="1">
      <alignment horizontal="center"/>
    </xf>
    <xf numFmtId="11" fontId="0" fillId="0" borderId="37" xfId="0" applyNumberFormat="1" applyBorder="1"/>
    <xf numFmtId="11" fontId="0" fillId="0" borderId="17" xfId="0" applyNumberFormat="1" applyBorder="1"/>
    <xf numFmtId="11" fontId="0" fillId="0" borderId="36" xfId="0" applyNumberFormat="1" applyBorder="1"/>
    <xf numFmtId="0" fontId="14" fillId="0" borderId="0" xfId="0" applyFont="1" applyAlignment="1">
      <alignment horizontal="left"/>
    </xf>
    <xf numFmtId="0" fontId="15" fillId="0" borderId="1" xfId="0" applyFont="1" applyBorder="1" applyAlignment="1">
      <alignment horizontal="center" vertical="center" wrapText="1"/>
    </xf>
    <xf numFmtId="0" fontId="10" fillId="5" borderId="2" xfId="0" applyFont="1" applyFill="1" applyBorder="1"/>
    <xf numFmtId="0" fontId="0" fillId="5" borderId="3" xfId="0" applyFill="1" applyBorder="1"/>
    <xf numFmtId="0" fontId="0" fillId="5" borderId="4" xfId="0" applyFill="1" applyBorder="1"/>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0" fontId="10" fillId="0" borderId="3" xfId="0" applyFont="1" applyBorder="1" applyAlignment="1">
      <alignment horizontal="left"/>
    </xf>
    <xf numFmtId="0" fontId="10" fillId="0" borderId="4" xfId="0" applyFont="1" applyBorder="1" applyAlignment="1">
      <alignment horizontal="left"/>
    </xf>
    <xf numFmtId="0" fontId="10" fillId="0" borderId="2" xfId="0" applyFont="1" applyBorder="1" applyAlignment="1">
      <alignment horizontal="center" vertical="center" textRotation="90"/>
    </xf>
    <xf numFmtId="0" fontId="10" fillId="0" borderId="5" xfId="0" applyFont="1" applyBorder="1" applyAlignment="1">
      <alignment horizontal="center" vertical="center" textRotation="90"/>
    </xf>
    <xf numFmtId="0" fontId="10" fillId="0" borderId="7" xfId="0" applyFont="1" applyBorder="1" applyAlignment="1">
      <alignment horizontal="center" vertical="center" textRotation="90"/>
    </xf>
    <xf numFmtId="0" fontId="0" fillId="0" borderId="5" xfId="0" applyBorder="1" applyAlignment="1">
      <alignment horizontal="center" wrapText="1"/>
    </xf>
    <xf numFmtId="0" fontId="0" fillId="0" borderId="0" xfId="0" applyAlignment="1">
      <alignment horizontal="center" wrapText="1"/>
    </xf>
  </cellXfs>
  <cellStyles count="2">
    <cellStyle name="Normal" xfId="0" builtinId="0"/>
    <cellStyle name="Normal 2" xfId="1" xr:uid="{00000000-0005-0000-0000-000000000000}"/>
  </cellStyles>
  <dxfs count="8">
    <dxf>
      <font>
        <condense val="0"/>
        <extend val="0"/>
        <color rgb="FF9C0006"/>
      </font>
      <numFmt numFmtId="1" formatCode="0"/>
      <fill>
        <patternFill>
          <bgColor rgb="FFFFC7CE"/>
        </patternFill>
      </fill>
    </dxf>
    <dxf>
      <font>
        <condense val="0"/>
        <extend val="0"/>
        <color rgb="FF9C0006"/>
      </font>
      <numFmt numFmtId="1" formatCode="0"/>
      <fill>
        <patternFill>
          <bgColor rgb="FFFFC7CE"/>
        </patternFill>
      </fill>
    </dxf>
    <dxf>
      <font>
        <condense val="0"/>
        <extend val="0"/>
        <color rgb="FF9C0006"/>
      </font>
      <numFmt numFmtId="1" formatCode="0"/>
      <fill>
        <patternFill>
          <bgColor rgb="FFFFC7CE"/>
        </patternFill>
      </fill>
    </dxf>
    <dxf>
      <font>
        <condense val="0"/>
        <extend val="0"/>
        <color rgb="FF9C0006"/>
      </font>
      <fill>
        <patternFill>
          <bgColor rgb="FFFFC7CE"/>
        </patternFill>
      </fill>
    </dxf>
    <dxf>
      <font>
        <condense val="0"/>
        <extend val="0"/>
        <color rgb="FF9C0006"/>
      </font>
      <numFmt numFmtId="1" formatCode="0"/>
      <fill>
        <patternFill>
          <bgColor rgb="FFFFC7CE"/>
        </patternFill>
      </fill>
    </dxf>
    <dxf>
      <font>
        <condense val="0"/>
        <extend val="0"/>
        <color rgb="FF9C0006"/>
      </font>
      <numFmt numFmtId="1" formatCode="0"/>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CA &amp; IA predictions together with scaled individual dose-response curves</a:t>
            </a:r>
          </a:p>
        </c:rich>
      </c:tx>
      <c:overlay val="0"/>
    </c:title>
    <c:autoTitleDeleted val="0"/>
    <c:plotArea>
      <c:layout/>
      <c:scatterChart>
        <c:scatterStyle val="smoothMarker"/>
        <c:varyColors val="0"/>
        <c:ser>
          <c:idx val="0"/>
          <c:order val="0"/>
          <c:tx>
            <c:strRef>
              <c:f>'Plot data'!$D$5</c:f>
              <c:strCache>
                <c:ptCount val="1"/>
                <c:pt idx="0">
                  <c:v>CA</c:v>
                </c:pt>
              </c:strCache>
            </c:strRef>
          </c:tx>
          <c:spPr>
            <a:ln w="63500">
              <a:solidFill>
                <a:srgbClr val="FF0000"/>
              </a:solidFill>
            </a:ln>
          </c:spPr>
          <c:marker>
            <c:symbol val="none"/>
          </c:marker>
          <c:xVal>
            <c:numRef>
              <c:f>'Plot data'!$C$6:$C$104</c:f>
              <c:numCache>
                <c:formatCode>0.00E+00</c:formatCode>
                <c:ptCount val="99"/>
                <c:pt idx="0">
                  <c:v>9.2277029371430608</c:v>
                </c:pt>
                <c:pt idx="1">
                  <c:v>11.990816000055496</c:v>
                </c:pt>
                <c:pt idx="2">
                  <c:v>13.946423206815522</c:v>
                </c:pt>
                <c:pt idx="3">
                  <c:v>15.512024035579127</c:v>
                </c:pt>
                <c:pt idx="4">
                  <c:v>16.840326666045438</c:v>
                </c:pt>
                <c:pt idx="5">
                  <c:v>18.00655532444663</c:v>
                </c:pt>
                <c:pt idx="6">
                  <c:v>19.053994974205118</c:v>
                </c:pt>
                <c:pt idx="7">
                  <c:v>20.010107871540427</c:v>
                </c:pt>
                <c:pt idx="8">
                  <c:v>20.893537254926517</c:v>
                </c:pt>
                <c:pt idx="9">
                  <c:v>21.717586423122142</c:v>
                </c:pt>
                <c:pt idx="10">
                  <c:v>22.492119496211004</c:v>
                </c:pt>
                <c:pt idx="11">
                  <c:v>23.224676955962103</c:v>
                </c:pt>
                <c:pt idx="12">
                  <c:v>23.921168066672575</c:v>
                </c:pt>
                <c:pt idx="13">
                  <c:v>24.586320498289496</c:v>
                </c:pt>
                <c:pt idx="14">
                  <c:v>25.223983344960391</c:v>
                </c:pt>
                <c:pt idx="15">
                  <c:v>25.837337809347769</c:v>
                </c:pt>
                <c:pt idx="16">
                  <c:v>26.429047630441975</c:v>
                </c:pt>
                <c:pt idx="17">
                  <c:v>27.001368976663045</c:v>
                </c:pt>
                <c:pt idx="18">
                  <c:v>27.556232345879138</c:v>
                </c:pt>
                <c:pt idx="19">
                  <c:v>28.095304685020611</c:v>
                </c:pt>
                <c:pt idx="20">
                  <c:v>28.620037247083864</c:v>
                </c:pt>
                <c:pt idx="21">
                  <c:v>29.13170297781485</c:v>
                </c:pt>
                <c:pt idx="22">
                  <c:v>29.631426091663645</c:v>
                </c:pt>
                <c:pt idx="23">
                  <c:v>30.120205736332323</c:v>
                </c:pt>
                <c:pt idx="24">
                  <c:v>30.598935124651849</c:v>
                </c:pt>
                <c:pt idx="25">
                  <c:v>31.068417149575179</c:v>
                </c:pt>
                <c:pt idx="26">
                  <c:v>31.529377240851755</c:v>
                </c:pt>
                <c:pt idx="27">
                  <c:v>31.98247403691748</c:v>
                </c:pt>
                <c:pt idx="28">
                  <c:v>32.428308310601807</c:v>
                </c:pt>
                <c:pt idx="29">
                  <c:v>32.867430487614179</c:v>
                </c:pt>
                <c:pt idx="30">
                  <c:v>33.300347022339587</c:v>
                </c:pt>
                <c:pt idx="31">
                  <c:v>33.727525839273731</c:v>
                </c:pt>
                <c:pt idx="32">
                  <c:v>34.149401005575434</c:v>
                </c:pt>
                <c:pt idx="33">
                  <c:v>34.566376767237898</c:v>
                </c:pt>
                <c:pt idx="34">
                  <c:v>34.978831055788852</c:v>
                </c:pt>
                <c:pt idx="35">
                  <c:v>35.38711855241371</c:v>
                </c:pt>
                <c:pt idx="36">
                  <c:v>35.791573380626083</c:v>
                </c:pt>
                <c:pt idx="37">
                  <c:v>36.192511486105538</c:v>
                </c:pt>
                <c:pt idx="38">
                  <c:v>36.590232752345294</c:v>
                </c:pt>
                <c:pt idx="39">
                  <c:v>36.985022892751566</c:v>
                </c:pt>
                <c:pt idx="40">
                  <c:v>37.377155153389424</c:v>
                </c:pt>
                <c:pt idx="41">
                  <c:v>37.76689185535669</c:v>
                </c:pt>
                <c:pt idx="42">
                  <c:v>38.154485801540126</c:v>
                </c:pt>
                <c:pt idx="43">
                  <c:v>38.540181569076246</c:v>
                </c:pt>
                <c:pt idx="44">
                  <c:v>38.924216706053862</c:v>
                </c:pt>
                <c:pt idx="45">
                  <c:v>39.306822848741348</c:v>
                </c:pt>
                <c:pt idx="46">
                  <c:v>39.688226773810079</c:v>
                </c:pt>
                <c:pt idx="47">
                  <c:v>40.068651398584848</c:v>
                </c:pt>
                <c:pt idx="48">
                  <c:v>40.448316741230549</c:v>
                </c:pt>
                <c:pt idx="49">
                  <c:v>40.827440851940317</c:v>
                </c:pt>
                <c:pt idx="50">
                  <c:v>41.206240725594405</c:v>
                </c:pt>
                <c:pt idx="51">
                  <c:v>41.58493320598987</c:v>
                </c:pt>
                <c:pt idx="52">
                  <c:v>41.963735891588001</c:v>
                </c:pt>
                <c:pt idx="53">
                  <c:v>42.34286805278164</c:v>
                </c:pt>
                <c:pt idx="54">
                  <c:v>42.722551570953485</c:v>
                </c:pt>
                <c:pt idx="55">
                  <c:v>43.103011910085769</c:v>
                </c:pt>
                <c:pt idx="56">
                  <c:v>43.484479132411543</c:v>
                </c:pt>
                <c:pt idx="57">
                  <c:v>43.867188970592288</c:v>
                </c:pt>
                <c:pt idx="58">
                  <c:v>44.251383970204316</c:v>
                </c:pt>
                <c:pt idx="59">
                  <c:v>44.637314717963335</c:v>
                </c:pt>
                <c:pt idx="60">
                  <c:v>45.025241173180007</c:v>
                </c:pt>
                <c:pt idx="61">
                  <c:v>45.415434122498162</c:v>
                </c:pt>
                <c:pt idx="62">
                  <c:v>45.80817678112912</c:v>
                </c:pt>
                <c:pt idx="63">
                  <c:v>46.203766567696889</c:v>
                </c:pt>
                <c:pt idx="64">
                  <c:v>46.602517084623742</c:v>
                </c:pt>
                <c:pt idx="65">
                  <c:v>47.004760341941626</c:v>
                </c:pt>
                <c:pt idx="66">
                  <c:v>47.410849269806498</c:v>
                </c:pt>
                <c:pt idx="67">
                  <c:v>47.821160574201841</c:v>
                </c:pt>
                <c:pt idx="68">
                  <c:v>48.23609800185347</c:v>
                </c:pt>
                <c:pt idx="69">
                  <c:v>48.656096094904107</c:v>
                </c:pt>
                <c:pt idx="70">
                  <c:v>49.081624534308972</c:v>
                </c:pt>
                <c:pt idx="71">
                  <c:v>49.513193194410285</c:v>
                </c:pt>
                <c:pt idx="72">
                  <c:v>49.951358061361596</c:v>
                </c:pt>
                <c:pt idx="73">
                  <c:v>50.396728207235356</c:v>
                </c:pt>
                <c:pt idx="74">
                  <c:v>50.849974062859651</c:v>
                </c:pt>
                <c:pt idx="75">
                  <c:v>51.311837300033062</c:v>
                </c:pt>
                <c:pt idx="76">
                  <c:v>51.783142723922488</c:v>
                </c:pt>
                <c:pt idx="77">
                  <c:v>52.264812698009592</c:v>
                </c:pt>
                <c:pt idx="78">
                  <c:v>52.757884789826441</c:v>
                </c:pt>
                <c:pt idx="79">
                  <c:v>53.263533555009708</c:v>
                </c:pt>
                <c:pt idx="80">
                  <c:v>53.783097698647474</c:v>
                </c:pt>
                <c:pt idx="81">
                  <c:v>54.31811431052823</c:v>
                </c:pt>
                <c:pt idx="82">
                  <c:v>54.870362533523497</c:v>
                </c:pt>
                <c:pt idx="83">
                  <c:v>55.44192000180329</c:v>
                </c:pt>
                <c:pt idx="84">
                  <c:v>56.035236857531565</c:v>
                </c:pt>
                <c:pt idx="85">
                  <c:v>56.653234422790085</c:v>
                </c:pt>
                <c:pt idx="86">
                  <c:v>57.299439189557511</c:v>
                </c:pt>
                <c:pt idx="87">
                  <c:v>57.978168627893972</c:v>
                </c:pt>
                <c:pt idx="88">
                  <c:v>58.694795134519872</c:v>
                </c:pt>
                <c:pt idx="89">
                  <c:v>59.456131612981153</c:v>
                </c:pt>
                <c:pt idx="90">
                  <c:v>60.271013549205819</c:v>
                </c:pt>
                <c:pt idx="91">
                  <c:v>61.151212851687603</c:v>
                </c:pt>
                <c:pt idx="92">
                  <c:v>62.112942562412286</c:v>
                </c:pt>
                <c:pt idx="93">
                  <c:v>63.179485697843226</c:v>
                </c:pt>
                <c:pt idx="94">
                  <c:v>64.386150005991752</c:v>
                </c:pt>
                <c:pt idx="95">
                  <c:v>65.790599821079184</c:v>
                </c:pt>
                <c:pt idx="96">
                  <c:v>67.497702230249459</c:v>
                </c:pt>
                <c:pt idx="97">
                  <c:v>69.734010143280429</c:v>
                </c:pt>
                <c:pt idx="98">
                  <c:v>73.183566185601336</c:v>
                </c:pt>
              </c:numCache>
            </c:numRef>
          </c:xVal>
          <c:yVal>
            <c:numRef>
              <c:f>'Plot data'!$D$6:$D$104</c:f>
              <c:numCache>
                <c:formatCode>0.00</c:formatCode>
                <c:ptCount val="99"/>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numCache>
            </c:numRef>
          </c:yVal>
          <c:smooth val="1"/>
          <c:extLst>
            <c:ext xmlns:c16="http://schemas.microsoft.com/office/drawing/2014/chart" uri="{C3380CC4-5D6E-409C-BE32-E72D297353CC}">
              <c16:uniqueId val="{00000000-9BC3-40CC-B022-47805AD69C36}"/>
            </c:ext>
          </c:extLst>
        </c:ser>
        <c:ser>
          <c:idx val="1"/>
          <c:order val="1"/>
          <c:tx>
            <c:v>IA</c:v>
          </c:tx>
          <c:spPr>
            <a:ln w="63500">
              <a:solidFill>
                <a:srgbClr val="00B0F0"/>
              </a:solidFill>
            </a:ln>
          </c:spPr>
          <c:marker>
            <c:symbol val="none"/>
          </c:marker>
          <c:xVal>
            <c:numRef>
              <c:f>'Plot data'!$F$6:$F$56</c:f>
              <c:numCache>
                <c:formatCode>0.00E+00</c:formatCode>
                <c:ptCount val="51"/>
                <c:pt idx="0">
                  <c:v>9.9999999999999995E-7</c:v>
                </c:pt>
                <c:pt idx="1">
                  <c:v>1.6595869074375577E-6</c:v>
                </c:pt>
                <c:pt idx="2">
                  <c:v>2.7542287033381663E-6</c:v>
                </c:pt>
                <c:pt idx="3">
                  <c:v>4.5708818961487476E-6</c:v>
                </c:pt>
                <c:pt idx="4">
                  <c:v>7.5857757502918323E-6</c:v>
                </c:pt>
                <c:pt idx="5">
                  <c:v>1.2589254117941658E-5</c:v>
                </c:pt>
                <c:pt idx="6">
                  <c:v>2.0892961308540399E-5</c:v>
                </c:pt>
                <c:pt idx="7">
                  <c:v>3.4673685045253161E-5</c:v>
                </c:pt>
                <c:pt idx="8">
                  <c:v>5.7543993733715576E-5</c:v>
                </c:pt>
                <c:pt idx="9">
                  <c:v>9.5499258602143526E-5</c:v>
                </c:pt>
                <c:pt idx="10">
                  <c:v>1.584893192461112E-4</c:v>
                </c:pt>
                <c:pt idx="11">
                  <c:v>2.6302679918953782E-4</c:v>
                </c:pt>
                <c:pt idx="12">
                  <c:v>4.3651583224016562E-4</c:v>
                </c:pt>
                <c:pt idx="13">
                  <c:v>7.2443596007498929E-4</c:v>
                </c:pt>
                <c:pt idx="14">
                  <c:v>1.2022644346174124E-3</c:v>
                </c:pt>
                <c:pt idx="15">
                  <c:v>1.9952623149688781E-3</c:v>
                </c:pt>
                <c:pt idx="16">
                  <c:v>3.3113112148259105E-3</c:v>
                </c:pt>
                <c:pt idx="17">
                  <c:v>5.4954087385762473E-3</c:v>
                </c:pt>
                <c:pt idx="18">
                  <c:v>9.1201083935590881E-3</c:v>
                </c:pt>
                <c:pt idx="19">
                  <c:v>1.5135612484362064E-2</c:v>
                </c:pt>
                <c:pt idx="20">
                  <c:v>2.5118864315095819E-2</c:v>
                </c:pt>
                <c:pt idx="21">
                  <c:v>4.1686938347033534E-2</c:v>
                </c:pt>
                <c:pt idx="22">
                  <c:v>6.9183097091893617E-2</c:v>
                </c:pt>
                <c:pt idx="23">
                  <c:v>0.11481536214968813</c:v>
                </c:pt>
                <c:pt idx="24">
                  <c:v>0.1905460717963248</c:v>
                </c:pt>
                <c:pt idx="25">
                  <c:v>0.31622776601683794</c:v>
                </c:pt>
                <c:pt idx="26">
                  <c:v>0.52480746024977232</c:v>
                </c:pt>
                <c:pt idx="27">
                  <c:v>0.87096358995608147</c:v>
                </c:pt>
                <c:pt idx="28">
                  <c:v>1.4454397707459281</c:v>
                </c:pt>
                <c:pt idx="29">
                  <c:v>2.3988329190194899</c:v>
                </c:pt>
                <c:pt idx="30">
                  <c:v>3.98107170553497</c:v>
                </c:pt>
                <c:pt idx="31">
                  <c:v>6.6069344800759655</c:v>
                </c:pt>
                <c:pt idx="32">
                  <c:v>10.964781961431854</c:v>
                </c:pt>
                <c:pt idx="33">
                  <c:v>18.197008586099834</c:v>
                </c:pt>
                <c:pt idx="34">
                  <c:v>30.199517204020204</c:v>
                </c:pt>
                <c:pt idx="35">
                  <c:v>50.118723362727259</c:v>
                </c:pt>
                <c:pt idx="36">
                  <c:v>83.176377110267126</c:v>
                </c:pt>
                <c:pt idx="37">
                  <c:v>138.03842646028872</c:v>
                </c:pt>
                <c:pt idx="38">
                  <c:v>229.08676527677702</c:v>
                </c:pt>
                <c:pt idx="39">
                  <c:v>380.18939632056163</c:v>
                </c:pt>
                <c:pt idx="40">
                  <c:v>630.95734448019482</c:v>
                </c:pt>
                <c:pt idx="41">
                  <c:v>1047.1285480508991</c:v>
                </c:pt>
                <c:pt idx="42">
                  <c:v>1737.8008287493772</c:v>
                </c:pt>
                <c:pt idx="43">
                  <c:v>2884.0315031266132</c:v>
                </c:pt>
                <c:pt idx="44">
                  <c:v>4786.3009232263848</c:v>
                </c:pt>
                <c:pt idx="45">
                  <c:v>7943.2823472428299</c:v>
                </c:pt>
                <c:pt idx="46">
                  <c:v>13182.567385564067</c:v>
                </c:pt>
                <c:pt idx="47">
                  <c:v>21877.61623949555</c:v>
                </c:pt>
                <c:pt idx="48">
                  <c:v>36307.805477010232</c:v>
                </c:pt>
                <c:pt idx="49">
                  <c:v>60255.958607435699</c:v>
                </c:pt>
                <c:pt idx="50">
                  <c:v>100000</c:v>
                </c:pt>
              </c:numCache>
            </c:numRef>
          </c:xVal>
          <c:yVal>
            <c:numRef>
              <c:f>'Plot data'!$G$6:$G$56</c:f>
              <c:numCache>
                <c:formatCode>0.00</c:formatCode>
                <c:ptCount val="51"/>
                <c:pt idx="0">
                  <c:v>0</c:v>
                </c:pt>
                <c:pt idx="1">
                  <c:v>0</c:v>
                </c:pt>
                <c:pt idx="2">
                  <c:v>0</c:v>
                </c:pt>
                <c:pt idx="3">
                  <c:v>0</c:v>
                </c:pt>
                <c:pt idx="4">
                  <c:v>0</c:v>
                </c:pt>
                <c:pt idx="5">
                  <c:v>0</c:v>
                </c:pt>
                <c:pt idx="6">
                  <c:v>4.2188474935755949E-15</c:v>
                </c:pt>
                <c:pt idx="7">
                  <c:v>1.1435297153639112E-14</c:v>
                </c:pt>
                <c:pt idx="8">
                  <c:v>3.141931159689193E-14</c:v>
                </c:pt>
                <c:pt idx="9">
                  <c:v>8.5820239803524601E-14</c:v>
                </c:pt>
                <c:pt idx="10">
                  <c:v>2.3459012510329558E-13</c:v>
                </c:pt>
                <c:pt idx="11">
                  <c:v>6.4137584132595293E-13</c:v>
                </c:pt>
                <c:pt idx="12">
                  <c:v>1.7543744235126724E-12</c:v>
                </c:pt>
                <c:pt idx="13">
                  <c:v>4.8016035592013395E-12</c:v>
                </c:pt>
                <c:pt idx="14">
                  <c:v>1.3149814570567742E-11</c:v>
                </c:pt>
                <c:pt idx="15">
                  <c:v>3.6036063022493181E-11</c:v>
                </c:pt>
                <c:pt idx="16">
                  <c:v>9.8830832406804348E-11</c:v>
                </c:pt>
                <c:pt idx="17">
                  <c:v>2.7127833313045357E-10</c:v>
                </c:pt>
                <c:pt idx="18">
                  <c:v>7.4532369165325463E-10</c:v>
                </c:pt>
                <c:pt idx="19">
                  <c:v>2.0498678310332252E-9</c:v>
                </c:pt>
                <c:pt idx="20">
                  <c:v>5.6442873708206776E-9</c:v>
                </c:pt>
                <c:pt idx="21">
                  <c:v>1.5561567590083314E-8</c:v>
                </c:pt>
                <c:pt idx="22">
                  <c:v>4.2966183610992914E-8</c:v>
                </c:pt>
                <c:pt idx="23">
                  <c:v>1.1882548744956978E-7</c:v>
                </c:pt>
                <c:pt idx="24">
                  <c:v>3.2922826798120752E-7</c:v>
                </c:pt>
                <c:pt idx="25">
                  <c:v>9.141218185737543E-7</c:v>
                </c:pt>
                <c:pt idx="26">
                  <c:v>2.5443132636304711E-6</c:v>
                </c:pt>
                <c:pt idx="27">
                  <c:v>7.1018284402146747E-6</c:v>
                </c:pt>
                <c:pt idx="28">
                  <c:v>1.9889365281189342E-5</c:v>
                </c:pt>
                <c:pt idx="29">
                  <c:v>5.5924291105902135E-5</c:v>
                </c:pt>
                <c:pt idx="30">
                  <c:v>1.5800323850745368E-4</c:v>
                </c:pt>
                <c:pt idx="31">
                  <c:v>4.4903261784201565E-4</c:v>
                </c:pt>
                <c:pt idx="32">
                  <c:v>1.2853480126893135E-3</c:v>
                </c:pt>
                <c:pt idx="33">
                  <c:v>3.7118496420094349E-3</c:v>
                </c:pt>
                <c:pt idx="34">
                  <c:v>1.0830213059430549E-2</c:v>
                </c:pt>
                <c:pt idx="35">
                  <c:v>3.1920773235366684E-2</c:v>
                </c:pt>
                <c:pt idx="36">
                  <c:v>9.4292225846248967E-2</c:v>
                </c:pt>
                <c:pt idx="37">
                  <c:v>0.26905534992336066</c:v>
                </c:pt>
                <c:pt idx="38">
                  <c:v>0.64932653460309719</c:v>
                </c:pt>
                <c:pt idx="39">
                  <c:v>0.97831355307285739</c:v>
                </c:pt>
                <c:pt idx="40">
                  <c:v>0.99999994744382248</c:v>
                </c:pt>
                <c:pt idx="41">
                  <c:v>1</c:v>
                </c:pt>
                <c:pt idx="42">
                  <c:v>1</c:v>
                </c:pt>
                <c:pt idx="43">
                  <c:v>1</c:v>
                </c:pt>
                <c:pt idx="44">
                  <c:v>1</c:v>
                </c:pt>
                <c:pt idx="45">
                  <c:v>1</c:v>
                </c:pt>
                <c:pt idx="46">
                  <c:v>1</c:v>
                </c:pt>
                <c:pt idx="47">
                  <c:v>1</c:v>
                </c:pt>
                <c:pt idx="48">
                  <c:v>1</c:v>
                </c:pt>
                <c:pt idx="49">
                  <c:v>1</c:v>
                </c:pt>
                <c:pt idx="50">
                  <c:v>1</c:v>
                </c:pt>
              </c:numCache>
            </c:numRef>
          </c:yVal>
          <c:smooth val="1"/>
          <c:extLst>
            <c:ext xmlns:c16="http://schemas.microsoft.com/office/drawing/2014/chart" uri="{C3380CC4-5D6E-409C-BE32-E72D297353CC}">
              <c16:uniqueId val="{00000001-9BC3-40CC-B022-47805AD69C36}"/>
            </c:ext>
          </c:extLst>
        </c:ser>
        <c:ser>
          <c:idx val="2"/>
          <c:order val="2"/>
          <c:tx>
            <c:strRef>
              <c:f>'Plot data'!$I$5</c:f>
              <c:strCache>
                <c:ptCount val="1"/>
                <c:pt idx="0">
                  <c:v>BisphenolA</c:v>
                </c:pt>
              </c:strCache>
            </c:strRef>
          </c:tx>
          <c:marker>
            <c:symbol val="none"/>
          </c:marker>
          <c:xVal>
            <c:numRef>
              <c:f>'Plot data'!$F$6:$F$56</c:f>
              <c:numCache>
                <c:formatCode>0.00E+00</c:formatCode>
                <c:ptCount val="51"/>
                <c:pt idx="0">
                  <c:v>9.9999999999999995E-7</c:v>
                </c:pt>
                <c:pt idx="1">
                  <c:v>1.6595869074375577E-6</c:v>
                </c:pt>
                <c:pt idx="2">
                  <c:v>2.7542287033381663E-6</c:v>
                </c:pt>
                <c:pt idx="3">
                  <c:v>4.5708818961487476E-6</c:v>
                </c:pt>
                <c:pt idx="4">
                  <c:v>7.5857757502918323E-6</c:v>
                </c:pt>
                <c:pt idx="5">
                  <c:v>1.2589254117941658E-5</c:v>
                </c:pt>
                <c:pt idx="6">
                  <c:v>2.0892961308540399E-5</c:v>
                </c:pt>
                <c:pt idx="7">
                  <c:v>3.4673685045253161E-5</c:v>
                </c:pt>
                <c:pt idx="8">
                  <c:v>5.7543993733715576E-5</c:v>
                </c:pt>
                <c:pt idx="9">
                  <c:v>9.5499258602143526E-5</c:v>
                </c:pt>
                <c:pt idx="10">
                  <c:v>1.584893192461112E-4</c:v>
                </c:pt>
                <c:pt idx="11">
                  <c:v>2.6302679918953782E-4</c:v>
                </c:pt>
                <c:pt idx="12">
                  <c:v>4.3651583224016562E-4</c:v>
                </c:pt>
                <c:pt idx="13">
                  <c:v>7.2443596007498929E-4</c:v>
                </c:pt>
                <c:pt idx="14">
                  <c:v>1.2022644346174124E-3</c:v>
                </c:pt>
                <c:pt idx="15">
                  <c:v>1.9952623149688781E-3</c:v>
                </c:pt>
                <c:pt idx="16">
                  <c:v>3.3113112148259105E-3</c:v>
                </c:pt>
                <c:pt idx="17">
                  <c:v>5.4954087385762473E-3</c:v>
                </c:pt>
                <c:pt idx="18">
                  <c:v>9.1201083935590881E-3</c:v>
                </c:pt>
                <c:pt idx="19">
                  <c:v>1.5135612484362064E-2</c:v>
                </c:pt>
                <c:pt idx="20">
                  <c:v>2.5118864315095819E-2</c:v>
                </c:pt>
                <c:pt idx="21">
                  <c:v>4.1686938347033534E-2</c:v>
                </c:pt>
                <c:pt idx="22">
                  <c:v>6.9183097091893617E-2</c:v>
                </c:pt>
                <c:pt idx="23">
                  <c:v>0.11481536214968813</c:v>
                </c:pt>
                <c:pt idx="24">
                  <c:v>0.1905460717963248</c:v>
                </c:pt>
                <c:pt idx="25">
                  <c:v>0.31622776601683794</c:v>
                </c:pt>
                <c:pt idx="26">
                  <c:v>0.52480746024977232</c:v>
                </c:pt>
                <c:pt idx="27">
                  <c:v>0.87096358995608147</c:v>
                </c:pt>
                <c:pt idx="28">
                  <c:v>1.4454397707459281</c:v>
                </c:pt>
                <c:pt idx="29">
                  <c:v>2.3988329190194899</c:v>
                </c:pt>
                <c:pt idx="30">
                  <c:v>3.98107170553497</c:v>
                </c:pt>
                <c:pt idx="31">
                  <c:v>6.6069344800759655</c:v>
                </c:pt>
                <c:pt idx="32">
                  <c:v>10.964781961431854</c:v>
                </c:pt>
                <c:pt idx="33">
                  <c:v>18.197008586099834</c:v>
                </c:pt>
                <c:pt idx="34">
                  <c:v>30.199517204020204</c:v>
                </c:pt>
                <c:pt idx="35">
                  <c:v>50.118723362727259</c:v>
                </c:pt>
                <c:pt idx="36">
                  <c:v>83.176377110267126</c:v>
                </c:pt>
                <c:pt idx="37">
                  <c:v>138.03842646028872</c:v>
                </c:pt>
                <c:pt idx="38">
                  <c:v>229.08676527677702</c:v>
                </c:pt>
                <c:pt idx="39">
                  <c:v>380.18939632056163</c:v>
                </c:pt>
                <c:pt idx="40">
                  <c:v>630.95734448019482</c:v>
                </c:pt>
                <c:pt idx="41">
                  <c:v>1047.1285480508991</c:v>
                </c:pt>
                <c:pt idx="42">
                  <c:v>1737.8008287493772</c:v>
                </c:pt>
                <c:pt idx="43">
                  <c:v>2884.0315031266132</c:v>
                </c:pt>
                <c:pt idx="44">
                  <c:v>4786.3009232263848</c:v>
                </c:pt>
                <c:pt idx="45">
                  <c:v>7943.2823472428299</c:v>
                </c:pt>
                <c:pt idx="46">
                  <c:v>13182.567385564067</c:v>
                </c:pt>
                <c:pt idx="47">
                  <c:v>21877.61623949555</c:v>
                </c:pt>
                <c:pt idx="48">
                  <c:v>36307.805477010232</c:v>
                </c:pt>
                <c:pt idx="49">
                  <c:v>60255.958607435699</c:v>
                </c:pt>
                <c:pt idx="50">
                  <c:v>100000</c:v>
                </c:pt>
              </c:numCache>
            </c:numRef>
          </c:xVal>
          <c:yVal>
            <c:numRef>
              <c:f>'Plot data'!$I$6:$I$56</c:f>
              <c:numCache>
                <c:formatCode>0.00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2.2204460492503131E-16</c:v>
                </c:pt>
                <c:pt idx="31">
                  <c:v>8.659739592076221E-15</c:v>
                </c:pt>
                <c:pt idx="32">
                  <c:v>2.9098945475425353E-13</c:v>
                </c:pt>
                <c:pt idx="33">
                  <c:v>9.7564178958009506E-12</c:v>
                </c:pt>
                <c:pt idx="34">
                  <c:v>3.2715885556200419E-10</c:v>
                </c:pt>
                <c:pt idx="35">
                  <c:v>1.0970508723673333E-8</c:v>
                </c:pt>
                <c:pt idx="36">
                  <c:v>3.6787031421070537E-7</c:v>
                </c:pt>
                <c:pt idx="37">
                  <c:v>1.233559772195747E-5</c:v>
                </c:pt>
                <c:pt idx="38">
                  <c:v>4.1356246087231874E-4</c:v>
                </c:pt>
                <c:pt idx="39">
                  <c:v>1.3774964141938684E-2</c:v>
                </c:pt>
                <c:pt idx="40">
                  <c:v>0.3719416272818995</c:v>
                </c:pt>
                <c:pt idx="41">
                  <c:v>0.99999983157666894</c:v>
                </c:pt>
                <c:pt idx="42">
                  <c:v>1</c:v>
                </c:pt>
                <c:pt idx="43">
                  <c:v>1</c:v>
                </c:pt>
                <c:pt idx="44">
                  <c:v>1</c:v>
                </c:pt>
                <c:pt idx="45">
                  <c:v>1</c:v>
                </c:pt>
                <c:pt idx="46">
                  <c:v>1</c:v>
                </c:pt>
                <c:pt idx="47">
                  <c:v>1</c:v>
                </c:pt>
                <c:pt idx="48">
                  <c:v>1</c:v>
                </c:pt>
                <c:pt idx="49">
                  <c:v>1</c:v>
                </c:pt>
                <c:pt idx="50">
                  <c:v>1</c:v>
                </c:pt>
              </c:numCache>
            </c:numRef>
          </c:yVal>
          <c:smooth val="1"/>
          <c:extLst>
            <c:ext xmlns:c16="http://schemas.microsoft.com/office/drawing/2014/chart" uri="{C3380CC4-5D6E-409C-BE32-E72D297353CC}">
              <c16:uniqueId val="{00000002-9BC3-40CC-B022-47805AD69C36}"/>
            </c:ext>
          </c:extLst>
        </c:ser>
        <c:ser>
          <c:idx val="3"/>
          <c:order val="3"/>
          <c:tx>
            <c:strRef>
              <c:f>'Plot data'!$J$5</c:f>
              <c:strCache>
                <c:ptCount val="1"/>
                <c:pt idx="0">
                  <c:v>Chlorophene</c:v>
                </c:pt>
              </c:strCache>
            </c:strRef>
          </c:tx>
          <c:marker>
            <c:symbol val="none"/>
          </c:marker>
          <c:xVal>
            <c:numRef>
              <c:f>'Plot data'!$F$6:$F$56</c:f>
              <c:numCache>
                <c:formatCode>0.00E+00</c:formatCode>
                <c:ptCount val="51"/>
                <c:pt idx="0">
                  <c:v>9.9999999999999995E-7</c:v>
                </c:pt>
                <c:pt idx="1">
                  <c:v>1.6595869074375577E-6</c:v>
                </c:pt>
                <c:pt idx="2">
                  <c:v>2.7542287033381663E-6</c:v>
                </c:pt>
                <c:pt idx="3">
                  <c:v>4.5708818961487476E-6</c:v>
                </c:pt>
                <c:pt idx="4">
                  <c:v>7.5857757502918323E-6</c:v>
                </c:pt>
                <c:pt idx="5">
                  <c:v>1.2589254117941658E-5</c:v>
                </c:pt>
                <c:pt idx="6">
                  <c:v>2.0892961308540399E-5</c:v>
                </c:pt>
                <c:pt idx="7">
                  <c:v>3.4673685045253161E-5</c:v>
                </c:pt>
                <c:pt idx="8">
                  <c:v>5.7543993733715576E-5</c:v>
                </c:pt>
                <c:pt idx="9">
                  <c:v>9.5499258602143526E-5</c:v>
                </c:pt>
                <c:pt idx="10">
                  <c:v>1.584893192461112E-4</c:v>
                </c:pt>
                <c:pt idx="11">
                  <c:v>2.6302679918953782E-4</c:v>
                </c:pt>
                <c:pt idx="12">
                  <c:v>4.3651583224016562E-4</c:v>
                </c:pt>
                <c:pt idx="13">
                  <c:v>7.2443596007498929E-4</c:v>
                </c:pt>
                <c:pt idx="14">
                  <c:v>1.2022644346174124E-3</c:v>
                </c:pt>
                <c:pt idx="15">
                  <c:v>1.9952623149688781E-3</c:v>
                </c:pt>
                <c:pt idx="16">
                  <c:v>3.3113112148259105E-3</c:v>
                </c:pt>
                <c:pt idx="17">
                  <c:v>5.4954087385762473E-3</c:v>
                </c:pt>
                <c:pt idx="18">
                  <c:v>9.1201083935590881E-3</c:v>
                </c:pt>
                <c:pt idx="19">
                  <c:v>1.5135612484362064E-2</c:v>
                </c:pt>
                <c:pt idx="20">
                  <c:v>2.5118864315095819E-2</c:v>
                </c:pt>
                <c:pt idx="21">
                  <c:v>4.1686938347033534E-2</c:v>
                </c:pt>
                <c:pt idx="22">
                  <c:v>6.9183097091893617E-2</c:v>
                </c:pt>
                <c:pt idx="23">
                  <c:v>0.11481536214968813</c:v>
                </c:pt>
                <c:pt idx="24">
                  <c:v>0.1905460717963248</c:v>
                </c:pt>
                <c:pt idx="25">
                  <c:v>0.31622776601683794</c:v>
                </c:pt>
                <c:pt idx="26">
                  <c:v>0.52480746024977232</c:v>
                </c:pt>
                <c:pt idx="27">
                  <c:v>0.87096358995608147</c:v>
                </c:pt>
                <c:pt idx="28">
                  <c:v>1.4454397707459281</c:v>
                </c:pt>
                <c:pt idx="29">
                  <c:v>2.3988329190194899</c:v>
                </c:pt>
                <c:pt idx="30">
                  <c:v>3.98107170553497</c:v>
                </c:pt>
                <c:pt idx="31">
                  <c:v>6.6069344800759655</c:v>
                </c:pt>
                <c:pt idx="32">
                  <c:v>10.964781961431854</c:v>
                </c:pt>
                <c:pt idx="33">
                  <c:v>18.197008586099834</c:v>
                </c:pt>
                <c:pt idx="34">
                  <c:v>30.199517204020204</c:v>
                </c:pt>
                <c:pt idx="35">
                  <c:v>50.118723362727259</c:v>
                </c:pt>
                <c:pt idx="36">
                  <c:v>83.176377110267126</c:v>
                </c:pt>
                <c:pt idx="37">
                  <c:v>138.03842646028872</c:v>
                </c:pt>
                <c:pt idx="38">
                  <c:v>229.08676527677702</c:v>
                </c:pt>
                <c:pt idx="39">
                  <c:v>380.18939632056163</c:v>
                </c:pt>
                <c:pt idx="40">
                  <c:v>630.95734448019482</c:v>
                </c:pt>
                <c:pt idx="41">
                  <c:v>1047.1285480508991</c:v>
                </c:pt>
                <c:pt idx="42">
                  <c:v>1737.8008287493772</c:v>
                </c:pt>
                <c:pt idx="43">
                  <c:v>2884.0315031266132</c:v>
                </c:pt>
                <c:pt idx="44">
                  <c:v>4786.3009232263848</c:v>
                </c:pt>
                <c:pt idx="45">
                  <c:v>7943.2823472428299</c:v>
                </c:pt>
                <c:pt idx="46">
                  <c:v>13182.567385564067</c:v>
                </c:pt>
                <c:pt idx="47">
                  <c:v>21877.61623949555</c:v>
                </c:pt>
                <c:pt idx="48">
                  <c:v>36307.805477010232</c:v>
                </c:pt>
                <c:pt idx="49">
                  <c:v>60255.958607435699</c:v>
                </c:pt>
                <c:pt idx="50">
                  <c:v>100000</c:v>
                </c:pt>
              </c:numCache>
            </c:numRef>
          </c:xVal>
          <c:yVal>
            <c:numRef>
              <c:f>'Plot data'!$J$6:$J$56</c:f>
              <c:numCache>
                <c:formatCode>0.00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1.1102230246251565E-16</c:v>
                </c:pt>
                <c:pt idx="24">
                  <c:v>7.7715611723760958E-16</c:v>
                </c:pt>
                <c:pt idx="25">
                  <c:v>6.9944050551384862E-15</c:v>
                </c:pt>
                <c:pt idx="26">
                  <c:v>6.2172489379008766E-14</c:v>
                </c:pt>
                <c:pt idx="27">
                  <c:v>5.49671419491915E-13</c:v>
                </c:pt>
                <c:pt idx="28">
                  <c:v>4.8604453795064728E-12</c:v>
                </c:pt>
                <c:pt idx="29">
                  <c:v>4.2977066350147197E-11</c:v>
                </c:pt>
                <c:pt idx="30">
                  <c:v>3.8001357616224141E-10</c:v>
                </c:pt>
                <c:pt idx="31">
                  <c:v>3.3601702531527167E-9</c:v>
                </c:pt>
                <c:pt idx="32">
                  <c:v>2.9711423987777152E-8</c:v>
                </c:pt>
                <c:pt idx="33">
                  <c:v>2.6271544895095644E-7</c:v>
                </c:pt>
                <c:pt idx="34">
                  <c:v>2.3229901048305024E-6</c:v>
                </c:pt>
                <c:pt idx="35">
                  <c:v>2.0540244035527344E-5</c:v>
                </c:pt>
                <c:pt idx="36">
                  <c:v>1.8160709689307719E-4</c:v>
                </c:pt>
                <c:pt idx="37">
                  <c:v>1.6046701230050253E-3</c:v>
                </c:pt>
                <c:pt idx="38">
                  <c:v>1.4099923092355415E-2</c:v>
                </c:pt>
                <c:pt idx="39">
                  <c:v>0.117999078169302</c:v>
                </c:pt>
                <c:pt idx="40">
                  <c:v>0.67052363143819949</c:v>
                </c:pt>
                <c:pt idx="41">
                  <c:v>0.99994548858014642</c:v>
                </c:pt>
                <c:pt idx="42">
                  <c:v>1</c:v>
                </c:pt>
                <c:pt idx="43">
                  <c:v>1</c:v>
                </c:pt>
                <c:pt idx="44">
                  <c:v>1</c:v>
                </c:pt>
                <c:pt idx="45">
                  <c:v>1</c:v>
                </c:pt>
                <c:pt idx="46">
                  <c:v>1</c:v>
                </c:pt>
                <c:pt idx="47">
                  <c:v>1</c:v>
                </c:pt>
                <c:pt idx="48">
                  <c:v>1</c:v>
                </c:pt>
                <c:pt idx="49">
                  <c:v>1</c:v>
                </c:pt>
                <c:pt idx="50">
                  <c:v>1</c:v>
                </c:pt>
              </c:numCache>
            </c:numRef>
          </c:yVal>
          <c:smooth val="1"/>
          <c:extLst>
            <c:ext xmlns:c16="http://schemas.microsoft.com/office/drawing/2014/chart" uri="{C3380CC4-5D6E-409C-BE32-E72D297353CC}">
              <c16:uniqueId val="{00000003-9BC3-40CC-B022-47805AD69C36}"/>
            </c:ext>
          </c:extLst>
        </c:ser>
        <c:ser>
          <c:idx val="4"/>
          <c:order val="4"/>
          <c:tx>
            <c:strRef>
              <c:f>'Plot data'!$K$5</c:f>
              <c:strCache>
                <c:ptCount val="1"/>
                <c:pt idx="0">
                  <c:v>Cyprodinil</c:v>
                </c:pt>
              </c:strCache>
            </c:strRef>
          </c:tx>
          <c:marker>
            <c:symbol val="none"/>
          </c:marker>
          <c:xVal>
            <c:numRef>
              <c:f>'Plot data'!$F$6:$F$56</c:f>
              <c:numCache>
                <c:formatCode>0.00E+00</c:formatCode>
                <c:ptCount val="51"/>
                <c:pt idx="0">
                  <c:v>9.9999999999999995E-7</c:v>
                </c:pt>
                <c:pt idx="1">
                  <c:v>1.6595869074375577E-6</c:v>
                </c:pt>
                <c:pt idx="2">
                  <c:v>2.7542287033381663E-6</c:v>
                </c:pt>
                <c:pt idx="3">
                  <c:v>4.5708818961487476E-6</c:v>
                </c:pt>
                <c:pt idx="4">
                  <c:v>7.5857757502918323E-6</c:v>
                </c:pt>
                <c:pt idx="5">
                  <c:v>1.2589254117941658E-5</c:v>
                </c:pt>
                <c:pt idx="6">
                  <c:v>2.0892961308540399E-5</c:v>
                </c:pt>
                <c:pt idx="7">
                  <c:v>3.4673685045253161E-5</c:v>
                </c:pt>
                <c:pt idx="8">
                  <c:v>5.7543993733715576E-5</c:v>
                </c:pt>
                <c:pt idx="9">
                  <c:v>9.5499258602143526E-5</c:v>
                </c:pt>
                <c:pt idx="10">
                  <c:v>1.584893192461112E-4</c:v>
                </c:pt>
                <c:pt idx="11">
                  <c:v>2.6302679918953782E-4</c:v>
                </c:pt>
                <c:pt idx="12">
                  <c:v>4.3651583224016562E-4</c:v>
                </c:pt>
                <c:pt idx="13">
                  <c:v>7.2443596007498929E-4</c:v>
                </c:pt>
                <c:pt idx="14">
                  <c:v>1.2022644346174124E-3</c:v>
                </c:pt>
                <c:pt idx="15">
                  <c:v>1.9952623149688781E-3</c:v>
                </c:pt>
                <c:pt idx="16">
                  <c:v>3.3113112148259105E-3</c:v>
                </c:pt>
                <c:pt idx="17">
                  <c:v>5.4954087385762473E-3</c:v>
                </c:pt>
                <c:pt idx="18">
                  <c:v>9.1201083935590881E-3</c:v>
                </c:pt>
                <c:pt idx="19">
                  <c:v>1.5135612484362064E-2</c:v>
                </c:pt>
                <c:pt idx="20">
                  <c:v>2.5118864315095819E-2</c:v>
                </c:pt>
                <c:pt idx="21">
                  <c:v>4.1686938347033534E-2</c:v>
                </c:pt>
                <c:pt idx="22">
                  <c:v>6.9183097091893617E-2</c:v>
                </c:pt>
                <c:pt idx="23">
                  <c:v>0.11481536214968813</c:v>
                </c:pt>
                <c:pt idx="24">
                  <c:v>0.1905460717963248</c:v>
                </c:pt>
                <c:pt idx="25">
                  <c:v>0.31622776601683794</c:v>
                </c:pt>
                <c:pt idx="26">
                  <c:v>0.52480746024977232</c:v>
                </c:pt>
                <c:pt idx="27">
                  <c:v>0.87096358995608147</c:v>
                </c:pt>
                <c:pt idx="28">
                  <c:v>1.4454397707459281</c:v>
                </c:pt>
                <c:pt idx="29">
                  <c:v>2.3988329190194899</c:v>
                </c:pt>
                <c:pt idx="30">
                  <c:v>3.98107170553497</c:v>
                </c:pt>
                <c:pt idx="31">
                  <c:v>6.6069344800759655</c:v>
                </c:pt>
                <c:pt idx="32">
                  <c:v>10.964781961431854</c:v>
                </c:pt>
                <c:pt idx="33">
                  <c:v>18.197008586099834</c:v>
                </c:pt>
                <c:pt idx="34">
                  <c:v>30.199517204020204</c:v>
                </c:pt>
                <c:pt idx="35">
                  <c:v>50.118723362727259</c:v>
                </c:pt>
                <c:pt idx="36">
                  <c:v>83.176377110267126</c:v>
                </c:pt>
                <c:pt idx="37">
                  <c:v>138.03842646028872</c:v>
                </c:pt>
                <c:pt idx="38">
                  <c:v>229.08676527677702</c:v>
                </c:pt>
                <c:pt idx="39">
                  <c:v>380.18939632056163</c:v>
                </c:pt>
                <c:pt idx="40">
                  <c:v>630.95734448019482</c:v>
                </c:pt>
                <c:pt idx="41">
                  <c:v>1047.1285480508991</c:v>
                </c:pt>
                <c:pt idx="42">
                  <c:v>1737.8008287493772</c:v>
                </c:pt>
                <c:pt idx="43">
                  <c:v>2884.0315031266132</c:v>
                </c:pt>
                <c:pt idx="44">
                  <c:v>4786.3009232263848</c:v>
                </c:pt>
                <c:pt idx="45">
                  <c:v>7943.2823472428299</c:v>
                </c:pt>
                <c:pt idx="46">
                  <c:v>13182.567385564067</c:v>
                </c:pt>
                <c:pt idx="47">
                  <c:v>21877.61623949555</c:v>
                </c:pt>
                <c:pt idx="48">
                  <c:v>36307.805477010232</c:v>
                </c:pt>
                <c:pt idx="49">
                  <c:v>60255.958607435699</c:v>
                </c:pt>
                <c:pt idx="50">
                  <c:v>100000</c:v>
                </c:pt>
              </c:numCache>
            </c:numRef>
          </c:xVal>
          <c:yVal>
            <c:numRef>
              <c:f>'Plot data'!$K$6:$K$56</c:f>
              <c:numCache>
                <c:formatCode>0.00</c:formatCode>
                <c:ptCount val="51"/>
                <c:pt idx="0">
                  <c:v>0</c:v>
                </c:pt>
                <c:pt idx="1">
                  <c:v>0</c:v>
                </c:pt>
                <c:pt idx="2">
                  <c:v>0</c:v>
                </c:pt>
                <c:pt idx="3">
                  <c:v>0</c:v>
                </c:pt>
                <c:pt idx="4">
                  <c:v>0</c:v>
                </c:pt>
                <c:pt idx="5">
                  <c:v>0</c:v>
                </c:pt>
                <c:pt idx="6">
                  <c:v>1.1102230246251565E-16</c:v>
                </c:pt>
                <c:pt idx="7">
                  <c:v>4.4408920985006262E-16</c:v>
                </c:pt>
                <c:pt idx="8">
                  <c:v>1.4432899320127035E-15</c:v>
                </c:pt>
                <c:pt idx="9">
                  <c:v>4.2188474935755949E-15</c:v>
                </c:pt>
                <c:pt idx="10">
                  <c:v>1.2434497875801753E-14</c:v>
                </c:pt>
                <c:pt idx="11">
                  <c:v>3.7192471324942744E-14</c:v>
                </c:pt>
                <c:pt idx="12">
                  <c:v>1.1124434706744069E-13</c:v>
                </c:pt>
                <c:pt idx="13">
                  <c:v>3.3228975127030935E-13</c:v>
                </c:pt>
                <c:pt idx="14">
                  <c:v>9.9276142861981498E-13</c:v>
                </c:pt>
                <c:pt idx="15">
                  <c:v>2.9652946764713306E-12</c:v>
                </c:pt>
                <c:pt idx="16">
                  <c:v>8.8572482681570364E-12</c:v>
                </c:pt>
                <c:pt idx="17">
                  <c:v>2.6456947743724868E-11</c:v>
                </c:pt>
                <c:pt idx="18">
                  <c:v>7.902778431656543E-11</c:v>
                </c:pt>
                <c:pt idx="19">
                  <c:v>2.3605861709796727E-10</c:v>
                </c:pt>
                <c:pt idx="20">
                  <c:v>7.0511441130349795E-10</c:v>
                </c:pt>
                <c:pt idx="21">
                  <c:v>2.1061988819681687E-9</c:v>
                </c:pt>
                <c:pt idx="22">
                  <c:v>6.2912819398519559E-9</c:v>
                </c:pt>
                <c:pt idx="23">
                  <c:v>1.8792255529476165E-8</c:v>
                </c:pt>
                <c:pt idx="24">
                  <c:v>5.6133053427664947E-8</c:v>
                </c:pt>
                <c:pt idx="25">
                  <c:v>1.6767117527738407E-7</c:v>
                </c:pt>
                <c:pt idx="26">
                  <c:v>5.0083895608565854E-7</c:v>
                </c:pt>
                <c:pt idx="27">
                  <c:v>1.4960208669645425E-6</c:v>
                </c:pt>
                <c:pt idx="28">
                  <c:v>4.4686544332650513E-6</c:v>
                </c:pt>
                <c:pt idx="29">
                  <c:v>1.3347951161146732E-5</c:v>
                </c:pt>
                <c:pt idx="30">
                  <c:v>3.987021845508476E-5</c:v>
                </c:pt>
                <c:pt idx="31">
                  <c:v>1.1908887089318032E-4</c:v>
                </c:pt>
                <c:pt idx="32">
                  <c:v>3.5568009225606101E-4</c:v>
                </c:pt>
                <c:pt idx="33">
                  <c:v>1.0620521592664689E-3</c:v>
                </c:pt>
                <c:pt idx="34">
                  <c:v>3.1690367659786833E-3</c:v>
                </c:pt>
                <c:pt idx="35">
                  <c:v>9.4362392958305952E-3</c:v>
                </c:pt>
                <c:pt idx="36">
                  <c:v>2.7922913647198788E-2</c:v>
                </c:pt>
                <c:pt idx="37">
                  <c:v>8.1114020807174558E-2</c:v>
                </c:pt>
                <c:pt idx="38">
                  <c:v>0.2232856558960703</c:v>
                </c:pt>
                <c:pt idx="39">
                  <c:v>0.52988170681834612</c:v>
                </c:pt>
                <c:pt idx="40">
                  <c:v>0.89507656096539479</c:v>
                </c:pt>
                <c:pt idx="41">
                  <c:v>0.9988106337418956</c:v>
                </c:pt>
                <c:pt idx="42">
                  <c:v>0.99999999816398444</c:v>
                </c:pt>
                <c:pt idx="43">
                  <c:v>1</c:v>
                </c:pt>
                <c:pt idx="44">
                  <c:v>1</c:v>
                </c:pt>
                <c:pt idx="45">
                  <c:v>1</c:v>
                </c:pt>
                <c:pt idx="46">
                  <c:v>1</c:v>
                </c:pt>
                <c:pt idx="47">
                  <c:v>1</c:v>
                </c:pt>
                <c:pt idx="48">
                  <c:v>1</c:v>
                </c:pt>
                <c:pt idx="49">
                  <c:v>1</c:v>
                </c:pt>
                <c:pt idx="50">
                  <c:v>1</c:v>
                </c:pt>
              </c:numCache>
            </c:numRef>
          </c:yVal>
          <c:smooth val="1"/>
          <c:extLst>
            <c:ext xmlns:c16="http://schemas.microsoft.com/office/drawing/2014/chart" uri="{C3380CC4-5D6E-409C-BE32-E72D297353CC}">
              <c16:uniqueId val="{00000004-9BC3-40CC-B022-47805AD69C36}"/>
            </c:ext>
          </c:extLst>
        </c:ser>
        <c:ser>
          <c:idx val="5"/>
          <c:order val="5"/>
          <c:tx>
            <c:strRef>
              <c:f>'Plot data'!$L$5</c:f>
              <c:strCache>
                <c:ptCount val="1"/>
                <c:pt idx="0">
                  <c:v>Diazinon</c:v>
                </c:pt>
              </c:strCache>
            </c:strRef>
          </c:tx>
          <c:marker>
            <c:symbol val="none"/>
          </c:marker>
          <c:xVal>
            <c:numRef>
              <c:f>'Plot data'!$F$6:$F$56</c:f>
              <c:numCache>
                <c:formatCode>0.00E+00</c:formatCode>
                <c:ptCount val="51"/>
                <c:pt idx="0">
                  <c:v>9.9999999999999995E-7</c:v>
                </c:pt>
                <c:pt idx="1">
                  <c:v>1.6595869074375577E-6</c:v>
                </c:pt>
                <c:pt idx="2">
                  <c:v>2.7542287033381663E-6</c:v>
                </c:pt>
                <c:pt idx="3">
                  <c:v>4.5708818961487476E-6</c:v>
                </c:pt>
                <c:pt idx="4">
                  <c:v>7.5857757502918323E-6</c:v>
                </c:pt>
                <c:pt idx="5">
                  <c:v>1.2589254117941658E-5</c:v>
                </c:pt>
                <c:pt idx="6">
                  <c:v>2.0892961308540399E-5</c:v>
                </c:pt>
                <c:pt idx="7">
                  <c:v>3.4673685045253161E-5</c:v>
                </c:pt>
                <c:pt idx="8">
                  <c:v>5.7543993733715576E-5</c:v>
                </c:pt>
                <c:pt idx="9">
                  <c:v>9.5499258602143526E-5</c:v>
                </c:pt>
                <c:pt idx="10">
                  <c:v>1.584893192461112E-4</c:v>
                </c:pt>
                <c:pt idx="11">
                  <c:v>2.6302679918953782E-4</c:v>
                </c:pt>
                <c:pt idx="12">
                  <c:v>4.3651583224016562E-4</c:v>
                </c:pt>
                <c:pt idx="13">
                  <c:v>7.2443596007498929E-4</c:v>
                </c:pt>
                <c:pt idx="14">
                  <c:v>1.2022644346174124E-3</c:v>
                </c:pt>
                <c:pt idx="15">
                  <c:v>1.9952623149688781E-3</c:v>
                </c:pt>
                <c:pt idx="16">
                  <c:v>3.3113112148259105E-3</c:v>
                </c:pt>
                <c:pt idx="17">
                  <c:v>5.4954087385762473E-3</c:v>
                </c:pt>
                <c:pt idx="18">
                  <c:v>9.1201083935590881E-3</c:v>
                </c:pt>
                <c:pt idx="19">
                  <c:v>1.5135612484362064E-2</c:v>
                </c:pt>
                <c:pt idx="20">
                  <c:v>2.5118864315095819E-2</c:v>
                </c:pt>
                <c:pt idx="21">
                  <c:v>4.1686938347033534E-2</c:v>
                </c:pt>
                <c:pt idx="22">
                  <c:v>6.9183097091893617E-2</c:v>
                </c:pt>
                <c:pt idx="23">
                  <c:v>0.11481536214968813</c:v>
                </c:pt>
                <c:pt idx="24">
                  <c:v>0.1905460717963248</c:v>
                </c:pt>
                <c:pt idx="25">
                  <c:v>0.31622776601683794</c:v>
                </c:pt>
                <c:pt idx="26">
                  <c:v>0.52480746024977232</c:v>
                </c:pt>
                <c:pt idx="27">
                  <c:v>0.87096358995608147</c:v>
                </c:pt>
                <c:pt idx="28">
                  <c:v>1.4454397707459281</c:v>
                </c:pt>
                <c:pt idx="29">
                  <c:v>2.3988329190194899</c:v>
                </c:pt>
                <c:pt idx="30">
                  <c:v>3.98107170553497</c:v>
                </c:pt>
                <c:pt idx="31">
                  <c:v>6.6069344800759655</c:v>
                </c:pt>
                <c:pt idx="32">
                  <c:v>10.964781961431854</c:v>
                </c:pt>
                <c:pt idx="33">
                  <c:v>18.197008586099834</c:v>
                </c:pt>
                <c:pt idx="34">
                  <c:v>30.199517204020204</c:v>
                </c:pt>
                <c:pt idx="35">
                  <c:v>50.118723362727259</c:v>
                </c:pt>
                <c:pt idx="36">
                  <c:v>83.176377110267126</c:v>
                </c:pt>
                <c:pt idx="37">
                  <c:v>138.03842646028872</c:v>
                </c:pt>
                <c:pt idx="38">
                  <c:v>229.08676527677702</c:v>
                </c:pt>
                <c:pt idx="39">
                  <c:v>380.18939632056163</c:v>
                </c:pt>
                <c:pt idx="40">
                  <c:v>630.95734448019482</c:v>
                </c:pt>
                <c:pt idx="41">
                  <c:v>1047.1285480508991</c:v>
                </c:pt>
                <c:pt idx="42">
                  <c:v>1737.8008287493772</c:v>
                </c:pt>
                <c:pt idx="43">
                  <c:v>2884.0315031266132</c:v>
                </c:pt>
                <c:pt idx="44">
                  <c:v>4786.3009232263848</c:v>
                </c:pt>
                <c:pt idx="45">
                  <c:v>7943.2823472428299</c:v>
                </c:pt>
                <c:pt idx="46">
                  <c:v>13182.567385564067</c:v>
                </c:pt>
                <c:pt idx="47">
                  <c:v>21877.61623949555</c:v>
                </c:pt>
                <c:pt idx="48">
                  <c:v>36307.805477010232</c:v>
                </c:pt>
                <c:pt idx="49">
                  <c:v>60255.958607435699</c:v>
                </c:pt>
                <c:pt idx="50">
                  <c:v>100000</c:v>
                </c:pt>
              </c:numCache>
            </c:numRef>
          </c:xVal>
          <c:yVal>
            <c:numRef>
              <c:f>'Plot data'!$L$6:$L$56</c:f>
              <c:numCache>
                <c:formatCode>0.00</c:formatCode>
                <c:ptCount val="51"/>
                <c:pt idx="0">
                  <c:v>0</c:v>
                </c:pt>
                <c:pt idx="1">
                  <c:v>0</c:v>
                </c:pt>
                <c:pt idx="2">
                  <c:v>1.1102230246251565E-16</c:v>
                </c:pt>
                <c:pt idx="3">
                  <c:v>2.2204460492503131E-16</c:v>
                </c:pt>
                <c:pt idx="4">
                  <c:v>5.5511151231257827E-16</c:v>
                </c:pt>
                <c:pt idx="5">
                  <c:v>1.4432899320127035E-15</c:v>
                </c:pt>
                <c:pt idx="6">
                  <c:v>4.1078251911130792E-15</c:v>
                </c:pt>
                <c:pt idx="7">
                  <c:v>1.099120794378905E-14</c:v>
                </c:pt>
                <c:pt idx="8">
                  <c:v>2.9976021664879227E-14</c:v>
                </c:pt>
                <c:pt idx="9">
                  <c:v>8.1601392309949006E-14</c:v>
                </c:pt>
                <c:pt idx="10">
                  <c:v>2.2204460492503131E-13</c:v>
                </c:pt>
                <c:pt idx="11">
                  <c:v>6.0373928079116013E-13</c:v>
                </c:pt>
                <c:pt idx="12">
                  <c:v>1.641686786513219E-12</c:v>
                </c:pt>
                <c:pt idx="13">
                  <c:v>4.4642067820177544E-12</c:v>
                </c:pt>
                <c:pt idx="14">
                  <c:v>1.2139178551251462E-11</c:v>
                </c:pt>
                <c:pt idx="15">
                  <c:v>3.3008817901247767E-11</c:v>
                </c:pt>
                <c:pt idx="16">
                  <c:v>8.9757867804962643E-11</c:v>
                </c:pt>
                <c:pt idx="17">
                  <c:v>2.440699864436624E-10</c:v>
                </c:pt>
                <c:pt idx="18">
                  <c:v>6.6367666917699353E-10</c:v>
                </c:pt>
                <c:pt idx="19">
                  <c:v>1.8046737437771299E-9</c:v>
                </c:pt>
                <c:pt idx="20">
                  <c:v>4.907280137800285E-9</c:v>
                </c:pt>
                <c:pt idx="21">
                  <c:v>1.3343906424267971E-8</c:v>
                </c:pt>
                <c:pt idx="22">
                  <c:v>3.6284832694022384E-8</c:v>
                </c:pt>
                <c:pt idx="23">
                  <c:v>9.8665939085584853E-8</c:v>
                </c:pt>
                <c:pt idx="24">
                  <c:v>2.6829301069675182E-7</c:v>
                </c:pt>
                <c:pt idx="25">
                  <c:v>7.2954385010870482E-7</c:v>
                </c:pt>
                <c:pt idx="26">
                  <c:v>1.9837789174692588E-6</c:v>
                </c:pt>
                <c:pt idx="27">
                  <c:v>5.3942947360052784E-6</c:v>
                </c:pt>
                <c:pt idx="28">
                  <c:v>1.4668131682715746E-5</c:v>
                </c:pt>
                <c:pt idx="29">
                  <c:v>3.9885171727371826E-5</c:v>
                </c:pt>
                <c:pt idx="30">
                  <c:v>1.0845228788158856E-4</c:v>
                </c:pt>
                <c:pt idx="31">
                  <c:v>2.9487664176996997E-4</c:v>
                </c:pt>
                <c:pt idx="32">
                  <c:v>8.0162716185883109E-4</c:v>
                </c:pt>
                <c:pt idx="33">
                  <c:v>2.1782877864422456E-3</c:v>
                </c:pt>
                <c:pt idx="34">
                  <c:v>5.9121284520745609E-3</c:v>
                </c:pt>
                <c:pt idx="35">
                  <c:v>1.599471110968087E-2</c:v>
                </c:pt>
                <c:pt idx="36">
                  <c:v>4.2897224595000893E-2</c:v>
                </c:pt>
                <c:pt idx="37">
                  <c:v>0.11238948038100405</c:v>
                </c:pt>
                <c:pt idx="38">
                  <c:v>0.27688704939615816</c:v>
                </c:pt>
                <c:pt idx="39">
                  <c:v>0.58585496258019032</c:v>
                </c:pt>
                <c:pt idx="40">
                  <c:v>0.90901734632676878</c:v>
                </c:pt>
                <c:pt idx="41">
                  <c:v>0.99852363490690033</c:v>
                </c:pt>
                <c:pt idx="42">
                  <c:v>0.99999997993430811</c:v>
                </c:pt>
                <c:pt idx="43">
                  <c:v>1</c:v>
                </c:pt>
                <c:pt idx="44">
                  <c:v>1</c:v>
                </c:pt>
                <c:pt idx="45">
                  <c:v>1</c:v>
                </c:pt>
                <c:pt idx="46">
                  <c:v>1</c:v>
                </c:pt>
                <c:pt idx="47">
                  <c:v>1</c:v>
                </c:pt>
                <c:pt idx="48">
                  <c:v>1</c:v>
                </c:pt>
                <c:pt idx="49">
                  <c:v>1</c:v>
                </c:pt>
                <c:pt idx="50">
                  <c:v>1</c:v>
                </c:pt>
              </c:numCache>
            </c:numRef>
          </c:yVal>
          <c:smooth val="1"/>
          <c:extLst>
            <c:ext xmlns:c16="http://schemas.microsoft.com/office/drawing/2014/chart" uri="{C3380CC4-5D6E-409C-BE32-E72D297353CC}">
              <c16:uniqueId val="{00000005-9BC3-40CC-B022-47805AD69C36}"/>
            </c:ext>
          </c:extLst>
        </c:ser>
        <c:ser>
          <c:idx val="6"/>
          <c:order val="6"/>
          <c:tx>
            <c:strRef>
              <c:f>'Plot data'!$M$5</c:f>
              <c:strCache>
                <c:ptCount val="1"/>
                <c:pt idx="0">
                  <c:v>Diclofenac sodium salt</c:v>
                </c:pt>
              </c:strCache>
            </c:strRef>
          </c:tx>
          <c:marker>
            <c:symbol val="none"/>
          </c:marker>
          <c:xVal>
            <c:numRef>
              <c:f>'Plot data'!$F$6:$F$56</c:f>
              <c:numCache>
                <c:formatCode>0.00E+00</c:formatCode>
                <c:ptCount val="51"/>
                <c:pt idx="0">
                  <c:v>9.9999999999999995E-7</c:v>
                </c:pt>
                <c:pt idx="1">
                  <c:v>1.6595869074375577E-6</c:v>
                </c:pt>
                <c:pt idx="2">
                  <c:v>2.7542287033381663E-6</c:v>
                </c:pt>
                <c:pt idx="3">
                  <c:v>4.5708818961487476E-6</c:v>
                </c:pt>
                <c:pt idx="4">
                  <c:v>7.5857757502918323E-6</c:v>
                </c:pt>
                <c:pt idx="5">
                  <c:v>1.2589254117941658E-5</c:v>
                </c:pt>
                <c:pt idx="6">
                  <c:v>2.0892961308540399E-5</c:v>
                </c:pt>
                <c:pt idx="7">
                  <c:v>3.4673685045253161E-5</c:v>
                </c:pt>
                <c:pt idx="8">
                  <c:v>5.7543993733715576E-5</c:v>
                </c:pt>
                <c:pt idx="9">
                  <c:v>9.5499258602143526E-5</c:v>
                </c:pt>
                <c:pt idx="10">
                  <c:v>1.584893192461112E-4</c:v>
                </c:pt>
                <c:pt idx="11">
                  <c:v>2.6302679918953782E-4</c:v>
                </c:pt>
                <c:pt idx="12">
                  <c:v>4.3651583224016562E-4</c:v>
                </c:pt>
                <c:pt idx="13">
                  <c:v>7.2443596007498929E-4</c:v>
                </c:pt>
                <c:pt idx="14">
                  <c:v>1.2022644346174124E-3</c:v>
                </c:pt>
                <c:pt idx="15">
                  <c:v>1.9952623149688781E-3</c:v>
                </c:pt>
                <c:pt idx="16">
                  <c:v>3.3113112148259105E-3</c:v>
                </c:pt>
                <c:pt idx="17">
                  <c:v>5.4954087385762473E-3</c:v>
                </c:pt>
                <c:pt idx="18">
                  <c:v>9.1201083935590881E-3</c:v>
                </c:pt>
                <c:pt idx="19">
                  <c:v>1.5135612484362064E-2</c:v>
                </c:pt>
                <c:pt idx="20">
                  <c:v>2.5118864315095819E-2</c:v>
                </c:pt>
                <c:pt idx="21">
                  <c:v>4.1686938347033534E-2</c:v>
                </c:pt>
                <c:pt idx="22">
                  <c:v>6.9183097091893617E-2</c:v>
                </c:pt>
                <c:pt idx="23">
                  <c:v>0.11481536214968813</c:v>
                </c:pt>
                <c:pt idx="24">
                  <c:v>0.1905460717963248</c:v>
                </c:pt>
                <c:pt idx="25">
                  <c:v>0.31622776601683794</c:v>
                </c:pt>
                <c:pt idx="26">
                  <c:v>0.52480746024977232</c:v>
                </c:pt>
                <c:pt idx="27">
                  <c:v>0.87096358995608147</c:v>
                </c:pt>
                <c:pt idx="28">
                  <c:v>1.4454397707459281</c:v>
                </c:pt>
                <c:pt idx="29">
                  <c:v>2.3988329190194899</c:v>
                </c:pt>
                <c:pt idx="30">
                  <c:v>3.98107170553497</c:v>
                </c:pt>
                <c:pt idx="31">
                  <c:v>6.6069344800759655</c:v>
                </c:pt>
                <c:pt idx="32">
                  <c:v>10.964781961431854</c:v>
                </c:pt>
                <c:pt idx="33">
                  <c:v>18.197008586099834</c:v>
                </c:pt>
                <c:pt idx="34">
                  <c:v>30.199517204020204</c:v>
                </c:pt>
                <c:pt idx="35">
                  <c:v>50.118723362727259</c:v>
                </c:pt>
                <c:pt idx="36">
                  <c:v>83.176377110267126</c:v>
                </c:pt>
                <c:pt idx="37">
                  <c:v>138.03842646028872</c:v>
                </c:pt>
                <c:pt idx="38">
                  <c:v>229.08676527677702</c:v>
                </c:pt>
                <c:pt idx="39">
                  <c:v>380.18939632056163</c:v>
                </c:pt>
                <c:pt idx="40">
                  <c:v>630.95734448019482</c:v>
                </c:pt>
                <c:pt idx="41">
                  <c:v>1047.1285480508991</c:v>
                </c:pt>
                <c:pt idx="42">
                  <c:v>1737.8008287493772</c:v>
                </c:pt>
                <c:pt idx="43">
                  <c:v>2884.0315031266132</c:v>
                </c:pt>
                <c:pt idx="44">
                  <c:v>4786.3009232263848</c:v>
                </c:pt>
                <c:pt idx="45">
                  <c:v>7943.2823472428299</c:v>
                </c:pt>
                <c:pt idx="46">
                  <c:v>13182.567385564067</c:v>
                </c:pt>
                <c:pt idx="47">
                  <c:v>21877.61623949555</c:v>
                </c:pt>
                <c:pt idx="48">
                  <c:v>36307.805477010232</c:v>
                </c:pt>
                <c:pt idx="49">
                  <c:v>60255.958607435699</c:v>
                </c:pt>
                <c:pt idx="50">
                  <c:v>100000</c:v>
                </c:pt>
              </c:numCache>
            </c:numRef>
          </c:xVal>
          <c:yVal>
            <c:numRef>
              <c:f>'Plot data'!$M$6:$M$56</c:f>
              <c:numCache>
                <c:formatCode>0.00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3.3306690738754696E-16</c:v>
                </c:pt>
                <c:pt idx="22">
                  <c:v>2.1094237467877974E-15</c:v>
                </c:pt>
                <c:pt idx="23">
                  <c:v>1.4321877017664519E-14</c:v>
                </c:pt>
                <c:pt idx="24">
                  <c:v>9.4813046302988369E-14</c:v>
                </c:pt>
                <c:pt idx="25">
                  <c:v>6.290523657526137E-13</c:v>
                </c:pt>
                <c:pt idx="26">
                  <c:v>4.173883461078276E-12</c:v>
                </c:pt>
                <c:pt idx="27">
                  <c:v>2.7695734594601618E-11</c:v>
                </c:pt>
                <c:pt idx="28">
                  <c:v>1.8377610544462186E-10</c:v>
                </c:pt>
                <c:pt idx="29">
                  <c:v>1.2194535381482297E-9</c:v>
                </c:pt>
                <c:pt idx="30">
                  <c:v>8.0917325062657142E-9</c:v>
                </c:pt>
                <c:pt idx="31">
                  <c:v>5.3693010815258901E-8</c:v>
                </c:pt>
                <c:pt idx="32">
                  <c:v>3.5628204897442117E-7</c:v>
                </c:pt>
                <c:pt idx="33">
                  <c:v>2.3641212930636257E-6</c:v>
                </c:pt>
                <c:pt idx="34">
                  <c:v>1.568711610289153E-5</c:v>
                </c:pt>
                <c:pt idx="35">
                  <c:v>1.0408788001503577E-4</c:v>
                </c:pt>
                <c:pt idx="36">
                  <c:v>6.9047671541955236E-4</c:v>
                </c:pt>
                <c:pt idx="37">
                  <c:v>4.572780986948799E-3</c:v>
                </c:pt>
                <c:pt idx="38">
                  <c:v>2.9954651426265189E-2</c:v>
                </c:pt>
                <c:pt idx="39">
                  <c:v>0.18274414386185467</c:v>
                </c:pt>
                <c:pt idx="40">
                  <c:v>0.73791129393138821</c:v>
                </c:pt>
                <c:pt idx="41">
                  <c:v>0.99986161447227839</c:v>
                </c:pt>
                <c:pt idx="42">
                  <c:v>1</c:v>
                </c:pt>
                <c:pt idx="43">
                  <c:v>1</c:v>
                </c:pt>
                <c:pt idx="44">
                  <c:v>1</c:v>
                </c:pt>
                <c:pt idx="45">
                  <c:v>1</c:v>
                </c:pt>
                <c:pt idx="46">
                  <c:v>1</c:v>
                </c:pt>
                <c:pt idx="47">
                  <c:v>1</c:v>
                </c:pt>
                <c:pt idx="48">
                  <c:v>1</c:v>
                </c:pt>
                <c:pt idx="49">
                  <c:v>1</c:v>
                </c:pt>
                <c:pt idx="50">
                  <c:v>1</c:v>
                </c:pt>
              </c:numCache>
            </c:numRef>
          </c:yVal>
          <c:smooth val="1"/>
          <c:extLst>
            <c:ext xmlns:c16="http://schemas.microsoft.com/office/drawing/2014/chart" uri="{C3380CC4-5D6E-409C-BE32-E72D297353CC}">
              <c16:uniqueId val="{00000006-9BC3-40CC-B022-47805AD69C36}"/>
            </c:ext>
          </c:extLst>
        </c:ser>
        <c:ser>
          <c:idx val="7"/>
          <c:order val="7"/>
          <c:tx>
            <c:strRef>
              <c:f>'Plot data'!$N$5</c:f>
              <c:strCache>
                <c:ptCount val="1"/>
                <c:pt idx="0">
                  <c:v>Diuron</c:v>
                </c:pt>
              </c:strCache>
            </c:strRef>
          </c:tx>
          <c:marker>
            <c:symbol val="none"/>
          </c:marker>
          <c:xVal>
            <c:numRef>
              <c:f>'Plot data'!$F$6:$F$56</c:f>
              <c:numCache>
                <c:formatCode>0.00E+00</c:formatCode>
                <c:ptCount val="51"/>
                <c:pt idx="0">
                  <c:v>9.9999999999999995E-7</c:v>
                </c:pt>
                <c:pt idx="1">
                  <c:v>1.6595869074375577E-6</c:v>
                </c:pt>
                <c:pt idx="2">
                  <c:v>2.7542287033381663E-6</c:v>
                </c:pt>
                <c:pt idx="3">
                  <c:v>4.5708818961487476E-6</c:v>
                </c:pt>
                <c:pt idx="4">
                  <c:v>7.5857757502918323E-6</c:v>
                </c:pt>
                <c:pt idx="5">
                  <c:v>1.2589254117941658E-5</c:v>
                </c:pt>
                <c:pt idx="6">
                  <c:v>2.0892961308540399E-5</c:v>
                </c:pt>
                <c:pt idx="7">
                  <c:v>3.4673685045253161E-5</c:v>
                </c:pt>
                <c:pt idx="8">
                  <c:v>5.7543993733715576E-5</c:v>
                </c:pt>
                <c:pt idx="9">
                  <c:v>9.5499258602143526E-5</c:v>
                </c:pt>
                <c:pt idx="10">
                  <c:v>1.584893192461112E-4</c:v>
                </c:pt>
                <c:pt idx="11">
                  <c:v>2.6302679918953782E-4</c:v>
                </c:pt>
                <c:pt idx="12">
                  <c:v>4.3651583224016562E-4</c:v>
                </c:pt>
                <c:pt idx="13">
                  <c:v>7.2443596007498929E-4</c:v>
                </c:pt>
                <c:pt idx="14">
                  <c:v>1.2022644346174124E-3</c:v>
                </c:pt>
                <c:pt idx="15">
                  <c:v>1.9952623149688781E-3</c:v>
                </c:pt>
                <c:pt idx="16">
                  <c:v>3.3113112148259105E-3</c:v>
                </c:pt>
                <c:pt idx="17">
                  <c:v>5.4954087385762473E-3</c:v>
                </c:pt>
                <c:pt idx="18">
                  <c:v>9.1201083935590881E-3</c:v>
                </c:pt>
                <c:pt idx="19">
                  <c:v>1.5135612484362064E-2</c:v>
                </c:pt>
                <c:pt idx="20">
                  <c:v>2.5118864315095819E-2</c:v>
                </c:pt>
                <c:pt idx="21">
                  <c:v>4.1686938347033534E-2</c:v>
                </c:pt>
                <c:pt idx="22">
                  <c:v>6.9183097091893617E-2</c:v>
                </c:pt>
                <c:pt idx="23">
                  <c:v>0.11481536214968813</c:v>
                </c:pt>
                <c:pt idx="24">
                  <c:v>0.1905460717963248</c:v>
                </c:pt>
                <c:pt idx="25">
                  <c:v>0.31622776601683794</c:v>
                </c:pt>
                <c:pt idx="26">
                  <c:v>0.52480746024977232</c:v>
                </c:pt>
                <c:pt idx="27">
                  <c:v>0.87096358995608147</c:v>
                </c:pt>
                <c:pt idx="28">
                  <c:v>1.4454397707459281</c:v>
                </c:pt>
                <c:pt idx="29">
                  <c:v>2.3988329190194899</c:v>
                </c:pt>
                <c:pt idx="30">
                  <c:v>3.98107170553497</c:v>
                </c:pt>
                <c:pt idx="31">
                  <c:v>6.6069344800759655</c:v>
                </c:pt>
                <c:pt idx="32">
                  <c:v>10.964781961431854</c:v>
                </c:pt>
                <c:pt idx="33">
                  <c:v>18.197008586099834</c:v>
                </c:pt>
                <c:pt idx="34">
                  <c:v>30.199517204020204</c:v>
                </c:pt>
                <c:pt idx="35">
                  <c:v>50.118723362727259</c:v>
                </c:pt>
                <c:pt idx="36">
                  <c:v>83.176377110267126</c:v>
                </c:pt>
                <c:pt idx="37">
                  <c:v>138.03842646028872</c:v>
                </c:pt>
                <c:pt idx="38">
                  <c:v>229.08676527677702</c:v>
                </c:pt>
                <c:pt idx="39">
                  <c:v>380.18939632056163</c:v>
                </c:pt>
                <c:pt idx="40">
                  <c:v>630.95734448019482</c:v>
                </c:pt>
                <c:pt idx="41">
                  <c:v>1047.1285480508991</c:v>
                </c:pt>
                <c:pt idx="42">
                  <c:v>1737.8008287493772</c:v>
                </c:pt>
                <c:pt idx="43">
                  <c:v>2884.0315031266132</c:v>
                </c:pt>
                <c:pt idx="44">
                  <c:v>4786.3009232263848</c:v>
                </c:pt>
                <c:pt idx="45">
                  <c:v>7943.2823472428299</c:v>
                </c:pt>
                <c:pt idx="46">
                  <c:v>13182.567385564067</c:v>
                </c:pt>
                <c:pt idx="47">
                  <c:v>21877.61623949555</c:v>
                </c:pt>
                <c:pt idx="48">
                  <c:v>36307.805477010232</c:v>
                </c:pt>
                <c:pt idx="49">
                  <c:v>60255.958607435699</c:v>
                </c:pt>
                <c:pt idx="50">
                  <c:v>100000</c:v>
                </c:pt>
              </c:numCache>
            </c:numRef>
          </c:xVal>
          <c:yVal>
            <c:numRef>
              <c:f>'Plot data'!$N$6:$N$56</c:f>
              <c:numCache>
                <c:formatCode>0.00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1.1102230246251565E-16</c:v>
                </c:pt>
                <c:pt idx="21">
                  <c:v>9.9920072216264089E-16</c:v>
                </c:pt>
                <c:pt idx="22">
                  <c:v>5.8841820305133297E-15</c:v>
                </c:pt>
                <c:pt idx="23">
                  <c:v>3.730349362740526E-14</c:v>
                </c:pt>
                <c:pt idx="24">
                  <c:v>2.3425705819590803E-13</c:v>
                </c:pt>
                <c:pt idx="25">
                  <c:v>1.4724887975603451E-12</c:v>
                </c:pt>
                <c:pt idx="26">
                  <c:v>9.2540419771580673E-12</c:v>
                </c:pt>
                <c:pt idx="27">
                  <c:v>5.8158144966569125E-11</c:v>
                </c:pt>
                <c:pt idx="28">
                  <c:v>3.6549996362822412E-10</c:v>
                </c:pt>
                <c:pt idx="29">
                  <c:v>2.2970157997903584E-9</c:v>
                </c:pt>
                <c:pt idx="30">
                  <c:v>1.4435793449507628E-8</c:v>
                </c:pt>
                <c:pt idx="31">
                  <c:v>9.0722984902313897E-8</c:v>
                </c:pt>
                <c:pt idx="32">
                  <c:v>5.7015628174283961E-7</c:v>
                </c:pt>
                <c:pt idx="33">
                  <c:v>3.5831908999917061E-6</c:v>
                </c:pt>
                <c:pt idx="34">
                  <c:v>2.2518658865156027E-5</c:v>
                </c:pt>
                <c:pt idx="35">
                  <c:v>1.4151203234191723E-4</c:v>
                </c:pt>
                <c:pt idx="36">
                  <c:v>8.8901209188019248E-4</c:v>
                </c:pt>
                <c:pt idx="37">
                  <c:v>5.573965567223671E-3</c:v>
                </c:pt>
                <c:pt idx="38">
                  <c:v>3.4518230834019392E-2</c:v>
                </c:pt>
                <c:pt idx="39">
                  <c:v>0.19809514935178585</c:v>
                </c:pt>
                <c:pt idx="40">
                  <c:v>0.75028091968839083</c:v>
                </c:pt>
                <c:pt idx="41">
                  <c:v>0.99983660700269572</c:v>
                </c:pt>
                <c:pt idx="42">
                  <c:v>1</c:v>
                </c:pt>
                <c:pt idx="43">
                  <c:v>1</c:v>
                </c:pt>
                <c:pt idx="44">
                  <c:v>1</c:v>
                </c:pt>
                <c:pt idx="45">
                  <c:v>1</c:v>
                </c:pt>
                <c:pt idx="46">
                  <c:v>1</c:v>
                </c:pt>
                <c:pt idx="47">
                  <c:v>1</c:v>
                </c:pt>
                <c:pt idx="48">
                  <c:v>1</c:v>
                </c:pt>
                <c:pt idx="49">
                  <c:v>1</c:v>
                </c:pt>
                <c:pt idx="50">
                  <c:v>1</c:v>
                </c:pt>
              </c:numCache>
            </c:numRef>
          </c:yVal>
          <c:smooth val="1"/>
          <c:extLst>
            <c:ext xmlns:c16="http://schemas.microsoft.com/office/drawing/2014/chart" uri="{C3380CC4-5D6E-409C-BE32-E72D297353CC}">
              <c16:uniqueId val="{00000007-9BC3-40CC-B022-47805AD69C36}"/>
            </c:ext>
          </c:extLst>
        </c:ser>
        <c:ser>
          <c:idx val="8"/>
          <c:order val="8"/>
          <c:tx>
            <c:strRef>
              <c:f>'Plot data'!$O$5</c:f>
              <c:strCache>
                <c:ptCount val="1"/>
                <c:pt idx="0">
                  <c:v>Genistein</c:v>
                </c:pt>
              </c:strCache>
            </c:strRef>
          </c:tx>
          <c:marker>
            <c:symbol val="none"/>
          </c:marker>
          <c:xVal>
            <c:numRef>
              <c:f>'Plot data'!$F$6:$F$56</c:f>
              <c:numCache>
                <c:formatCode>0.00E+00</c:formatCode>
                <c:ptCount val="51"/>
                <c:pt idx="0">
                  <c:v>9.9999999999999995E-7</c:v>
                </c:pt>
                <c:pt idx="1">
                  <c:v>1.6595869074375577E-6</c:v>
                </c:pt>
                <c:pt idx="2">
                  <c:v>2.7542287033381663E-6</c:v>
                </c:pt>
                <c:pt idx="3">
                  <c:v>4.5708818961487476E-6</c:v>
                </c:pt>
                <c:pt idx="4">
                  <c:v>7.5857757502918323E-6</c:v>
                </c:pt>
                <c:pt idx="5">
                  <c:v>1.2589254117941658E-5</c:v>
                </c:pt>
                <c:pt idx="6">
                  <c:v>2.0892961308540399E-5</c:v>
                </c:pt>
                <c:pt idx="7">
                  <c:v>3.4673685045253161E-5</c:v>
                </c:pt>
                <c:pt idx="8">
                  <c:v>5.7543993733715576E-5</c:v>
                </c:pt>
                <c:pt idx="9">
                  <c:v>9.5499258602143526E-5</c:v>
                </c:pt>
                <c:pt idx="10">
                  <c:v>1.584893192461112E-4</c:v>
                </c:pt>
                <c:pt idx="11">
                  <c:v>2.6302679918953782E-4</c:v>
                </c:pt>
                <c:pt idx="12">
                  <c:v>4.3651583224016562E-4</c:v>
                </c:pt>
                <c:pt idx="13">
                  <c:v>7.2443596007498929E-4</c:v>
                </c:pt>
                <c:pt idx="14">
                  <c:v>1.2022644346174124E-3</c:v>
                </c:pt>
                <c:pt idx="15">
                  <c:v>1.9952623149688781E-3</c:v>
                </c:pt>
                <c:pt idx="16">
                  <c:v>3.3113112148259105E-3</c:v>
                </c:pt>
                <c:pt idx="17">
                  <c:v>5.4954087385762473E-3</c:v>
                </c:pt>
                <c:pt idx="18">
                  <c:v>9.1201083935590881E-3</c:v>
                </c:pt>
                <c:pt idx="19">
                  <c:v>1.5135612484362064E-2</c:v>
                </c:pt>
                <c:pt idx="20">
                  <c:v>2.5118864315095819E-2</c:v>
                </c:pt>
                <c:pt idx="21">
                  <c:v>4.1686938347033534E-2</c:v>
                </c:pt>
                <c:pt idx="22">
                  <c:v>6.9183097091893617E-2</c:v>
                </c:pt>
                <c:pt idx="23">
                  <c:v>0.11481536214968813</c:v>
                </c:pt>
                <c:pt idx="24">
                  <c:v>0.1905460717963248</c:v>
                </c:pt>
                <c:pt idx="25">
                  <c:v>0.31622776601683794</c:v>
                </c:pt>
                <c:pt idx="26">
                  <c:v>0.52480746024977232</c:v>
                </c:pt>
                <c:pt idx="27">
                  <c:v>0.87096358995608147</c:v>
                </c:pt>
                <c:pt idx="28">
                  <c:v>1.4454397707459281</c:v>
                </c:pt>
                <c:pt idx="29">
                  <c:v>2.3988329190194899</c:v>
                </c:pt>
                <c:pt idx="30">
                  <c:v>3.98107170553497</c:v>
                </c:pt>
                <c:pt idx="31">
                  <c:v>6.6069344800759655</c:v>
                </c:pt>
                <c:pt idx="32">
                  <c:v>10.964781961431854</c:v>
                </c:pt>
                <c:pt idx="33">
                  <c:v>18.197008586099834</c:v>
                </c:pt>
                <c:pt idx="34">
                  <c:v>30.199517204020204</c:v>
                </c:pt>
                <c:pt idx="35">
                  <c:v>50.118723362727259</c:v>
                </c:pt>
                <c:pt idx="36">
                  <c:v>83.176377110267126</c:v>
                </c:pt>
                <c:pt idx="37">
                  <c:v>138.03842646028872</c:v>
                </c:pt>
                <c:pt idx="38">
                  <c:v>229.08676527677702</c:v>
                </c:pt>
                <c:pt idx="39">
                  <c:v>380.18939632056163</c:v>
                </c:pt>
                <c:pt idx="40">
                  <c:v>630.95734448019482</c:v>
                </c:pt>
                <c:pt idx="41">
                  <c:v>1047.1285480508991</c:v>
                </c:pt>
                <c:pt idx="42">
                  <c:v>1737.8008287493772</c:v>
                </c:pt>
                <c:pt idx="43">
                  <c:v>2884.0315031266132</c:v>
                </c:pt>
                <c:pt idx="44">
                  <c:v>4786.3009232263848</c:v>
                </c:pt>
                <c:pt idx="45">
                  <c:v>7943.2823472428299</c:v>
                </c:pt>
                <c:pt idx="46">
                  <c:v>13182.567385564067</c:v>
                </c:pt>
                <c:pt idx="47">
                  <c:v>21877.61623949555</c:v>
                </c:pt>
                <c:pt idx="48">
                  <c:v>36307.805477010232</c:v>
                </c:pt>
                <c:pt idx="49">
                  <c:v>60255.958607435699</c:v>
                </c:pt>
                <c:pt idx="50">
                  <c:v>100000</c:v>
                </c:pt>
              </c:numCache>
            </c:numRef>
          </c:xVal>
          <c:yVal>
            <c:numRef>
              <c:f>'Plot data'!$O$6:$O$56</c:f>
              <c:numCache>
                <c:formatCode>0.00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1.1102230246251565E-16</c:v>
                </c:pt>
                <c:pt idx="15">
                  <c:v>3.3306690738754696E-16</c:v>
                </c:pt>
                <c:pt idx="16">
                  <c:v>1.2212453270876722E-15</c:v>
                </c:pt>
                <c:pt idx="17">
                  <c:v>5.440092820663267E-15</c:v>
                </c:pt>
                <c:pt idx="18">
                  <c:v>2.3314683517128287E-14</c:v>
                </c:pt>
                <c:pt idx="19">
                  <c:v>9.9698027611339057E-14</c:v>
                </c:pt>
                <c:pt idx="20">
                  <c:v>4.2643666375852263E-13</c:v>
                </c:pt>
                <c:pt idx="21">
                  <c:v>1.8236523402492821E-12</c:v>
                </c:pt>
                <c:pt idx="22">
                  <c:v>7.7986506141769496E-12</c:v>
                </c:pt>
                <c:pt idx="23">
                  <c:v>3.3349989436715077E-11</c:v>
                </c:pt>
                <c:pt idx="24">
                  <c:v>1.4261614111887866E-10</c:v>
                </c:pt>
                <c:pt idx="25">
                  <c:v>6.0987681571589292E-10</c:v>
                </c:pt>
                <c:pt idx="26">
                  <c:v>2.6080471116074477E-9</c:v>
                </c:pt>
                <c:pt idx="27">
                  <c:v>1.1152924028756672E-8</c:v>
                </c:pt>
                <c:pt idx="28">
                  <c:v>4.7693813232108084E-8</c:v>
                </c:pt>
                <c:pt idx="29">
                  <c:v>2.0395545463625098E-7</c:v>
                </c:pt>
                <c:pt idx="30">
                  <c:v>8.7218475486317004E-7</c:v>
                </c:pt>
                <c:pt idx="31">
                  <c:v>3.729762536597292E-6</c:v>
                </c:pt>
                <c:pt idx="32">
                  <c:v>1.5949675090443094E-5</c:v>
                </c:pt>
                <c:pt idx="33">
                  <c:v>6.820462174850217E-5</c:v>
                </c:pt>
                <c:pt idx="34">
                  <c:v>2.9163429371092953E-4</c:v>
                </c:pt>
                <c:pt idx="35">
                  <c:v>1.2465348265362497E-3</c:v>
                </c:pt>
                <c:pt idx="36">
                  <c:v>5.3197449861752677E-3</c:v>
                </c:pt>
                <c:pt idx="37">
                  <c:v>2.2551642983778764E-2</c:v>
                </c:pt>
                <c:pt idx="38">
                  <c:v>9.293647260278326E-2</c:v>
                </c:pt>
                <c:pt idx="39">
                  <c:v>0.34106288656503747</c:v>
                </c:pt>
                <c:pt idx="40">
                  <c:v>0.83199845146695117</c:v>
                </c:pt>
                <c:pt idx="41">
                  <c:v>0.99951340466383953</c:v>
                </c:pt>
                <c:pt idx="42">
                  <c:v>0.99999999999999323</c:v>
                </c:pt>
                <c:pt idx="43">
                  <c:v>1</c:v>
                </c:pt>
                <c:pt idx="44">
                  <c:v>1</c:v>
                </c:pt>
                <c:pt idx="45">
                  <c:v>1</c:v>
                </c:pt>
                <c:pt idx="46">
                  <c:v>1</c:v>
                </c:pt>
                <c:pt idx="47">
                  <c:v>1</c:v>
                </c:pt>
                <c:pt idx="48">
                  <c:v>1</c:v>
                </c:pt>
                <c:pt idx="49">
                  <c:v>1</c:v>
                </c:pt>
                <c:pt idx="50">
                  <c:v>1</c:v>
                </c:pt>
              </c:numCache>
            </c:numRef>
          </c:yVal>
          <c:smooth val="1"/>
          <c:extLst>
            <c:ext xmlns:c16="http://schemas.microsoft.com/office/drawing/2014/chart" uri="{C3380CC4-5D6E-409C-BE32-E72D297353CC}">
              <c16:uniqueId val="{00000008-9BC3-40CC-B022-47805AD69C36}"/>
            </c:ext>
          </c:extLst>
        </c:ser>
        <c:ser>
          <c:idx val="9"/>
          <c:order val="9"/>
          <c:tx>
            <c:strRef>
              <c:f>'Plot data'!$P$5</c:f>
              <c:strCache>
                <c:ptCount val="1"/>
                <c:pt idx="0">
                  <c:v>Naphthalene</c:v>
                </c:pt>
              </c:strCache>
            </c:strRef>
          </c:tx>
          <c:marker>
            <c:symbol val="none"/>
          </c:marker>
          <c:xVal>
            <c:numRef>
              <c:f>'Plot data'!$F$6:$F$56</c:f>
              <c:numCache>
                <c:formatCode>0.00E+00</c:formatCode>
                <c:ptCount val="51"/>
                <c:pt idx="0">
                  <c:v>9.9999999999999995E-7</c:v>
                </c:pt>
                <c:pt idx="1">
                  <c:v>1.6595869074375577E-6</c:v>
                </c:pt>
                <c:pt idx="2">
                  <c:v>2.7542287033381663E-6</c:v>
                </c:pt>
                <c:pt idx="3">
                  <c:v>4.5708818961487476E-6</c:v>
                </c:pt>
                <c:pt idx="4">
                  <c:v>7.5857757502918323E-6</c:v>
                </c:pt>
                <c:pt idx="5">
                  <c:v>1.2589254117941658E-5</c:v>
                </c:pt>
                <c:pt idx="6">
                  <c:v>2.0892961308540399E-5</c:v>
                </c:pt>
                <c:pt idx="7">
                  <c:v>3.4673685045253161E-5</c:v>
                </c:pt>
                <c:pt idx="8">
                  <c:v>5.7543993733715576E-5</c:v>
                </c:pt>
                <c:pt idx="9">
                  <c:v>9.5499258602143526E-5</c:v>
                </c:pt>
                <c:pt idx="10">
                  <c:v>1.584893192461112E-4</c:v>
                </c:pt>
                <c:pt idx="11">
                  <c:v>2.6302679918953782E-4</c:v>
                </c:pt>
                <c:pt idx="12">
                  <c:v>4.3651583224016562E-4</c:v>
                </c:pt>
                <c:pt idx="13">
                  <c:v>7.2443596007498929E-4</c:v>
                </c:pt>
                <c:pt idx="14">
                  <c:v>1.2022644346174124E-3</c:v>
                </c:pt>
                <c:pt idx="15">
                  <c:v>1.9952623149688781E-3</c:v>
                </c:pt>
                <c:pt idx="16">
                  <c:v>3.3113112148259105E-3</c:v>
                </c:pt>
                <c:pt idx="17">
                  <c:v>5.4954087385762473E-3</c:v>
                </c:pt>
                <c:pt idx="18">
                  <c:v>9.1201083935590881E-3</c:v>
                </c:pt>
                <c:pt idx="19">
                  <c:v>1.5135612484362064E-2</c:v>
                </c:pt>
                <c:pt idx="20">
                  <c:v>2.5118864315095819E-2</c:v>
                </c:pt>
                <c:pt idx="21">
                  <c:v>4.1686938347033534E-2</c:v>
                </c:pt>
                <c:pt idx="22">
                  <c:v>6.9183097091893617E-2</c:v>
                </c:pt>
                <c:pt idx="23">
                  <c:v>0.11481536214968813</c:v>
                </c:pt>
                <c:pt idx="24">
                  <c:v>0.1905460717963248</c:v>
                </c:pt>
                <c:pt idx="25">
                  <c:v>0.31622776601683794</c:v>
                </c:pt>
                <c:pt idx="26">
                  <c:v>0.52480746024977232</c:v>
                </c:pt>
                <c:pt idx="27">
                  <c:v>0.87096358995608147</c:v>
                </c:pt>
                <c:pt idx="28">
                  <c:v>1.4454397707459281</c:v>
                </c:pt>
                <c:pt idx="29">
                  <c:v>2.3988329190194899</c:v>
                </c:pt>
                <c:pt idx="30">
                  <c:v>3.98107170553497</c:v>
                </c:pt>
                <c:pt idx="31">
                  <c:v>6.6069344800759655</c:v>
                </c:pt>
                <c:pt idx="32">
                  <c:v>10.964781961431854</c:v>
                </c:pt>
                <c:pt idx="33">
                  <c:v>18.197008586099834</c:v>
                </c:pt>
                <c:pt idx="34">
                  <c:v>30.199517204020204</c:v>
                </c:pt>
                <c:pt idx="35">
                  <c:v>50.118723362727259</c:v>
                </c:pt>
                <c:pt idx="36">
                  <c:v>83.176377110267126</c:v>
                </c:pt>
                <c:pt idx="37">
                  <c:v>138.03842646028872</c:v>
                </c:pt>
                <c:pt idx="38">
                  <c:v>229.08676527677702</c:v>
                </c:pt>
                <c:pt idx="39">
                  <c:v>380.18939632056163</c:v>
                </c:pt>
                <c:pt idx="40">
                  <c:v>630.95734448019482</c:v>
                </c:pt>
                <c:pt idx="41">
                  <c:v>1047.1285480508991</c:v>
                </c:pt>
                <c:pt idx="42">
                  <c:v>1737.8008287493772</c:v>
                </c:pt>
                <c:pt idx="43">
                  <c:v>2884.0315031266132</c:v>
                </c:pt>
                <c:pt idx="44">
                  <c:v>4786.3009232263848</c:v>
                </c:pt>
                <c:pt idx="45">
                  <c:v>7943.2823472428299</c:v>
                </c:pt>
                <c:pt idx="46">
                  <c:v>13182.567385564067</c:v>
                </c:pt>
                <c:pt idx="47">
                  <c:v>21877.61623949555</c:v>
                </c:pt>
                <c:pt idx="48">
                  <c:v>36307.805477010232</c:v>
                </c:pt>
                <c:pt idx="49">
                  <c:v>60255.958607435699</c:v>
                </c:pt>
                <c:pt idx="50">
                  <c:v>100000</c:v>
                </c:pt>
              </c:numCache>
            </c:numRef>
          </c:xVal>
          <c:yVal>
            <c:numRef>
              <c:f>'Plot data'!$P$6:$P$56</c:f>
              <c:numCache>
                <c:formatCode>0.00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1.1102230246251565E-16</c:v>
                </c:pt>
                <c:pt idx="15">
                  <c:v>2.2204460492503131E-16</c:v>
                </c:pt>
                <c:pt idx="16">
                  <c:v>1.1102230246251565E-15</c:v>
                </c:pt>
                <c:pt idx="17">
                  <c:v>4.6629367034256575E-15</c:v>
                </c:pt>
                <c:pt idx="18">
                  <c:v>2.0317081350640365E-14</c:v>
                </c:pt>
                <c:pt idx="19">
                  <c:v>8.7263529735537304E-14</c:v>
                </c:pt>
                <c:pt idx="20">
                  <c:v>3.7547742692822794E-13</c:v>
                </c:pt>
                <c:pt idx="21">
                  <c:v>1.6157075677369903E-12</c:v>
                </c:pt>
                <c:pt idx="22">
                  <c:v>6.9522165802027303E-12</c:v>
                </c:pt>
                <c:pt idx="23">
                  <c:v>2.9913738153197755E-11</c:v>
                </c:pt>
                <c:pt idx="24">
                  <c:v>1.2871181898077566E-10</c:v>
                </c:pt>
                <c:pt idx="25">
                  <c:v>5.5381810248888996E-10</c:v>
                </c:pt>
                <c:pt idx="26">
                  <c:v>2.3829543893683081E-9</c:v>
                </c:pt>
                <c:pt idx="27">
                  <c:v>1.0253314863817309E-8</c:v>
                </c:pt>
                <c:pt idx="28">
                  <c:v>4.4117698827506047E-8</c:v>
                </c:pt>
                <c:pt idx="29">
                  <c:v>1.8982848670745511E-7</c:v>
                </c:pt>
                <c:pt idx="30">
                  <c:v>8.1678887720038063E-7</c:v>
                </c:pt>
                <c:pt idx="31">
                  <c:v>3.5144534462627774E-6</c:v>
                </c:pt>
                <c:pt idx="32">
                  <c:v>1.5121812193652495E-5</c:v>
                </c:pt>
                <c:pt idx="33">
                  <c:v>6.5064120029600936E-5</c:v>
                </c:pt>
                <c:pt idx="34">
                  <c:v>2.7992614463034915E-4</c:v>
                </c:pt>
                <c:pt idx="35">
                  <c:v>1.2039023588100717E-3</c:v>
                </c:pt>
                <c:pt idx="36">
                  <c:v>5.169830996014535E-3</c:v>
                </c:pt>
                <c:pt idx="37">
                  <c:v>2.2055457271653367E-2</c:v>
                </c:pt>
                <c:pt idx="38">
                  <c:v>9.1501306446550523E-2</c:v>
                </c:pt>
                <c:pt idx="39">
                  <c:v>0.33827293200680741</c:v>
                </c:pt>
                <c:pt idx="40">
                  <c:v>0.83079165435184477</c:v>
                </c:pt>
                <c:pt idx="41">
                  <c:v>0.99952128937779416</c:v>
                </c:pt>
                <c:pt idx="42">
                  <c:v>0.99999999999999478</c:v>
                </c:pt>
                <c:pt idx="43">
                  <c:v>1</c:v>
                </c:pt>
                <c:pt idx="44">
                  <c:v>1</c:v>
                </c:pt>
                <c:pt idx="45">
                  <c:v>1</c:v>
                </c:pt>
                <c:pt idx="46">
                  <c:v>1</c:v>
                </c:pt>
                <c:pt idx="47">
                  <c:v>1</c:v>
                </c:pt>
                <c:pt idx="48">
                  <c:v>1</c:v>
                </c:pt>
                <c:pt idx="49">
                  <c:v>1</c:v>
                </c:pt>
                <c:pt idx="50">
                  <c:v>1</c:v>
                </c:pt>
              </c:numCache>
            </c:numRef>
          </c:yVal>
          <c:smooth val="1"/>
          <c:extLst>
            <c:ext xmlns:c16="http://schemas.microsoft.com/office/drawing/2014/chart" uri="{C3380CC4-5D6E-409C-BE32-E72D297353CC}">
              <c16:uniqueId val="{00000009-9BC3-40CC-B022-47805AD69C36}"/>
            </c:ext>
          </c:extLst>
        </c:ser>
        <c:ser>
          <c:idx val="10"/>
          <c:order val="10"/>
          <c:tx>
            <c:strRef>
              <c:f>'Plot data'!$Q$5</c:f>
              <c:strCache>
                <c:ptCount val="1"/>
                <c:pt idx="0">
                  <c:v>Naproxen sodium salt</c:v>
                </c:pt>
              </c:strCache>
            </c:strRef>
          </c:tx>
          <c:marker>
            <c:symbol val="none"/>
          </c:marker>
          <c:xVal>
            <c:numRef>
              <c:f>'Plot data'!$F$6:$F$56</c:f>
              <c:numCache>
                <c:formatCode>0.00E+00</c:formatCode>
                <c:ptCount val="51"/>
                <c:pt idx="0">
                  <c:v>9.9999999999999995E-7</c:v>
                </c:pt>
                <c:pt idx="1">
                  <c:v>1.6595869074375577E-6</c:v>
                </c:pt>
                <c:pt idx="2">
                  <c:v>2.7542287033381663E-6</c:v>
                </c:pt>
                <c:pt idx="3">
                  <c:v>4.5708818961487476E-6</c:v>
                </c:pt>
                <c:pt idx="4">
                  <c:v>7.5857757502918323E-6</c:v>
                </c:pt>
                <c:pt idx="5">
                  <c:v>1.2589254117941658E-5</c:v>
                </c:pt>
                <c:pt idx="6">
                  <c:v>2.0892961308540399E-5</c:v>
                </c:pt>
                <c:pt idx="7">
                  <c:v>3.4673685045253161E-5</c:v>
                </c:pt>
                <c:pt idx="8">
                  <c:v>5.7543993733715576E-5</c:v>
                </c:pt>
                <c:pt idx="9">
                  <c:v>9.5499258602143526E-5</c:v>
                </c:pt>
                <c:pt idx="10">
                  <c:v>1.584893192461112E-4</c:v>
                </c:pt>
                <c:pt idx="11">
                  <c:v>2.6302679918953782E-4</c:v>
                </c:pt>
                <c:pt idx="12">
                  <c:v>4.3651583224016562E-4</c:v>
                </c:pt>
                <c:pt idx="13">
                  <c:v>7.2443596007498929E-4</c:v>
                </c:pt>
                <c:pt idx="14">
                  <c:v>1.2022644346174124E-3</c:v>
                </c:pt>
                <c:pt idx="15">
                  <c:v>1.9952623149688781E-3</c:v>
                </c:pt>
                <c:pt idx="16">
                  <c:v>3.3113112148259105E-3</c:v>
                </c:pt>
                <c:pt idx="17">
                  <c:v>5.4954087385762473E-3</c:v>
                </c:pt>
                <c:pt idx="18">
                  <c:v>9.1201083935590881E-3</c:v>
                </c:pt>
                <c:pt idx="19">
                  <c:v>1.5135612484362064E-2</c:v>
                </c:pt>
                <c:pt idx="20">
                  <c:v>2.5118864315095819E-2</c:v>
                </c:pt>
                <c:pt idx="21">
                  <c:v>4.1686938347033534E-2</c:v>
                </c:pt>
                <c:pt idx="22">
                  <c:v>6.9183097091893617E-2</c:v>
                </c:pt>
                <c:pt idx="23">
                  <c:v>0.11481536214968813</c:v>
                </c:pt>
                <c:pt idx="24">
                  <c:v>0.1905460717963248</c:v>
                </c:pt>
                <c:pt idx="25">
                  <c:v>0.31622776601683794</c:v>
                </c:pt>
                <c:pt idx="26">
                  <c:v>0.52480746024977232</c:v>
                </c:pt>
                <c:pt idx="27">
                  <c:v>0.87096358995608147</c:v>
                </c:pt>
                <c:pt idx="28">
                  <c:v>1.4454397707459281</c:v>
                </c:pt>
                <c:pt idx="29">
                  <c:v>2.3988329190194899</c:v>
                </c:pt>
                <c:pt idx="30">
                  <c:v>3.98107170553497</c:v>
                </c:pt>
                <c:pt idx="31">
                  <c:v>6.6069344800759655</c:v>
                </c:pt>
                <c:pt idx="32">
                  <c:v>10.964781961431854</c:v>
                </c:pt>
                <c:pt idx="33">
                  <c:v>18.197008586099834</c:v>
                </c:pt>
                <c:pt idx="34">
                  <c:v>30.199517204020204</c:v>
                </c:pt>
                <c:pt idx="35">
                  <c:v>50.118723362727259</c:v>
                </c:pt>
                <c:pt idx="36">
                  <c:v>83.176377110267126</c:v>
                </c:pt>
                <c:pt idx="37">
                  <c:v>138.03842646028872</c:v>
                </c:pt>
                <c:pt idx="38">
                  <c:v>229.08676527677702</c:v>
                </c:pt>
                <c:pt idx="39">
                  <c:v>380.18939632056163</c:v>
                </c:pt>
                <c:pt idx="40">
                  <c:v>630.95734448019482</c:v>
                </c:pt>
                <c:pt idx="41">
                  <c:v>1047.1285480508991</c:v>
                </c:pt>
                <c:pt idx="42">
                  <c:v>1737.8008287493772</c:v>
                </c:pt>
                <c:pt idx="43">
                  <c:v>2884.0315031266132</c:v>
                </c:pt>
                <c:pt idx="44">
                  <c:v>4786.3009232263848</c:v>
                </c:pt>
                <c:pt idx="45">
                  <c:v>7943.2823472428299</c:v>
                </c:pt>
                <c:pt idx="46">
                  <c:v>13182.567385564067</c:v>
                </c:pt>
                <c:pt idx="47">
                  <c:v>21877.61623949555</c:v>
                </c:pt>
                <c:pt idx="48">
                  <c:v>36307.805477010232</c:v>
                </c:pt>
                <c:pt idx="49">
                  <c:v>60255.958607435699</c:v>
                </c:pt>
                <c:pt idx="50">
                  <c:v>100000</c:v>
                </c:pt>
              </c:numCache>
            </c:numRef>
          </c:xVal>
          <c:yVal>
            <c:numRef>
              <c:f>'Plot data'!$Q$6:$Q$56</c:f>
              <c:numCache>
                <c:formatCode>0.00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3.3306690738754696E-16</c:v>
                </c:pt>
                <c:pt idx="31">
                  <c:v>1.1768364061026659E-14</c:v>
                </c:pt>
                <c:pt idx="32">
                  <c:v>3.8269387658829146E-13</c:v>
                </c:pt>
                <c:pt idx="33">
                  <c:v>1.2433165608172203E-11</c:v>
                </c:pt>
                <c:pt idx="34">
                  <c:v>4.039146794809767E-10</c:v>
                </c:pt>
                <c:pt idx="35">
                  <c:v>1.3121974951069149E-8</c:v>
                </c:pt>
                <c:pt idx="36">
                  <c:v>4.2629350727185766E-7</c:v>
                </c:pt>
                <c:pt idx="37">
                  <c:v>1.38489040957257E-5</c:v>
                </c:pt>
                <c:pt idx="38">
                  <c:v>4.498112631388107E-4</c:v>
                </c:pt>
                <c:pt idx="39">
                  <c:v>1.451000623934573E-2</c:v>
                </c:pt>
                <c:pt idx="40">
                  <c:v>0.37801538764549536</c:v>
                </c:pt>
                <c:pt idx="41">
                  <c:v>0.99999980023507107</c:v>
                </c:pt>
                <c:pt idx="42">
                  <c:v>1</c:v>
                </c:pt>
                <c:pt idx="43">
                  <c:v>1</c:v>
                </c:pt>
                <c:pt idx="44">
                  <c:v>1</c:v>
                </c:pt>
                <c:pt idx="45">
                  <c:v>1</c:v>
                </c:pt>
                <c:pt idx="46">
                  <c:v>1</c:v>
                </c:pt>
                <c:pt idx="47">
                  <c:v>1</c:v>
                </c:pt>
                <c:pt idx="48">
                  <c:v>1</c:v>
                </c:pt>
                <c:pt idx="49">
                  <c:v>1</c:v>
                </c:pt>
                <c:pt idx="50">
                  <c:v>1</c:v>
                </c:pt>
              </c:numCache>
            </c:numRef>
          </c:yVal>
          <c:smooth val="1"/>
          <c:extLst>
            <c:ext xmlns:c16="http://schemas.microsoft.com/office/drawing/2014/chart" uri="{C3380CC4-5D6E-409C-BE32-E72D297353CC}">
              <c16:uniqueId val="{0000000A-9BC3-40CC-B022-47805AD69C36}"/>
            </c:ext>
          </c:extLst>
        </c:ser>
        <c:ser>
          <c:idx val="11"/>
          <c:order val="11"/>
          <c:tx>
            <c:strRef>
              <c:f>'Plot data'!$R$5</c:f>
              <c:strCache>
                <c:ptCount val="1"/>
                <c:pt idx="0">
                  <c:v>Propiconazole</c:v>
                </c:pt>
              </c:strCache>
            </c:strRef>
          </c:tx>
          <c:marker>
            <c:symbol val="none"/>
          </c:marker>
          <c:xVal>
            <c:numRef>
              <c:f>'Plot data'!$F$6:$F$56</c:f>
              <c:numCache>
                <c:formatCode>0.00E+00</c:formatCode>
                <c:ptCount val="51"/>
                <c:pt idx="0">
                  <c:v>9.9999999999999995E-7</c:v>
                </c:pt>
                <c:pt idx="1">
                  <c:v>1.6595869074375577E-6</c:v>
                </c:pt>
                <c:pt idx="2">
                  <c:v>2.7542287033381663E-6</c:v>
                </c:pt>
                <c:pt idx="3">
                  <c:v>4.5708818961487476E-6</c:v>
                </c:pt>
                <c:pt idx="4">
                  <c:v>7.5857757502918323E-6</c:v>
                </c:pt>
                <c:pt idx="5">
                  <c:v>1.2589254117941658E-5</c:v>
                </c:pt>
                <c:pt idx="6">
                  <c:v>2.0892961308540399E-5</c:v>
                </c:pt>
                <c:pt idx="7">
                  <c:v>3.4673685045253161E-5</c:v>
                </c:pt>
                <c:pt idx="8">
                  <c:v>5.7543993733715576E-5</c:v>
                </c:pt>
                <c:pt idx="9">
                  <c:v>9.5499258602143526E-5</c:v>
                </c:pt>
                <c:pt idx="10">
                  <c:v>1.584893192461112E-4</c:v>
                </c:pt>
                <c:pt idx="11">
                  <c:v>2.6302679918953782E-4</c:v>
                </c:pt>
                <c:pt idx="12">
                  <c:v>4.3651583224016562E-4</c:v>
                </c:pt>
                <c:pt idx="13">
                  <c:v>7.2443596007498929E-4</c:v>
                </c:pt>
                <c:pt idx="14">
                  <c:v>1.2022644346174124E-3</c:v>
                </c:pt>
                <c:pt idx="15">
                  <c:v>1.9952623149688781E-3</c:v>
                </c:pt>
                <c:pt idx="16">
                  <c:v>3.3113112148259105E-3</c:v>
                </c:pt>
                <c:pt idx="17">
                  <c:v>5.4954087385762473E-3</c:v>
                </c:pt>
                <c:pt idx="18">
                  <c:v>9.1201083935590881E-3</c:v>
                </c:pt>
                <c:pt idx="19">
                  <c:v>1.5135612484362064E-2</c:v>
                </c:pt>
                <c:pt idx="20">
                  <c:v>2.5118864315095819E-2</c:v>
                </c:pt>
                <c:pt idx="21">
                  <c:v>4.1686938347033534E-2</c:v>
                </c:pt>
                <c:pt idx="22">
                  <c:v>6.9183097091893617E-2</c:v>
                </c:pt>
                <c:pt idx="23">
                  <c:v>0.11481536214968813</c:v>
                </c:pt>
                <c:pt idx="24">
                  <c:v>0.1905460717963248</c:v>
                </c:pt>
                <c:pt idx="25">
                  <c:v>0.31622776601683794</c:v>
                </c:pt>
                <c:pt idx="26">
                  <c:v>0.52480746024977232</c:v>
                </c:pt>
                <c:pt idx="27">
                  <c:v>0.87096358995608147</c:v>
                </c:pt>
                <c:pt idx="28">
                  <c:v>1.4454397707459281</c:v>
                </c:pt>
                <c:pt idx="29">
                  <c:v>2.3988329190194899</c:v>
                </c:pt>
                <c:pt idx="30">
                  <c:v>3.98107170553497</c:v>
                </c:pt>
                <c:pt idx="31">
                  <c:v>6.6069344800759655</c:v>
                </c:pt>
                <c:pt idx="32">
                  <c:v>10.964781961431854</c:v>
                </c:pt>
                <c:pt idx="33">
                  <c:v>18.197008586099834</c:v>
                </c:pt>
                <c:pt idx="34">
                  <c:v>30.199517204020204</c:v>
                </c:pt>
                <c:pt idx="35">
                  <c:v>50.118723362727259</c:v>
                </c:pt>
                <c:pt idx="36">
                  <c:v>83.176377110267126</c:v>
                </c:pt>
                <c:pt idx="37">
                  <c:v>138.03842646028872</c:v>
                </c:pt>
                <c:pt idx="38">
                  <c:v>229.08676527677702</c:v>
                </c:pt>
                <c:pt idx="39">
                  <c:v>380.18939632056163</c:v>
                </c:pt>
                <c:pt idx="40">
                  <c:v>630.95734448019482</c:v>
                </c:pt>
                <c:pt idx="41">
                  <c:v>1047.1285480508991</c:v>
                </c:pt>
                <c:pt idx="42">
                  <c:v>1737.8008287493772</c:v>
                </c:pt>
                <c:pt idx="43">
                  <c:v>2884.0315031266132</c:v>
                </c:pt>
                <c:pt idx="44">
                  <c:v>4786.3009232263848</c:v>
                </c:pt>
                <c:pt idx="45">
                  <c:v>7943.2823472428299</c:v>
                </c:pt>
                <c:pt idx="46">
                  <c:v>13182.567385564067</c:v>
                </c:pt>
                <c:pt idx="47">
                  <c:v>21877.61623949555</c:v>
                </c:pt>
                <c:pt idx="48">
                  <c:v>36307.805477010232</c:v>
                </c:pt>
                <c:pt idx="49">
                  <c:v>60255.958607435699</c:v>
                </c:pt>
                <c:pt idx="50">
                  <c:v>100000</c:v>
                </c:pt>
              </c:numCache>
            </c:numRef>
          </c:xVal>
          <c:yVal>
            <c:numRef>
              <c:f>'Plot data'!$R$6:$R$56</c:f>
              <c:numCache>
                <c:formatCode>0.00</c:formatCode>
                <c:ptCount val="51"/>
                <c:pt idx="0">
                  <c:v>0</c:v>
                </c:pt>
                <c:pt idx="1">
                  <c:v>0</c:v>
                </c:pt>
                <c:pt idx="2">
                  <c:v>0</c:v>
                </c:pt>
                <c:pt idx="3">
                  <c:v>0</c:v>
                </c:pt>
                <c:pt idx="4">
                  <c:v>0</c:v>
                </c:pt>
                <c:pt idx="5">
                  <c:v>0</c:v>
                </c:pt>
                <c:pt idx="6">
                  <c:v>0</c:v>
                </c:pt>
                <c:pt idx="7">
                  <c:v>0</c:v>
                </c:pt>
                <c:pt idx="8">
                  <c:v>0</c:v>
                </c:pt>
                <c:pt idx="9">
                  <c:v>0</c:v>
                </c:pt>
                <c:pt idx="10">
                  <c:v>1.1102230246251565E-16</c:v>
                </c:pt>
                <c:pt idx="11">
                  <c:v>4.4408920985006262E-16</c:v>
                </c:pt>
                <c:pt idx="12">
                  <c:v>1.4432899320127035E-15</c:v>
                </c:pt>
                <c:pt idx="13">
                  <c:v>5.1070259132757201E-15</c:v>
                </c:pt>
                <c:pt idx="14">
                  <c:v>1.7652546091539989E-14</c:v>
                </c:pt>
                <c:pt idx="15">
                  <c:v>6.1395333261771157E-14</c:v>
                </c:pt>
                <c:pt idx="16">
                  <c:v>2.1338486533295509E-13</c:v>
                </c:pt>
                <c:pt idx="17">
                  <c:v>7.4129591354221702E-13</c:v>
                </c:pt>
                <c:pt idx="18">
                  <c:v>2.5756063948279007E-12</c:v>
                </c:pt>
                <c:pt idx="19">
                  <c:v>8.9485086007812242E-12</c:v>
                </c:pt>
                <c:pt idx="20">
                  <c:v>3.1090796603905346E-11</c:v>
                </c:pt>
                <c:pt idx="21">
                  <c:v>1.0802148064925632E-10</c:v>
                </c:pt>
                <c:pt idx="22">
                  <c:v>3.7530933916229969E-10</c:v>
                </c:pt>
                <c:pt idx="23">
                  <c:v>1.3039722634999862E-9</c:v>
                </c:pt>
                <c:pt idx="24">
                  <c:v>4.530513186828955E-9</c:v>
                </c:pt>
                <c:pt idx="25">
                  <c:v>1.5740786452056454E-8</c:v>
                </c:pt>
                <c:pt idx="26">
                  <c:v>5.4689688999687291E-8</c:v>
                </c:pt>
                <c:pt idx="27">
                  <c:v>1.9001350004543838E-7</c:v>
                </c:pt>
                <c:pt idx="28">
                  <c:v>6.601815594198257E-7</c:v>
                </c:pt>
                <c:pt idx="29">
                  <c:v>2.2937288028934688E-6</c:v>
                </c:pt>
                <c:pt idx="30">
                  <c:v>7.9692943747433631E-6</c:v>
                </c:pt>
                <c:pt idx="31">
                  <c:v>2.7688193478647705E-5</c:v>
                </c:pt>
                <c:pt idx="32">
                  <c:v>9.6196390699909706E-5</c:v>
                </c:pt>
                <c:pt idx="33">
                  <c:v>3.3418436206711366E-4</c:v>
                </c:pt>
                <c:pt idx="34">
                  <c:v>1.1606080798471918E-3</c:v>
                </c:pt>
                <c:pt idx="35">
                  <c:v>4.0266226080035716E-3</c:v>
                </c:pt>
                <c:pt idx="36">
                  <c:v>1.3920515539983302E-2</c:v>
                </c:pt>
                <c:pt idx="37">
                  <c:v>4.7538072986028523E-2</c:v>
                </c:pt>
                <c:pt idx="38">
                  <c:v>0.15567758479228899</c:v>
                </c:pt>
                <c:pt idx="39">
                  <c:v>0.44452954488991858</c:v>
                </c:pt>
                <c:pt idx="40">
                  <c:v>0.87032637460445095</c:v>
                </c:pt>
                <c:pt idx="41">
                  <c:v>0.9991726346321802</c:v>
                </c:pt>
                <c:pt idx="42">
                  <c:v>0.99999999998046263</c:v>
                </c:pt>
                <c:pt idx="43">
                  <c:v>1</c:v>
                </c:pt>
                <c:pt idx="44">
                  <c:v>1</c:v>
                </c:pt>
                <c:pt idx="45">
                  <c:v>1</c:v>
                </c:pt>
                <c:pt idx="46">
                  <c:v>1</c:v>
                </c:pt>
                <c:pt idx="47">
                  <c:v>1</c:v>
                </c:pt>
                <c:pt idx="48">
                  <c:v>1</c:v>
                </c:pt>
                <c:pt idx="49">
                  <c:v>1</c:v>
                </c:pt>
                <c:pt idx="50">
                  <c:v>1</c:v>
                </c:pt>
              </c:numCache>
            </c:numRef>
          </c:yVal>
          <c:smooth val="1"/>
          <c:extLst>
            <c:ext xmlns:c16="http://schemas.microsoft.com/office/drawing/2014/chart" uri="{C3380CC4-5D6E-409C-BE32-E72D297353CC}">
              <c16:uniqueId val="{0000000B-9BC3-40CC-B022-47805AD69C36}"/>
            </c:ext>
          </c:extLst>
        </c:ser>
        <c:ser>
          <c:idx val="12"/>
          <c:order val="12"/>
          <c:tx>
            <c:strRef>
              <c:f>'Plot data'!$S$5</c:f>
              <c:strCache>
                <c:ptCount val="1"/>
                <c:pt idx="0">
                  <c:v>Triclosan</c:v>
                </c:pt>
              </c:strCache>
            </c:strRef>
          </c:tx>
          <c:marker>
            <c:symbol val="none"/>
          </c:marker>
          <c:xVal>
            <c:numRef>
              <c:f>'Plot data'!$F$6:$F$56</c:f>
              <c:numCache>
                <c:formatCode>0.00E+00</c:formatCode>
                <c:ptCount val="51"/>
                <c:pt idx="0">
                  <c:v>9.9999999999999995E-7</c:v>
                </c:pt>
                <c:pt idx="1">
                  <c:v>1.6595869074375577E-6</c:v>
                </c:pt>
                <c:pt idx="2">
                  <c:v>2.7542287033381663E-6</c:v>
                </c:pt>
                <c:pt idx="3">
                  <c:v>4.5708818961487476E-6</c:v>
                </c:pt>
                <c:pt idx="4">
                  <c:v>7.5857757502918323E-6</c:v>
                </c:pt>
                <c:pt idx="5">
                  <c:v>1.2589254117941658E-5</c:v>
                </c:pt>
                <c:pt idx="6">
                  <c:v>2.0892961308540399E-5</c:v>
                </c:pt>
                <c:pt idx="7">
                  <c:v>3.4673685045253161E-5</c:v>
                </c:pt>
                <c:pt idx="8">
                  <c:v>5.7543993733715576E-5</c:v>
                </c:pt>
                <c:pt idx="9">
                  <c:v>9.5499258602143526E-5</c:v>
                </c:pt>
                <c:pt idx="10">
                  <c:v>1.584893192461112E-4</c:v>
                </c:pt>
                <c:pt idx="11">
                  <c:v>2.6302679918953782E-4</c:v>
                </c:pt>
                <c:pt idx="12">
                  <c:v>4.3651583224016562E-4</c:v>
                </c:pt>
                <c:pt idx="13">
                  <c:v>7.2443596007498929E-4</c:v>
                </c:pt>
                <c:pt idx="14">
                  <c:v>1.2022644346174124E-3</c:v>
                </c:pt>
                <c:pt idx="15">
                  <c:v>1.9952623149688781E-3</c:v>
                </c:pt>
                <c:pt idx="16">
                  <c:v>3.3113112148259105E-3</c:v>
                </c:pt>
                <c:pt idx="17">
                  <c:v>5.4954087385762473E-3</c:v>
                </c:pt>
                <c:pt idx="18">
                  <c:v>9.1201083935590881E-3</c:v>
                </c:pt>
                <c:pt idx="19">
                  <c:v>1.5135612484362064E-2</c:v>
                </c:pt>
                <c:pt idx="20">
                  <c:v>2.5118864315095819E-2</c:v>
                </c:pt>
                <c:pt idx="21">
                  <c:v>4.1686938347033534E-2</c:v>
                </c:pt>
                <c:pt idx="22">
                  <c:v>6.9183097091893617E-2</c:v>
                </c:pt>
                <c:pt idx="23">
                  <c:v>0.11481536214968813</c:v>
                </c:pt>
                <c:pt idx="24">
                  <c:v>0.1905460717963248</c:v>
                </c:pt>
                <c:pt idx="25">
                  <c:v>0.31622776601683794</c:v>
                </c:pt>
                <c:pt idx="26">
                  <c:v>0.52480746024977232</c:v>
                </c:pt>
                <c:pt idx="27">
                  <c:v>0.87096358995608147</c:v>
                </c:pt>
                <c:pt idx="28">
                  <c:v>1.4454397707459281</c:v>
                </c:pt>
                <c:pt idx="29">
                  <c:v>2.3988329190194899</c:v>
                </c:pt>
                <c:pt idx="30">
                  <c:v>3.98107170553497</c:v>
                </c:pt>
                <c:pt idx="31">
                  <c:v>6.6069344800759655</c:v>
                </c:pt>
                <c:pt idx="32">
                  <c:v>10.964781961431854</c:v>
                </c:pt>
                <c:pt idx="33">
                  <c:v>18.197008586099834</c:v>
                </c:pt>
                <c:pt idx="34">
                  <c:v>30.199517204020204</c:v>
                </c:pt>
                <c:pt idx="35">
                  <c:v>50.118723362727259</c:v>
                </c:pt>
                <c:pt idx="36">
                  <c:v>83.176377110267126</c:v>
                </c:pt>
                <c:pt idx="37">
                  <c:v>138.03842646028872</c:v>
                </c:pt>
                <c:pt idx="38">
                  <c:v>229.08676527677702</c:v>
                </c:pt>
                <c:pt idx="39">
                  <c:v>380.18939632056163</c:v>
                </c:pt>
                <c:pt idx="40">
                  <c:v>630.95734448019482</c:v>
                </c:pt>
                <c:pt idx="41">
                  <c:v>1047.1285480508991</c:v>
                </c:pt>
                <c:pt idx="42">
                  <c:v>1737.8008287493772</c:v>
                </c:pt>
                <c:pt idx="43">
                  <c:v>2884.0315031266132</c:v>
                </c:pt>
                <c:pt idx="44">
                  <c:v>4786.3009232263848</c:v>
                </c:pt>
                <c:pt idx="45">
                  <c:v>7943.2823472428299</c:v>
                </c:pt>
                <c:pt idx="46">
                  <c:v>13182.567385564067</c:v>
                </c:pt>
                <c:pt idx="47">
                  <c:v>21877.61623949555</c:v>
                </c:pt>
                <c:pt idx="48">
                  <c:v>36307.805477010232</c:v>
                </c:pt>
                <c:pt idx="49">
                  <c:v>60255.958607435699</c:v>
                </c:pt>
                <c:pt idx="50">
                  <c:v>100000</c:v>
                </c:pt>
              </c:numCache>
            </c:numRef>
          </c:xVal>
          <c:yVal>
            <c:numRef>
              <c:f>'Plot data'!$S$6:$S$56</c:f>
              <c:numCache>
                <c:formatCode>0.00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1.1102230246251565E-16</c:v>
                </c:pt>
                <c:pt idx="31">
                  <c:v>2.2204460492503131E-15</c:v>
                </c:pt>
                <c:pt idx="32">
                  <c:v>8.7041485130612273E-14</c:v>
                </c:pt>
                <c:pt idx="33">
                  <c:v>3.3552050027196856E-12</c:v>
                </c:pt>
                <c:pt idx="34">
                  <c:v>1.2935064130914498E-10</c:v>
                </c:pt>
                <c:pt idx="35">
                  <c:v>4.9866858420344329E-9</c:v>
                </c:pt>
                <c:pt idx="36">
                  <c:v>1.9224516234483957E-7</c:v>
                </c:pt>
                <c:pt idx="37">
                  <c:v>7.4113496068006768E-6</c:v>
                </c:pt>
                <c:pt idx="38">
                  <c:v>2.8568031457187892E-4</c:v>
                </c:pt>
                <c:pt idx="39">
                  <c:v>1.0954589726157815E-2</c:v>
                </c:pt>
                <c:pt idx="40">
                  <c:v>0.34600015630550718</c:v>
                </c:pt>
                <c:pt idx="41">
                  <c:v>0.9999999223384447</c:v>
                </c:pt>
                <c:pt idx="42">
                  <c:v>1</c:v>
                </c:pt>
                <c:pt idx="43">
                  <c:v>1</c:v>
                </c:pt>
                <c:pt idx="44">
                  <c:v>1</c:v>
                </c:pt>
                <c:pt idx="45">
                  <c:v>1</c:v>
                </c:pt>
                <c:pt idx="46">
                  <c:v>1</c:v>
                </c:pt>
                <c:pt idx="47">
                  <c:v>1</c:v>
                </c:pt>
                <c:pt idx="48">
                  <c:v>1</c:v>
                </c:pt>
                <c:pt idx="49">
                  <c:v>1</c:v>
                </c:pt>
                <c:pt idx="50">
                  <c:v>1</c:v>
                </c:pt>
              </c:numCache>
            </c:numRef>
          </c:yVal>
          <c:smooth val="1"/>
          <c:extLst>
            <c:ext xmlns:c16="http://schemas.microsoft.com/office/drawing/2014/chart" uri="{C3380CC4-5D6E-409C-BE32-E72D297353CC}">
              <c16:uniqueId val="{0000000C-9BC3-40CC-B022-47805AD69C36}"/>
            </c:ext>
          </c:extLst>
        </c:ser>
        <c:ser>
          <c:idx val="13"/>
          <c:order val="13"/>
          <c:tx>
            <c:strRef>
              <c:f>'Plot data'!$T$5</c:f>
              <c:strCache>
                <c:ptCount val="1"/>
                <c:pt idx="0">
                  <c:v>Triphenylphosphat</c:v>
                </c:pt>
              </c:strCache>
            </c:strRef>
          </c:tx>
          <c:marker>
            <c:symbol val="none"/>
          </c:marker>
          <c:xVal>
            <c:numRef>
              <c:f>'Plot data'!$F$6:$F$56</c:f>
              <c:numCache>
                <c:formatCode>0.00E+00</c:formatCode>
                <c:ptCount val="51"/>
                <c:pt idx="0">
                  <c:v>9.9999999999999995E-7</c:v>
                </c:pt>
                <c:pt idx="1">
                  <c:v>1.6595869074375577E-6</c:v>
                </c:pt>
                <c:pt idx="2">
                  <c:v>2.7542287033381663E-6</c:v>
                </c:pt>
                <c:pt idx="3">
                  <c:v>4.5708818961487476E-6</c:v>
                </c:pt>
                <c:pt idx="4">
                  <c:v>7.5857757502918323E-6</c:v>
                </c:pt>
                <c:pt idx="5">
                  <c:v>1.2589254117941658E-5</c:v>
                </c:pt>
                <c:pt idx="6">
                  <c:v>2.0892961308540399E-5</c:v>
                </c:pt>
                <c:pt idx="7">
                  <c:v>3.4673685045253161E-5</c:v>
                </c:pt>
                <c:pt idx="8">
                  <c:v>5.7543993733715576E-5</c:v>
                </c:pt>
                <c:pt idx="9">
                  <c:v>9.5499258602143526E-5</c:v>
                </c:pt>
                <c:pt idx="10">
                  <c:v>1.584893192461112E-4</c:v>
                </c:pt>
                <c:pt idx="11">
                  <c:v>2.6302679918953782E-4</c:v>
                </c:pt>
                <c:pt idx="12">
                  <c:v>4.3651583224016562E-4</c:v>
                </c:pt>
                <c:pt idx="13">
                  <c:v>7.2443596007498929E-4</c:v>
                </c:pt>
                <c:pt idx="14">
                  <c:v>1.2022644346174124E-3</c:v>
                </c:pt>
                <c:pt idx="15">
                  <c:v>1.9952623149688781E-3</c:v>
                </c:pt>
                <c:pt idx="16">
                  <c:v>3.3113112148259105E-3</c:v>
                </c:pt>
                <c:pt idx="17">
                  <c:v>5.4954087385762473E-3</c:v>
                </c:pt>
                <c:pt idx="18">
                  <c:v>9.1201083935590881E-3</c:v>
                </c:pt>
                <c:pt idx="19">
                  <c:v>1.5135612484362064E-2</c:v>
                </c:pt>
                <c:pt idx="20">
                  <c:v>2.5118864315095819E-2</c:v>
                </c:pt>
                <c:pt idx="21">
                  <c:v>4.1686938347033534E-2</c:v>
                </c:pt>
                <c:pt idx="22">
                  <c:v>6.9183097091893617E-2</c:v>
                </c:pt>
                <c:pt idx="23">
                  <c:v>0.11481536214968813</c:v>
                </c:pt>
                <c:pt idx="24">
                  <c:v>0.1905460717963248</c:v>
                </c:pt>
                <c:pt idx="25">
                  <c:v>0.31622776601683794</c:v>
                </c:pt>
                <c:pt idx="26">
                  <c:v>0.52480746024977232</c:v>
                </c:pt>
                <c:pt idx="27">
                  <c:v>0.87096358995608147</c:v>
                </c:pt>
                <c:pt idx="28">
                  <c:v>1.4454397707459281</c:v>
                </c:pt>
                <c:pt idx="29">
                  <c:v>2.3988329190194899</c:v>
                </c:pt>
                <c:pt idx="30">
                  <c:v>3.98107170553497</c:v>
                </c:pt>
                <c:pt idx="31">
                  <c:v>6.6069344800759655</c:v>
                </c:pt>
                <c:pt idx="32">
                  <c:v>10.964781961431854</c:v>
                </c:pt>
                <c:pt idx="33">
                  <c:v>18.197008586099834</c:v>
                </c:pt>
                <c:pt idx="34">
                  <c:v>30.199517204020204</c:v>
                </c:pt>
                <c:pt idx="35">
                  <c:v>50.118723362727259</c:v>
                </c:pt>
                <c:pt idx="36">
                  <c:v>83.176377110267126</c:v>
                </c:pt>
                <c:pt idx="37">
                  <c:v>138.03842646028872</c:v>
                </c:pt>
                <c:pt idx="38">
                  <c:v>229.08676527677702</c:v>
                </c:pt>
                <c:pt idx="39">
                  <c:v>380.18939632056163</c:v>
                </c:pt>
                <c:pt idx="40">
                  <c:v>630.95734448019482</c:v>
                </c:pt>
                <c:pt idx="41">
                  <c:v>1047.1285480508991</c:v>
                </c:pt>
                <c:pt idx="42">
                  <c:v>1737.8008287493772</c:v>
                </c:pt>
                <c:pt idx="43">
                  <c:v>2884.0315031266132</c:v>
                </c:pt>
                <c:pt idx="44">
                  <c:v>4786.3009232263848</c:v>
                </c:pt>
                <c:pt idx="45">
                  <c:v>7943.2823472428299</c:v>
                </c:pt>
                <c:pt idx="46">
                  <c:v>13182.567385564067</c:v>
                </c:pt>
                <c:pt idx="47">
                  <c:v>21877.61623949555</c:v>
                </c:pt>
                <c:pt idx="48">
                  <c:v>36307.805477010232</c:v>
                </c:pt>
                <c:pt idx="49">
                  <c:v>60255.958607435699</c:v>
                </c:pt>
                <c:pt idx="50">
                  <c:v>100000</c:v>
                </c:pt>
              </c:numCache>
            </c:numRef>
          </c:xVal>
          <c:yVal>
            <c:numRef>
              <c:f>'Plot data'!$T$6:$T$56</c:f>
              <c:numCache>
                <c:formatCode>0.00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1.1102230246251565E-16</c:v>
                </c:pt>
                <c:pt idx="22">
                  <c:v>9.9920072216264089E-16</c:v>
                </c:pt>
                <c:pt idx="23">
                  <c:v>7.1054273576010019E-15</c:v>
                </c:pt>
                <c:pt idx="24">
                  <c:v>4.9404924595819466E-14</c:v>
                </c:pt>
                <c:pt idx="25">
                  <c:v>3.4072744625746054E-13</c:v>
                </c:pt>
                <c:pt idx="26">
                  <c:v>2.3514523661560816E-12</c:v>
                </c:pt>
                <c:pt idx="27">
                  <c:v>1.6226353594106513E-11</c:v>
                </c:pt>
                <c:pt idx="28">
                  <c:v>1.1197076599245293E-10</c:v>
                </c:pt>
                <c:pt idx="29">
                  <c:v>7.7265938092097031E-10</c:v>
                </c:pt>
                <c:pt idx="30">
                  <c:v>5.331768471172893E-9</c:v>
                </c:pt>
                <c:pt idx="31">
                  <c:v>3.6792093482951316E-8</c:v>
                </c:pt>
                <c:pt idx="32">
                  <c:v>2.5388536939452422E-7</c:v>
                </c:pt>
                <c:pt idx="33">
                  <c:v>1.7519454140746404E-6</c:v>
                </c:pt>
                <c:pt idx="34">
                  <c:v>1.2089310918228513E-5</c:v>
                </c:pt>
                <c:pt idx="35">
                  <c:v>8.3419825781083645E-5</c:v>
                </c:pt>
                <c:pt idx="36">
                  <c:v>5.7550038230314016E-4</c:v>
                </c:pt>
                <c:pt idx="37">
                  <c:v>3.964528316609206E-3</c:v>
                </c:pt>
                <c:pt idx="38">
                  <c:v>2.7039475579365591E-2</c:v>
                </c:pt>
                <c:pt idx="39">
                  <c:v>0.17234267448584151</c:v>
                </c:pt>
                <c:pt idx="40">
                  <c:v>0.72890323279906211</c:v>
                </c:pt>
                <c:pt idx="41">
                  <c:v>0.99987746771539532</c:v>
                </c:pt>
                <c:pt idx="42">
                  <c:v>1</c:v>
                </c:pt>
                <c:pt idx="43">
                  <c:v>1</c:v>
                </c:pt>
                <c:pt idx="44">
                  <c:v>1</c:v>
                </c:pt>
                <c:pt idx="45">
                  <c:v>1</c:v>
                </c:pt>
                <c:pt idx="46">
                  <c:v>1</c:v>
                </c:pt>
                <c:pt idx="47">
                  <c:v>1</c:v>
                </c:pt>
                <c:pt idx="48">
                  <c:v>1</c:v>
                </c:pt>
                <c:pt idx="49">
                  <c:v>1</c:v>
                </c:pt>
                <c:pt idx="50">
                  <c:v>1</c:v>
                </c:pt>
              </c:numCache>
            </c:numRef>
          </c:yVal>
          <c:smooth val="1"/>
          <c:extLst>
            <c:ext xmlns:c16="http://schemas.microsoft.com/office/drawing/2014/chart" uri="{C3380CC4-5D6E-409C-BE32-E72D297353CC}">
              <c16:uniqueId val="{0000000D-9BC3-40CC-B022-47805AD69C36}"/>
            </c:ext>
          </c:extLst>
        </c:ser>
        <c:ser>
          <c:idx val="14"/>
          <c:order val="14"/>
          <c:tx>
            <c:strRef>
              <c:f>'Plot data'!$U$5</c:f>
              <c:strCache>
                <c:ptCount val="1"/>
                <c:pt idx="0">
                  <c:v>0</c:v>
                </c:pt>
              </c:strCache>
            </c:strRef>
          </c:tx>
          <c:marker>
            <c:symbol val="none"/>
          </c:marker>
          <c:xVal>
            <c:numRef>
              <c:f>'Plot data'!$F$6:$F$56</c:f>
              <c:numCache>
                <c:formatCode>0.00E+00</c:formatCode>
                <c:ptCount val="51"/>
                <c:pt idx="0">
                  <c:v>9.9999999999999995E-7</c:v>
                </c:pt>
                <c:pt idx="1">
                  <c:v>1.6595869074375577E-6</c:v>
                </c:pt>
                <c:pt idx="2">
                  <c:v>2.7542287033381663E-6</c:v>
                </c:pt>
                <c:pt idx="3">
                  <c:v>4.5708818961487476E-6</c:v>
                </c:pt>
                <c:pt idx="4">
                  <c:v>7.5857757502918323E-6</c:v>
                </c:pt>
                <c:pt idx="5">
                  <c:v>1.2589254117941658E-5</c:v>
                </c:pt>
                <c:pt idx="6">
                  <c:v>2.0892961308540399E-5</c:v>
                </c:pt>
                <c:pt idx="7">
                  <c:v>3.4673685045253161E-5</c:v>
                </c:pt>
                <c:pt idx="8">
                  <c:v>5.7543993733715576E-5</c:v>
                </c:pt>
                <c:pt idx="9">
                  <c:v>9.5499258602143526E-5</c:v>
                </c:pt>
                <c:pt idx="10">
                  <c:v>1.584893192461112E-4</c:v>
                </c:pt>
                <c:pt idx="11">
                  <c:v>2.6302679918953782E-4</c:v>
                </c:pt>
                <c:pt idx="12">
                  <c:v>4.3651583224016562E-4</c:v>
                </c:pt>
                <c:pt idx="13">
                  <c:v>7.2443596007498929E-4</c:v>
                </c:pt>
                <c:pt idx="14">
                  <c:v>1.2022644346174124E-3</c:v>
                </c:pt>
                <c:pt idx="15">
                  <c:v>1.9952623149688781E-3</c:v>
                </c:pt>
                <c:pt idx="16">
                  <c:v>3.3113112148259105E-3</c:v>
                </c:pt>
                <c:pt idx="17">
                  <c:v>5.4954087385762473E-3</c:v>
                </c:pt>
                <c:pt idx="18">
                  <c:v>9.1201083935590881E-3</c:v>
                </c:pt>
                <c:pt idx="19">
                  <c:v>1.5135612484362064E-2</c:v>
                </c:pt>
                <c:pt idx="20">
                  <c:v>2.5118864315095819E-2</c:v>
                </c:pt>
                <c:pt idx="21">
                  <c:v>4.1686938347033534E-2</c:v>
                </c:pt>
                <c:pt idx="22">
                  <c:v>6.9183097091893617E-2</c:v>
                </c:pt>
                <c:pt idx="23">
                  <c:v>0.11481536214968813</c:v>
                </c:pt>
                <c:pt idx="24">
                  <c:v>0.1905460717963248</c:v>
                </c:pt>
                <c:pt idx="25">
                  <c:v>0.31622776601683794</c:v>
                </c:pt>
                <c:pt idx="26">
                  <c:v>0.52480746024977232</c:v>
                </c:pt>
                <c:pt idx="27">
                  <c:v>0.87096358995608147</c:v>
                </c:pt>
                <c:pt idx="28">
                  <c:v>1.4454397707459281</c:v>
                </c:pt>
                <c:pt idx="29">
                  <c:v>2.3988329190194899</c:v>
                </c:pt>
                <c:pt idx="30">
                  <c:v>3.98107170553497</c:v>
                </c:pt>
                <c:pt idx="31">
                  <c:v>6.6069344800759655</c:v>
                </c:pt>
                <c:pt idx="32">
                  <c:v>10.964781961431854</c:v>
                </c:pt>
                <c:pt idx="33">
                  <c:v>18.197008586099834</c:v>
                </c:pt>
                <c:pt idx="34">
                  <c:v>30.199517204020204</c:v>
                </c:pt>
                <c:pt idx="35">
                  <c:v>50.118723362727259</c:v>
                </c:pt>
                <c:pt idx="36">
                  <c:v>83.176377110267126</c:v>
                </c:pt>
                <c:pt idx="37">
                  <c:v>138.03842646028872</c:v>
                </c:pt>
                <c:pt idx="38">
                  <c:v>229.08676527677702</c:v>
                </c:pt>
                <c:pt idx="39">
                  <c:v>380.18939632056163</c:v>
                </c:pt>
                <c:pt idx="40">
                  <c:v>630.95734448019482</c:v>
                </c:pt>
                <c:pt idx="41">
                  <c:v>1047.1285480508991</c:v>
                </c:pt>
                <c:pt idx="42">
                  <c:v>1737.8008287493772</c:v>
                </c:pt>
                <c:pt idx="43">
                  <c:v>2884.0315031266132</c:v>
                </c:pt>
                <c:pt idx="44">
                  <c:v>4786.3009232263848</c:v>
                </c:pt>
                <c:pt idx="45">
                  <c:v>7943.2823472428299</c:v>
                </c:pt>
                <c:pt idx="46">
                  <c:v>13182.567385564067</c:v>
                </c:pt>
                <c:pt idx="47">
                  <c:v>21877.61623949555</c:v>
                </c:pt>
                <c:pt idx="48">
                  <c:v>36307.805477010232</c:v>
                </c:pt>
                <c:pt idx="49">
                  <c:v>60255.958607435699</c:v>
                </c:pt>
                <c:pt idx="50">
                  <c:v>100000</c:v>
                </c:pt>
              </c:numCache>
            </c:numRef>
          </c:xVal>
          <c:yVal>
            <c:numRef>
              <c:f>'Plot data'!$U$6:$U$56</c:f>
              <c:numCache>
                <c:formatCode>0.00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yVal>
          <c:smooth val="1"/>
          <c:extLst>
            <c:ext xmlns:c16="http://schemas.microsoft.com/office/drawing/2014/chart" uri="{C3380CC4-5D6E-409C-BE32-E72D297353CC}">
              <c16:uniqueId val="{0000000E-9BC3-40CC-B022-47805AD69C36}"/>
            </c:ext>
          </c:extLst>
        </c:ser>
        <c:ser>
          <c:idx val="15"/>
          <c:order val="15"/>
          <c:tx>
            <c:strRef>
              <c:f>'Plot data'!$V$5</c:f>
              <c:strCache>
                <c:ptCount val="1"/>
                <c:pt idx="0">
                  <c:v>0</c:v>
                </c:pt>
              </c:strCache>
            </c:strRef>
          </c:tx>
          <c:marker>
            <c:symbol val="none"/>
          </c:marker>
          <c:xVal>
            <c:numRef>
              <c:f>'Plot data'!$F$6:$F$56</c:f>
              <c:numCache>
                <c:formatCode>0.00E+00</c:formatCode>
                <c:ptCount val="51"/>
                <c:pt idx="0">
                  <c:v>9.9999999999999995E-7</c:v>
                </c:pt>
                <c:pt idx="1">
                  <c:v>1.6595869074375577E-6</c:v>
                </c:pt>
                <c:pt idx="2">
                  <c:v>2.7542287033381663E-6</c:v>
                </c:pt>
                <c:pt idx="3">
                  <c:v>4.5708818961487476E-6</c:v>
                </c:pt>
                <c:pt idx="4">
                  <c:v>7.5857757502918323E-6</c:v>
                </c:pt>
                <c:pt idx="5">
                  <c:v>1.2589254117941658E-5</c:v>
                </c:pt>
                <c:pt idx="6">
                  <c:v>2.0892961308540399E-5</c:v>
                </c:pt>
                <c:pt idx="7">
                  <c:v>3.4673685045253161E-5</c:v>
                </c:pt>
                <c:pt idx="8">
                  <c:v>5.7543993733715576E-5</c:v>
                </c:pt>
                <c:pt idx="9">
                  <c:v>9.5499258602143526E-5</c:v>
                </c:pt>
                <c:pt idx="10">
                  <c:v>1.584893192461112E-4</c:v>
                </c:pt>
                <c:pt idx="11">
                  <c:v>2.6302679918953782E-4</c:v>
                </c:pt>
                <c:pt idx="12">
                  <c:v>4.3651583224016562E-4</c:v>
                </c:pt>
                <c:pt idx="13">
                  <c:v>7.2443596007498929E-4</c:v>
                </c:pt>
                <c:pt idx="14">
                  <c:v>1.2022644346174124E-3</c:v>
                </c:pt>
                <c:pt idx="15">
                  <c:v>1.9952623149688781E-3</c:v>
                </c:pt>
                <c:pt idx="16">
                  <c:v>3.3113112148259105E-3</c:v>
                </c:pt>
                <c:pt idx="17">
                  <c:v>5.4954087385762473E-3</c:v>
                </c:pt>
                <c:pt idx="18">
                  <c:v>9.1201083935590881E-3</c:v>
                </c:pt>
                <c:pt idx="19">
                  <c:v>1.5135612484362064E-2</c:v>
                </c:pt>
                <c:pt idx="20">
                  <c:v>2.5118864315095819E-2</c:v>
                </c:pt>
                <c:pt idx="21">
                  <c:v>4.1686938347033534E-2</c:v>
                </c:pt>
                <c:pt idx="22">
                  <c:v>6.9183097091893617E-2</c:v>
                </c:pt>
                <c:pt idx="23">
                  <c:v>0.11481536214968813</c:v>
                </c:pt>
                <c:pt idx="24">
                  <c:v>0.1905460717963248</c:v>
                </c:pt>
                <c:pt idx="25">
                  <c:v>0.31622776601683794</c:v>
                </c:pt>
                <c:pt idx="26">
                  <c:v>0.52480746024977232</c:v>
                </c:pt>
                <c:pt idx="27">
                  <c:v>0.87096358995608147</c:v>
                </c:pt>
                <c:pt idx="28">
                  <c:v>1.4454397707459281</c:v>
                </c:pt>
                <c:pt idx="29">
                  <c:v>2.3988329190194899</c:v>
                </c:pt>
                <c:pt idx="30">
                  <c:v>3.98107170553497</c:v>
                </c:pt>
                <c:pt idx="31">
                  <c:v>6.6069344800759655</c:v>
                </c:pt>
                <c:pt idx="32">
                  <c:v>10.964781961431854</c:v>
                </c:pt>
                <c:pt idx="33">
                  <c:v>18.197008586099834</c:v>
                </c:pt>
                <c:pt idx="34">
                  <c:v>30.199517204020204</c:v>
                </c:pt>
                <c:pt idx="35">
                  <c:v>50.118723362727259</c:v>
                </c:pt>
                <c:pt idx="36">
                  <c:v>83.176377110267126</c:v>
                </c:pt>
                <c:pt idx="37">
                  <c:v>138.03842646028872</c:v>
                </c:pt>
                <c:pt idx="38">
                  <c:v>229.08676527677702</c:v>
                </c:pt>
                <c:pt idx="39">
                  <c:v>380.18939632056163</c:v>
                </c:pt>
                <c:pt idx="40">
                  <c:v>630.95734448019482</c:v>
                </c:pt>
                <c:pt idx="41">
                  <c:v>1047.1285480508991</c:v>
                </c:pt>
                <c:pt idx="42">
                  <c:v>1737.8008287493772</c:v>
                </c:pt>
                <c:pt idx="43">
                  <c:v>2884.0315031266132</c:v>
                </c:pt>
                <c:pt idx="44">
                  <c:v>4786.3009232263848</c:v>
                </c:pt>
                <c:pt idx="45">
                  <c:v>7943.2823472428299</c:v>
                </c:pt>
                <c:pt idx="46">
                  <c:v>13182.567385564067</c:v>
                </c:pt>
                <c:pt idx="47">
                  <c:v>21877.61623949555</c:v>
                </c:pt>
                <c:pt idx="48">
                  <c:v>36307.805477010232</c:v>
                </c:pt>
                <c:pt idx="49">
                  <c:v>60255.958607435699</c:v>
                </c:pt>
                <c:pt idx="50">
                  <c:v>100000</c:v>
                </c:pt>
              </c:numCache>
            </c:numRef>
          </c:xVal>
          <c:yVal>
            <c:numRef>
              <c:f>'Plot data'!$V$6:$V$56</c:f>
              <c:numCache>
                <c:formatCode>0.00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yVal>
          <c:smooth val="1"/>
          <c:extLst>
            <c:ext xmlns:c16="http://schemas.microsoft.com/office/drawing/2014/chart" uri="{C3380CC4-5D6E-409C-BE32-E72D297353CC}">
              <c16:uniqueId val="{0000000F-9BC3-40CC-B022-47805AD69C36}"/>
            </c:ext>
          </c:extLst>
        </c:ser>
        <c:ser>
          <c:idx val="16"/>
          <c:order val="16"/>
          <c:tx>
            <c:strRef>
              <c:f>'Plot data'!$W$5</c:f>
              <c:strCache>
                <c:ptCount val="1"/>
                <c:pt idx="0">
                  <c:v>0</c:v>
                </c:pt>
              </c:strCache>
            </c:strRef>
          </c:tx>
          <c:marker>
            <c:symbol val="none"/>
          </c:marker>
          <c:xVal>
            <c:numRef>
              <c:f>'Plot data'!$F$6:$F$56</c:f>
              <c:numCache>
                <c:formatCode>0.00E+00</c:formatCode>
                <c:ptCount val="51"/>
                <c:pt idx="0">
                  <c:v>9.9999999999999995E-7</c:v>
                </c:pt>
                <c:pt idx="1">
                  <c:v>1.6595869074375577E-6</c:v>
                </c:pt>
                <c:pt idx="2">
                  <c:v>2.7542287033381663E-6</c:v>
                </c:pt>
                <c:pt idx="3">
                  <c:v>4.5708818961487476E-6</c:v>
                </c:pt>
                <c:pt idx="4">
                  <c:v>7.5857757502918323E-6</c:v>
                </c:pt>
                <c:pt idx="5">
                  <c:v>1.2589254117941658E-5</c:v>
                </c:pt>
                <c:pt idx="6">
                  <c:v>2.0892961308540399E-5</c:v>
                </c:pt>
                <c:pt idx="7">
                  <c:v>3.4673685045253161E-5</c:v>
                </c:pt>
                <c:pt idx="8">
                  <c:v>5.7543993733715576E-5</c:v>
                </c:pt>
                <c:pt idx="9">
                  <c:v>9.5499258602143526E-5</c:v>
                </c:pt>
                <c:pt idx="10">
                  <c:v>1.584893192461112E-4</c:v>
                </c:pt>
                <c:pt idx="11">
                  <c:v>2.6302679918953782E-4</c:v>
                </c:pt>
                <c:pt idx="12">
                  <c:v>4.3651583224016562E-4</c:v>
                </c:pt>
                <c:pt idx="13">
                  <c:v>7.2443596007498929E-4</c:v>
                </c:pt>
                <c:pt idx="14">
                  <c:v>1.2022644346174124E-3</c:v>
                </c:pt>
                <c:pt idx="15">
                  <c:v>1.9952623149688781E-3</c:v>
                </c:pt>
                <c:pt idx="16">
                  <c:v>3.3113112148259105E-3</c:v>
                </c:pt>
                <c:pt idx="17">
                  <c:v>5.4954087385762473E-3</c:v>
                </c:pt>
                <c:pt idx="18">
                  <c:v>9.1201083935590881E-3</c:v>
                </c:pt>
                <c:pt idx="19">
                  <c:v>1.5135612484362064E-2</c:v>
                </c:pt>
                <c:pt idx="20">
                  <c:v>2.5118864315095819E-2</c:v>
                </c:pt>
                <c:pt idx="21">
                  <c:v>4.1686938347033534E-2</c:v>
                </c:pt>
                <c:pt idx="22">
                  <c:v>6.9183097091893617E-2</c:v>
                </c:pt>
                <c:pt idx="23">
                  <c:v>0.11481536214968813</c:v>
                </c:pt>
                <c:pt idx="24">
                  <c:v>0.1905460717963248</c:v>
                </c:pt>
                <c:pt idx="25">
                  <c:v>0.31622776601683794</c:v>
                </c:pt>
                <c:pt idx="26">
                  <c:v>0.52480746024977232</c:v>
                </c:pt>
                <c:pt idx="27">
                  <c:v>0.87096358995608147</c:v>
                </c:pt>
                <c:pt idx="28">
                  <c:v>1.4454397707459281</c:v>
                </c:pt>
                <c:pt idx="29">
                  <c:v>2.3988329190194899</c:v>
                </c:pt>
                <c:pt idx="30">
                  <c:v>3.98107170553497</c:v>
                </c:pt>
                <c:pt idx="31">
                  <c:v>6.6069344800759655</c:v>
                </c:pt>
                <c:pt idx="32">
                  <c:v>10.964781961431854</c:v>
                </c:pt>
                <c:pt idx="33">
                  <c:v>18.197008586099834</c:v>
                </c:pt>
                <c:pt idx="34">
                  <c:v>30.199517204020204</c:v>
                </c:pt>
                <c:pt idx="35">
                  <c:v>50.118723362727259</c:v>
                </c:pt>
                <c:pt idx="36">
                  <c:v>83.176377110267126</c:v>
                </c:pt>
                <c:pt idx="37">
                  <c:v>138.03842646028872</c:v>
                </c:pt>
                <c:pt idx="38">
                  <c:v>229.08676527677702</c:v>
                </c:pt>
                <c:pt idx="39">
                  <c:v>380.18939632056163</c:v>
                </c:pt>
                <c:pt idx="40">
                  <c:v>630.95734448019482</c:v>
                </c:pt>
                <c:pt idx="41">
                  <c:v>1047.1285480508991</c:v>
                </c:pt>
                <c:pt idx="42">
                  <c:v>1737.8008287493772</c:v>
                </c:pt>
                <c:pt idx="43">
                  <c:v>2884.0315031266132</c:v>
                </c:pt>
                <c:pt idx="44">
                  <c:v>4786.3009232263848</c:v>
                </c:pt>
                <c:pt idx="45">
                  <c:v>7943.2823472428299</c:v>
                </c:pt>
                <c:pt idx="46">
                  <c:v>13182.567385564067</c:v>
                </c:pt>
                <c:pt idx="47">
                  <c:v>21877.61623949555</c:v>
                </c:pt>
                <c:pt idx="48">
                  <c:v>36307.805477010232</c:v>
                </c:pt>
                <c:pt idx="49">
                  <c:v>60255.958607435699</c:v>
                </c:pt>
                <c:pt idx="50">
                  <c:v>100000</c:v>
                </c:pt>
              </c:numCache>
            </c:numRef>
          </c:xVal>
          <c:yVal>
            <c:numRef>
              <c:f>'Plot data'!$W$6:$W$56</c:f>
              <c:numCache>
                <c:formatCode>0.00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yVal>
          <c:smooth val="1"/>
          <c:extLst>
            <c:ext xmlns:c16="http://schemas.microsoft.com/office/drawing/2014/chart" uri="{C3380CC4-5D6E-409C-BE32-E72D297353CC}">
              <c16:uniqueId val="{00000010-9BC3-40CC-B022-47805AD69C36}"/>
            </c:ext>
          </c:extLst>
        </c:ser>
        <c:ser>
          <c:idx val="17"/>
          <c:order val="17"/>
          <c:tx>
            <c:strRef>
              <c:f>'Plot data'!$X$5</c:f>
              <c:strCache>
                <c:ptCount val="1"/>
                <c:pt idx="0">
                  <c:v>0</c:v>
                </c:pt>
              </c:strCache>
            </c:strRef>
          </c:tx>
          <c:marker>
            <c:symbol val="none"/>
          </c:marker>
          <c:xVal>
            <c:numRef>
              <c:f>'Plot data'!$F$6:$F$56</c:f>
              <c:numCache>
                <c:formatCode>0.00E+00</c:formatCode>
                <c:ptCount val="51"/>
                <c:pt idx="0">
                  <c:v>9.9999999999999995E-7</c:v>
                </c:pt>
                <c:pt idx="1">
                  <c:v>1.6595869074375577E-6</c:v>
                </c:pt>
                <c:pt idx="2">
                  <c:v>2.7542287033381663E-6</c:v>
                </c:pt>
                <c:pt idx="3">
                  <c:v>4.5708818961487476E-6</c:v>
                </c:pt>
                <c:pt idx="4">
                  <c:v>7.5857757502918323E-6</c:v>
                </c:pt>
                <c:pt idx="5">
                  <c:v>1.2589254117941658E-5</c:v>
                </c:pt>
                <c:pt idx="6">
                  <c:v>2.0892961308540399E-5</c:v>
                </c:pt>
                <c:pt idx="7">
                  <c:v>3.4673685045253161E-5</c:v>
                </c:pt>
                <c:pt idx="8">
                  <c:v>5.7543993733715576E-5</c:v>
                </c:pt>
                <c:pt idx="9">
                  <c:v>9.5499258602143526E-5</c:v>
                </c:pt>
                <c:pt idx="10">
                  <c:v>1.584893192461112E-4</c:v>
                </c:pt>
                <c:pt idx="11">
                  <c:v>2.6302679918953782E-4</c:v>
                </c:pt>
                <c:pt idx="12">
                  <c:v>4.3651583224016562E-4</c:v>
                </c:pt>
                <c:pt idx="13">
                  <c:v>7.2443596007498929E-4</c:v>
                </c:pt>
                <c:pt idx="14">
                  <c:v>1.2022644346174124E-3</c:v>
                </c:pt>
                <c:pt idx="15">
                  <c:v>1.9952623149688781E-3</c:v>
                </c:pt>
                <c:pt idx="16">
                  <c:v>3.3113112148259105E-3</c:v>
                </c:pt>
                <c:pt idx="17">
                  <c:v>5.4954087385762473E-3</c:v>
                </c:pt>
                <c:pt idx="18">
                  <c:v>9.1201083935590881E-3</c:v>
                </c:pt>
                <c:pt idx="19">
                  <c:v>1.5135612484362064E-2</c:v>
                </c:pt>
                <c:pt idx="20">
                  <c:v>2.5118864315095819E-2</c:v>
                </c:pt>
                <c:pt idx="21">
                  <c:v>4.1686938347033534E-2</c:v>
                </c:pt>
                <c:pt idx="22">
                  <c:v>6.9183097091893617E-2</c:v>
                </c:pt>
                <c:pt idx="23">
                  <c:v>0.11481536214968813</c:v>
                </c:pt>
                <c:pt idx="24">
                  <c:v>0.1905460717963248</c:v>
                </c:pt>
                <c:pt idx="25">
                  <c:v>0.31622776601683794</c:v>
                </c:pt>
                <c:pt idx="26">
                  <c:v>0.52480746024977232</c:v>
                </c:pt>
                <c:pt idx="27">
                  <c:v>0.87096358995608147</c:v>
                </c:pt>
                <c:pt idx="28">
                  <c:v>1.4454397707459281</c:v>
                </c:pt>
                <c:pt idx="29">
                  <c:v>2.3988329190194899</c:v>
                </c:pt>
                <c:pt idx="30">
                  <c:v>3.98107170553497</c:v>
                </c:pt>
                <c:pt idx="31">
                  <c:v>6.6069344800759655</c:v>
                </c:pt>
                <c:pt idx="32">
                  <c:v>10.964781961431854</c:v>
                </c:pt>
                <c:pt idx="33">
                  <c:v>18.197008586099834</c:v>
                </c:pt>
                <c:pt idx="34">
                  <c:v>30.199517204020204</c:v>
                </c:pt>
                <c:pt idx="35">
                  <c:v>50.118723362727259</c:v>
                </c:pt>
                <c:pt idx="36">
                  <c:v>83.176377110267126</c:v>
                </c:pt>
                <c:pt idx="37">
                  <c:v>138.03842646028872</c:v>
                </c:pt>
                <c:pt idx="38">
                  <c:v>229.08676527677702</c:v>
                </c:pt>
                <c:pt idx="39">
                  <c:v>380.18939632056163</c:v>
                </c:pt>
                <c:pt idx="40">
                  <c:v>630.95734448019482</c:v>
                </c:pt>
                <c:pt idx="41">
                  <c:v>1047.1285480508991</c:v>
                </c:pt>
                <c:pt idx="42">
                  <c:v>1737.8008287493772</c:v>
                </c:pt>
                <c:pt idx="43">
                  <c:v>2884.0315031266132</c:v>
                </c:pt>
                <c:pt idx="44">
                  <c:v>4786.3009232263848</c:v>
                </c:pt>
                <c:pt idx="45">
                  <c:v>7943.2823472428299</c:v>
                </c:pt>
                <c:pt idx="46">
                  <c:v>13182.567385564067</c:v>
                </c:pt>
                <c:pt idx="47">
                  <c:v>21877.61623949555</c:v>
                </c:pt>
                <c:pt idx="48">
                  <c:v>36307.805477010232</c:v>
                </c:pt>
                <c:pt idx="49">
                  <c:v>60255.958607435699</c:v>
                </c:pt>
                <c:pt idx="50">
                  <c:v>100000</c:v>
                </c:pt>
              </c:numCache>
            </c:numRef>
          </c:xVal>
          <c:yVal>
            <c:numRef>
              <c:f>'Plot data'!$X$6:$X$56</c:f>
              <c:numCache>
                <c:formatCode>0.00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yVal>
          <c:smooth val="1"/>
          <c:extLst>
            <c:ext xmlns:c16="http://schemas.microsoft.com/office/drawing/2014/chart" uri="{C3380CC4-5D6E-409C-BE32-E72D297353CC}">
              <c16:uniqueId val="{00000011-9BC3-40CC-B022-47805AD69C36}"/>
            </c:ext>
          </c:extLst>
        </c:ser>
        <c:ser>
          <c:idx val="18"/>
          <c:order val="18"/>
          <c:tx>
            <c:strRef>
              <c:f>'Plot data'!$Y$5</c:f>
              <c:strCache>
                <c:ptCount val="1"/>
                <c:pt idx="0">
                  <c:v>0</c:v>
                </c:pt>
              </c:strCache>
            </c:strRef>
          </c:tx>
          <c:marker>
            <c:symbol val="none"/>
          </c:marker>
          <c:xVal>
            <c:numRef>
              <c:f>'Plot data'!$F$6:$F$56</c:f>
              <c:numCache>
                <c:formatCode>0.00E+00</c:formatCode>
                <c:ptCount val="51"/>
                <c:pt idx="0">
                  <c:v>9.9999999999999995E-7</c:v>
                </c:pt>
                <c:pt idx="1">
                  <c:v>1.6595869074375577E-6</c:v>
                </c:pt>
                <c:pt idx="2">
                  <c:v>2.7542287033381663E-6</c:v>
                </c:pt>
                <c:pt idx="3">
                  <c:v>4.5708818961487476E-6</c:v>
                </c:pt>
                <c:pt idx="4">
                  <c:v>7.5857757502918323E-6</c:v>
                </c:pt>
                <c:pt idx="5">
                  <c:v>1.2589254117941658E-5</c:v>
                </c:pt>
                <c:pt idx="6">
                  <c:v>2.0892961308540399E-5</c:v>
                </c:pt>
                <c:pt idx="7">
                  <c:v>3.4673685045253161E-5</c:v>
                </c:pt>
                <c:pt idx="8">
                  <c:v>5.7543993733715576E-5</c:v>
                </c:pt>
                <c:pt idx="9">
                  <c:v>9.5499258602143526E-5</c:v>
                </c:pt>
                <c:pt idx="10">
                  <c:v>1.584893192461112E-4</c:v>
                </c:pt>
                <c:pt idx="11">
                  <c:v>2.6302679918953782E-4</c:v>
                </c:pt>
                <c:pt idx="12">
                  <c:v>4.3651583224016562E-4</c:v>
                </c:pt>
                <c:pt idx="13">
                  <c:v>7.2443596007498929E-4</c:v>
                </c:pt>
                <c:pt idx="14">
                  <c:v>1.2022644346174124E-3</c:v>
                </c:pt>
                <c:pt idx="15">
                  <c:v>1.9952623149688781E-3</c:v>
                </c:pt>
                <c:pt idx="16">
                  <c:v>3.3113112148259105E-3</c:v>
                </c:pt>
                <c:pt idx="17">
                  <c:v>5.4954087385762473E-3</c:v>
                </c:pt>
                <c:pt idx="18">
                  <c:v>9.1201083935590881E-3</c:v>
                </c:pt>
                <c:pt idx="19">
                  <c:v>1.5135612484362064E-2</c:v>
                </c:pt>
                <c:pt idx="20">
                  <c:v>2.5118864315095819E-2</c:v>
                </c:pt>
                <c:pt idx="21">
                  <c:v>4.1686938347033534E-2</c:v>
                </c:pt>
                <c:pt idx="22">
                  <c:v>6.9183097091893617E-2</c:v>
                </c:pt>
                <c:pt idx="23">
                  <c:v>0.11481536214968813</c:v>
                </c:pt>
                <c:pt idx="24">
                  <c:v>0.1905460717963248</c:v>
                </c:pt>
                <c:pt idx="25">
                  <c:v>0.31622776601683794</c:v>
                </c:pt>
                <c:pt idx="26">
                  <c:v>0.52480746024977232</c:v>
                </c:pt>
                <c:pt idx="27">
                  <c:v>0.87096358995608147</c:v>
                </c:pt>
                <c:pt idx="28">
                  <c:v>1.4454397707459281</c:v>
                </c:pt>
                <c:pt idx="29">
                  <c:v>2.3988329190194899</c:v>
                </c:pt>
                <c:pt idx="30">
                  <c:v>3.98107170553497</c:v>
                </c:pt>
                <c:pt idx="31">
                  <c:v>6.6069344800759655</c:v>
                </c:pt>
                <c:pt idx="32">
                  <c:v>10.964781961431854</c:v>
                </c:pt>
                <c:pt idx="33">
                  <c:v>18.197008586099834</c:v>
                </c:pt>
                <c:pt idx="34">
                  <c:v>30.199517204020204</c:v>
                </c:pt>
                <c:pt idx="35">
                  <c:v>50.118723362727259</c:v>
                </c:pt>
                <c:pt idx="36">
                  <c:v>83.176377110267126</c:v>
                </c:pt>
                <c:pt idx="37">
                  <c:v>138.03842646028872</c:v>
                </c:pt>
                <c:pt idx="38">
                  <c:v>229.08676527677702</c:v>
                </c:pt>
                <c:pt idx="39">
                  <c:v>380.18939632056163</c:v>
                </c:pt>
                <c:pt idx="40">
                  <c:v>630.95734448019482</c:v>
                </c:pt>
                <c:pt idx="41">
                  <c:v>1047.1285480508991</c:v>
                </c:pt>
                <c:pt idx="42">
                  <c:v>1737.8008287493772</c:v>
                </c:pt>
                <c:pt idx="43">
                  <c:v>2884.0315031266132</c:v>
                </c:pt>
                <c:pt idx="44">
                  <c:v>4786.3009232263848</c:v>
                </c:pt>
                <c:pt idx="45">
                  <c:v>7943.2823472428299</c:v>
                </c:pt>
                <c:pt idx="46">
                  <c:v>13182.567385564067</c:v>
                </c:pt>
                <c:pt idx="47">
                  <c:v>21877.61623949555</c:v>
                </c:pt>
                <c:pt idx="48">
                  <c:v>36307.805477010232</c:v>
                </c:pt>
                <c:pt idx="49">
                  <c:v>60255.958607435699</c:v>
                </c:pt>
                <c:pt idx="50">
                  <c:v>100000</c:v>
                </c:pt>
              </c:numCache>
            </c:numRef>
          </c:xVal>
          <c:yVal>
            <c:numRef>
              <c:f>'Plot data'!$Y$6:$Y$56</c:f>
              <c:numCache>
                <c:formatCode>0.00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yVal>
          <c:smooth val="1"/>
          <c:extLst>
            <c:ext xmlns:c16="http://schemas.microsoft.com/office/drawing/2014/chart" uri="{C3380CC4-5D6E-409C-BE32-E72D297353CC}">
              <c16:uniqueId val="{00000012-9BC3-40CC-B022-47805AD69C36}"/>
            </c:ext>
          </c:extLst>
        </c:ser>
        <c:ser>
          <c:idx val="19"/>
          <c:order val="19"/>
          <c:tx>
            <c:strRef>
              <c:f>'Plot data'!$Z$5</c:f>
              <c:strCache>
                <c:ptCount val="1"/>
                <c:pt idx="0">
                  <c:v>0</c:v>
                </c:pt>
              </c:strCache>
            </c:strRef>
          </c:tx>
          <c:marker>
            <c:symbol val="none"/>
          </c:marker>
          <c:xVal>
            <c:numRef>
              <c:f>'Plot data'!$F$6:$F$56</c:f>
              <c:numCache>
                <c:formatCode>0.00E+00</c:formatCode>
                <c:ptCount val="51"/>
                <c:pt idx="0">
                  <c:v>9.9999999999999995E-7</c:v>
                </c:pt>
                <c:pt idx="1">
                  <c:v>1.6595869074375577E-6</c:v>
                </c:pt>
                <c:pt idx="2">
                  <c:v>2.7542287033381663E-6</c:v>
                </c:pt>
                <c:pt idx="3">
                  <c:v>4.5708818961487476E-6</c:v>
                </c:pt>
                <c:pt idx="4">
                  <c:v>7.5857757502918323E-6</c:v>
                </c:pt>
                <c:pt idx="5">
                  <c:v>1.2589254117941658E-5</c:v>
                </c:pt>
                <c:pt idx="6">
                  <c:v>2.0892961308540399E-5</c:v>
                </c:pt>
                <c:pt idx="7">
                  <c:v>3.4673685045253161E-5</c:v>
                </c:pt>
                <c:pt idx="8">
                  <c:v>5.7543993733715576E-5</c:v>
                </c:pt>
                <c:pt idx="9">
                  <c:v>9.5499258602143526E-5</c:v>
                </c:pt>
                <c:pt idx="10">
                  <c:v>1.584893192461112E-4</c:v>
                </c:pt>
                <c:pt idx="11">
                  <c:v>2.6302679918953782E-4</c:v>
                </c:pt>
                <c:pt idx="12">
                  <c:v>4.3651583224016562E-4</c:v>
                </c:pt>
                <c:pt idx="13">
                  <c:v>7.2443596007498929E-4</c:v>
                </c:pt>
                <c:pt idx="14">
                  <c:v>1.2022644346174124E-3</c:v>
                </c:pt>
                <c:pt idx="15">
                  <c:v>1.9952623149688781E-3</c:v>
                </c:pt>
                <c:pt idx="16">
                  <c:v>3.3113112148259105E-3</c:v>
                </c:pt>
                <c:pt idx="17">
                  <c:v>5.4954087385762473E-3</c:v>
                </c:pt>
                <c:pt idx="18">
                  <c:v>9.1201083935590881E-3</c:v>
                </c:pt>
                <c:pt idx="19">
                  <c:v>1.5135612484362064E-2</c:v>
                </c:pt>
                <c:pt idx="20">
                  <c:v>2.5118864315095819E-2</c:v>
                </c:pt>
                <c:pt idx="21">
                  <c:v>4.1686938347033534E-2</c:v>
                </c:pt>
                <c:pt idx="22">
                  <c:v>6.9183097091893617E-2</c:v>
                </c:pt>
                <c:pt idx="23">
                  <c:v>0.11481536214968813</c:v>
                </c:pt>
                <c:pt idx="24">
                  <c:v>0.1905460717963248</c:v>
                </c:pt>
                <c:pt idx="25">
                  <c:v>0.31622776601683794</c:v>
                </c:pt>
                <c:pt idx="26">
                  <c:v>0.52480746024977232</c:v>
                </c:pt>
                <c:pt idx="27">
                  <c:v>0.87096358995608147</c:v>
                </c:pt>
                <c:pt idx="28">
                  <c:v>1.4454397707459281</c:v>
                </c:pt>
                <c:pt idx="29">
                  <c:v>2.3988329190194899</c:v>
                </c:pt>
                <c:pt idx="30">
                  <c:v>3.98107170553497</c:v>
                </c:pt>
                <c:pt idx="31">
                  <c:v>6.6069344800759655</c:v>
                </c:pt>
                <c:pt idx="32">
                  <c:v>10.964781961431854</c:v>
                </c:pt>
                <c:pt idx="33">
                  <c:v>18.197008586099834</c:v>
                </c:pt>
                <c:pt idx="34">
                  <c:v>30.199517204020204</c:v>
                </c:pt>
                <c:pt idx="35">
                  <c:v>50.118723362727259</c:v>
                </c:pt>
                <c:pt idx="36">
                  <c:v>83.176377110267126</c:v>
                </c:pt>
                <c:pt idx="37">
                  <c:v>138.03842646028872</c:v>
                </c:pt>
                <c:pt idx="38">
                  <c:v>229.08676527677702</c:v>
                </c:pt>
                <c:pt idx="39">
                  <c:v>380.18939632056163</c:v>
                </c:pt>
                <c:pt idx="40">
                  <c:v>630.95734448019482</c:v>
                </c:pt>
                <c:pt idx="41">
                  <c:v>1047.1285480508991</c:v>
                </c:pt>
                <c:pt idx="42">
                  <c:v>1737.8008287493772</c:v>
                </c:pt>
                <c:pt idx="43">
                  <c:v>2884.0315031266132</c:v>
                </c:pt>
                <c:pt idx="44">
                  <c:v>4786.3009232263848</c:v>
                </c:pt>
                <c:pt idx="45">
                  <c:v>7943.2823472428299</c:v>
                </c:pt>
                <c:pt idx="46">
                  <c:v>13182.567385564067</c:v>
                </c:pt>
                <c:pt idx="47">
                  <c:v>21877.61623949555</c:v>
                </c:pt>
                <c:pt idx="48">
                  <c:v>36307.805477010232</c:v>
                </c:pt>
                <c:pt idx="49">
                  <c:v>60255.958607435699</c:v>
                </c:pt>
                <c:pt idx="50">
                  <c:v>100000</c:v>
                </c:pt>
              </c:numCache>
            </c:numRef>
          </c:xVal>
          <c:yVal>
            <c:numRef>
              <c:f>'Plot data'!$Z$6:$Z$56</c:f>
              <c:numCache>
                <c:formatCode>0.00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yVal>
          <c:smooth val="1"/>
          <c:extLst>
            <c:ext xmlns:c16="http://schemas.microsoft.com/office/drawing/2014/chart" uri="{C3380CC4-5D6E-409C-BE32-E72D297353CC}">
              <c16:uniqueId val="{00000013-9BC3-40CC-B022-47805AD69C36}"/>
            </c:ext>
          </c:extLst>
        </c:ser>
        <c:ser>
          <c:idx val="20"/>
          <c:order val="20"/>
          <c:tx>
            <c:strRef>
              <c:f>'Plot data'!$AA$5</c:f>
              <c:strCache>
                <c:ptCount val="1"/>
                <c:pt idx="0">
                  <c:v>0</c:v>
                </c:pt>
              </c:strCache>
            </c:strRef>
          </c:tx>
          <c:marker>
            <c:symbol val="none"/>
          </c:marker>
          <c:xVal>
            <c:numRef>
              <c:f>'Plot data'!$F$6:$F$56</c:f>
              <c:numCache>
                <c:formatCode>0.00E+00</c:formatCode>
                <c:ptCount val="51"/>
                <c:pt idx="0">
                  <c:v>9.9999999999999995E-7</c:v>
                </c:pt>
                <c:pt idx="1">
                  <c:v>1.6595869074375577E-6</c:v>
                </c:pt>
                <c:pt idx="2">
                  <c:v>2.7542287033381663E-6</c:v>
                </c:pt>
                <c:pt idx="3">
                  <c:v>4.5708818961487476E-6</c:v>
                </c:pt>
                <c:pt idx="4">
                  <c:v>7.5857757502918323E-6</c:v>
                </c:pt>
                <c:pt idx="5">
                  <c:v>1.2589254117941658E-5</c:v>
                </c:pt>
                <c:pt idx="6">
                  <c:v>2.0892961308540399E-5</c:v>
                </c:pt>
                <c:pt idx="7">
                  <c:v>3.4673685045253161E-5</c:v>
                </c:pt>
                <c:pt idx="8">
                  <c:v>5.7543993733715576E-5</c:v>
                </c:pt>
                <c:pt idx="9">
                  <c:v>9.5499258602143526E-5</c:v>
                </c:pt>
                <c:pt idx="10">
                  <c:v>1.584893192461112E-4</c:v>
                </c:pt>
                <c:pt idx="11">
                  <c:v>2.6302679918953782E-4</c:v>
                </c:pt>
                <c:pt idx="12">
                  <c:v>4.3651583224016562E-4</c:v>
                </c:pt>
                <c:pt idx="13">
                  <c:v>7.2443596007498929E-4</c:v>
                </c:pt>
                <c:pt idx="14">
                  <c:v>1.2022644346174124E-3</c:v>
                </c:pt>
                <c:pt idx="15">
                  <c:v>1.9952623149688781E-3</c:v>
                </c:pt>
                <c:pt idx="16">
                  <c:v>3.3113112148259105E-3</c:v>
                </c:pt>
                <c:pt idx="17">
                  <c:v>5.4954087385762473E-3</c:v>
                </c:pt>
                <c:pt idx="18">
                  <c:v>9.1201083935590881E-3</c:v>
                </c:pt>
                <c:pt idx="19">
                  <c:v>1.5135612484362064E-2</c:v>
                </c:pt>
                <c:pt idx="20">
                  <c:v>2.5118864315095819E-2</c:v>
                </c:pt>
                <c:pt idx="21">
                  <c:v>4.1686938347033534E-2</c:v>
                </c:pt>
                <c:pt idx="22">
                  <c:v>6.9183097091893617E-2</c:v>
                </c:pt>
                <c:pt idx="23">
                  <c:v>0.11481536214968813</c:v>
                </c:pt>
                <c:pt idx="24">
                  <c:v>0.1905460717963248</c:v>
                </c:pt>
                <c:pt idx="25">
                  <c:v>0.31622776601683794</c:v>
                </c:pt>
                <c:pt idx="26">
                  <c:v>0.52480746024977232</c:v>
                </c:pt>
                <c:pt idx="27">
                  <c:v>0.87096358995608147</c:v>
                </c:pt>
                <c:pt idx="28">
                  <c:v>1.4454397707459281</c:v>
                </c:pt>
                <c:pt idx="29">
                  <c:v>2.3988329190194899</c:v>
                </c:pt>
                <c:pt idx="30">
                  <c:v>3.98107170553497</c:v>
                </c:pt>
                <c:pt idx="31">
                  <c:v>6.6069344800759655</c:v>
                </c:pt>
                <c:pt idx="32">
                  <c:v>10.964781961431854</c:v>
                </c:pt>
                <c:pt idx="33">
                  <c:v>18.197008586099834</c:v>
                </c:pt>
                <c:pt idx="34">
                  <c:v>30.199517204020204</c:v>
                </c:pt>
                <c:pt idx="35">
                  <c:v>50.118723362727259</c:v>
                </c:pt>
                <c:pt idx="36">
                  <c:v>83.176377110267126</c:v>
                </c:pt>
                <c:pt idx="37">
                  <c:v>138.03842646028872</c:v>
                </c:pt>
                <c:pt idx="38">
                  <c:v>229.08676527677702</c:v>
                </c:pt>
                <c:pt idx="39">
                  <c:v>380.18939632056163</c:v>
                </c:pt>
                <c:pt idx="40">
                  <c:v>630.95734448019482</c:v>
                </c:pt>
                <c:pt idx="41">
                  <c:v>1047.1285480508991</c:v>
                </c:pt>
                <c:pt idx="42">
                  <c:v>1737.8008287493772</c:v>
                </c:pt>
                <c:pt idx="43">
                  <c:v>2884.0315031266132</c:v>
                </c:pt>
                <c:pt idx="44">
                  <c:v>4786.3009232263848</c:v>
                </c:pt>
                <c:pt idx="45">
                  <c:v>7943.2823472428299</c:v>
                </c:pt>
                <c:pt idx="46">
                  <c:v>13182.567385564067</c:v>
                </c:pt>
                <c:pt idx="47">
                  <c:v>21877.61623949555</c:v>
                </c:pt>
                <c:pt idx="48">
                  <c:v>36307.805477010232</c:v>
                </c:pt>
                <c:pt idx="49">
                  <c:v>60255.958607435699</c:v>
                </c:pt>
                <c:pt idx="50">
                  <c:v>100000</c:v>
                </c:pt>
              </c:numCache>
            </c:numRef>
          </c:xVal>
          <c:yVal>
            <c:numRef>
              <c:f>'Plot data'!$AA$6:$AA$56</c:f>
              <c:numCache>
                <c:formatCode>0.00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yVal>
          <c:smooth val="1"/>
          <c:extLst>
            <c:ext xmlns:c16="http://schemas.microsoft.com/office/drawing/2014/chart" uri="{C3380CC4-5D6E-409C-BE32-E72D297353CC}">
              <c16:uniqueId val="{00000014-9BC3-40CC-B022-47805AD69C36}"/>
            </c:ext>
          </c:extLst>
        </c:ser>
        <c:ser>
          <c:idx val="21"/>
          <c:order val="21"/>
          <c:tx>
            <c:strRef>
              <c:f>'Plot data'!$AB$5</c:f>
              <c:strCache>
                <c:ptCount val="1"/>
                <c:pt idx="0">
                  <c:v>0</c:v>
                </c:pt>
              </c:strCache>
            </c:strRef>
          </c:tx>
          <c:marker>
            <c:symbol val="none"/>
          </c:marker>
          <c:xVal>
            <c:numRef>
              <c:f>'Plot data'!$F$6:$F$56</c:f>
              <c:numCache>
                <c:formatCode>0.00E+00</c:formatCode>
                <c:ptCount val="51"/>
                <c:pt idx="0">
                  <c:v>9.9999999999999995E-7</c:v>
                </c:pt>
                <c:pt idx="1">
                  <c:v>1.6595869074375577E-6</c:v>
                </c:pt>
                <c:pt idx="2">
                  <c:v>2.7542287033381663E-6</c:v>
                </c:pt>
                <c:pt idx="3">
                  <c:v>4.5708818961487476E-6</c:v>
                </c:pt>
                <c:pt idx="4">
                  <c:v>7.5857757502918323E-6</c:v>
                </c:pt>
                <c:pt idx="5">
                  <c:v>1.2589254117941658E-5</c:v>
                </c:pt>
                <c:pt idx="6">
                  <c:v>2.0892961308540399E-5</c:v>
                </c:pt>
                <c:pt idx="7">
                  <c:v>3.4673685045253161E-5</c:v>
                </c:pt>
                <c:pt idx="8">
                  <c:v>5.7543993733715576E-5</c:v>
                </c:pt>
                <c:pt idx="9">
                  <c:v>9.5499258602143526E-5</c:v>
                </c:pt>
                <c:pt idx="10">
                  <c:v>1.584893192461112E-4</c:v>
                </c:pt>
                <c:pt idx="11">
                  <c:v>2.6302679918953782E-4</c:v>
                </c:pt>
                <c:pt idx="12">
                  <c:v>4.3651583224016562E-4</c:v>
                </c:pt>
                <c:pt idx="13">
                  <c:v>7.2443596007498929E-4</c:v>
                </c:pt>
                <c:pt idx="14">
                  <c:v>1.2022644346174124E-3</c:v>
                </c:pt>
                <c:pt idx="15">
                  <c:v>1.9952623149688781E-3</c:v>
                </c:pt>
                <c:pt idx="16">
                  <c:v>3.3113112148259105E-3</c:v>
                </c:pt>
                <c:pt idx="17">
                  <c:v>5.4954087385762473E-3</c:v>
                </c:pt>
                <c:pt idx="18">
                  <c:v>9.1201083935590881E-3</c:v>
                </c:pt>
                <c:pt idx="19">
                  <c:v>1.5135612484362064E-2</c:v>
                </c:pt>
                <c:pt idx="20">
                  <c:v>2.5118864315095819E-2</c:v>
                </c:pt>
                <c:pt idx="21">
                  <c:v>4.1686938347033534E-2</c:v>
                </c:pt>
                <c:pt idx="22">
                  <c:v>6.9183097091893617E-2</c:v>
                </c:pt>
                <c:pt idx="23">
                  <c:v>0.11481536214968813</c:v>
                </c:pt>
                <c:pt idx="24">
                  <c:v>0.1905460717963248</c:v>
                </c:pt>
                <c:pt idx="25">
                  <c:v>0.31622776601683794</c:v>
                </c:pt>
                <c:pt idx="26">
                  <c:v>0.52480746024977232</c:v>
                </c:pt>
                <c:pt idx="27">
                  <c:v>0.87096358995608147</c:v>
                </c:pt>
                <c:pt idx="28">
                  <c:v>1.4454397707459281</c:v>
                </c:pt>
                <c:pt idx="29">
                  <c:v>2.3988329190194899</c:v>
                </c:pt>
                <c:pt idx="30">
                  <c:v>3.98107170553497</c:v>
                </c:pt>
                <c:pt idx="31">
                  <c:v>6.6069344800759655</c:v>
                </c:pt>
                <c:pt idx="32">
                  <c:v>10.964781961431854</c:v>
                </c:pt>
                <c:pt idx="33">
                  <c:v>18.197008586099834</c:v>
                </c:pt>
                <c:pt idx="34">
                  <c:v>30.199517204020204</c:v>
                </c:pt>
                <c:pt idx="35">
                  <c:v>50.118723362727259</c:v>
                </c:pt>
                <c:pt idx="36">
                  <c:v>83.176377110267126</c:v>
                </c:pt>
                <c:pt idx="37">
                  <c:v>138.03842646028872</c:v>
                </c:pt>
                <c:pt idx="38">
                  <c:v>229.08676527677702</c:v>
                </c:pt>
                <c:pt idx="39">
                  <c:v>380.18939632056163</c:v>
                </c:pt>
                <c:pt idx="40">
                  <c:v>630.95734448019482</c:v>
                </c:pt>
                <c:pt idx="41">
                  <c:v>1047.1285480508991</c:v>
                </c:pt>
                <c:pt idx="42">
                  <c:v>1737.8008287493772</c:v>
                </c:pt>
                <c:pt idx="43">
                  <c:v>2884.0315031266132</c:v>
                </c:pt>
                <c:pt idx="44">
                  <c:v>4786.3009232263848</c:v>
                </c:pt>
                <c:pt idx="45">
                  <c:v>7943.2823472428299</c:v>
                </c:pt>
                <c:pt idx="46">
                  <c:v>13182.567385564067</c:v>
                </c:pt>
                <c:pt idx="47">
                  <c:v>21877.61623949555</c:v>
                </c:pt>
                <c:pt idx="48">
                  <c:v>36307.805477010232</c:v>
                </c:pt>
                <c:pt idx="49">
                  <c:v>60255.958607435699</c:v>
                </c:pt>
                <c:pt idx="50">
                  <c:v>100000</c:v>
                </c:pt>
              </c:numCache>
            </c:numRef>
          </c:xVal>
          <c:yVal>
            <c:numRef>
              <c:f>'Plot data'!$AB$6:$AB$56</c:f>
              <c:numCache>
                <c:formatCode>0.00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yVal>
          <c:smooth val="1"/>
          <c:extLst>
            <c:ext xmlns:c16="http://schemas.microsoft.com/office/drawing/2014/chart" uri="{C3380CC4-5D6E-409C-BE32-E72D297353CC}">
              <c16:uniqueId val="{00000015-9BC3-40CC-B022-47805AD69C36}"/>
            </c:ext>
          </c:extLst>
        </c:ser>
        <c:dLbls>
          <c:showLegendKey val="0"/>
          <c:showVal val="0"/>
          <c:showCatName val="0"/>
          <c:showSerName val="0"/>
          <c:showPercent val="0"/>
          <c:showBubbleSize val="0"/>
        </c:dLbls>
        <c:axId val="217234048"/>
        <c:axId val="217383680"/>
      </c:scatterChart>
      <c:valAx>
        <c:axId val="217234048"/>
        <c:scaling>
          <c:logBase val="10"/>
          <c:orientation val="minMax"/>
        </c:scaling>
        <c:delete val="0"/>
        <c:axPos val="b"/>
        <c:majorGridlines>
          <c:spPr>
            <a:ln>
              <a:prstDash val="sysDot"/>
            </a:ln>
          </c:spPr>
        </c:majorGridlines>
        <c:title>
          <c:tx>
            <c:rich>
              <a:bodyPr/>
              <a:lstStyle/>
              <a:p>
                <a:pPr>
                  <a:defRPr sz="1800"/>
                </a:pPr>
                <a:r>
                  <a:rPr lang="en-GB" sz="1800"/>
                  <a:t>mixture concentration</a:t>
                </a:r>
              </a:p>
            </c:rich>
          </c:tx>
          <c:overlay val="0"/>
        </c:title>
        <c:numFmt formatCode="0.00E+00" sourceLinked="0"/>
        <c:majorTickMark val="out"/>
        <c:minorTickMark val="none"/>
        <c:tickLblPos val="nextTo"/>
        <c:txPr>
          <a:bodyPr/>
          <a:lstStyle/>
          <a:p>
            <a:pPr>
              <a:defRPr sz="1600" b="1"/>
            </a:pPr>
            <a:endParaRPr lang="en-DE"/>
          </a:p>
        </c:txPr>
        <c:crossAx val="217383680"/>
        <c:crossesAt val="0"/>
        <c:crossBetween val="midCat"/>
      </c:valAx>
      <c:valAx>
        <c:axId val="217383680"/>
        <c:scaling>
          <c:orientation val="minMax"/>
          <c:max val="1"/>
          <c:min val="0"/>
        </c:scaling>
        <c:delete val="0"/>
        <c:axPos val="r"/>
        <c:majorGridlines>
          <c:spPr>
            <a:ln>
              <a:prstDash val="sysDot"/>
            </a:ln>
          </c:spPr>
        </c:majorGridlines>
        <c:title>
          <c:tx>
            <c:rich>
              <a:bodyPr rot="5400000" vert="horz"/>
              <a:lstStyle/>
              <a:p>
                <a:pPr>
                  <a:defRPr sz="1800"/>
                </a:pPr>
                <a:r>
                  <a:rPr lang="en-GB" sz="1800"/>
                  <a:t>Effect</a:t>
                </a:r>
                <a:r>
                  <a:rPr lang="en-GB" sz="1800" baseline="0"/>
                  <a:t> [%]</a:t>
                </a:r>
                <a:endParaRPr lang="en-GB" sz="1800"/>
              </a:p>
            </c:rich>
          </c:tx>
          <c:overlay val="0"/>
        </c:title>
        <c:numFmt formatCode="0%" sourceLinked="0"/>
        <c:majorTickMark val="out"/>
        <c:minorTickMark val="none"/>
        <c:tickLblPos val="nextTo"/>
        <c:txPr>
          <a:bodyPr/>
          <a:lstStyle/>
          <a:p>
            <a:pPr>
              <a:defRPr sz="1800" b="1"/>
            </a:pPr>
            <a:endParaRPr lang="en-DE"/>
          </a:p>
        </c:txPr>
        <c:crossAx val="217234048"/>
        <c:crosses val="max"/>
        <c:crossBetween val="midCat"/>
      </c:valAx>
    </c:plotArea>
    <c:legend>
      <c:legendPos val="l"/>
      <c:layout>
        <c:manualLayout>
          <c:xMode val="edge"/>
          <c:yMode val="edge"/>
          <c:x val="1.5779281763284379E-2"/>
          <c:y val="9.5158942705886304E-2"/>
          <c:w val="0.13150572834799121"/>
          <c:h val="0.7948954858203432"/>
        </c:manualLayout>
      </c:layout>
      <c:overlay val="1"/>
      <c:spPr>
        <a:solidFill>
          <a:schemeClr val="bg1"/>
        </a:solidFill>
        <a:ln w="3175">
          <a:solidFill>
            <a:schemeClr val="accent1"/>
          </a:solidFill>
        </a:ln>
      </c:spPr>
      <c:txPr>
        <a:bodyPr/>
        <a:lstStyle/>
        <a:p>
          <a:pPr>
            <a:defRPr sz="1400"/>
          </a:pPr>
          <a:endParaRPr lang="en-DE"/>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CA &amp; IA predictions</a:t>
            </a:r>
          </a:p>
        </c:rich>
      </c:tx>
      <c:overlay val="0"/>
    </c:title>
    <c:autoTitleDeleted val="0"/>
    <c:plotArea>
      <c:layout/>
      <c:scatterChart>
        <c:scatterStyle val="smoothMarker"/>
        <c:varyColors val="0"/>
        <c:ser>
          <c:idx val="0"/>
          <c:order val="0"/>
          <c:tx>
            <c:strRef>
              <c:f>'Plot data'!$D$5</c:f>
              <c:strCache>
                <c:ptCount val="1"/>
                <c:pt idx="0">
                  <c:v>CA</c:v>
                </c:pt>
              </c:strCache>
            </c:strRef>
          </c:tx>
          <c:spPr>
            <a:ln w="63500">
              <a:solidFill>
                <a:srgbClr val="FF0000"/>
              </a:solidFill>
            </a:ln>
          </c:spPr>
          <c:marker>
            <c:symbol val="none"/>
          </c:marker>
          <c:xVal>
            <c:numRef>
              <c:f>'Plot data'!$C$6:$C$104</c:f>
              <c:numCache>
                <c:formatCode>0.00E+00</c:formatCode>
                <c:ptCount val="99"/>
                <c:pt idx="0">
                  <c:v>9.2277029371430608</c:v>
                </c:pt>
                <c:pt idx="1">
                  <c:v>11.990816000055496</c:v>
                </c:pt>
                <c:pt idx="2">
                  <c:v>13.946423206815522</c:v>
                </c:pt>
                <c:pt idx="3">
                  <c:v>15.512024035579127</c:v>
                </c:pt>
                <c:pt idx="4">
                  <c:v>16.840326666045438</c:v>
                </c:pt>
                <c:pt idx="5">
                  <c:v>18.00655532444663</c:v>
                </c:pt>
                <c:pt idx="6">
                  <c:v>19.053994974205118</c:v>
                </c:pt>
                <c:pt idx="7">
                  <c:v>20.010107871540427</c:v>
                </c:pt>
                <c:pt idx="8">
                  <c:v>20.893537254926517</c:v>
                </c:pt>
                <c:pt idx="9">
                  <c:v>21.717586423122142</c:v>
                </c:pt>
                <c:pt idx="10">
                  <c:v>22.492119496211004</c:v>
                </c:pt>
                <c:pt idx="11">
                  <c:v>23.224676955962103</c:v>
                </c:pt>
                <c:pt idx="12">
                  <c:v>23.921168066672575</c:v>
                </c:pt>
                <c:pt idx="13">
                  <c:v>24.586320498289496</c:v>
                </c:pt>
                <c:pt idx="14">
                  <c:v>25.223983344960391</c:v>
                </c:pt>
                <c:pt idx="15">
                  <c:v>25.837337809347769</c:v>
                </c:pt>
                <c:pt idx="16">
                  <c:v>26.429047630441975</c:v>
                </c:pt>
                <c:pt idx="17">
                  <c:v>27.001368976663045</c:v>
                </c:pt>
                <c:pt idx="18">
                  <c:v>27.556232345879138</c:v>
                </c:pt>
                <c:pt idx="19">
                  <c:v>28.095304685020611</c:v>
                </c:pt>
                <c:pt idx="20">
                  <c:v>28.620037247083864</c:v>
                </c:pt>
                <c:pt idx="21">
                  <c:v>29.13170297781485</c:v>
                </c:pt>
                <c:pt idx="22">
                  <c:v>29.631426091663645</c:v>
                </c:pt>
                <c:pt idx="23">
                  <c:v>30.120205736332323</c:v>
                </c:pt>
                <c:pt idx="24">
                  <c:v>30.598935124651849</c:v>
                </c:pt>
                <c:pt idx="25">
                  <c:v>31.068417149575179</c:v>
                </c:pt>
                <c:pt idx="26">
                  <c:v>31.529377240851755</c:v>
                </c:pt>
                <c:pt idx="27">
                  <c:v>31.98247403691748</c:v>
                </c:pt>
                <c:pt idx="28">
                  <c:v>32.428308310601807</c:v>
                </c:pt>
                <c:pt idx="29">
                  <c:v>32.867430487614179</c:v>
                </c:pt>
                <c:pt idx="30">
                  <c:v>33.300347022339587</c:v>
                </c:pt>
                <c:pt idx="31">
                  <c:v>33.727525839273731</c:v>
                </c:pt>
                <c:pt idx="32">
                  <c:v>34.149401005575434</c:v>
                </c:pt>
                <c:pt idx="33">
                  <c:v>34.566376767237898</c:v>
                </c:pt>
                <c:pt idx="34">
                  <c:v>34.978831055788852</c:v>
                </c:pt>
                <c:pt idx="35">
                  <c:v>35.38711855241371</c:v>
                </c:pt>
                <c:pt idx="36">
                  <c:v>35.791573380626083</c:v>
                </c:pt>
                <c:pt idx="37">
                  <c:v>36.192511486105538</c:v>
                </c:pt>
                <c:pt idx="38">
                  <c:v>36.590232752345294</c:v>
                </c:pt>
                <c:pt idx="39">
                  <c:v>36.985022892751566</c:v>
                </c:pt>
                <c:pt idx="40">
                  <c:v>37.377155153389424</c:v>
                </c:pt>
                <c:pt idx="41">
                  <c:v>37.76689185535669</c:v>
                </c:pt>
                <c:pt idx="42">
                  <c:v>38.154485801540126</c:v>
                </c:pt>
                <c:pt idx="43">
                  <c:v>38.540181569076246</c:v>
                </c:pt>
                <c:pt idx="44">
                  <c:v>38.924216706053862</c:v>
                </c:pt>
                <c:pt idx="45">
                  <c:v>39.306822848741348</c:v>
                </c:pt>
                <c:pt idx="46">
                  <c:v>39.688226773810079</c:v>
                </c:pt>
                <c:pt idx="47">
                  <c:v>40.068651398584848</c:v>
                </c:pt>
                <c:pt idx="48">
                  <c:v>40.448316741230549</c:v>
                </c:pt>
                <c:pt idx="49">
                  <c:v>40.827440851940317</c:v>
                </c:pt>
                <c:pt idx="50">
                  <c:v>41.206240725594405</c:v>
                </c:pt>
                <c:pt idx="51">
                  <c:v>41.58493320598987</c:v>
                </c:pt>
                <c:pt idx="52">
                  <c:v>41.963735891588001</c:v>
                </c:pt>
                <c:pt idx="53">
                  <c:v>42.34286805278164</c:v>
                </c:pt>
                <c:pt idx="54">
                  <c:v>42.722551570953485</c:v>
                </c:pt>
                <c:pt idx="55">
                  <c:v>43.103011910085769</c:v>
                </c:pt>
                <c:pt idx="56">
                  <c:v>43.484479132411543</c:v>
                </c:pt>
                <c:pt idx="57">
                  <c:v>43.867188970592288</c:v>
                </c:pt>
                <c:pt idx="58">
                  <c:v>44.251383970204316</c:v>
                </c:pt>
                <c:pt idx="59">
                  <c:v>44.637314717963335</c:v>
                </c:pt>
                <c:pt idx="60">
                  <c:v>45.025241173180007</c:v>
                </c:pt>
                <c:pt idx="61">
                  <c:v>45.415434122498162</c:v>
                </c:pt>
                <c:pt idx="62">
                  <c:v>45.80817678112912</c:v>
                </c:pt>
                <c:pt idx="63">
                  <c:v>46.203766567696889</c:v>
                </c:pt>
                <c:pt idx="64">
                  <c:v>46.602517084623742</c:v>
                </c:pt>
                <c:pt idx="65">
                  <c:v>47.004760341941626</c:v>
                </c:pt>
                <c:pt idx="66">
                  <c:v>47.410849269806498</c:v>
                </c:pt>
                <c:pt idx="67">
                  <c:v>47.821160574201841</c:v>
                </c:pt>
                <c:pt idx="68">
                  <c:v>48.23609800185347</c:v>
                </c:pt>
                <c:pt idx="69">
                  <c:v>48.656096094904107</c:v>
                </c:pt>
                <c:pt idx="70">
                  <c:v>49.081624534308972</c:v>
                </c:pt>
                <c:pt idx="71">
                  <c:v>49.513193194410285</c:v>
                </c:pt>
                <c:pt idx="72">
                  <c:v>49.951358061361596</c:v>
                </c:pt>
                <c:pt idx="73">
                  <c:v>50.396728207235356</c:v>
                </c:pt>
                <c:pt idx="74">
                  <c:v>50.849974062859651</c:v>
                </c:pt>
                <c:pt idx="75">
                  <c:v>51.311837300033062</c:v>
                </c:pt>
                <c:pt idx="76">
                  <c:v>51.783142723922488</c:v>
                </c:pt>
                <c:pt idx="77">
                  <c:v>52.264812698009592</c:v>
                </c:pt>
                <c:pt idx="78">
                  <c:v>52.757884789826441</c:v>
                </c:pt>
                <c:pt idx="79">
                  <c:v>53.263533555009708</c:v>
                </c:pt>
                <c:pt idx="80">
                  <c:v>53.783097698647474</c:v>
                </c:pt>
                <c:pt idx="81">
                  <c:v>54.31811431052823</c:v>
                </c:pt>
                <c:pt idx="82">
                  <c:v>54.870362533523497</c:v>
                </c:pt>
                <c:pt idx="83">
                  <c:v>55.44192000180329</c:v>
                </c:pt>
                <c:pt idx="84">
                  <c:v>56.035236857531565</c:v>
                </c:pt>
                <c:pt idx="85">
                  <c:v>56.653234422790085</c:v>
                </c:pt>
                <c:pt idx="86">
                  <c:v>57.299439189557511</c:v>
                </c:pt>
                <c:pt idx="87">
                  <c:v>57.978168627893972</c:v>
                </c:pt>
                <c:pt idx="88">
                  <c:v>58.694795134519872</c:v>
                </c:pt>
                <c:pt idx="89">
                  <c:v>59.456131612981153</c:v>
                </c:pt>
                <c:pt idx="90">
                  <c:v>60.271013549205819</c:v>
                </c:pt>
                <c:pt idx="91">
                  <c:v>61.151212851687603</c:v>
                </c:pt>
                <c:pt idx="92">
                  <c:v>62.112942562412286</c:v>
                </c:pt>
                <c:pt idx="93">
                  <c:v>63.179485697843226</c:v>
                </c:pt>
                <c:pt idx="94">
                  <c:v>64.386150005991752</c:v>
                </c:pt>
                <c:pt idx="95">
                  <c:v>65.790599821079184</c:v>
                </c:pt>
                <c:pt idx="96">
                  <c:v>67.497702230249459</c:v>
                </c:pt>
                <c:pt idx="97">
                  <c:v>69.734010143280429</c:v>
                </c:pt>
                <c:pt idx="98">
                  <c:v>73.183566185601336</c:v>
                </c:pt>
              </c:numCache>
            </c:numRef>
          </c:xVal>
          <c:yVal>
            <c:numRef>
              <c:f>'Plot data'!$D$6:$D$104</c:f>
              <c:numCache>
                <c:formatCode>0.00</c:formatCode>
                <c:ptCount val="99"/>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numCache>
            </c:numRef>
          </c:yVal>
          <c:smooth val="1"/>
          <c:extLst>
            <c:ext xmlns:c16="http://schemas.microsoft.com/office/drawing/2014/chart" uri="{C3380CC4-5D6E-409C-BE32-E72D297353CC}">
              <c16:uniqueId val="{00000000-9B74-43F1-BC1A-B91717E69F30}"/>
            </c:ext>
          </c:extLst>
        </c:ser>
        <c:ser>
          <c:idx val="1"/>
          <c:order val="1"/>
          <c:tx>
            <c:v>IA</c:v>
          </c:tx>
          <c:spPr>
            <a:ln w="63500">
              <a:solidFill>
                <a:srgbClr val="00B0F0"/>
              </a:solidFill>
            </a:ln>
          </c:spPr>
          <c:marker>
            <c:symbol val="none"/>
          </c:marker>
          <c:xVal>
            <c:numRef>
              <c:f>'Plot data'!$F$6:$F$56</c:f>
              <c:numCache>
                <c:formatCode>0.00E+00</c:formatCode>
                <c:ptCount val="51"/>
                <c:pt idx="0">
                  <c:v>9.9999999999999995E-7</c:v>
                </c:pt>
                <c:pt idx="1">
                  <c:v>1.6595869074375577E-6</c:v>
                </c:pt>
                <c:pt idx="2">
                  <c:v>2.7542287033381663E-6</c:v>
                </c:pt>
                <c:pt idx="3">
                  <c:v>4.5708818961487476E-6</c:v>
                </c:pt>
                <c:pt idx="4">
                  <c:v>7.5857757502918323E-6</c:v>
                </c:pt>
                <c:pt idx="5">
                  <c:v>1.2589254117941658E-5</c:v>
                </c:pt>
                <c:pt idx="6">
                  <c:v>2.0892961308540399E-5</c:v>
                </c:pt>
                <c:pt idx="7">
                  <c:v>3.4673685045253161E-5</c:v>
                </c:pt>
                <c:pt idx="8">
                  <c:v>5.7543993733715576E-5</c:v>
                </c:pt>
                <c:pt idx="9">
                  <c:v>9.5499258602143526E-5</c:v>
                </c:pt>
                <c:pt idx="10">
                  <c:v>1.584893192461112E-4</c:v>
                </c:pt>
                <c:pt idx="11">
                  <c:v>2.6302679918953782E-4</c:v>
                </c:pt>
                <c:pt idx="12">
                  <c:v>4.3651583224016562E-4</c:v>
                </c:pt>
                <c:pt idx="13">
                  <c:v>7.2443596007498929E-4</c:v>
                </c:pt>
                <c:pt idx="14">
                  <c:v>1.2022644346174124E-3</c:v>
                </c:pt>
                <c:pt idx="15">
                  <c:v>1.9952623149688781E-3</c:v>
                </c:pt>
                <c:pt idx="16">
                  <c:v>3.3113112148259105E-3</c:v>
                </c:pt>
                <c:pt idx="17">
                  <c:v>5.4954087385762473E-3</c:v>
                </c:pt>
                <c:pt idx="18">
                  <c:v>9.1201083935590881E-3</c:v>
                </c:pt>
                <c:pt idx="19">
                  <c:v>1.5135612484362064E-2</c:v>
                </c:pt>
                <c:pt idx="20">
                  <c:v>2.5118864315095819E-2</c:v>
                </c:pt>
                <c:pt idx="21">
                  <c:v>4.1686938347033534E-2</c:v>
                </c:pt>
                <c:pt idx="22">
                  <c:v>6.9183097091893617E-2</c:v>
                </c:pt>
                <c:pt idx="23">
                  <c:v>0.11481536214968813</c:v>
                </c:pt>
                <c:pt idx="24">
                  <c:v>0.1905460717963248</c:v>
                </c:pt>
                <c:pt idx="25">
                  <c:v>0.31622776601683794</c:v>
                </c:pt>
                <c:pt idx="26">
                  <c:v>0.52480746024977232</c:v>
                </c:pt>
                <c:pt idx="27">
                  <c:v>0.87096358995608147</c:v>
                </c:pt>
                <c:pt idx="28">
                  <c:v>1.4454397707459281</c:v>
                </c:pt>
                <c:pt idx="29">
                  <c:v>2.3988329190194899</c:v>
                </c:pt>
                <c:pt idx="30">
                  <c:v>3.98107170553497</c:v>
                </c:pt>
                <c:pt idx="31">
                  <c:v>6.6069344800759655</c:v>
                </c:pt>
                <c:pt idx="32">
                  <c:v>10.964781961431854</c:v>
                </c:pt>
                <c:pt idx="33">
                  <c:v>18.197008586099834</c:v>
                </c:pt>
                <c:pt idx="34">
                  <c:v>30.199517204020204</c:v>
                </c:pt>
                <c:pt idx="35">
                  <c:v>50.118723362727259</c:v>
                </c:pt>
                <c:pt idx="36">
                  <c:v>83.176377110267126</c:v>
                </c:pt>
                <c:pt idx="37">
                  <c:v>138.03842646028872</c:v>
                </c:pt>
                <c:pt idx="38">
                  <c:v>229.08676527677702</c:v>
                </c:pt>
                <c:pt idx="39">
                  <c:v>380.18939632056163</c:v>
                </c:pt>
                <c:pt idx="40">
                  <c:v>630.95734448019482</c:v>
                </c:pt>
                <c:pt idx="41">
                  <c:v>1047.1285480508991</c:v>
                </c:pt>
                <c:pt idx="42">
                  <c:v>1737.8008287493772</c:v>
                </c:pt>
                <c:pt idx="43">
                  <c:v>2884.0315031266132</c:v>
                </c:pt>
                <c:pt idx="44">
                  <c:v>4786.3009232263848</c:v>
                </c:pt>
                <c:pt idx="45">
                  <c:v>7943.2823472428299</c:v>
                </c:pt>
                <c:pt idx="46">
                  <c:v>13182.567385564067</c:v>
                </c:pt>
                <c:pt idx="47">
                  <c:v>21877.61623949555</c:v>
                </c:pt>
                <c:pt idx="48">
                  <c:v>36307.805477010232</c:v>
                </c:pt>
                <c:pt idx="49">
                  <c:v>60255.958607435699</c:v>
                </c:pt>
                <c:pt idx="50">
                  <c:v>100000</c:v>
                </c:pt>
              </c:numCache>
            </c:numRef>
          </c:xVal>
          <c:yVal>
            <c:numRef>
              <c:f>'Plot data'!$G$6:$G$56</c:f>
              <c:numCache>
                <c:formatCode>0.00</c:formatCode>
                <c:ptCount val="51"/>
                <c:pt idx="0">
                  <c:v>0</c:v>
                </c:pt>
                <c:pt idx="1">
                  <c:v>0</c:v>
                </c:pt>
                <c:pt idx="2">
                  <c:v>0</c:v>
                </c:pt>
                <c:pt idx="3">
                  <c:v>0</c:v>
                </c:pt>
                <c:pt idx="4">
                  <c:v>0</c:v>
                </c:pt>
                <c:pt idx="5">
                  <c:v>0</c:v>
                </c:pt>
                <c:pt idx="6">
                  <c:v>4.2188474935755949E-15</c:v>
                </c:pt>
                <c:pt idx="7">
                  <c:v>1.1435297153639112E-14</c:v>
                </c:pt>
                <c:pt idx="8">
                  <c:v>3.141931159689193E-14</c:v>
                </c:pt>
                <c:pt idx="9">
                  <c:v>8.5820239803524601E-14</c:v>
                </c:pt>
                <c:pt idx="10">
                  <c:v>2.3459012510329558E-13</c:v>
                </c:pt>
                <c:pt idx="11">
                  <c:v>6.4137584132595293E-13</c:v>
                </c:pt>
                <c:pt idx="12">
                  <c:v>1.7543744235126724E-12</c:v>
                </c:pt>
                <c:pt idx="13">
                  <c:v>4.8016035592013395E-12</c:v>
                </c:pt>
                <c:pt idx="14">
                  <c:v>1.3149814570567742E-11</c:v>
                </c:pt>
                <c:pt idx="15">
                  <c:v>3.6036063022493181E-11</c:v>
                </c:pt>
                <c:pt idx="16">
                  <c:v>9.8830832406804348E-11</c:v>
                </c:pt>
                <c:pt idx="17">
                  <c:v>2.7127833313045357E-10</c:v>
                </c:pt>
                <c:pt idx="18">
                  <c:v>7.4532369165325463E-10</c:v>
                </c:pt>
                <c:pt idx="19">
                  <c:v>2.0498678310332252E-9</c:v>
                </c:pt>
                <c:pt idx="20">
                  <c:v>5.6442873708206776E-9</c:v>
                </c:pt>
                <c:pt idx="21">
                  <c:v>1.5561567590083314E-8</c:v>
                </c:pt>
                <c:pt idx="22">
                  <c:v>4.2966183610992914E-8</c:v>
                </c:pt>
                <c:pt idx="23">
                  <c:v>1.1882548744956978E-7</c:v>
                </c:pt>
                <c:pt idx="24">
                  <c:v>3.2922826798120752E-7</c:v>
                </c:pt>
                <c:pt idx="25">
                  <c:v>9.141218185737543E-7</c:v>
                </c:pt>
                <c:pt idx="26">
                  <c:v>2.5443132636304711E-6</c:v>
                </c:pt>
                <c:pt idx="27">
                  <c:v>7.1018284402146747E-6</c:v>
                </c:pt>
                <c:pt idx="28">
                  <c:v>1.9889365281189342E-5</c:v>
                </c:pt>
                <c:pt idx="29">
                  <c:v>5.5924291105902135E-5</c:v>
                </c:pt>
                <c:pt idx="30">
                  <c:v>1.5800323850745368E-4</c:v>
                </c:pt>
                <c:pt idx="31">
                  <c:v>4.4903261784201565E-4</c:v>
                </c:pt>
                <c:pt idx="32">
                  <c:v>1.2853480126893135E-3</c:v>
                </c:pt>
                <c:pt idx="33">
                  <c:v>3.7118496420094349E-3</c:v>
                </c:pt>
                <c:pt idx="34">
                  <c:v>1.0830213059430549E-2</c:v>
                </c:pt>
                <c:pt idx="35">
                  <c:v>3.1920773235366684E-2</c:v>
                </c:pt>
                <c:pt idx="36">
                  <c:v>9.4292225846248967E-2</c:v>
                </c:pt>
                <c:pt idx="37">
                  <c:v>0.26905534992336066</c:v>
                </c:pt>
                <c:pt idx="38">
                  <c:v>0.64932653460309719</c:v>
                </c:pt>
                <c:pt idx="39">
                  <c:v>0.97831355307285739</c:v>
                </c:pt>
                <c:pt idx="40">
                  <c:v>0.99999994744382248</c:v>
                </c:pt>
                <c:pt idx="41">
                  <c:v>1</c:v>
                </c:pt>
                <c:pt idx="42">
                  <c:v>1</c:v>
                </c:pt>
                <c:pt idx="43">
                  <c:v>1</c:v>
                </c:pt>
                <c:pt idx="44">
                  <c:v>1</c:v>
                </c:pt>
                <c:pt idx="45">
                  <c:v>1</c:v>
                </c:pt>
                <c:pt idx="46">
                  <c:v>1</c:v>
                </c:pt>
                <c:pt idx="47">
                  <c:v>1</c:v>
                </c:pt>
                <c:pt idx="48">
                  <c:v>1</c:v>
                </c:pt>
                <c:pt idx="49">
                  <c:v>1</c:v>
                </c:pt>
                <c:pt idx="50">
                  <c:v>1</c:v>
                </c:pt>
              </c:numCache>
            </c:numRef>
          </c:yVal>
          <c:smooth val="1"/>
          <c:extLst>
            <c:ext xmlns:c16="http://schemas.microsoft.com/office/drawing/2014/chart" uri="{C3380CC4-5D6E-409C-BE32-E72D297353CC}">
              <c16:uniqueId val="{00000001-9B74-43F1-BC1A-B91717E69F30}"/>
            </c:ext>
          </c:extLst>
        </c:ser>
        <c:dLbls>
          <c:showLegendKey val="0"/>
          <c:showVal val="0"/>
          <c:showCatName val="0"/>
          <c:showSerName val="0"/>
          <c:showPercent val="0"/>
          <c:showBubbleSize val="0"/>
        </c:dLbls>
        <c:axId val="217447040"/>
        <c:axId val="217531136"/>
      </c:scatterChart>
      <c:valAx>
        <c:axId val="217447040"/>
        <c:scaling>
          <c:logBase val="10"/>
          <c:orientation val="minMax"/>
        </c:scaling>
        <c:delete val="0"/>
        <c:axPos val="b"/>
        <c:majorGridlines>
          <c:spPr>
            <a:ln>
              <a:prstDash val="sysDot"/>
            </a:ln>
          </c:spPr>
        </c:majorGridlines>
        <c:title>
          <c:tx>
            <c:rich>
              <a:bodyPr/>
              <a:lstStyle/>
              <a:p>
                <a:pPr>
                  <a:defRPr sz="1800"/>
                </a:pPr>
                <a:r>
                  <a:rPr lang="en-GB" sz="1800"/>
                  <a:t>mixture concentration</a:t>
                </a:r>
              </a:p>
            </c:rich>
          </c:tx>
          <c:overlay val="0"/>
        </c:title>
        <c:numFmt formatCode="0.00E+00" sourceLinked="0"/>
        <c:majorTickMark val="out"/>
        <c:minorTickMark val="none"/>
        <c:tickLblPos val="nextTo"/>
        <c:txPr>
          <a:bodyPr/>
          <a:lstStyle/>
          <a:p>
            <a:pPr>
              <a:defRPr sz="1600" b="1"/>
            </a:pPr>
            <a:endParaRPr lang="en-DE"/>
          </a:p>
        </c:txPr>
        <c:crossAx val="217531136"/>
        <c:crossesAt val="0"/>
        <c:crossBetween val="midCat"/>
      </c:valAx>
      <c:valAx>
        <c:axId val="217531136"/>
        <c:scaling>
          <c:orientation val="minMax"/>
          <c:max val="1"/>
          <c:min val="0"/>
        </c:scaling>
        <c:delete val="0"/>
        <c:axPos val="r"/>
        <c:majorGridlines>
          <c:spPr>
            <a:ln>
              <a:prstDash val="sysDot"/>
            </a:ln>
          </c:spPr>
        </c:majorGridlines>
        <c:title>
          <c:tx>
            <c:rich>
              <a:bodyPr rot="5400000" vert="horz"/>
              <a:lstStyle/>
              <a:p>
                <a:pPr>
                  <a:defRPr sz="1800"/>
                </a:pPr>
                <a:r>
                  <a:rPr lang="en-GB" sz="1800"/>
                  <a:t>Mixture effect</a:t>
                </a:r>
                <a:r>
                  <a:rPr lang="en-GB" sz="1800" baseline="0"/>
                  <a:t> [%]</a:t>
                </a:r>
                <a:endParaRPr lang="en-GB" sz="1800"/>
              </a:p>
            </c:rich>
          </c:tx>
          <c:overlay val="0"/>
        </c:title>
        <c:numFmt formatCode="0%" sourceLinked="0"/>
        <c:majorTickMark val="out"/>
        <c:minorTickMark val="none"/>
        <c:tickLblPos val="nextTo"/>
        <c:txPr>
          <a:bodyPr/>
          <a:lstStyle/>
          <a:p>
            <a:pPr>
              <a:defRPr sz="1800" b="1"/>
            </a:pPr>
            <a:endParaRPr lang="en-DE"/>
          </a:p>
        </c:txPr>
        <c:crossAx val="217447040"/>
        <c:crosses val="max"/>
        <c:crossBetween val="midCat"/>
      </c:valAx>
    </c:plotArea>
    <c:legend>
      <c:legendPos val="l"/>
      <c:layout>
        <c:manualLayout>
          <c:xMode val="edge"/>
          <c:yMode val="edge"/>
          <c:x val="0.70428316918100409"/>
          <c:y val="8.2571847046363528E-2"/>
          <c:w val="0.19683822677364415"/>
          <c:h val="0.10889870043682191"/>
        </c:manualLayout>
      </c:layout>
      <c:overlay val="1"/>
      <c:spPr>
        <a:solidFill>
          <a:schemeClr val="bg1"/>
        </a:solidFill>
        <a:ln w="3175">
          <a:solidFill>
            <a:schemeClr val="accent1"/>
          </a:solidFill>
        </a:ln>
      </c:spPr>
      <c:txPr>
        <a:bodyPr/>
        <a:lstStyle/>
        <a:p>
          <a:pPr>
            <a:defRPr sz="2800"/>
          </a:pPr>
          <a:endParaRPr lang="en-DE"/>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Toxic Units for</a:t>
            </a:r>
            <a:r>
              <a:rPr lang="en-GB" baseline="0"/>
              <a:t> mixture effects </a:t>
            </a:r>
            <a:r>
              <a:rPr lang="en-GB" sz="1800" b="1" i="0" u="none" strike="noStrike" baseline="0"/>
              <a:t>predicted  by CA</a:t>
            </a:r>
            <a:endParaRPr lang="en-GB"/>
          </a:p>
        </c:rich>
      </c:tx>
      <c:overlay val="1"/>
    </c:title>
    <c:autoTitleDeleted val="0"/>
    <c:plotArea>
      <c:layout/>
      <c:scatterChart>
        <c:scatterStyle val="smoothMarker"/>
        <c:varyColors val="0"/>
        <c:ser>
          <c:idx val="0"/>
          <c:order val="0"/>
          <c:tx>
            <c:strRef>
              <c:f>TUS!$D$37</c:f>
              <c:strCache>
                <c:ptCount val="1"/>
                <c:pt idx="0">
                  <c:v>BisphenolA</c:v>
                </c:pt>
              </c:strCache>
            </c:strRef>
          </c:tx>
          <c:marker>
            <c:symbol val="none"/>
          </c:marker>
          <c:xVal>
            <c:numRef>
              <c:f>TUS!$C$38:$C$136</c:f>
              <c:numCache>
                <c:formatCode>0.00</c:formatCode>
                <c:ptCount val="99"/>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numCache>
            </c:numRef>
          </c:xVal>
          <c:yVal>
            <c:numRef>
              <c:f>TUS!$D$38:$D$136</c:f>
              <c:numCache>
                <c:formatCode>0.0000</c:formatCode>
                <c:ptCount val="99"/>
                <c:pt idx="0">
                  <c:v>2.5425667459515085E-2</c:v>
                </c:pt>
                <c:pt idx="1">
                  <c:v>2.9874208461849867E-2</c:v>
                </c:pt>
                <c:pt idx="2">
                  <c:v>3.2748780421653766E-2</c:v>
                </c:pt>
                <c:pt idx="3">
                  <c:v>3.4918834753254649E-2</c:v>
                </c:pt>
                <c:pt idx="4">
                  <c:v>3.668091886393518E-2</c:v>
                </c:pt>
                <c:pt idx="5">
                  <c:v>3.8174442288968526E-2</c:v>
                </c:pt>
                <c:pt idx="6">
                  <c:v>3.9476804065171484E-2</c:v>
                </c:pt>
                <c:pt idx="7">
                  <c:v>4.0635698008852132E-2</c:v>
                </c:pt>
                <c:pt idx="8">
                  <c:v>4.1682710941468706E-2</c:v>
                </c:pt>
                <c:pt idx="9">
                  <c:v>4.2639902429951582E-2</c:v>
                </c:pt>
                <c:pt idx="10">
                  <c:v>4.3523319777247362E-2</c:v>
                </c:pt>
                <c:pt idx="11">
                  <c:v>4.4345020822352574E-2</c:v>
                </c:pt>
                <c:pt idx="12">
                  <c:v>4.5114307742534214E-2</c:v>
                </c:pt>
                <c:pt idx="13">
                  <c:v>4.5838515688690143E-2</c:v>
                </c:pt>
                <c:pt idx="14">
                  <c:v>4.6523536694113313E-2</c:v>
                </c:pt>
                <c:pt idx="15">
                  <c:v>4.7174179160023588E-2</c:v>
                </c:pt>
                <c:pt idx="16">
                  <c:v>4.7794421406359672E-2</c:v>
                </c:pt>
                <c:pt idx="17">
                  <c:v>4.8387594800790877E-2</c:v>
                </c:pt>
                <c:pt idx="18">
                  <c:v>4.8956518789289347E-2</c:v>
                </c:pt>
                <c:pt idx="19">
                  <c:v>4.9503602289033215E-2</c:v>
                </c:pt>
                <c:pt idx="20">
                  <c:v>5.0030921061234489E-2</c:v>
                </c:pt>
                <c:pt idx="21">
                  <c:v>5.0540277611062043E-2</c:v>
                </c:pt>
                <c:pt idx="22">
                  <c:v>5.1033248165020612E-2</c:v>
                </c:pt>
                <c:pt idx="23">
                  <c:v>5.1511219947666789E-2</c:v>
                </c:pt>
                <c:pt idx="24">
                  <c:v>5.1975421077470052E-2</c:v>
                </c:pt>
                <c:pt idx="25">
                  <c:v>5.2426944777694502E-2</c:v>
                </c:pt>
                <c:pt idx="26">
                  <c:v>5.2866769159332465E-2</c:v>
                </c:pt>
                <c:pt idx="27">
                  <c:v>5.3295773519718238E-2</c:v>
                </c:pt>
                <c:pt idx="28">
                  <c:v>5.3714751873475269E-2</c:v>
                </c:pt>
                <c:pt idx="29">
                  <c:v>5.4124424265946269E-2</c:v>
                </c:pt>
                <c:pt idx="30">
                  <c:v>5.452544629565511E-2</c:v>
                </c:pt>
                <c:pt idx="31">
                  <c:v>5.491841717958941E-2</c:v>
                </c:pt>
                <c:pt idx="32">
                  <c:v>5.5303886624762891E-2</c:v>
                </c:pt>
                <c:pt idx="33">
                  <c:v>5.5682360715691923E-2</c:v>
                </c:pt>
                <c:pt idx="34">
                  <c:v>5.6054306985862799E-2</c:v>
                </c:pt>
                <c:pt idx="35">
                  <c:v>5.6420158808915724E-2</c:v>
                </c:pt>
                <c:pt idx="36">
                  <c:v>5.6780319219895424E-2</c:v>
                </c:pt>
                <c:pt idx="37">
                  <c:v>5.7135164256874899E-2</c:v>
                </c:pt>
                <c:pt idx="38">
                  <c:v>5.7485045897316865E-2</c:v>
                </c:pt>
                <c:pt idx="39">
                  <c:v>5.7830294650786096E-2</c:v>
                </c:pt>
                <c:pt idx="40">
                  <c:v>5.8171221859366455E-2</c:v>
                </c:pt>
                <c:pt idx="41">
                  <c:v>5.8508121748840451E-2</c:v>
                </c:pt>
                <c:pt idx="42">
                  <c:v>5.8841273266951613E-2</c:v>
                </c:pt>
                <c:pt idx="43">
                  <c:v>5.9170941739577855E-2</c:v>
                </c:pt>
                <c:pt idx="44">
                  <c:v>5.9497380371151348E-2</c:v>
                </c:pt>
                <c:pt idx="45">
                  <c:v>5.9820831611980874E-2</c:v>
                </c:pt>
                <c:pt idx="46">
                  <c:v>6.0141528412114911E-2</c:v>
                </c:pt>
                <c:pt idx="47">
                  <c:v>6.0459695378912368E-2</c:v>
                </c:pt>
                <c:pt idx="48">
                  <c:v>6.0775549853469557E-2</c:v>
                </c:pt>
                <c:pt idx="49">
                  <c:v>6.1089302919417471E-2</c:v>
                </c:pt>
                <c:pt idx="50">
                  <c:v>6.140116035629279E-2</c:v>
                </c:pt>
                <c:pt idx="51">
                  <c:v>6.1711323548658228E-2</c:v>
                </c:pt>
                <c:pt idx="52">
                  <c:v>6.2019990361371576E-2</c:v>
                </c:pt>
                <c:pt idx="53">
                  <c:v>6.2327355990849855E-2</c:v>
                </c:pt>
                <c:pt idx="54">
                  <c:v>6.2633613801834992E-2</c:v>
                </c:pt>
                <c:pt idx="55">
                  <c:v>6.2938956159028961E-2</c:v>
                </c:pt>
                <c:pt idx="56">
                  <c:v>6.3243575263029997E-2</c:v>
                </c:pt>
                <c:pt idx="57">
                  <c:v>6.3547664000270648E-2</c:v>
                </c:pt>
                <c:pt idx="58">
                  <c:v>6.3851416817152978E-2</c:v>
                </c:pt>
                <c:pt idx="59">
                  <c:v>6.4155030629306317E-2</c:v>
                </c:pt>
                <c:pt idx="60">
                  <c:v>6.4458705777907313E-2</c:v>
                </c:pt>
                <c:pt idx="61">
                  <c:v>6.4762647046324839E-2</c:v>
                </c:pt>
                <c:pt idx="62">
                  <c:v>6.5067064752060921E-2</c:v>
                </c:pt>
                <c:pt idx="63">
                  <c:v>6.537217593111122E-2</c:v>
                </c:pt>
                <c:pt idx="64">
                  <c:v>6.5678205634580766E-2</c:v>
                </c:pt>
                <c:pt idx="65">
                  <c:v>6.5985388360779537E-2</c:v>
                </c:pt>
                <c:pt idx="66">
                  <c:v>6.629396965026646E-2</c:v>
                </c:pt>
                <c:pt idx="67">
                  <c:v>6.6604207876623661E-2</c:v>
                </c:pt>
                <c:pt idx="68">
                  <c:v>6.6916376272426692E-2</c:v>
                </c:pt>
                <c:pt idx="69">
                  <c:v>6.7230765238308163E-2</c:v>
                </c:pt>
                <c:pt idx="70">
                  <c:v>6.7547684993717008E-2</c:v>
                </c:pt>
                <c:pt idx="71">
                  <c:v>6.7867468641641726E-2</c:v>
                </c:pt>
                <c:pt idx="72">
                  <c:v>6.8190475737143971E-2</c:v>
                </c:pt>
                <c:pt idx="73">
                  <c:v>6.8517096472322556E-2</c:v>
                </c:pt>
                <c:pt idx="74">
                  <c:v>6.8847756620099829E-2</c:v>
                </c:pt>
                <c:pt idx="75">
                  <c:v>6.9182923418484726E-2</c:v>
                </c:pt>
                <c:pt idx="76">
                  <c:v>6.9523112629290132E-2</c:v>
                </c:pt>
                <c:pt idx="77">
                  <c:v>6.9868897075746964E-2</c:v>
                </c:pt>
                <c:pt idx="78">
                  <c:v>7.0220917059510918E-2</c:v>
                </c:pt>
                <c:pt idx="79">
                  <c:v>7.0579893190159532E-2</c:v>
                </c:pt>
                <c:pt idx="80">
                  <c:v>7.094664234593355E-2</c:v>
                </c:pt>
                <c:pt idx="81">
                  <c:v>7.1322097748421603E-2</c:v>
                </c:pt>
                <c:pt idx="82">
                  <c:v>7.1707334515492382E-2</c:v>
                </c:pt>
                <c:pt idx="83">
                  <c:v>7.2103602618827645E-2</c:v>
                </c:pt>
                <c:pt idx="84">
                  <c:v>7.251237001738832E-2</c:v>
                </c:pt>
                <c:pt idx="85">
                  <c:v>7.2935380037898012E-2</c:v>
                </c:pt>
                <c:pt idx="86">
                  <c:v>7.3374729124659435E-2</c:v>
                </c:pt>
                <c:pt idx="87">
                  <c:v>7.3832974413418975E-2</c:v>
                </c:pt>
                <c:pt idx="88">
                  <c:v>7.4313286179457774E-2</c:v>
                </c:pt>
                <c:pt idx="89">
                  <c:v>7.481966996909202E-2</c:v>
                </c:pt>
                <c:pt idx="90">
                  <c:v>7.535730101317141E-2</c:v>
                </c:pt>
                <c:pt idx="91">
                  <c:v>7.5933047683456517E-2</c:v>
                </c:pt>
                <c:pt idx="92">
                  <c:v>7.6556330587689278E-2</c:v>
                </c:pt>
                <c:pt idx="93">
                  <c:v>7.7240618009845607E-2</c:v>
                </c:pt>
                <c:pt idx="94">
                  <c:v>7.8006232858662955E-2</c:v>
                </c:pt>
                <c:pt idx="95">
                  <c:v>7.8886177912378119E-2</c:v>
                </c:pt>
                <c:pt idx="96">
                  <c:v>7.9940064425392893E-2</c:v>
                </c:pt>
                <c:pt idx="97">
                  <c:v>8.1295564156514802E-2</c:v>
                </c:pt>
                <c:pt idx="98">
                  <c:v>8.3333333333333315E-2</c:v>
                </c:pt>
              </c:numCache>
            </c:numRef>
          </c:yVal>
          <c:smooth val="1"/>
          <c:extLst>
            <c:ext xmlns:c16="http://schemas.microsoft.com/office/drawing/2014/chart" uri="{C3380CC4-5D6E-409C-BE32-E72D297353CC}">
              <c16:uniqueId val="{00000000-DE58-4240-BBFC-402FF6C211BC}"/>
            </c:ext>
          </c:extLst>
        </c:ser>
        <c:ser>
          <c:idx val="1"/>
          <c:order val="1"/>
          <c:tx>
            <c:strRef>
              <c:f>TUS!$E$37</c:f>
              <c:strCache>
                <c:ptCount val="1"/>
                <c:pt idx="0">
                  <c:v>Chlorophene</c:v>
                </c:pt>
              </c:strCache>
            </c:strRef>
          </c:tx>
          <c:marker>
            <c:symbol val="none"/>
          </c:marker>
          <c:xVal>
            <c:numRef>
              <c:f>TUS!$C$38:$C$136</c:f>
              <c:numCache>
                <c:formatCode>0.00</c:formatCode>
                <c:ptCount val="99"/>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numCache>
            </c:numRef>
          </c:xVal>
          <c:yVal>
            <c:numRef>
              <c:f>TUS!$E$38:$E$136</c:f>
              <c:numCache>
                <c:formatCode>0.0000</c:formatCode>
                <c:ptCount val="99"/>
                <c:pt idx="0">
                  <c:v>4.3649933288717108E-2</c:v>
                </c:pt>
                <c:pt idx="1">
                  <c:v>4.8223888865079396E-2</c:v>
                </c:pt>
                <c:pt idx="2">
                  <c:v>5.0983981044021132E-2</c:v>
                </c:pt>
                <c:pt idx="3">
                  <c:v>5.2976250066653637E-2</c:v>
                </c:pt>
                <c:pt idx="4">
                  <c:v>5.4539983986445897E-2</c:v>
                </c:pt>
                <c:pt idx="5">
                  <c:v>5.5829378317090214E-2</c:v>
                </c:pt>
                <c:pt idx="6">
                  <c:v>5.6927837579018647E-2</c:v>
                </c:pt>
                <c:pt idx="7">
                  <c:v>5.7885668309992241E-2</c:v>
                </c:pt>
                <c:pt idx="8">
                  <c:v>5.873558612973407E-2</c:v>
                </c:pt>
                <c:pt idx="9">
                  <c:v>5.950007820029387E-2</c:v>
                </c:pt>
                <c:pt idx="10">
                  <c:v>6.0195272880592954E-2</c:v>
                </c:pt>
                <c:pt idx="11">
                  <c:v>6.0833135016646077E-2</c:v>
                </c:pt>
                <c:pt idx="12">
                  <c:v>6.1422787954648617E-2</c:v>
                </c:pt>
                <c:pt idx="13">
                  <c:v>6.1971348843624818E-2</c:v>
                </c:pt>
                <c:pt idx="14">
                  <c:v>6.2484477709387379E-2</c:v>
                </c:pt>
                <c:pt idx="15">
                  <c:v>6.2966750552468115E-2</c:v>
                </c:pt>
                <c:pt idx="16">
                  <c:v>6.3421920129384121E-2</c:v>
                </c:pt>
                <c:pt idx="17">
                  <c:v>6.3853102719154051E-2</c:v>
                </c:pt>
                <c:pt idx="18">
                  <c:v>6.4262914748227221E-2</c:v>
                </c:pt>
                <c:pt idx="19">
                  <c:v>6.4653574616359094E-2</c:v>
                </c:pt>
                <c:pt idx="20">
                  <c:v>6.5026979851674868E-2</c:v>
                </c:pt>
                <c:pt idx="21">
                  <c:v>6.5384766441381401E-2</c:v>
                </c:pt>
                <c:pt idx="22">
                  <c:v>6.5728355064895855E-2</c:v>
                </c:pt>
                <c:pt idx="23">
                  <c:v>6.6058987555061802E-2</c:v>
                </c:pt>
                <c:pt idx="24">
                  <c:v>6.6377755967590157E-2</c:v>
                </c:pt>
                <c:pt idx="25">
                  <c:v>6.6685625988701203E-2</c:v>
                </c:pt>
                <c:pt idx="26">
                  <c:v>6.6983455956217339E-2</c:v>
                </c:pt>
                <c:pt idx="27">
                  <c:v>6.7272012446342774E-2</c:v>
                </c:pt>
                <c:pt idx="28">
                  <c:v>6.7551983145636652E-2</c:v>
                </c:pt>
                <c:pt idx="29">
                  <c:v>6.7823987557798338E-2</c:v>
                </c:pt>
                <c:pt idx="30">
                  <c:v>6.8088585969369744E-2</c:v>
                </c:pt>
                <c:pt idx="31">
                  <c:v>6.8346287004687964E-2</c:v>
                </c:pt>
                <c:pt idx="32">
                  <c:v>6.8597554029637506E-2</c:v>
                </c:pt>
                <c:pt idx="33">
                  <c:v>6.8842810609805669E-2</c:v>
                </c:pt>
                <c:pt idx="34">
                  <c:v>6.9082445187157338E-2</c:v>
                </c:pt>
                <c:pt idx="35">
                  <c:v>6.931681510717537E-2</c:v>
                </c:pt>
                <c:pt idx="36">
                  <c:v>6.9546250103269008E-2</c:v>
                </c:pt>
                <c:pt idx="37">
                  <c:v>6.9771055325458867E-2</c:v>
                </c:pt>
                <c:pt idx="38">
                  <c:v>6.9991513984653336E-2</c:v>
                </c:pt>
                <c:pt idx="39">
                  <c:v>7.0207889671313958E-2</c:v>
                </c:pt>
                <c:pt idx="40">
                  <c:v>7.0420428397259302E-2</c:v>
                </c:pt>
                <c:pt idx="41">
                  <c:v>7.0629360401248092E-2</c:v>
                </c:pt>
                <c:pt idx="42">
                  <c:v>7.083490175240495E-2</c:v>
                </c:pt>
                <c:pt idx="43">
                  <c:v>7.1037255780191308E-2</c:v>
                </c:pt>
                <c:pt idx="44">
                  <c:v>7.1236614355237274E-2</c:v>
                </c:pt>
                <c:pt idx="45">
                  <c:v>7.1433159041746352E-2</c:v>
                </c:pt>
                <c:pt idx="46">
                  <c:v>7.1627062139217462E-2</c:v>
                </c:pt>
                <c:pt idx="47">
                  <c:v>7.1818487628778141E-2</c:v>
                </c:pt>
                <c:pt idx="48">
                  <c:v>7.2007592037398233E-2</c:v>
                </c:pt>
                <c:pt idx="49">
                  <c:v>7.2194525231581069E-2</c:v>
                </c:pt>
                <c:pt idx="50">
                  <c:v>7.2379431150750823E-2</c:v>
                </c:pt>
                <c:pt idx="51">
                  <c:v>7.2562448489425196E-2</c:v>
                </c:pt>
                <c:pt idx="52">
                  <c:v>7.2743711336344774E-2</c:v>
                </c:pt>
                <c:pt idx="53">
                  <c:v>7.2923349777997276E-2</c:v>
                </c:pt>
                <c:pt idx="54">
                  <c:v>7.3101490473403238E-2</c:v>
                </c:pt>
                <c:pt idx="55">
                  <c:v>7.3278257206607744E-2</c:v>
                </c:pt>
                <c:pt idx="56">
                  <c:v>7.3453771423033887E-2</c:v>
                </c:pt>
                <c:pt idx="57">
                  <c:v>7.3628152755699047E-2</c:v>
                </c:pt>
                <c:pt idx="58">
                  <c:v>7.3801519547267519E-2</c:v>
                </c:pt>
                <c:pt idx="59">
                  <c:v>7.3973989374019916E-2</c:v>
                </c:pt>
                <c:pt idx="60">
                  <c:v>7.4145679578067517E-2</c:v>
                </c:pt>
                <c:pt idx="61">
                  <c:v>7.4316707814543095E-2</c:v>
                </c:pt>
                <c:pt idx="62">
                  <c:v>7.448719262107989E-2</c:v>
                </c:pt>
                <c:pt idx="63">
                  <c:v>7.4657254017674424E-2</c:v>
                </c:pt>
                <c:pt idx="64">
                  <c:v>7.4827014146058579E-2</c:v>
                </c:pt>
                <c:pt idx="65">
                  <c:v>7.4996597959029243E-2</c:v>
                </c:pt>
                <c:pt idx="66">
                  <c:v>7.5166133971873397E-2</c:v>
                </c:pt>
                <c:pt idx="67">
                  <c:v>7.5335755090166698E-2</c:v>
                </c:pt>
                <c:pt idx="68">
                  <c:v>7.5505599530940867E-2</c:v>
                </c:pt>
                <c:pt idx="69">
                  <c:v>7.5675811857659717E-2</c:v>
                </c:pt>
                <c:pt idx="70">
                  <c:v>7.5846544153836723E-2</c:v>
                </c:pt>
                <c:pt idx="71">
                  <c:v>7.6017957365742461E-2</c:v>
                </c:pt>
                <c:pt idx="72">
                  <c:v>7.6190222851886646E-2</c:v>
                </c:pt>
                <c:pt idx="73">
                  <c:v>7.6363524186336851E-2</c:v>
                </c:pt>
                <c:pt idx="74">
                  <c:v>7.6538059275192846E-2</c:v>
                </c:pt>
                <c:pt idx="75">
                  <c:v>7.6714042861696391E-2</c:v>
                </c:pt>
                <c:pt idx="76">
                  <c:v>7.6891709516970497E-2</c:v>
                </c:pt>
                <c:pt idx="77">
                  <c:v>7.7071317242337414E-2</c:v>
                </c:pt>
                <c:pt idx="78">
                  <c:v>7.7253151848577964E-2</c:v>
                </c:pt>
                <c:pt idx="79">
                  <c:v>7.7437532331846415E-2</c:v>
                </c:pt>
                <c:pt idx="80">
                  <c:v>7.7624817541939103E-2</c:v>
                </c:pt>
                <c:pt idx="81">
                  <c:v>7.7815414546480069E-2</c:v>
                </c:pt>
                <c:pt idx="82">
                  <c:v>7.8009789250285011E-2</c:v>
                </c:pt>
                <c:pt idx="83">
                  <c:v>7.8208480058089197E-2</c:v>
                </c:pt>
                <c:pt idx="84">
                  <c:v>7.8412115712365477E-2</c:v>
                </c:pt>
                <c:pt idx="85">
                  <c:v>7.8621438965367607E-2</c:v>
                </c:pt>
                <c:pt idx="86">
                  <c:v>7.8837338575169696E-2</c:v>
                </c:pt>
                <c:pt idx="87">
                  <c:v>7.9060893461950665E-2</c:v>
                </c:pt>
                <c:pt idx="88">
                  <c:v>7.9293435116352132E-2</c:v>
                </c:pt>
                <c:pt idx="89">
                  <c:v>7.9536638275755994E-2</c:v>
                </c:pt>
                <c:pt idx="90">
                  <c:v>7.9792657017789467E-2</c:v>
                </c:pt>
                <c:pt idx="91">
                  <c:v>8.006433707855734E-2</c:v>
                </c:pt>
                <c:pt idx="92">
                  <c:v>8.0355563032084423E-2</c:v>
                </c:pt>
                <c:pt idx="93">
                  <c:v>8.0671860156771497E-2</c:v>
                </c:pt>
                <c:pt idx="94">
                  <c:v>8.1021518881017121E-2</c:v>
                </c:pt>
                <c:pt idx="95">
                  <c:v>8.1417915684749737E-2</c:v>
                </c:pt>
                <c:pt idx="96">
                  <c:v>8.1885026266409242E-2</c:v>
                </c:pt>
                <c:pt idx="97">
                  <c:v>8.247369562820564E-2</c:v>
                </c:pt>
                <c:pt idx="98">
                  <c:v>8.3333333333333329E-2</c:v>
                </c:pt>
              </c:numCache>
            </c:numRef>
          </c:yVal>
          <c:smooth val="1"/>
          <c:extLst>
            <c:ext xmlns:c16="http://schemas.microsoft.com/office/drawing/2014/chart" uri="{C3380CC4-5D6E-409C-BE32-E72D297353CC}">
              <c16:uniqueId val="{00000001-DE58-4240-BBFC-402FF6C211BC}"/>
            </c:ext>
          </c:extLst>
        </c:ser>
        <c:ser>
          <c:idx val="2"/>
          <c:order val="2"/>
          <c:tx>
            <c:strRef>
              <c:f>TUS!$F$37</c:f>
              <c:strCache>
                <c:ptCount val="1"/>
                <c:pt idx="0">
                  <c:v>Cyprodinil</c:v>
                </c:pt>
              </c:strCache>
            </c:strRef>
          </c:tx>
          <c:marker>
            <c:symbol val="none"/>
          </c:marker>
          <c:xVal>
            <c:numRef>
              <c:f>TUS!$C$38:$C$136</c:f>
              <c:numCache>
                <c:formatCode>0.00</c:formatCode>
                <c:ptCount val="99"/>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numCache>
            </c:numRef>
          </c:xVal>
          <c:yVal>
            <c:numRef>
              <c:f>TUS!$F$38:$F$136</c:f>
              <c:numCache>
                <c:formatCode>0.0000</c:formatCode>
                <c:ptCount val="99"/>
                <c:pt idx="0">
                  <c:v>0.17921332305217869</c:v>
                </c:pt>
                <c:pt idx="1">
                  <c:v>0.16855955578121878</c:v>
                </c:pt>
                <c:pt idx="2">
                  <c:v>0.16211526517213093</c:v>
                </c:pt>
                <c:pt idx="3">
                  <c:v>0.15745514802974447</c:v>
                </c:pt>
                <c:pt idx="4">
                  <c:v>0.15379152053135914</c:v>
                </c:pt>
                <c:pt idx="5">
                  <c:v>0.1507661660293812</c:v>
                </c:pt>
                <c:pt idx="6">
                  <c:v>0.14818523453922544</c:v>
                </c:pt>
                <c:pt idx="7">
                  <c:v>0.14593175907716158</c:v>
                </c:pt>
                <c:pt idx="8">
                  <c:v>0.1439296481470661</c:v>
                </c:pt>
                <c:pt idx="9">
                  <c:v>0.14212658436527351</c:v>
                </c:pt>
                <c:pt idx="10">
                  <c:v>0.14048503372312987</c:v>
                </c:pt>
                <c:pt idx="11">
                  <c:v>0.13897714391982305</c:v>
                </c:pt>
                <c:pt idx="12">
                  <c:v>0.13758167151273659</c:v>
                </c:pt>
                <c:pt idx="13">
                  <c:v>0.13628204001744218</c:v>
                </c:pt>
                <c:pt idx="14">
                  <c:v>0.13506506321686348</c:v>
                </c:pt>
                <c:pt idx="15">
                  <c:v>0.13392007750915103</c:v>
                </c:pt>
                <c:pt idx="16">
                  <c:v>0.13283833536106793</c:v>
                </c:pt>
                <c:pt idx="17">
                  <c:v>0.13181257084808448</c:v>
                </c:pt>
                <c:pt idx="18">
                  <c:v>0.13083668178988347</c:v>
                </c:pt>
                <c:pt idx="19">
                  <c:v>0.12990549281461222</c:v>
                </c:pt>
                <c:pt idx="20">
                  <c:v>0.12901457580423781</c:v>
                </c:pt>
                <c:pt idx="21">
                  <c:v>0.12816011180165451</c:v>
                </c:pt>
                <c:pt idx="22">
                  <c:v>0.12733878338775784</c:v>
                </c:pt>
                <c:pt idx="23">
                  <c:v>0.1265476897940957</c:v>
                </c:pt>
                <c:pt idx="24">
                  <c:v>0.12578427921515714</c:v>
                </c:pt>
                <c:pt idx="25">
                  <c:v>0.12504629429617753</c:v>
                </c:pt>
                <c:pt idx="26">
                  <c:v>0.12433172782980557</c:v>
                </c:pt>
                <c:pt idx="27">
                  <c:v>0.12363878644620338</c:v>
                </c:pt>
                <c:pt idx="28">
                  <c:v>0.12296586062245213</c:v>
                </c:pt>
                <c:pt idx="29">
                  <c:v>0.12231149973230131</c:v>
                </c:pt>
                <c:pt idx="30">
                  <c:v>0.12167439114927782</c:v>
                </c:pt>
                <c:pt idx="31">
                  <c:v>0.12105334263431665</c:v>
                </c:pt>
                <c:pt idx="32">
                  <c:v>0.12044726740375998</c:v>
                </c:pt>
                <c:pt idx="33">
                  <c:v>0.11985517139908851</c:v>
                </c:pt>
                <c:pt idx="34">
                  <c:v>0.1192761423762819</c:v>
                </c:pt>
                <c:pt idx="35">
                  <c:v>0.11870934050756499</c:v>
                </c:pt>
                <c:pt idx="36">
                  <c:v>0.11815399024680485</c:v>
                </c:pt>
                <c:pt idx="37">
                  <c:v>0.11760937325589348</c:v>
                </c:pt>
                <c:pt idx="38">
                  <c:v>0.11707482222596381</c:v>
                </c:pt>
                <c:pt idx="39">
                  <c:v>0.11654971545642308</c:v>
                </c:pt>
                <c:pt idx="40">
                  <c:v>0.11603347207816599</c:v>
                </c:pt>
                <c:pt idx="41">
                  <c:v>0.11552554782619767</c:v>
                </c:pt>
                <c:pt idx="42">
                  <c:v>0.11502543128219886</c:v>
                </c:pt>
                <c:pt idx="43">
                  <c:v>0.11453264052003295</c:v>
                </c:pt>
                <c:pt idx="44">
                  <c:v>0.11404672009739479</c:v>
                </c:pt>
                <c:pt idx="45">
                  <c:v>0.11356723834517182</c:v>
                </c:pt>
                <c:pt idx="46">
                  <c:v>0.11309378491298153</c:v>
                </c:pt>
                <c:pt idx="47">
                  <c:v>0.11262596853502932</c:v>
                </c:pt>
                <c:pt idx="48">
                  <c:v>0.1121634149851191</c:v>
                </c:pt>
                <c:pt idx="49">
                  <c:v>0.11170576519351116</c:v>
                </c:pt>
                <c:pt idx="50">
                  <c:v>0.11125267350149504</c:v>
                </c:pt>
                <c:pt idx="51">
                  <c:v>0.11080380603213098</c:v>
                </c:pt>
                <c:pt idx="52">
                  <c:v>0.11035883915770177</c:v>
                </c:pt>
                <c:pt idx="53">
                  <c:v>0.10991745804606357</c:v>
                </c:pt>
                <c:pt idx="54">
                  <c:v>0.10947935526934506</c:v>
                </c:pt>
                <c:pt idx="55">
                  <c:v>0.10904422945934608</c:v>
                </c:pt>
                <c:pt idx="56">
                  <c:v>0.10861178399455883</c:v>
                </c:pt>
                <c:pt idx="57">
                  <c:v>0.10818172570398145</c:v>
                </c:pt>
                <c:pt idx="58">
                  <c:v>0.10775376357281836</c:v>
                </c:pt>
                <c:pt idx="59">
                  <c:v>0.10732760743474569</c:v>
                </c:pt>
                <c:pt idx="60">
                  <c:v>0.10690296663464735</c:v>
                </c:pt>
                <c:pt idx="61">
                  <c:v>0.10647954864454603</c:v>
                </c:pt>
                <c:pt idx="62">
                  <c:v>0.10605705761381397</c:v>
                </c:pt>
                <c:pt idx="63">
                  <c:v>0.10563519283256897</c:v>
                </c:pt>
                <c:pt idx="64">
                  <c:v>0.10521364708433413</c:v>
                </c:pt>
                <c:pt idx="65">
                  <c:v>0.10479210486042748</c:v>
                </c:pt>
                <c:pt idx="66">
                  <c:v>0.1043702404039647</c:v>
                </c:pt>
                <c:pt idx="67">
                  <c:v>0.10394771554555646</c:v>
                </c:pt>
                <c:pt idx="68">
                  <c:v>0.10352417728544829</c:v>
                </c:pt>
                <c:pt idx="69">
                  <c:v>0.10309925506754655</c:v>
                </c:pt>
                <c:pt idx="70">
                  <c:v>0.10267255767893801</c:v>
                </c:pt>
                <c:pt idx="71">
                  <c:v>0.10224366969336472</c:v>
                </c:pt>
                <c:pt idx="72">
                  <c:v>0.10181214735762323</c:v>
                </c:pt>
                <c:pt idx="73">
                  <c:v>0.10137751379458147</c:v>
                </c:pt>
                <c:pt idx="74">
                  <c:v>0.10093925336347175</c:v>
                </c:pt>
                <c:pt idx="75">
                  <c:v>0.10049680497454941</c:v>
                </c:pt>
                <c:pt idx="76">
                  <c:v>0.10004955409718529</c:v>
                </c:pt>
                <c:pt idx="77">
                  <c:v>9.9596823122347258E-2</c:v>
                </c:pt>
                <c:pt idx="78">
                  <c:v>9.9137859634041522E-2</c:v>
                </c:pt>
                <c:pt idx="79">
                  <c:v>9.8671821997525874E-2</c:v>
                </c:pt>
                <c:pt idx="80">
                  <c:v>9.8197761466817177E-2</c:v>
                </c:pt>
                <c:pt idx="81">
                  <c:v>9.7714599722444062E-2</c:v>
                </c:pt>
                <c:pt idx="82">
                  <c:v>9.722110032927099E-2</c:v>
                </c:pt>
                <c:pt idx="83">
                  <c:v>9.6715831984663714E-2</c:v>
                </c:pt>
                <c:pt idx="84">
                  <c:v>9.6197120496902072E-2</c:v>
                </c:pt>
                <c:pt idx="85">
                  <c:v>9.5662985004441509E-2</c:v>
                </c:pt>
                <c:pt idx="86">
                  <c:v>9.5111051693900911E-2</c:v>
                </c:pt>
                <c:pt idx="87">
                  <c:v>9.4538434620055845E-2</c:v>
                </c:pt>
                <c:pt idx="88">
                  <c:v>9.3941567103855386E-2</c:v>
                </c:pt>
                <c:pt idx="89">
                  <c:v>9.3315956515202539E-2</c:v>
                </c:pt>
                <c:pt idx="90">
                  <c:v>9.2655815832397029E-2</c:v>
                </c:pt>
                <c:pt idx="91">
                  <c:v>9.1953488157053148E-2</c:v>
                </c:pt>
                <c:pt idx="92">
                  <c:v>9.1198504450152013E-2</c:v>
                </c:pt>
                <c:pt idx="93">
                  <c:v>9.0375947617870003E-2</c:v>
                </c:pt>
                <c:pt idx="94">
                  <c:v>8.9463391026088135E-2</c:v>
                </c:pt>
                <c:pt idx="95">
                  <c:v>8.8424566966202572E-2</c:v>
                </c:pt>
                <c:pt idx="96">
                  <c:v>8.7194290345412817E-2</c:v>
                </c:pt>
                <c:pt idx="97">
                  <c:v>8.5633828609132642E-2</c:v>
                </c:pt>
                <c:pt idx="98">
                  <c:v>8.3333333333333329E-2</c:v>
                </c:pt>
              </c:numCache>
            </c:numRef>
          </c:yVal>
          <c:smooth val="1"/>
          <c:extLst>
            <c:ext xmlns:c16="http://schemas.microsoft.com/office/drawing/2014/chart" uri="{C3380CC4-5D6E-409C-BE32-E72D297353CC}">
              <c16:uniqueId val="{00000002-DE58-4240-BBFC-402FF6C211BC}"/>
            </c:ext>
          </c:extLst>
        </c:ser>
        <c:ser>
          <c:idx val="3"/>
          <c:order val="3"/>
          <c:tx>
            <c:strRef>
              <c:f>TUS!$G$37</c:f>
              <c:strCache>
                <c:ptCount val="1"/>
                <c:pt idx="0">
                  <c:v>Diazinon</c:v>
                </c:pt>
              </c:strCache>
            </c:strRef>
          </c:tx>
          <c:marker>
            <c:symbol val="none"/>
          </c:marker>
          <c:xVal>
            <c:numRef>
              <c:f>TUS!$C$38:$C$136</c:f>
              <c:numCache>
                <c:formatCode>0.00</c:formatCode>
                <c:ptCount val="99"/>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numCache>
            </c:numRef>
          </c:xVal>
          <c:yVal>
            <c:numRef>
              <c:f>TUS!$G$38:$G$136</c:f>
              <c:numCache>
                <c:formatCode>0.0000</c:formatCode>
                <c:ptCount val="99"/>
                <c:pt idx="0">
                  <c:v>0.23391225170739241</c:v>
                </c:pt>
                <c:pt idx="1">
                  <c:v>0.21342927374199819</c:v>
                </c:pt>
                <c:pt idx="2">
                  <c:v>0.20163829301482356</c:v>
                </c:pt>
                <c:pt idx="3">
                  <c:v>0.19336476798300592</c:v>
                </c:pt>
                <c:pt idx="4">
                  <c:v>0.18700011783386306</c:v>
                </c:pt>
                <c:pt idx="5">
                  <c:v>0.18183280392930035</c:v>
                </c:pt>
                <c:pt idx="6">
                  <c:v>0.17748559591948879</c:v>
                </c:pt>
                <c:pt idx="7">
                  <c:v>0.17373456310169275</c:v>
                </c:pt>
                <c:pt idx="8">
                  <c:v>0.17043599171185816</c:v>
                </c:pt>
                <c:pt idx="9">
                  <c:v>0.16749220848699842</c:v>
                </c:pt>
                <c:pt idx="10">
                  <c:v>0.16483384492624553</c:v>
                </c:pt>
                <c:pt idx="11">
                  <c:v>0.16240988543232451</c:v>
                </c:pt>
                <c:pt idx="12">
                  <c:v>0.16018173175250475</c:v>
                </c:pt>
                <c:pt idx="13">
                  <c:v>0.15811948472953349</c:v>
                </c:pt>
                <c:pt idx="14">
                  <c:v>0.15619951902072646</c:v>
                </c:pt>
                <c:pt idx="15">
                  <c:v>0.15440284667993998</c:v>
                </c:pt>
                <c:pt idx="16">
                  <c:v>0.15271398072690595</c:v>
                </c:pt>
                <c:pt idx="17">
                  <c:v>0.15112012609276859</c:v>
                </c:pt>
                <c:pt idx="18">
                  <c:v>0.14961059103692914</c:v>
                </c:pt>
                <c:pt idx="19">
                  <c:v>0.1481763507339296</c:v>
                </c:pt>
                <c:pt idx="20">
                  <c:v>0.14680971818816058</c:v>
                </c:pt>
                <c:pt idx="21">
                  <c:v>0.14550409231889314</c:v>
                </c:pt>
                <c:pt idx="22">
                  <c:v>0.14425376249482955</c:v>
                </c:pt>
                <c:pt idx="23">
                  <c:v>0.14305375500522544</c:v>
                </c:pt>
                <c:pt idx="24">
                  <c:v>0.14189971112518379</c:v>
                </c:pt>
                <c:pt idx="25">
                  <c:v>0.14078778928826083</c:v>
                </c:pt>
                <c:pt idx="26">
                  <c:v>0.13971458586866273</c:v>
                </c:pt>
                <c:pt idx="27">
                  <c:v>0.13867707048287084</c:v>
                </c:pt>
                <c:pt idx="28">
                  <c:v>0.13767253273097918</c:v>
                </c:pt>
                <c:pt idx="29">
                  <c:v>0.13669853803305926</c:v>
                </c:pt>
                <c:pt idx="30">
                  <c:v>0.13575289075711211</c:v>
                </c:pt>
                <c:pt idx="31">
                  <c:v>0.13483360323823593</c:v>
                </c:pt>
                <c:pt idx="32">
                  <c:v>0.13393886959196846</c:v>
                </c:pt>
                <c:pt idx="33">
                  <c:v>0.13306704345527051</c:v>
                </c:pt>
                <c:pt idx="34">
                  <c:v>0.13221661896537498</c:v>
                </c:pt>
                <c:pt idx="35">
                  <c:v>0.13138621442342979</c:v>
                </c:pt>
                <c:pt idx="36">
                  <c:v>0.13057455819642677</c:v>
                </c:pt>
                <c:pt idx="37">
                  <c:v>0.12978047649459709</c:v>
                </c:pt>
                <c:pt idx="38">
                  <c:v>0.12900288272763724</c:v>
                </c:pt>
                <c:pt idx="39">
                  <c:v>0.12824076819581082</c:v>
                </c:pt>
                <c:pt idx="40">
                  <c:v>0.12749319391416206</c:v>
                </c:pt>
                <c:pt idx="41">
                  <c:v>0.1267592834020585</c:v>
                </c:pt>
                <c:pt idx="42">
                  <c:v>0.12603821629779258</c:v>
                </c:pt>
                <c:pt idx="43">
                  <c:v>0.12532922268035893</c:v>
                </c:pt>
                <c:pt idx="44">
                  <c:v>0.12463157799881572</c:v>
                </c:pt>
                <c:pt idx="45">
                  <c:v>0.1239445985246444</c:v>
                </c:pt>
                <c:pt idx="46">
                  <c:v>0.12326763725487554</c:v>
                </c:pt>
                <c:pt idx="47">
                  <c:v>0.12260008020393647</c:v>
                </c:pt>
                <c:pt idx="48">
                  <c:v>0.1219413430306034</c:v>
                </c:pt>
                <c:pt idx="49">
                  <c:v>0.12129086795340514</c:v>
                </c:pt>
                <c:pt idx="50">
                  <c:v>0.12064812091357663</c:v>
                </c:pt>
                <c:pt idx="51">
                  <c:v>0.12001258894939937</c:v>
                </c:pt>
                <c:pt idx="52">
                  <c:v>0.11938377774963686</c:v>
                </c:pt>
                <c:pt idx="53">
                  <c:v>0.11876120935690013</c:v>
                </c:pt>
                <c:pt idx="54">
                  <c:v>0.11814441999426285</c:v>
                </c:pt>
                <c:pt idx="55">
                  <c:v>0.11753295799033801</c:v>
                </c:pt>
                <c:pt idx="56">
                  <c:v>0.1169263817794023</c:v>
                </c:pt>
                <c:pt idx="57">
                  <c:v>0.1163242579540187</c:v>
                </c:pt>
                <c:pt idx="58">
                  <c:v>0.11572615934799214</c:v>
                </c:pt>
                <c:pt idx="59">
                  <c:v>0.11513166312738214</c:v>
                </c:pt>
                <c:pt idx="60">
                  <c:v>0.11454034886667695</c:v>
                </c:pt>
                <c:pt idx="61">
                  <c:v>0.11395179658605871</c:v>
                </c:pt>
                <c:pt idx="62">
                  <c:v>0.11336558472388848</c:v>
                </c:pt>
                <c:pt idx="63">
                  <c:v>0.11278128801603664</c:v>
                </c:pt>
                <c:pt idx="64">
                  <c:v>0.11219847525032438</c:v>
                </c:pt>
                <c:pt idx="65">
                  <c:v>0.11161670685998205</c:v>
                </c:pt>
                <c:pt idx="66">
                  <c:v>0.11103553231441701</c:v>
                </c:pt>
                <c:pt idx="67">
                  <c:v>0.11045448725843028</c:v>
                </c:pt>
                <c:pt idx="68">
                  <c:v>0.10987309034191982</c:v>
                </c:pt>
                <c:pt idx="69">
                  <c:v>0.10929083967052554</c:v>
                </c:pt>
                <c:pt idx="70">
                  <c:v>0.10870720879288943</c:v>
                </c:pt>
                <c:pt idx="71">
                  <c:v>0.10812164212126743</c:v>
                </c:pt>
                <c:pt idx="72">
                  <c:v>0.10753354965782591</c:v>
                </c:pt>
                <c:pt idx="73">
                  <c:v>0.10694230086728802</c:v>
                </c:pt>
                <c:pt idx="74">
                  <c:v>0.10634721749519951</c:v>
                </c:pt>
                <c:pt idx="75">
                  <c:v>0.10574756507647395</c:v>
                </c:pt>
                <c:pt idx="76">
                  <c:v>0.10514254280615197</c:v>
                </c:pt>
                <c:pt idx="77">
                  <c:v>0.10453127134641818</c:v>
                </c:pt>
                <c:pt idx="78">
                  <c:v>0.10391277801062254</c:v>
                </c:pt>
                <c:pt idx="79">
                  <c:v>0.10328597858121384</c:v>
                </c:pt>
                <c:pt idx="80">
                  <c:v>0.10264965476142397</c:v>
                </c:pt>
                <c:pt idx="81">
                  <c:v>0.10200242589554774</c:v>
                </c:pt>
                <c:pt idx="82">
                  <c:v>0.10134271306570734</c:v>
                </c:pt>
                <c:pt idx="83">
                  <c:v>0.1006686928980559</c:v>
                </c:pt>
                <c:pt idx="84">
                  <c:v>9.9978237248215085E-2</c:v>
                </c:pt>
                <c:pt idx="85">
                  <c:v>9.9268833149658411E-2</c:v>
                </c:pt>
                <c:pt idx="86">
                  <c:v>9.85374745951621E-2</c:v>
                </c:pt>
                <c:pt idx="87">
                  <c:v>9.7780513159464705E-2</c:v>
                </c:pt>
                <c:pt idx="88">
                  <c:v>9.699344682723185E-2</c:v>
                </c:pt>
                <c:pt idx="89">
                  <c:v>9.6170613088448084E-2</c:v>
                </c:pt>
                <c:pt idx="90">
                  <c:v>9.5304728174461867E-2</c:v>
                </c:pt>
                <c:pt idx="91">
                  <c:v>9.4386167978959379E-2</c:v>
                </c:pt>
                <c:pt idx="92">
                  <c:v>9.3401791776829668E-2</c:v>
                </c:pt>
                <c:pt idx="93">
                  <c:v>9.2332902136072717E-2</c:v>
                </c:pt>
                <c:pt idx="94">
                  <c:v>9.1151431542853115E-2</c:v>
                </c:pt>
                <c:pt idx="95">
                  <c:v>8.9812066654389427E-2</c:v>
                </c:pt>
                <c:pt idx="96">
                  <c:v>8.8233525887698325E-2</c:v>
                </c:pt>
                <c:pt idx="97">
                  <c:v>8.6243252518117319E-2</c:v>
                </c:pt>
                <c:pt idx="98">
                  <c:v>8.3333333333333315E-2</c:v>
                </c:pt>
              </c:numCache>
            </c:numRef>
          </c:yVal>
          <c:smooth val="1"/>
          <c:extLst>
            <c:ext xmlns:c16="http://schemas.microsoft.com/office/drawing/2014/chart" uri="{C3380CC4-5D6E-409C-BE32-E72D297353CC}">
              <c16:uniqueId val="{00000003-DE58-4240-BBFC-402FF6C211BC}"/>
            </c:ext>
          </c:extLst>
        </c:ser>
        <c:ser>
          <c:idx val="4"/>
          <c:order val="4"/>
          <c:tx>
            <c:strRef>
              <c:f>TUS!$H$37</c:f>
              <c:strCache>
                <c:ptCount val="1"/>
                <c:pt idx="0">
                  <c:v>Diclofenac sodium salt</c:v>
                </c:pt>
              </c:strCache>
            </c:strRef>
          </c:tx>
          <c:marker>
            <c:symbol val="none"/>
          </c:marker>
          <c:xVal>
            <c:numRef>
              <c:f>TUS!$C$38:$C$136</c:f>
              <c:numCache>
                <c:formatCode>0.00</c:formatCode>
                <c:ptCount val="99"/>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numCache>
            </c:numRef>
          </c:xVal>
          <c:yVal>
            <c:numRef>
              <c:f>TUS!$H$38:$H$136</c:f>
              <c:numCache>
                <c:formatCode>0.0000</c:formatCode>
                <c:ptCount val="99"/>
                <c:pt idx="0">
                  <c:v>5.4176785729187348E-2</c:v>
                </c:pt>
                <c:pt idx="1">
                  <c:v>5.8398268387774635E-2</c:v>
                </c:pt>
                <c:pt idx="2">
                  <c:v>6.0853319616083965E-2</c:v>
                </c:pt>
                <c:pt idx="3">
                  <c:v>6.2581721829539805E-2</c:v>
                </c:pt>
                <c:pt idx="4">
                  <c:v>6.3912333705882812E-2</c:v>
                </c:pt>
                <c:pt idx="5">
                  <c:v>6.4992053100236161E-2</c:v>
                </c:pt>
                <c:pt idx="6">
                  <c:v>6.5899272939939316E-2</c:v>
                </c:pt>
                <c:pt idx="7">
                  <c:v>6.6680750756262369E-2</c:v>
                </c:pt>
                <c:pt idx="8">
                  <c:v>6.7366602873880993E-2</c:v>
                </c:pt>
                <c:pt idx="9">
                  <c:v>6.7977355007013046E-2</c:v>
                </c:pt>
                <c:pt idx="10">
                  <c:v>6.8527617191044707E-2</c:v>
                </c:pt>
                <c:pt idx="11">
                  <c:v>6.9028153254961991E-2</c:v>
                </c:pt>
                <c:pt idx="12">
                  <c:v>6.9487118808531742E-2</c:v>
                </c:pt>
                <c:pt idx="13">
                  <c:v>6.9910838731936639E-2</c:v>
                </c:pt>
                <c:pt idx="14">
                  <c:v>7.0304315409422946E-2</c:v>
                </c:pt>
                <c:pt idx="15">
                  <c:v>7.0671572298498589E-2</c:v>
                </c:pt>
                <c:pt idx="16">
                  <c:v>7.1015892918468188E-2</c:v>
                </c:pt>
                <c:pt idx="17">
                  <c:v>7.1339991238250022E-2</c:v>
                </c:pt>
                <c:pt idx="18">
                  <c:v>7.1646135790432539E-2</c:v>
                </c:pt>
                <c:pt idx="19">
                  <c:v>7.193624180092005E-2</c:v>
                </c:pt>
                <c:pt idx="20">
                  <c:v>7.2211940730259952E-2</c:v>
                </c:pt>
                <c:pt idx="21">
                  <c:v>7.2474633554653403E-2</c:v>
                </c:pt>
                <c:pt idx="22">
                  <c:v>7.2725532140089033E-2</c:v>
                </c:pt>
                <c:pt idx="23">
                  <c:v>7.2965691762315127E-2</c:v>
                </c:pt>
                <c:pt idx="24">
                  <c:v>7.3196036950421373E-2</c:v>
                </c:pt>
                <c:pt idx="25">
                  <c:v>7.3417382232049994E-2</c:v>
                </c:pt>
                <c:pt idx="26">
                  <c:v>7.3630448940029403E-2</c:v>
                </c:pt>
                <c:pt idx="27">
                  <c:v>7.3835878943991101E-2</c:v>
                </c:pt>
                <c:pt idx="28">
                  <c:v>7.4034245957678477E-2</c:v>
                </c:pt>
                <c:pt idx="29">
                  <c:v>7.4226064917691487E-2</c:v>
                </c:pt>
                <c:pt idx="30">
                  <c:v>7.4411799815213425E-2</c:v>
                </c:pt>
                <c:pt idx="31">
                  <c:v>7.4591870277156816E-2</c:v>
                </c:pt>
                <c:pt idx="32">
                  <c:v>7.4766657129075917E-2</c:v>
                </c:pt>
                <c:pt idx="33">
                  <c:v>7.493650712345612E-2</c:v>
                </c:pt>
                <c:pt idx="34">
                  <c:v>7.5101736979594977E-2</c:v>
                </c:pt>
                <c:pt idx="35">
                  <c:v>7.5262636852352655E-2</c:v>
                </c:pt>
                <c:pt idx="36">
                  <c:v>7.5419473324476835E-2</c:v>
                </c:pt>
                <c:pt idx="37">
                  <c:v>7.557249199947276E-2</c:v>
                </c:pt>
                <c:pt idx="38">
                  <c:v>7.5721919757953449E-2</c:v>
                </c:pt>
                <c:pt idx="39">
                  <c:v>7.5867966729228284E-2</c:v>
                </c:pt>
                <c:pt idx="40">
                  <c:v>7.6010828020929691E-2</c:v>
                </c:pt>
                <c:pt idx="41">
                  <c:v>7.6150685242258487E-2</c:v>
                </c:pt>
                <c:pt idx="42">
                  <c:v>7.6287707850576827E-2</c:v>
                </c:pt>
                <c:pt idx="43">
                  <c:v>7.6422054346313856E-2</c:v>
                </c:pt>
                <c:pt idx="44">
                  <c:v>7.6553873337249834E-2</c:v>
                </c:pt>
                <c:pt idx="45">
                  <c:v>7.6683304490040696E-2</c:v>
                </c:pt>
                <c:pt idx="46">
                  <c:v>7.6810479384204211E-2</c:v>
                </c:pt>
                <c:pt idx="47">
                  <c:v>7.6935522281601165E-2</c:v>
                </c:pt>
                <c:pt idx="48">
                  <c:v>7.705855082263223E-2</c:v>
                </c:pt>
                <c:pt idx="49">
                  <c:v>7.717967665886348E-2</c:v>
                </c:pt>
                <c:pt idx="50">
                  <c:v>7.7299006030538367E-2</c:v>
                </c:pt>
                <c:pt idx="51">
                  <c:v>7.741664029639235E-2</c:v>
                </c:pt>
                <c:pt idx="52">
                  <c:v>7.7532676422320715E-2</c:v>
                </c:pt>
                <c:pt idx="53">
                  <c:v>7.7647207434735105E-2</c:v>
                </c:pt>
                <c:pt idx="54">
                  <c:v>7.77603228438625E-2</c:v>
                </c:pt>
                <c:pt idx="55">
                  <c:v>7.7872109041766668E-2</c:v>
                </c:pt>
                <c:pt idx="56">
                  <c:v>7.7982649679504634E-2</c:v>
                </c:pt>
                <c:pt idx="57">
                  <c:v>7.8092026027552233E-2</c:v>
                </c:pt>
                <c:pt idx="58">
                  <c:v>7.8200317323441418E-2</c:v>
                </c:pt>
                <c:pt idx="59">
                  <c:v>7.8307601110441508E-2</c:v>
                </c:pt>
                <c:pt idx="60">
                  <c:v>7.8413953571093487E-2</c:v>
                </c:pt>
                <c:pt idx="61">
                  <c:v>7.8519449859464852E-2</c:v>
                </c:pt>
                <c:pt idx="62">
                  <c:v>7.8624164436144506E-2</c:v>
                </c:pt>
                <c:pt idx="63">
                  <c:v>7.872817141025365E-2</c:v>
                </c:pt>
                <c:pt idx="64">
                  <c:v>7.8831544893120206E-2</c:v>
                </c:pt>
                <c:pt idx="65">
                  <c:v>7.893435936877452E-2</c:v>
                </c:pt>
                <c:pt idx="66">
                  <c:v>7.903669008710397E-2</c:v>
                </c:pt>
                <c:pt idx="67">
                  <c:v>7.9138613486381279E-2</c:v>
                </c:pt>
                <c:pt idx="68">
                  <c:v>7.9240207653022199E-2</c:v>
                </c:pt>
                <c:pt idx="69">
                  <c:v>7.9341552827883355E-2</c:v>
                </c:pt>
                <c:pt idx="70">
                  <c:v>7.9442731970281844E-2</c:v>
                </c:pt>
                <c:pt idx="71">
                  <c:v>7.9543831393323911E-2</c:v>
                </c:pt>
                <c:pt idx="72">
                  <c:v>7.9644941487231849E-2</c:v>
                </c:pt>
                <c:pt idx="73">
                  <c:v>7.9746157551388044E-2</c:v>
                </c:pt>
                <c:pt idx="74">
                  <c:v>7.9847580761079756E-2</c:v>
                </c:pt>
                <c:pt idx="75">
                  <c:v>7.9949319301870644E-2</c:v>
                </c:pt>
                <c:pt idx="76">
                  <c:v>8.0051489713755627E-2</c:v>
                </c:pt>
                <c:pt idx="77">
                  <c:v>8.0154218499662686E-2</c:v>
                </c:pt>
                <c:pt idx="78">
                  <c:v>8.0257644069729531E-2</c:v>
                </c:pt>
                <c:pt idx="79">
                  <c:v>8.0361919115991387E-2</c:v>
                </c:pt>
                <c:pt idx="80">
                  <c:v>8.046721354449822E-2</c:v>
                </c:pt>
                <c:pt idx="81">
                  <c:v>8.0573718137744652E-2</c:v>
                </c:pt>
                <c:pt idx="82">
                  <c:v>8.0681649186338744E-2</c:v>
                </c:pt>
                <c:pt idx="83">
                  <c:v>8.0791254425691239E-2</c:v>
                </c:pt>
                <c:pt idx="84">
                  <c:v>8.0902820758449651E-2</c:v>
                </c:pt>
                <c:pt idx="85">
                  <c:v>8.1016684465270716E-2</c:v>
                </c:pt>
                <c:pt idx="86">
                  <c:v>8.1133244954848721E-2</c:v>
                </c:pt>
                <c:pt idx="87">
                  <c:v>8.125298366685503E-2</c:v>
                </c:pt>
                <c:pt idx="88">
                  <c:v>8.1376490680700714E-2</c:v>
                </c:pt>
                <c:pt idx="89">
                  <c:v>8.1504503210631005E-2</c:v>
                </c:pt>
                <c:pt idx="90">
                  <c:v>8.1637963113810733E-2</c:v>
                </c:pt>
                <c:pt idx="91">
                  <c:v>8.1778106152489705E-2</c:v>
                </c:pt>
                <c:pt idx="92">
                  <c:v>8.1926607131460522E-2</c:v>
                </c:pt>
                <c:pt idx="93">
                  <c:v>8.2085829908370711E-2</c:v>
                </c:pt>
                <c:pt idx="94">
                  <c:v>8.2259291070222229E-2</c:v>
                </c:pt>
                <c:pt idx="95">
                  <c:v>8.2452608751032372E-2</c:v>
                </c:pt>
                <c:pt idx="96">
                  <c:v>8.267573279532707E-2</c:v>
                </c:pt>
                <c:pt idx="97">
                  <c:v>8.2949436156625339E-2</c:v>
                </c:pt>
                <c:pt idx="98">
                  <c:v>8.3333333333333329E-2</c:v>
                </c:pt>
              </c:numCache>
            </c:numRef>
          </c:yVal>
          <c:smooth val="1"/>
          <c:extLst>
            <c:ext xmlns:c16="http://schemas.microsoft.com/office/drawing/2014/chart" uri="{C3380CC4-5D6E-409C-BE32-E72D297353CC}">
              <c16:uniqueId val="{00000004-DE58-4240-BBFC-402FF6C211BC}"/>
            </c:ext>
          </c:extLst>
        </c:ser>
        <c:ser>
          <c:idx val="5"/>
          <c:order val="5"/>
          <c:tx>
            <c:strRef>
              <c:f>TUS!$I$37</c:f>
              <c:strCache>
                <c:ptCount val="1"/>
                <c:pt idx="0">
                  <c:v>Diuron</c:v>
                </c:pt>
              </c:strCache>
            </c:strRef>
          </c:tx>
          <c:marker>
            <c:symbol val="none"/>
          </c:marker>
          <c:xVal>
            <c:numRef>
              <c:f>TUS!$C$38:$C$136</c:f>
              <c:numCache>
                <c:formatCode>0.00</c:formatCode>
                <c:ptCount val="99"/>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numCache>
            </c:numRef>
          </c:xVal>
          <c:yVal>
            <c:numRef>
              <c:f>TUS!$I$38:$I$136</c:f>
              <c:numCache>
                <c:formatCode>0.0000</c:formatCode>
                <c:ptCount val="99"/>
                <c:pt idx="0">
                  <c:v>5.6868462103569224E-2</c:v>
                </c:pt>
                <c:pt idx="1">
                  <c:v>6.0961918498422939E-2</c:v>
                </c:pt>
                <c:pt idx="2">
                  <c:v>6.3318685206491629E-2</c:v>
                </c:pt>
                <c:pt idx="3">
                  <c:v>6.4966388025046964E-2</c:v>
                </c:pt>
                <c:pt idx="4">
                  <c:v>6.6227923714174713E-2</c:v>
                </c:pt>
                <c:pt idx="5">
                  <c:v>6.7246875410148163E-2</c:v>
                </c:pt>
                <c:pt idx="6">
                  <c:v>6.8099593967867883E-2</c:v>
                </c:pt>
                <c:pt idx="7">
                  <c:v>6.8831483059534126E-2</c:v>
                </c:pt>
                <c:pt idx="8">
                  <c:v>6.9471711402413414E-2</c:v>
                </c:pt>
                <c:pt idx="9">
                  <c:v>7.0040113301910067E-2</c:v>
                </c:pt>
                <c:pt idx="10">
                  <c:v>7.0550777468232073E-2</c:v>
                </c:pt>
                <c:pt idx="11">
                  <c:v>7.1014064043118649E-2</c:v>
                </c:pt>
                <c:pt idx="12">
                  <c:v>7.1437809080655459E-2</c:v>
                </c:pt>
                <c:pt idx="13">
                  <c:v>7.1828079771010064E-2</c:v>
                </c:pt>
                <c:pt idx="14">
                  <c:v>7.2189667382226957E-2</c:v>
                </c:pt>
                <c:pt idx="15">
                  <c:v>7.2526420029251443E-2</c:v>
                </c:pt>
                <c:pt idx="16">
                  <c:v>7.2841473848852908E-2</c:v>
                </c:pt>
                <c:pt idx="17">
                  <c:v>7.3137417615014563E-2</c:v>
                </c:pt>
                <c:pt idx="18">
                  <c:v>7.3416412509491241E-2</c:v>
                </c:pt>
                <c:pt idx="19">
                  <c:v>7.3680280929620479E-2</c:v>
                </c:pt>
                <c:pt idx="20">
                  <c:v>7.3930573452087658E-2</c:v>
                </c:pt>
                <c:pt idx="21">
                  <c:v>7.4168620087711662E-2</c:v>
                </c:pt>
                <c:pt idx="22">
                  <c:v>7.4395570043943537E-2</c:v>
                </c:pt>
                <c:pt idx="23">
                  <c:v>7.461242294922027E-2</c:v>
                </c:pt>
                <c:pt idx="24">
                  <c:v>7.4820053644788789E-2</c:v>
                </c:pt>
                <c:pt idx="25">
                  <c:v>7.5019232068460701E-2</c:v>
                </c:pt>
                <c:pt idx="26">
                  <c:v>7.5210639349825165E-2</c:v>
                </c:pt>
                <c:pt idx="27">
                  <c:v>7.5394880949851223E-2</c:v>
                </c:pt>
                <c:pt idx="28">
                  <c:v>7.5572497472038244E-2</c:v>
                </c:pt>
                <c:pt idx="29">
                  <c:v>7.57439736225686E-2</c:v>
                </c:pt>
                <c:pt idx="30">
                  <c:v>7.5909745686671401E-2</c:v>
                </c:pt>
                <c:pt idx="31">
                  <c:v>7.6070207806300416E-2</c:v>
                </c:pt>
                <c:pt idx="32">
                  <c:v>7.6225717282436947E-2</c:v>
                </c:pt>
                <c:pt idx="33">
                  <c:v>7.6376599078372256E-2</c:v>
                </c:pt>
                <c:pt idx="34">
                  <c:v>7.6523149664313755E-2</c:v>
                </c:pt>
                <c:pt idx="35">
                  <c:v>7.6665640315810774E-2</c:v>
                </c:pt>
                <c:pt idx="36">
                  <c:v>7.6804319956786049E-2</c:v>
                </c:pt>
                <c:pt idx="37">
                  <c:v>7.6939417620908696E-2</c:v>
                </c:pt>
                <c:pt idx="38">
                  <c:v>7.7071144591560142E-2</c:v>
                </c:pt>
                <c:pt idx="39">
                  <c:v>7.719969626990944E-2</c:v>
                </c:pt>
                <c:pt idx="40">
                  <c:v>7.7325253812014161E-2</c:v>
                </c:pt>
                <c:pt idx="41">
                  <c:v>7.7447985568936922E-2</c:v>
                </c:pt>
                <c:pt idx="42">
                  <c:v>7.7568048358251415E-2</c:v>
                </c:pt>
                <c:pt idx="43">
                  <c:v>7.768558859074548E-2</c:v>
                </c:pt>
                <c:pt idx="44">
                  <c:v>7.7800743272386411E-2</c:v>
                </c:pt>
                <c:pt idx="45">
                  <c:v>7.7913640898544259E-2</c:v>
                </c:pt>
                <c:pt idx="46">
                  <c:v>7.8024402254931083E-2</c:v>
                </c:pt>
                <c:pt idx="47">
                  <c:v>7.8133141137619475E-2</c:v>
                </c:pt>
                <c:pt idx="48">
                  <c:v>7.8239965002756401E-2</c:v>
                </c:pt>
                <c:pt idx="49">
                  <c:v>7.8344975555142665E-2</c:v>
                </c:pt>
                <c:pt idx="50">
                  <c:v>7.8448269283633659E-2</c:v>
                </c:pt>
                <c:pt idx="51">
                  <c:v>7.8549937950312565E-2</c:v>
                </c:pt>
                <c:pt idx="52">
                  <c:v>7.8650069039541817E-2</c:v>
                </c:pt>
                <c:pt idx="53">
                  <c:v>7.8748746172302236E-2</c:v>
                </c:pt>
                <c:pt idx="54">
                  <c:v>7.8846049490648176E-2</c:v>
                </c:pt>
                <c:pt idx="55">
                  <c:v>7.8942056016635287E-2</c:v>
                </c:pt>
                <c:pt idx="56">
                  <c:v>7.9036839989694213E-2</c:v>
                </c:pt>
                <c:pt idx="57">
                  <c:v>7.9130473186124109E-2</c:v>
                </c:pt>
                <c:pt idx="58">
                  <c:v>7.9223025224157043E-2</c:v>
                </c:pt>
                <c:pt idx="59">
                  <c:v>7.9314563857888307E-2</c:v>
                </c:pt>
                <c:pt idx="60">
                  <c:v>7.940515526328791E-2</c:v>
                </c:pt>
                <c:pt idx="61">
                  <c:v>7.9494864319490363E-2</c:v>
                </c:pt>
                <c:pt idx="62">
                  <c:v>7.9583754888622654E-2</c:v>
                </c:pt>
                <c:pt idx="63">
                  <c:v>7.9671890097565048E-2</c:v>
                </c:pt>
                <c:pt idx="64">
                  <c:v>7.9759332625270074E-2</c:v>
                </c:pt>
                <c:pt idx="65">
                  <c:v>7.9846144999591306E-2</c:v>
                </c:pt>
                <c:pt idx="66">
                  <c:v>7.9932389908028936E-2</c:v>
                </c:pt>
                <c:pt idx="67">
                  <c:v>8.0018130527395454E-2</c:v>
                </c:pt>
                <c:pt idx="68">
                  <c:v>8.0103430878190496E-2</c:v>
                </c:pt>
                <c:pt idx="69">
                  <c:v>8.0188356210485201E-2</c:v>
                </c:pt>
                <c:pt idx="70">
                  <c:v>8.0272973429421773E-2</c:v>
                </c:pt>
                <c:pt idx="71">
                  <c:v>8.0357351570119279E-2</c:v>
                </c:pt>
                <c:pt idx="72">
                  <c:v>8.0441562333952901E-2</c:v>
                </c:pt>
                <c:pt idx="73">
                  <c:v>8.052568070100255E-2</c:v>
                </c:pt>
                <c:pt idx="74">
                  <c:v>8.0609785637167558E-2</c:v>
                </c:pt>
                <c:pt idx="75">
                  <c:v>8.0693960919315591E-2</c:v>
                </c:pt>
                <c:pt idx="76">
                  <c:v>8.0778296108314343E-2</c:v>
                </c:pt>
                <c:pt idx="77">
                  <c:v>8.0862887708493897E-2</c:v>
                </c:pt>
                <c:pt idx="78">
                  <c:v>8.0947840563896936E-2</c:v>
                </c:pt>
                <c:pt idx="79">
                  <c:v>8.1033269557910834E-2</c:v>
                </c:pt>
                <c:pt idx="80">
                  <c:v>8.1119301705493196E-2</c:v>
                </c:pt>
                <c:pt idx="81">
                  <c:v>8.1206078759188671E-2</c:v>
                </c:pt>
                <c:pt idx="82">
                  <c:v>8.1293760496117085E-2</c:v>
                </c:pt>
                <c:pt idx="83">
                  <c:v>8.1382528920423594E-2</c:v>
                </c:pt>
                <c:pt idx="84">
                  <c:v>8.147259371621747E-2</c:v>
                </c:pt>
                <c:pt idx="85">
                  <c:v>8.1564199439595836E-2</c:v>
                </c:pt>
                <c:pt idx="86">
                  <c:v>8.1657635178906784E-2</c:v>
                </c:pt>
                <c:pt idx="87">
                  <c:v>8.1753247800101167E-2</c:v>
                </c:pt>
                <c:pt idx="88">
                  <c:v>8.1851460539420315E-2</c:v>
                </c:pt>
                <c:pt idx="89">
                  <c:v>8.1952799820859942E-2</c:v>
                </c:pt>
                <c:pt idx="90">
                  <c:v>8.205793518817267E-2</c:v>
                </c:pt>
                <c:pt idx="91">
                  <c:v>8.2167741062761354E-2</c:v>
                </c:pt>
                <c:pt idx="92">
                  <c:v>8.2283396755035029E-2</c:v>
                </c:pt>
                <c:pt idx="93">
                  <c:v>8.2406557950254727E-2</c:v>
                </c:pt>
                <c:pt idx="94">
                  <c:v>8.2539673053006565E-2</c:v>
                </c:pt>
                <c:pt idx="95">
                  <c:v>8.2686626390963636E-2</c:v>
                </c:pt>
                <c:pt idx="96">
                  <c:v>8.2854238050302037E-2</c:v>
                </c:pt>
                <c:pt idx="97">
                  <c:v>8.3056583408257681E-2</c:v>
                </c:pt>
                <c:pt idx="98">
                  <c:v>8.3333333333333315E-2</c:v>
                </c:pt>
              </c:numCache>
            </c:numRef>
          </c:yVal>
          <c:smooth val="1"/>
          <c:extLst>
            <c:ext xmlns:c16="http://schemas.microsoft.com/office/drawing/2014/chart" uri="{C3380CC4-5D6E-409C-BE32-E72D297353CC}">
              <c16:uniqueId val="{00000005-DE58-4240-BBFC-402FF6C211BC}"/>
            </c:ext>
          </c:extLst>
        </c:ser>
        <c:ser>
          <c:idx val="6"/>
          <c:order val="6"/>
          <c:tx>
            <c:strRef>
              <c:f>TUS!$J$37</c:f>
              <c:strCache>
                <c:ptCount val="1"/>
                <c:pt idx="0">
                  <c:v>Genistein</c:v>
                </c:pt>
              </c:strCache>
            </c:strRef>
          </c:tx>
          <c:marker>
            <c:symbol val="none"/>
          </c:marker>
          <c:xVal>
            <c:numRef>
              <c:f>TUS!$C$38:$C$136</c:f>
              <c:numCache>
                <c:formatCode>0.00</c:formatCode>
                <c:ptCount val="99"/>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numCache>
            </c:numRef>
          </c:xVal>
          <c:yVal>
            <c:numRef>
              <c:f>TUS!$J$38:$J$136</c:f>
              <c:numCache>
                <c:formatCode>0.0000</c:formatCode>
                <c:ptCount val="99"/>
                <c:pt idx="0">
                  <c:v>8.8956802033331492E-2</c:v>
                </c:pt>
                <c:pt idx="1">
                  <c:v>9.0620175356014465E-2</c:v>
                </c:pt>
                <c:pt idx="2">
                  <c:v>9.1343627844279018E-2</c:v>
                </c:pt>
                <c:pt idx="3">
                  <c:v>9.1737918805057536E-2</c:v>
                </c:pt>
                <c:pt idx="4">
                  <c:v>9.1972987960311822E-2</c:v>
                </c:pt>
                <c:pt idx="5">
                  <c:v>9.2117754640797397E-2</c:v>
                </c:pt>
                <c:pt idx="6">
                  <c:v>9.2206110296791002E-2</c:v>
                </c:pt>
                <c:pt idx="7">
                  <c:v>9.2256849074471167E-2</c:v>
                </c:pt>
                <c:pt idx="8">
                  <c:v>9.2281292939262252E-2</c:v>
                </c:pt>
                <c:pt idx="9">
                  <c:v>9.2286689714585743E-2</c:v>
                </c:pt>
                <c:pt idx="10">
                  <c:v>9.2277900127264154E-2</c:v>
                </c:pt>
                <c:pt idx="11">
                  <c:v>9.2258306101243373E-2</c:v>
                </c:pt>
                <c:pt idx="12">
                  <c:v>9.2230331728872308E-2</c:v>
                </c:pt>
                <c:pt idx="13">
                  <c:v>9.219575769036302E-2</c:v>
                </c:pt>
                <c:pt idx="14">
                  <c:v>9.2155919131450839E-2</c:v>
                </c:pt>
                <c:pt idx="15">
                  <c:v>9.2111834645151172E-2</c:v>
                </c:pt>
                <c:pt idx="16">
                  <c:v>9.2064292893250951E-2</c:v>
                </c:pt>
                <c:pt idx="17">
                  <c:v>9.2013912294530126E-2</c:v>
                </c:pt>
                <c:pt idx="18">
                  <c:v>9.1961183084652592E-2</c:v>
                </c:pt>
                <c:pt idx="19">
                  <c:v>9.1906497542047452E-2</c:v>
                </c:pt>
                <c:pt idx="20">
                  <c:v>9.1850172090239449E-2</c:v>
                </c:pt>
                <c:pt idx="21">
                  <c:v>9.179246371205256E-2</c:v>
                </c:pt>
                <c:pt idx="22">
                  <c:v>9.1733582309731027E-2</c:v>
                </c:pt>
                <c:pt idx="23">
                  <c:v>9.1673700129137295E-2</c:v>
                </c:pt>
                <c:pt idx="24">
                  <c:v>9.1612959026865018E-2</c:v>
                </c:pt>
                <c:pt idx="25">
                  <c:v>9.155147613154814E-2</c:v>
                </c:pt>
                <c:pt idx="26">
                  <c:v>9.1489348295319031E-2</c:v>
                </c:pt>
                <c:pt idx="27">
                  <c:v>9.1426655623636124E-2</c:v>
                </c:pt>
                <c:pt idx="28">
                  <c:v>9.1363464295863187E-2</c:v>
                </c:pt>
                <c:pt idx="29">
                  <c:v>9.1299828834874294E-2</c:v>
                </c:pt>
                <c:pt idx="30">
                  <c:v>9.123579394486632E-2</c:v>
                </c:pt>
                <c:pt idx="31">
                  <c:v>9.1171396007987709E-2</c:v>
                </c:pt>
                <c:pt idx="32">
                  <c:v>9.1106664309286878E-2</c:v>
                </c:pt>
                <c:pt idx="33">
                  <c:v>9.1041622043729398E-2</c:v>
                </c:pt>
                <c:pt idx="34">
                  <c:v>9.0976287147168794E-2</c:v>
                </c:pt>
                <c:pt idx="35">
                  <c:v>9.091067298413999E-2</c:v>
                </c:pt>
                <c:pt idx="36">
                  <c:v>9.0844788918431202E-2</c:v>
                </c:pt>
                <c:pt idx="37">
                  <c:v>9.0778640787056275E-2</c:v>
                </c:pt>
                <c:pt idx="38">
                  <c:v>9.0712231294091158E-2</c:v>
                </c:pt>
                <c:pt idx="39">
                  <c:v>9.06455603375836E-2</c:v>
                </c:pt>
                <c:pt idx="40">
                  <c:v>9.0578625280169717E-2</c:v>
                </c:pt>
                <c:pt idx="41">
                  <c:v>9.0511421171986822E-2</c:v>
                </c:pt>
                <c:pt idx="42">
                  <c:v>9.0443940932828037E-2</c:v>
                </c:pt>
                <c:pt idx="43">
                  <c:v>9.0376175499164088E-2</c:v>
                </c:pt>
                <c:pt idx="44">
                  <c:v>9.0308113940574419E-2</c:v>
                </c:pt>
                <c:pt idx="45">
                  <c:v>9.0239743549245868E-2</c:v>
                </c:pt>
                <c:pt idx="46">
                  <c:v>9.0171049905461154E-2</c:v>
                </c:pt>
                <c:pt idx="47">
                  <c:v>9.0102016921378369E-2</c:v>
                </c:pt>
                <c:pt idx="48">
                  <c:v>9.0032626864877105E-2</c:v>
                </c:pt>
                <c:pt idx="49">
                  <c:v>8.9962860364789524E-2</c:v>
                </c:pt>
                <c:pt idx="50">
                  <c:v>8.989269639842698E-2</c:v>
                </c:pt>
                <c:pt idx="51">
                  <c:v>8.9822112261948139E-2</c:v>
                </c:pt>
                <c:pt idx="52">
                  <c:v>8.9751083523772257E-2</c:v>
                </c:pt>
                <c:pt idx="53">
                  <c:v>8.9679583960913273E-2</c:v>
                </c:pt>
                <c:pt idx="54">
                  <c:v>8.9607585477786314E-2</c:v>
                </c:pt>
                <c:pt idx="55">
                  <c:v>8.9535058006709384E-2</c:v>
                </c:pt>
                <c:pt idx="56">
                  <c:v>8.9461969388975104E-2</c:v>
                </c:pt>
                <c:pt idx="57">
                  <c:v>8.938828523499194E-2</c:v>
                </c:pt>
                <c:pt idx="58">
                  <c:v>8.9313968761583429E-2</c:v>
                </c:pt>
                <c:pt idx="59">
                  <c:v>8.9238980604061297E-2</c:v>
                </c:pt>
                <c:pt idx="60">
                  <c:v>8.9163278600154994E-2</c:v>
                </c:pt>
                <c:pt idx="61">
                  <c:v>8.9086817542248245E-2</c:v>
                </c:pt>
                <c:pt idx="62">
                  <c:v>8.9009548893635215E-2</c:v>
                </c:pt>
                <c:pt idx="63">
                  <c:v>8.8931420463618752E-2</c:v>
                </c:pt>
                <c:pt idx="64">
                  <c:v>8.8852376035207181E-2</c:v>
                </c:pt>
                <c:pt idx="65">
                  <c:v>8.8772354937863854E-2</c:v>
                </c:pt>
                <c:pt idx="66">
                  <c:v>8.869129155617142E-2</c:v>
                </c:pt>
                <c:pt idx="67">
                  <c:v>8.8609114763301924E-2</c:v>
                </c:pt>
                <c:pt idx="68">
                  <c:v>8.8525747265735297E-2</c:v>
                </c:pt>
                <c:pt idx="69">
                  <c:v>8.8441104842595611E-2</c:v>
                </c:pt>
                <c:pt idx="70">
                  <c:v>8.8355095459095409E-2</c:v>
                </c:pt>
                <c:pt idx="71">
                  <c:v>8.826761822863835E-2</c:v>
                </c:pt>
                <c:pt idx="72">
                  <c:v>8.8178562191790377E-2</c:v>
                </c:pt>
                <c:pt idx="73">
                  <c:v>8.8087804872126224E-2</c:v>
                </c:pt>
                <c:pt idx="74">
                  <c:v>8.7995210558235559E-2</c:v>
                </c:pt>
                <c:pt idx="75">
                  <c:v>8.790062824704048E-2</c:v>
                </c:pt>
                <c:pt idx="76">
                  <c:v>8.7803889164733584E-2</c:v>
                </c:pt>
                <c:pt idx="77">
                  <c:v>8.7704803756264868E-2</c:v>
                </c:pt>
                <c:pt idx="78">
                  <c:v>8.7603157999685169E-2</c:v>
                </c:pt>
                <c:pt idx="79">
                  <c:v>8.7498708853829169E-2</c:v>
                </c:pt>
                <c:pt idx="80">
                  <c:v>8.7391178580810219E-2</c:v>
                </c:pt>
                <c:pt idx="81">
                  <c:v>8.7280247589446344E-2</c:v>
                </c:pt>
                <c:pt idx="82">
                  <c:v>8.7165545307747963E-2</c:v>
                </c:pt>
                <c:pt idx="83">
                  <c:v>8.7046638389159894E-2</c:v>
                </c:pt>
                <c:pt idx="84">
                  <c:v>8.6923015251070115E-2</c:v>
                </c:pt>
                <c:pt idx="85">
                  <c:v>8.6794065472597715E-2</c:v>
                </c:pt>
                <c:pt idx="86">
                  <c:v>8.6659051833663334E-2</c:v>
                </c:pt>
                <c:pt idx="87">
                  <c:v>8.6517071565458403E-2</c:v>
                </c:pt>
                <c:pt idx="88">
                  <c:v>8.6367001344751337E-2</c:v>
                </c:pt>
                <c:pt idx="89">
                  <c:v>8.6207417005351866E-2</c:v>
                </c:pt>
                <c:pt idx="90">
                  <c:v>8.6036472442000744E-2</c:v>
                </c:pt>
                <c:pt idx="91">
                  <c:v>8.5851709681921004E-2</c:v>
                </c:pt>
                <c:pt idx="92">
                  <c:v>8.5649746498810159E-2</c:v>
                </c:pt>
                <c:pt idx="93">
                  <c:v>8.5425731332764099E-2</c:v>
                </c:pt>
                <c:pt idx="94">
                  <c:v>8.5172317407866655E-2</c:v>
                </c:pt>
                <c:pt idx="95">
                  <c:v>8.4877527097838412E-2</c:v>
                </c:pt>
                <c:pt idx="96">
                  <c:v>8.4519626537688949E-2</c:v>
                </c:pt>
                <c:pt idx="97">
                  <c:v>8.4051801076349755E-2</c:v>
                </c:pt>
                <c:pt idx="98">
                  <c:v>8.3333333333333329E-2</c:v>
                </c:pt>
              </c:numCache>
            </c:numRef>
          </c:yVal>
          <c:smooth val="1"/>
          <c:extLst>
            <c:ext xmlns:c16="http://schemas.microsoft.com/office/drawing/2014/chart" uri="{C3380CC4-5D6E-409C-BE32-E72D297353CC}">
              <c16:uniqueId val="{00000006-DE58-4240-BBFC-402FF6C211BC}"/>
            </c:ext>
          </c:extLst>
        </c:ser>
        <c:ser>
          <c:idx val="7"/>
          <c:order val="7"/>
          <c:tx>
            <c:strRef>
              <c:f>TUS!$K$37</c:f>
              <c:strCache>
                <c:ptCount val="1"/>
                <c:pt idx="0">
                  <c:v>Naphthalene</c:v>
                </c:pt>
              </c:strCache>
            </c:strRef>
          </c:tx>
          <c:marker>
            <c:symbol val="none"/>
          </c:marker>
          <c:xVal>
            <c:numRef>
              <c:f>TUS!$C$38:$C$136</c:f>
              <c:numCache>
                <c:formatCode>0.00</c:formatCode>
                <c:ptCount val="99"/>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numCache>
            </c:numRef>
          </c:xVal>
          <c:yVal>
            <c:numRef>
              <c:f>TUS!$K$38:$K$136</c:f>
              <c:numCache>
                <c:formatCode>0.0000</c:formatCode>
                <c:ptCount val="99"/>
                <c:pt idx="0">
                  <c:v>8.8158284040303167E-2</c:v>
                </c:pt>
                <c:pt idx="1">
                  <c:v>8.9899049018442576E-2</c:v>
                </c:pt>
                <c:pt idx="2">
                  <c:v>9.0671511582959607E-2</c:v>
                </c:pt>
                <c:pt idx="3">
                  <c:v>9.1102151837691825E-2</c:v>
                </c:pt>
                <c:pt idx="4">
                  <c:v>9.1366288063264717E-2</c:v>
                </c:pt>
                <c:pt idx="5">
                  <c:v>9.1535361711628169E-2</c:v>
                </c:pt>
                <c:pt idx="6">
                  <c:v>9.1644658839834942E-2</c:v>
                </c:pt>
                <c:pt idx="7">
                  <c:v>9.1713829078428705E-2</c:v>
                </c:pt>
                <c:pt idx="8">
                  <c:v>9.1754758342777951E-2</c:v>
                </c:pt>
                <c:pt idx="9">
                  <c:v>9.1775086497786193E-2</c:v>
                </c:pt>
                <c:pt idx="10">
                  <c:v>9.1779958180112101E-2</c:v>
                </c:pt>
                <c:pt idx="11">
                  <c:v>9.1772967708776687E-2</c:v>
                </c:pt>
                <c:pt idx="12">
                  <c:v>9.1756702335326887E-2</c:v>
                </c:pt>
                <c:pt idx="13">
                  <c:v>9.1733070867235575E-2</c:v>
                </c:pt>
                <c:pt idx="14">
                  <c:v>9.1703510957073561E-2</c:v>
                </c:pt>
                <c:pt idx="15">
                  <c:v>9.1669124525304665E-2</c:v>
                </c:pt>
                <c:pt idx="16">
                  <c:v>9.163076891302295E-2</c:v>
                </c:pt>
                <c:pt idx="17">
                  <c:v>9.1589119834549967E-2</c:v>
                </c:pt>
                <c:pt idx="18">
                  <c:v>9.1544715838262472E-2</c:v>
                </c:pt>
                <c:pt idx="19">
                  <c:v>9.1497990330837442E-2</c:v>
                </c:pt>
                <c:pt idx="20">
                  <c:v>9.1449295048559948E-2</c:v>
                </c:pt>
                <c:pt idx="21">
                  <c:v>9.1398917528801221E-2</c:v>
                </c:pt>
                <c:pt idx="22">
                  <c:v>9.1347094297353659E-2</c:v>
                </c:pt>
                <c:pt idx="23">
                  <c:v>9.1294020947486329E-2</c:v>
                </c:pt>
                <c:pt idx="24">
                  <c:v>9.1239859931032966E-2</c:v>
                </c:pt>
                <c:pt idx="25">
                  <c:v>9.1184746643057285E-2</c:v>
                </c:pt>
                <c:pt idx="26">
                  <c:v>9.1128794218443984E-2</c:v>
                </c:pt>
                <c:pt idx="27">
                  <c:v>9.1072097345416173E-2</c:v>
                </c:pt>
                <c:pt idx="28">
                  <c:v>9.1014735321084755E-2</c:v>
                </c:pt>
                <c:pt idx="29">
                  <c:v>9.0956774517053904E-2</c:v>
                </c:pt>
                <c:pt idx="30">
                  <c:v>9.0898270381809226E-2</c:v>
                </c:pt>
                <c:pt idx="31">
                  <c:v>9.0839269076396209E-2</c:v>
                </c:pt>
                <c:pt idx="32">
                  <c:v>9.0779808817532726E-2</c:v>
                </c:pt>
                <c:pt idx="33">
                  <c:v>9.0719920985598085E-2</c:v>
                </c:pt>
                <c:pt idx="34">
                  <c:v>9.0659631042334363E-2</c:v>
                </c:pt>
                <c:pt idx="35">
                  <c:v>9.0598959293508363E-2</c:v>
                </c:pt>
                <c:pt idx="36">
                  <c:v>9.0537921524423928E-2</c:v>
                </c:pt>
                <c:pt idx="37">
                  <c:v>9.047652953048009E-2</c:v>
                </c:pt>
                <c:pt idx="38">
                  <c:v>9.0414791560538374E-2</c:v>
                </c:pt>
                <c:pt idx="39">
                  <c:v>9.03527126873752E-2</c:v>
                </c:pt>
                <c:pt idx="40">
                  <c:v>9.0290295116747174E-2</c:v>
                </c:pt>
                <c:pt idx="41">
                  <c:v>9.0227538444398792E-2</c:v>
                </c:pt>
                <c:pt idx="42">
                  <c:v>9.0164439868586577E-2</c:v>
                </c:pt>
                <c:pt idx="43">
                  <c:v>9.0100994364270076E-2</c:v>
                </c:pt>
                <c:pt idx="44">
                  <c:v>9.0037194823962982E-2</c:v>
                </c:pt>
                <c:pt idx="45">
                  <c:v>8.9973032169285344E-2</c:v>
                </c:pt>
                <c:pt idx="46">
                  <c:v>8.9908495436468006E-2</c:v>
                </c:pt>
                <c:pt idx="47">
                  <c:v>8.9843571838397515E-2</c:v>
                </c:pt>
                <c:pt idx="48">
                  <c:v>8.977824680522517E-2</c:v>
                </c:pt>
                <c:pt idx="49">
                  <c:v>8.9712504005076632E-2</c:v>
                </c:pt>
                <c:pt idx="50">
                  <c:v>8.9646325345967573E-2</c:v>
                </c:pt>
                <c:pt idx="51">
                  <c:v>8.9579690959645644E-2</c:v>
                </c:pt>
                <c:pt idx="52">
                  <c:v>8.9512579167718487E-2</c:v>
                </c:pt>
                <c:pt idx="53">
                  <c:v>8.9444966430090589E-2</c:v>
                </c:pt>
                <c:pt idx="54">
                  <c:v>8.9376827275395032E-2</c:v>
                </c:pt>
                <c:pt idx="55">
                  <c:v>8.9308134212772505E-2</c:v>
                </c:pt>
                <c:pt idx="56">
                  <c:v>8.9238857623997303E-2</c:v>
                </c:pt>
                <c:pt idx="57">
                  <c:v>8.9168965634574118E-2</c:v>
                </c:pt>
                <c:pt idx="58">
                  <c:v>8.9098423962019474E-2</c:v>
                </c:pt>
                <c:pt idx="59">
                  <c:v>8.9027195739072904E-2</c:v>
                </c:pt>
                <c:pt idx="60">
                  <c:v>8.8955241309058575E-2</c:v>
                </c:pt>
                <c:pt idx="61">
                  <c:v>8.8882517989995538E-2</c:v>
                </c:pt>
                <c:pt idx="62">
                  <c:v>8.8808979803331661E-2</c:v>
                </c:pt>
                <c:pt idx="63">
                  <c:v>8.8734577162306802E-2</c:v>
                </c:pt>
                <c:pt idx="64">
                  <c:v>8.865925651390881E-2</c:v>
                </c:pt>
                <c:pt idx="65">
                  <c:v>8.8582959927116484E-2</c:v>
                </c:pt>
                <c:pt idx="66">
                  <c:v>8.8505624618570769E-2</c:v>
                </c:pt>
                <c:pt idx="67">
                  <c:v>8.8427182404896873E-2</c:v>
                </c:pt>
                <c:pt idx="68">
                  <c:v>8.8347559068515449E-2</c:v>
                </c:pt>
                <c:pt idx="69">
                  <c:v>8.8266673620789132E-2</c:v>
                </c:pt>
                <c:pt idx="70">
                  <c:v>8.8184437442577007E-2</c:v>
                </c:pt>
                <c:pt idx="71">
                  <c:v>8.8100753277459629E-2</c:v>
                </c:pt>
                <c:pt idx="72">
                  <c:v>8.8015514046732371E-2</c:v>
                </c:pt>
                <c:pt idx="73">
                  <c:v>8.7928601447278515E-2</c:v>
                </c:pt>
                <c:pt idx="74">
                  <c:v>8.7839884283004432E-2</c:v>
                </c:pt>
                <c:pt idx="75">
                  <c:v>8.7749216466765992E-2</c:v>
                </c:pt>
                <c:pt idx="76">
                  <c:v>8.7656434611382686E-2</c:v>
                </c:pt>
                <c:pt idx="77">
                  <c:v>8.7561355103638286E-2</c:v>
                </c:pt>
                <c:pt idx="78">
                  <c:v>8.7463770521478718E-2</c:v>
                </c:pt>
                <c:pt idx="79">
                  <c:v>8.7363445208079218E-2</c:v>
                </c:pt>
                <c:pt idx="80">
                  <c:v>8.7260109751237394E-2</c:v>
                </c:pt>
                <c:pt idx="81">
                  <c:v>8.7153454023750493E-2</c:v>
                </c:pt>
                <c:pt idx="82">
                  <c:v>8.7043118306131415E-2</c:v>
                </c:pt>
                <c:pt idx="83">
                  <c:v>8.6928681815001616E-2</c:v>
                </c:pt>
                <c:pt idx="84">
                  <c:v>8.6809647662458092E-2</c:v>
                </c:pt>
                <c:pt idx="85">
                  <c:v>8.6685422812714463E-2</c:v>
                </c:pt>
                <c:pt idx="86">
                  <c:v>8.6555290877005947E-2</c:v>
                </c:pt>
                <c:pt idx="87">
                  <c:v>8.6418374407810028E-2</c:v>
                </c:pt>
                <c:pt idx="88">
                  <c:v>8.6273581369310931E-2</c:v>
                </c:pt>
                <c:pt idx="89">
                  <c:v>8.6119526995138904E-2</c:v>
                </c:pt>
                <c:pt idx="90">
                  <c:v>8.5954415915944077E-2</c:v>
                </c:pt>
                <c:pt idx="91">
                  <c:v>8.5775857264257058E-2</c:v>
                </c:pt>
                <c:pt idx="92">
                  <c:v>8.5580560526214877E-2</c:v>
                </c:pt>
                <c:pt idx="93">
                  <c:v>8.536380475659032E-2</c:v>
                </c:pt>
                <c:pt idx="94">
                  <c:v>8.5118439433837512E-2</c:v>
                </c:pt>
                <c:pt idx="95">
                  <c:v>8.4832804086392682E-2</c:v>
                </c:pt>
                <c:pt idx="96">
                  <c:v>8.4485734384413216E-2</c:v>
                </c:pt>
                <c:pt idx="97">
                  <c:v>8.4031626412635646E-2</c:v>
                </c:pt>
                <c:pt idx="98">
                  <c:v>8.3333333333333315E-2</c:v>
                </c:pt>
              </c:numCache>
            </c:numRef>
          </c:yVal>
          <c:smooth val="1"/>
          <c:extLst>
            <c:ext xmlns:c16="http://schemas.microsoft.com/office/drawing/2014/chart" uri="{C3380CC4-5D6E-409C-BE32-E72D297353CC}">
              <c16:uniqueId val="{00000007-DE58-4240-BBFC-402FF6C211BC}"/>
            </c:ext>
          </c:extLst>
        </c:ser>
        <c:ser>
          <c:idx val="8"/>
          <c:order val="8"/>
          <c:tx>
            <c:strRef>
              <c:f>TUS!$L$37</c:f>
              <c:strCache>
                <c:ptCount val="1"/>
                <c:pt idx="0">
                  <c:v>Naproxen sodium salt</c:v>
                </c:pt>
              </c:strCache>
            </c:strRef>
          </c:tx>
          <c:marker>
            <c:symbol val="none"/>
          </c:marker>
          <c:xVal>
            <c:numRef>
              <c:f>TUS!$C$38:$C$136</c:f>
              <c:numCache>
                <c:formatCode>0.00</c:formatCode>
                <c:ptCount val="99"/>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numCache>
            </c:numRef>
          </c:xVal>
          <c:yVal>
            <c:numRef>
              <c:f>TUS!$L$38:$L$136</c:f>
              <c:numCache>
                <c:formatCode>0.0000</c:formatCode>
                <c:ptCount val="99"/>
                <c:pt idx="0">
                  <c:v>2.5630978265581555E-2</c:v>
                </c:pt>
                <c:pt idx="1">
                  <c:v>3.008785443499035E-2</c:v>
                </c:pt>
                <c:pt idx="2">
                  <c:v>3.296521414775503E-2</c:v>
                </c:pt>
                <c:pt idx="3">
                  <c:v>3.5136102600299486E-2</c:v>
                </c:pt>
                <c:pt idx="4">
                  <c:v>3.6898090169720767E-2</c:v>
                </c:pt>
                <c:pt idx="5">
                  <c:v>3.8391003504024426E-2</c:v>
                </c:pt>
                <c:pt idx="6">
                  <c:v>3.9692446061865831E-2</c:v>
                </c:pt>
                <c:pt idx="7">
                  <c:v>4.0850223956675681E-2</c:v>
                </c:pt>
                <c:pt idx="8">
                  <c:v>4.1895990701440594E-2</c:v>
                </c:pt>
                <c:pt idx="9">
                  <c:v>4.2851847768605296E-2</c:v>
                </c:pt>
                <c:pt idx="10">
                  <c:v>4.3733869930584382E-2</c:v>
                </c:pt>
                <c:pt idx="11">
                  <c:v>4.4554133626659255E-2</c:v>
                </c:pt>
                <c:pt idx="12">
                  <c:v>4.532195394904779E-2</c:v>
                </c:pt>
                <c:pt idx="13">
                  <c:v>4.6044675191197787E-2</c:v>
                </c:pt>
                <c:pt idx="14">
                  <c:v>4.6728195953323039E-2</c:v>
                </c:pt>
                <c:pt idx="15">
                  <c:v>4.737732940237812E-2</c:v>
                </c:pt>
                <c:pt idx="16">
                  <c:v>4.7996057338536659E-2</c:v>
                </c:pt>
                <c:pt idx="17">
                  <c:v>4.8587713676099889E-2</c:v>
                </c:pt>
                <c:pt idx="18">
                  <c:v>4.9155119719333396E-2</c:v>
                </c:pt>
                <c:pt idx="19">
                  <c:v>4.9700685729490414E-2</c:v>
                </c:pt>
                <c:pt idx="20">
                  <c:v>5.0226488423259733E-2</c:v>
                </c:pt>
                <c:pt idx="21">
                  <c:v>5.07343309646087E-2</c:v>
                </c:pt>
                <c:pt idx="22">
                  <c:v>5.1225790010263159E-2</c:v>
                </c:pt>
                <c:pt idx="23">
                  <c:v>5.1702253037431291E-2</c:v>
                </c:pt>
                <c:pt idx="24">
                  <c:v>5.2164948278234813E-2</c:v>
                </c:pt>
                <c:pt idx="25">
                  <c:v>5.2614968959998024E-2</c:v>
                </c:pt>
                <c:pt idx="26">
                  <c:v>5.3053293110758598E-2</c:v>
                </c:pt>
                <c:pt idx="27">
                  <c:v>5.3480799875316738E-2</c:v>
                </c:pt>
                <c:pt idx="28">
                  <c:v>5.3898283059706391E-2</c:v>
                </c:pt>
                <c:pt idx="29">
                  <c:v>5.4306462455146851E-2</c:v>
                </c:pt>
                <c:pt idx="30">
                  <c:v>5.4705993368705345E-2</c:v>
                </c:pt>
                <c:pt idx="31">
                  <c:v>5.5097474694964656E-2</c:v>
                </c:pt>
                <c:pt idx="32">
                  <c:v>5.5481455792545431E-2</c:v>
                </c:pt>
                <c:pt idx="33">
                  <c:v>5.585844237541087E-2</c:v>
                </c:pt>
                <c:pt idx="34">
                  <c:v>5.6228901587256672E-2</c:v>
                </c:pt>
                <c:pt idx="35">
                  <c:v>5.659326639488875E-2</c:v>
                </c:pt>
                <c:pt idx="36">
                  <c:v>5.6951939411072246E-2</c:v>
                </c:pt>
                <c:pt idx="37">
                  <c:v>5.7305296237264998E-2</c:v>
                </c:pt>
                <c:pt idx="38">
                  <c:v>5.7653688400680574E-2</c:v>
                </c:pt>
                <c:pt idx="39">
                  <c:v>5.7997445947359859E-2</c:v>
                </c:pt>
                <c:pt idx="40">
                  <c:v>5.8336879742650921E-2</c:v>
                </c:pt>
                <c:pt idx="41">
                  <c:v>5.8672283522194904E-2</c:v>
                </c:pt>
                <c:pt idx="42">
                  <c:v>5.9003935729765943E-2</c:v>
                </c:pt>
                <c:pt idx="43">
                  <c:v>5.9332101172812846E-2</c:v>
                </c:pt>
                <c:pt idx="44">
                  <c:v>5.9657032522053795E-2</c:v>
                </c:pt>
                <c:pt idx="45">
                  <c:v>5.99789716777865E-2</c:v>
                </c:pt>
                <c:pt idx="46">
                  <c:v>6.0298151022559442E-2</c:v>
                </c:pt>
                <c:pt idx="47">
                  <c:v>6.061479457736714E-2</c:v>
                </c:pt>
                <c:pt idx="48">
                  <c:v>6.0929119076517331E-2</c:v>
                </c:pt>
                <c:pt idx="49">
                  <c:v>6.1241334974672677E-2</c:v>
                </c:pt>
                <c:pt idx="50">
                  <c:v>6.1551647398262389E-2</c:v>
                </c:pt>
                <c:pt idx="51">
                  <c:v>6.1860257052420993E-2</c:v>
                </c:pt>
                <c:pt idx="52">
                  <c:v>6.2167361093835409E-2</c:v>
                </c:pt>
                <c:pt idx="53">
                  <c:v>6.2473153979322966E-2</c:v>
                </c:pt>
                <c:pt idx="54">
                  <c:v>6.2777828299616686E-2</c:v>
                </c:pt>
                <c:pt idx="55">
                  <c:v>6.3081575607693674E-2</c:v>
                </c:pt>
                <c:pt idx="56">
                  <c:v>6.338458725103531E-2</c:v>
                </c:pt>
                <c:pt idx="57">
                  <c:v>6.3687055217475114E-2</c:v>
                </c:pt>
                <c:pt idx="58">
                  <c:v>6.3989173004770014E-2</c:v>
                </c:pt>
                <c:pt idx="59">
                  <c:v>6.4291136524758499E-2</c:v>
                </c:pt>
                <c:pt idx="60">
                  <c:v>6.4593145053962575E-2</c:v>
                </c:pt>
                <c:pt idx="61">
                  <c:v>6.4895402243808922E-2</c:v>
                </c:pt>
                <c:pt idx="62">
                  <c:v>6.5198117205326603E-2</c:v>
                </c:pt>
                <c:pt idx="63">
                  <c:v>6.5501505685318151E-2</c:v>
                </c:pt>
                <c:pt idx="64">
                  <c:v>6.5805791353682294E-2</c:v>
                </c:pt>
                <c:pt idx="65">
                  <c:v>6.6111207224928997E-2</c:v>
                </c:pt>
                <c:pt idx="66">
                  <c:v>6.6417997241127749E-2</c:v>
                </c:pt>
                <c:pt idx="67">
                  <c:v>6.6726418048803054E-2</c:v>
                </c:pt>
                <c:pt idx="68">
                  <c:v>6.7036741008909217E-2</c:v>
                </c:pt>
                <c:pt idx="69">
                  <c:v>6.7349254487379259E-2</c:v>
                </c:pt>
                <c:pt idx="70">
                  <c:v>6.7664266484348909E-2</c:v>
                </c:pt>
                <c:pt idx="71">
                  <c:v>6.7982107673708686E-2</c:v>
                </c:pt>
                <c:pt idx="72">
                  <c:v>6.8303134942054894E-2</c:v>
                </c:pt>
                <c:pt idx="73">
                  <c:v>6.8627735538691212E-2</c:v>
                </c:pt>
                <c:pt idx="74">
                  <c:v>6.8956331977836779E-2</c:v>
                </c:pt>
                <c:pt idx="75">
                  <c:v>6.9289387873124095E-2</c:v>
                </c:pt>
                <c:pt idx="76">
                  <c:v>6.9627414936323517E-2</c:v>
                </c:pt>
                <c:pt idx="77">
                  <c:v>6.9970981442087979E-2</c:v>
                </c:pt>
                <c:pt idx="78">
                  <c:v>7.0320722555713686E-2</c:v>
                </c:pt>
                <c:pt idx="79">
                  <c:v>7.067735305234886E-2</c:v>
                </c:pt>
                <c:pt idx="80">
                  <c:v>7.1041683140103354E-2</c:v>
                </c:pt>
                <c:pt idx="81">
                  <c:v>7.14146383611233E-2</c:v>
                </c:pt>
                <c:pt idx="82">
                  <c:v>7.1797284922925447E-2</c:v>
                </c:pt>
                <c:pt idx="83">
                  <c:v>7.2190862369350017E-2</c:v>
                </c:pt>
                <c:pt idx="84">
                  <c:v>7.2596826337967046E-2</c:v>
                </c:pt>
                <c:pt idx="85">
                  <c:v>7.3016905438949439E-2</c:v>
                </c:pt>
                <c:pt idx="86">
                  <c:v>7.3453178323358057E-2</c:v>
                </c:pt>
                <c:pt idx="87">
                  <c:v>7.3908180311381078E-2</c:v>
                </c:pt>
                <c:pt idx="88">
                  <c:v>7.4385054496363776E-2</c:v>
                </c:pt>
                <c:pt idx="89">
                  <c:v>7.4887771911732168E-2</c:v>
                </c:pt>
                <c:pt idx="90">
                  <c:v>7.54214629769175E-2</c:v>
                </c:pt>
                <c:pt idx="91">
                  <c:v>7.5992936291672336E-2</c:v>
                </c:pt>
                <c:pt idx="92">
                  <c:v>7.6611530049223081E-2</c:v>
                </c:pt>
                <c:pt idx="93">
                  <c:v>7.7290594045188982E-2</c:v>
                </c:pt>
                <c:pt idx="94">
                  <c:v>7.8050271289178005E-2</c:v>
                </c:pt>
                <c:pt idx="95">
                  <c:v>7.8923270363813733E-2</c:v>
                </c:pt>
                <c:pt idx="96">
                  <c:v>7.9968666704102867E-2</c:v>
                </c:pt>
                <c:pt idx="97">
                  <c:v>8.1312972382883208E-2</c:v>
                </c:pt>
                <c:pt idx="98">
                  <c:v>8.3333333333333315E-2</c:v>
                </c:pt>
              </c:numCache>
            </c:numRef>
          </c:yVal>
          <c:smooth val="1"/>
          <c:extLst>
            <c:ext xmlns:c16="http://schemas.microsoft.com/office/drawing/2014/chart" uri="{C3380CC4-5D6E-409C-BE32-E72D297353CC}">
              <c16:uniqueId val="{00000008-DE58-4240-BBFC-402FF6C211BC}"/>
            </c:ext>
          </c:extLst>
        </c:ser>
        <c:ser>
          <c:idx val="9"/>
          <c:order val="9"/>
          <c:tx>
            <c:strRef>
              <c:f>TUS!$M$37</c:f>
              <c:strCache>
                <c:ptCount val="1"/>
                <c:pt idx="0">
                  <c:v>Propiconazole</c:v>
                </c:pt>
              </c:strCache>
            </c:strRef>
          </c:tx>
          <c:marker>
            <c:symbol val="none"/>
          </c:marker>
          <c:xVal>
            <c:numRef>
              <c:f>TUS!$C$38:$C$136</c:f>
              <c:numCache>
                <c:formatCode>0.00</c:formatCode>
                <c:ptCount val="99"/>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numCache>
            </c:numRef>
          </c:xVal>
          <c:yVal>
            <c:numRef>
              <c:f>TUS!$M$38:$M$136</c:f>
              <c:numCache>
                <c:formatCode>0.0000</c:formatCode>
                <c:ptCount val="99"/>
                <c:pt idx="0">
                  <c:v>0.12702069746085937</c:v>
                </c:pt>
                <c:pt idx="1">
                  <c:v>0.12424893075509685</c:v>
                </c:pt>
                <c:pt idx="2">
                  <c:v>0.12228703185179038</c:v>
                </c:pt>
                <c:pt idx="3">
                  <c:v>0.12074188403410178</c:v>
                </c:pt>
                <c:pt idx="4">
                  <c:v>0.11945505581468739</c:v>
                </c:pt>
                <c:pt idx="5">
                  <c:v>0.11834563068796568</c:v>
                </c:pt>
                <c:pt idx="6">
                  <c:v>0.11736626386774103</c:v>
                </c:pt>
                <c:pt idx="7">
                  <c:v>0.11648667821917541</c:v>
                </c:pt>
                <c:pt idx="8">
                  <c:v>0.11568625228577471</c:v>
                </c:pt>
                <c:pt idx="9">
                  <c:v>0.11495026318906307</c:v>
                </c:pt>
                <c:pt idx="10">
                  <c:v>0.11426780689417733</c:v>
                </c:pt>
                <c:pt idx="11">
                  <c:v>0.11363056696065368</c:v>
                </c:pt>
                <c:pt idx="12">
                  <c:v>0.11303204585536561</c:v>
                </c:pt>
                <c:pt idx="13">
                  <c:v>0.11246706391000547</c:v>
                </c:pt>
                <c:pt idx="14">
                  <c:v>0.11193142085356086</c:v>
                </c:pt>
                <c:pt idx="15">
                  <c:v>0.11142166017621913</c:v>
                </c:pt>
                <c:pt idx="16">
                  <c:v>0.11093490080272904</c:v>
                </c:pt>
                <c:pt idx="17">
                  <c:v>0.11046871413817676</c:v>
                </c:pt>
                <c:pt idx="18">
                  <c:v>0.11002103248896559</c:v>
                </c:pt>
                <c:pt idx="19">
                  <c:v>0.10959007967038768</c:v>
                </c:pt>
                <c:pt idx="20">
                  <c:v>0.10917431761625766</c:v>
                </c:pt>
                <c:pt idx="21">
                  <c:v>0.10877240473487371</c:v>
                </c:pt>
                <c:pt idx="22">
                  <c:v>0.10838316302439355</c:v>
                </c:pt>
                <c:pt idx="23">
                  <c:v>0.10800555181373026</c:v>
                </c:pt>
                <c:pt idx="24">
                  <c:v>0.10763864657983915</c:v>
                </c:pt>
                <c:pt idx="25">
                  <c:v>0.10728162170030243</c:v>
                </c:pt>
                <c:pt idx="26">
                  <c:v>0.1069337362894444</c:v>
                </c:pt>
                <c:pt idx="27">
                  <c:v>0.10659432247438724</c:v>
                </c:pt>
                <c:pt idx="28">
                  <c:v>0.10626277561928545</c:v>
                </c:pt>
                <c:pt idx="29">
                  <c:v>0.1059385461180767</c:v>
                </c:pt>
                <c:pt idx="30">
                  <c:v>0.10562113245981673</c:v>
                </c:pt>
                <c:pt idx="31">
                  <c:v>0.1053100753338536</c:v>
                </c:pt>
                <c:pt idx="32">
                  <c:v>0.10500495259027336</c:v>
                </c:pt>
                <c:pt idx="33">
                  <c:v>0.10470537490809546</c:v>
                </c:pt>
                <c:pt idx="34">
                  <c:v>0.1044109820524456</c:v>
                </c:pt>
                <c:pt idx="35">
                  <c:v>0.10412143962440568</c:v>
                </c:pt>
                <c:pt idx="36">
                  <c:v>0.10383643622495042</c:v>
                </c:pt>
                <c:pt idx="37">
                  <c:v>0.10355568096841998</c:v>
                </c:pt>
                <c:pt idx="38">
                  <c:v>0.1032789012921881</c:v>
                </c:pt>
                <c:pt idx="39">
                  <c:v>0.10300584101818558</c:v>
                </c:pt>
                <c:pt idx="40">
                  <c:v>0.1027362586292061</c:v>
                </c:pt>
                <c:pt idx="41">
                  <c:v>0.10246992572881158</c:v>
                </c:pt>
                <c:pt idx="42">
                  <c:v>0.10220662565846028</c:v>
                </c:pt>
                <c:pt idx="43">
                  <c:v>0.10194615224940216</c:v>
                </c:pt>
                <c:pt idx="44">
                  <c:v>0.10168830869010829</c:v>
                </c:pt>
                <c:pt idx="45">
                  <c:v>0.10143290649264369</c:v>
                </c:pt>
                <c:pt idx="46">
                  <c:v>0.10117976454356468</c:v>
                </c:pt>
                <c:pt idx="47">
                  <c:v>0.10092870822670758</c:v>
                </c:pt>
                <c:pt idx="48">
                  <c:v>0.10067956860669214</c:v>
                </c:pt>
                <c:pt idx="49">
                  <c:v>0.10043218166314843</c:v>
                </c:pt>
                <c:pt idx="50">
                  <c:v>0.10018638756662385</c:v>
                </c:pt>
                <c:pt idx="51">
                  <c:v>9.9942029987874714E-2</c:v>
                </c:pt>
                <c:pt idx="52">
                  <c:v>9.9698955432806408E-2</c:v>
                </c:pt>
                <c:pt idx="53">
                  <c:v>9.9457012595730337E-2</c:v>
                </c:pt>
                <c:pt idx="54">
                  <c:v>9.9216051723844206E-2</c:v>
                </c:pt>
                <c:pt idx="55">
                  <c:v>9.8975923985944653E-2</c:v>
                </c:pt>
                <c:pt idx="56">
                  <c:v>9.8736480838324439E-2</c:v>
                </c:pt>
                <c:pt idx="57">
                  <c:v>9.8497573380602152E-2</c:v>
                </c:pt>
                <c:pt idx="58">
                  <c:v>9.8259051693864216E-2</c:v>
                </c:pt>
                <c:pt idx="59">
                  <c:v>9.8020764152948511E-2</c:v>
                </c:pt>
                <c:pt idx="60">
                  <c:v>9.7782556703946338E-2</c:v>
                </c:pt>
                <c:pt idx="61">
                  <c:v>9.7544272097009305E-2</c:v>
                </c:pt>
                <c:pt idx="62">
                  <c:v>9.7305749063278352E-2</c:v>
                </c:pt>
                <c:pt idx="63">
                  <c:v>9.7066821423144656E-2</c:v>
                </c:pt>
                <c:pt idx="64">
                  <c:v>9.6827317111037342E-2</c:v>
                </c:pt>
                <c:pt idx="65">
                  <c:v>9.6587057099406334E-2</c:v>
                </c:pt>
                <c:pt idx="66">
                  <c:v>9.6345854201412201E-2</c:v>
                </c:pt>
                <c:pt idx="67">
                  <c:v>9.6103511727879246E-2</c:v>
                </c:pt>
                <c:pt idx="68">
                  <c:v>9.5859821969097231E-2</c:v>
                </c:pt>
                <c:pt idx="69">
                  <c:v>9.5614564465782786E-2</c:v>
                </c:pt>
                <c:pt idx="70">
                  <c:v>9.536750402555362E-2</c:v>
                </c:pt>
                <c:pt idx="71">
                  <c:v>9.5118388431102319E-2</c:v>
                </c:pt>
                <c:pt idx="72">
                  <c:v>9.4866945773197181E-2</c:v>
                </c:pt>
                <c:pt idx="73">
                  <c:v>9.4612881324703815E-2</c:v>
                </c:pt>
                <c:pt idx="74">
                  <c:v>9.4355873849711225E-2</c:v>
                </c:pt>
                <c:pt idx="75">
                  <c:v>9.4095571212672577E-2</c:v>
                </c:pt>
                <c:pt idx="76">
                  <c:v>9.3831585113627339E-2</c:v>
                </c:pt>
                <c:pt idx="77">
                  <c:v>9.356348472325611E-2</c:v>
                </c:pt>
                <c:pt idx="78">
                  <c:v>9.3290788920240605E-2</c:v>
                </c:pt>
                <c:pt idx="79">
                  <c:v>9.3012956735028712E-2</c:v>
                </c:pt>
                <c:pt idx="80">
                  <c:v>9.2729375466420891E-2</c:v>
                </c:pt>
                <c:pt idx="81">
                  <c:v>9.243934574172237E-2</c:v>
                </c:pt>
                <c:pt idx="82">
                  <c:v>9.2142062508412351E-2</c:v>
                </c:pt>
                <c:pt idx="83">
                  <c:v>9.1836590528939416E-2</c:v>
                </c:pt>
                <c:pt idx="84">
                  <c:v>9.1521832324583358E-2</c:v>
                </c:pt>
                <c:pt idx="85">
                  <c:v>9.1196485552346065E-2</c:v>
                </c:pt>
                <c:pt idx="86">
                  <c:v>9.0858985281379201E-2</c:v>
                </c:pt>
                <c:pt idx="87">
                  <c:v>9.0507424171452217E-2</c:v>
                </c:pt>
                <c:pt idx="88">
                  <c:v>9.0139439420835535E-2</c:v>
                </c:pt>
                <c:pt idx="89">
                  <c:v>8.9752048143052848E-2</c:v>
                </c:pt>
                <c:pt idx="90">
                  <c:v>8.9341399700971227E-2</c:v>
                </c:pt>
                <c:pt idx="91">
                  <c:v>8.8902388327260357E-2</c:v>
                </c:pt>
                <c:pt idx="92">
                  <c:v>8.842801788534882E-2</c:v>
                </c:pt>
                <c:pt idx="93">
                  <c:v>8.7908297124208459E-2</c:v>
                </c:pt>
                <c:pt idx="94">
                  <c:v>8.7328168252853181E-2</c:v>
                </c:pt>
                <c:pt idx="95">
                  <c:v>8.666321339720337E-2</c:v>
                </c:pt>
                <c:pt idx="96">
                  <c:v>8.5869403583270776E-2</c:v>
                </c:pt>
                <c:pt idx="97">
                  <c:v>8.4852648999722932E-2</c:v>
                </c:pt>
                <c:pt idx="98">
                  <c:v>8.3333333333333329E-2</c:v>
                </c:pt>
              </c:numCache>
            </c:numRef>
          </c:yVal>
          <c:smooth val="1"/>
          <c:extLst>
            <c:ext xmlns:c16="http://schemas.microsoft.com/office/drawing/2014/chart" uri="{C3380CC4-5D6E-409C-BE32-E72D297353CC}">
              <c16:uniqueId val="{00000009-DE58-4240-BBFC-402FF6C211BC}"/>
            </c:ext>
          </c:extLst>
        </c:ser>
        <c:ser>
          <c:idx val="11"/>
          <c:order val="10"/>
          <c:tx>
            <c:strRef>
              <c:f>TUS!$O$37</c:f>
              <c:strCache>
                <c:ptCount val="1"/>
                <c:pt idx="0">
                  <c:v>Triphenylphosphat</c:v>
                </c:pt>
              </c:strCache>
            </c:strRef>
          </c:tx>
          <c:marker>
            <c:symbol val="none"/>
          </c:marker>
          <c:xVal>
            <c:numRef>
              <c:f>TUS!$C$38:$C$136</c:f>
              <c:numCache>
                <c:formatCode>0.00</c:formatCode>
                <c:ptCount val="99"/>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numCache>
            </c:numRef>
          </c:xVal>
          <c:yVal>
            <c:numRef>
              <c:f>TUS!$O$38:$O$136</c:f>
              <c:numCache>
                <c:formatCode>0.0000</c:formatCode>
                <c:ptCount val="99"/>
                <c:pt idx="0">
                  <c:v>5.2404940965235784E-2</c:v>
                </c:pt>
                <c:pt idx="1">
                  <c:v>5.6702802735215892E-2</c:v>
                </c:pt>
                <c:pt idx="2">
                  <c:v>5.9218373320068116E-2</c:v>
                </c:pt>
                <c:pt idx="3">
                  <c:v>6.0997194455718252E-2</c:v>
                </c:pt>
                <c:pt idx="4">
                  <c:v>6.2371355367885919E-2</c:v>
                </c:pt>
                <c:pt idx="5">
                  <c:v>6.3489632559238979E-2</c:v>
                </c:pt>
                <c:pt idx="6">
                  <c:v>6.4431604657264455E-2</c:v>
                </c:pt>
                <c:pt idx="7">
                  <c:v>6.5244827708153E-2</c:v>
                </c:pt>
                <c:pt idx="8">
                  <c:v>6.5959983250389168E-2</c:v>
                </c:pt>
                <c:pt idx="9">
                  <c:v>6.6598012946440008E-2</c:v>
                </c:pt>
                <c:pt idx="10">
                  <c:v>6.7173842607726991E-2</c:v>
                </c:pt>
                <c:pt idx="11">
                  <c:v>6.7698481962825754E-2</c:v>
                </c:pt>
                <c:pt idx="12">
                  <c:v>6.8180282199848272E-2</c:v>
                </c:pt>
                <c:pt idx="13">
                  <c:v>6.8625726559333092E-2</c:v>
                </c:pt>
                <c:pt idx="14">
                  <c:v>6.9039947629166612E-2</c:v>
                </c:pt>
                <c:pt idx="15">
                  <c:v>6.9427077350936575E-2</c:v>
                </c:pt>
                <c:pt idx="16">
                  <c:v>6.9790490689043569E-2</c:v>
                </c:pt>
                <c:pt idx="17">
                  <c:v>7.013297949160667E-2</c:v>
                </c:pt>
                <c:pt idx="18">
                  <c:v>7.0456879228050981E-2</c:v>
                </c:pt>
                <c:pt idx="19">
                  <c:v>7.0764163132173249E-2</c:v>
                </c:pt>
                <c:pt idx="20">
                  <c:v>7.1056513310675834E-2</c:v>
                </c:pt>
                <c:pt idx="21">
                  <c:v>7.1335375259673914E-2</c:v>
                </c:pt>
                <c:pt idx="22">
                  <c:v>7.1602000224092688E-2</c:v>
                </c:pt>
                <c:pt idx="23">
                  <c:v>7.185747851161095E-2</c:v>
                </c:pt>
                <c:pt idx="24">
                  <c:v>7.2102765982208952E-2</c:v>
                </c:pt>
                <c:pt idx="25">
                  <c:v>7.2338705323564872E-2</c:v>
                </c:pt>
                <c:pt idx="26">
                  <c:v>7.2566043296386676E-2</c:v>
                </c:pt>
                <c:pt idx="27">
                  <c:v>7.2785444831765092E-2</c:v>
                </c:pt>
                <c:pt idx="28">
                  <c:v>7.2997504645534436E-2</c:v>
                </c:pt>
                <c:pt idx="29">
                  <c:v>7.3202756876498049E-2</c:v>
                </c:pt>
                <c:pt idx="30">
                  <c:v>7.3401683138792473E-2</c:v>
                </c:pt>
                <c:pt idx="31">
                  <c:v>7.3594719291742966E-2</c:v>
                </c:pt>
                <c:pt idx="32">
                  <c:v>7.3782261165078786E-2</c:v>
                </c:pt>
                <c:pt idx="33">
                  <c:v>7.3964669427561691E-2</c:v>
                </c:pt>
                <c:pt idx="34">
                  <c:v>7.4142273748841775E-2</c:v>
                </c:pt>
                <c:pt idx="35">
                  <c:v>7.4315376374755729E-2</c:v>
                </c:pt>
                <c:pt idx="36">
                  <c:v>7.4484255213183692E-2</c:v>
                </c:pt>
                <c:pt idx="37">
                  <c:v>7.4649166509428336E-2</c:v>
                </c:pt>
                <c:pt idx="38">
                  <c:v>7.4810347175707739E-2</c:v>
                </c:pt>
                <c:pt idx="39">
                  <c:v>7.4968016827905187E-2</c:v>
                </c:pt>
                <c:pt idx="40">
                  <c:v>7.5122379573542869E-2</c:v>
                </c:pt>
                <c:pt idx="41">
                  <c:v>7.5273625587545592E-2</c:v>
                </c:pt>
                <c:pt idx="42">
                  <c:v>7.5421932506365807E-2</c:v>
                </c:pt>
                <c:pt idx="43">
                  <c:v>7.5567466666155936E-2</c:v>
                </c:pt>
                <c:pt idx="44">
                  <c:v>7.5710384206677764E-2</c:v>
                </c:pt>
                <c:pt idx="45">
                  <c:v>7.5850832059353307E-2</c:v>
                </c:pt>
                <c:pt idx="46">
                  <c:v>7.5988948835156653E-2</c:v>
                </c:pt>
                <c:pt idx="47">
                  <c:v>7.6124865625802687E-2</c:v>
                </c:pt>
                <c:pt idx="48">
                  <c:v>7.6258706729834827E-2</c:v>
                </c:pt>
                <c:pt idx="49">
                  <c:v>7.6390590313669501E-2</c:v>
                </c:pt>
                <c:pt idx="50">
                  <c:v>7.6520629016375602E-2</c:v>
                </c:pt>
                <c:pt idx="51">
                  <c:v>7.6648930505902879E-2</c:v>
                </c:pt>
                <c:pt idx="52">
                  <c:v>7.6775597993597081E-2</c:v>
                </c:pt>
                <c:pt idx="53">
                  <c:v>7.6900730713114235E-2</c:v>
                </c:pt>
                <c:pt idx="54">
                  <c:v>7.7024424369264613E-2</c:v>
                </c:pt>
                <c:pt idx="55">
                  <c:v>7.714677156184617E-2</c:v>
                </c:pt>
                <c:pt idx="56">
                  <c:v>7.726786218917038E-2</c:v>
                </c:pt>
                <c:pt idx="57">
                  <c:v>7.7387783835719703E-2</c:v>
                </c:pt>
                <c:pt idx="58">
                  <c:v>7.7506622148209428E-2</c:v>
                </c:pt>
                <c:pt idx="59">
                  <c:v>7.7624461204247014E-2</c:v>
                </c:pt>
                <c:pt idx="60">
                  <c:v>7.7741383877798262E-2</c:v>
                </c:pt>
                <c:pt idx="61">
                  <c:v>7.7857472205781444E-2</c:v>
                </c:pt>
                <c:pt idx="62">
                  <c:v>7.7972807760325696E-2</c:v>
                </c:pt>
                <c:pt idx="63">
                  <c:v>7.8087472031568197E-2</c:v>
                </c:pt>
                <c:pt idx="64">
                  <c:v>7.8201546826334262E-2</c:v>
                </c:pt>
                <c:pt idx="65">
                  <c:v>7.8315114688682394E-2</c:v>
                </c:pt>
                <c:pt idx="66">
                  <c:v>7.8428259349127769E-2</c:v>
                </c:pt>
                <c:pt idx="67">
                  <c:v>7.8541066210430777E-2</c:v>
                </c:pt>
                <c:pt idx="68">
                  <c:v>7.8653622879219259E-2</c:v>
                </c:pt>
                <c:pt idx="69">
                  <c:v>7.8766019754474323E-2</c:v>
                </c:pt>
                <c:pt idx="70">
                  <c:v>7.8878350686168372E-2</c:v>
                </c:pt>
                <c:pt idx="71">
                  <c:v>7.8990713720242703E-2</c:v>
                </c:pt>
                <c:pt idx="72">
                  <c:v>7.9103211949851079E-2</c:v>
                </c:pt>
                <c:pt idx="73">
                  <c:v>7.9215954497645583E-2</c:v>
                </c:pt>
                <c:pt idx="74">
                  <c:v>7.9329057660224564E-2</c:v>
                </c:pt>
                <c:pt idx="75">
                  <c:v>7.9442646254218832E-2</c:v>
                </c:pt>
                <c:pt idx="76">
                  <c:v>7.9556855214614766E-2</c:v>
                </c:pt>
                <c:pt idx="77">
                  <c:v>7.9671831510862143E-2</c:v>
                </c:pt>
                <c:pt idx="78">
                  <c:v>7.9787736466646567E-2</c:v>
                </c:pt>
                <c:pt idx="79">
                  <c:v>7.9904748597199954E-2</c:v>
                </c:pt>
                <c:pt idx="80">
                  <c:v>8.0023067117105426E-2</c:v>
                </c:pt>
                <c:pt idx="81">
                  <c:v>8.0142916326943467E-2</c:v>
                </c:pt>
                <c:pt idx="82">
                  <c:v>8.0264551166938286E-2</c:v>
                </c:pt>
                <c:pt idx="83">
                  <c:v>8.0388264342901139E-2</c:v>
                </c:pt>
                <c:pt idx="84">
                  <c:v>8.0514395605199254E-2</c:v>
                </c:pt>
                <c:pt idx="85">
                  <c:v>8.0643344030241829E-2</c:v>
                </c:pt>
                <c:pt idx="86">
                  <c:v>8.077558457630675E-2</c:v>
                </c:pt>
                <c:pt idx="87">
                  <c:v>8.091169086848958E-2</c:v>
                </c:pt>
                <c:pt idx="88">
                  <c:v>8.1052367308666093E-2</c:v>
                </c:pt>
                <c:pt idx="89">
                  <c:v>8.1198495585984506E-2</c:v>
                </c:pt>
                <c:pt idx="90">
                  <c:v>8.1351204251208842E-2</c:v>
                </c:pt>
                <c:pt idx="91">
                  <c:v>8.1511976864781857E-2</c:v>
                </c:pt>
                <c:pt idx="92">
                  <c:v>8.1682828127087298E-2</c:v>
                </c:pt>
                <c:pt idx="93">
                  <c:v>8.1866607832932134E-2</c:v>
                </c:pt>
                <c:pt idx="94">
                  <c:v>8.2067565789261512E-2</c:v>
                </c:pt>
                <c:pt idx="95">
                  <c:v>8.229251070726569E-2</c:v>
                </c:pt>
                <c:pt idx="96">
                  <c:v>8.2553542576675437E-2</c:v>
                </c:pt>
                <c:pt idx="97">
                  <c:v>8.2876038284883144E-2</c:v>
                </c:pt>
                <c:pt idx="98">
                  <c:v>8.3333333333333315E-2</c:v>
                </c:pt>
              </c:numCache>
            </c:numRef>
          </c:yVal>
          <c:smooth val="1"/>
          <c:extLst>
            <c:ext xmlns:c16="http://schemas.microsoft.com/office/drawing/2014/chart" uri="{C3380CC4-5D6E-409C-BE32-E72D297353CC}">
              <c16:uniqueId val="{0000000B-DE58-4240-BBFC-402FF6C211BC}"/>
            </c:ext>
          </c:extLst>
        </c:ser>
        <c:ser>
          <c:idx val="12"/>
          <c:order val="11"/>
          <c:tx>
            <c:strRef>
              <c:f>TUS!$P$37</c:f>
              <c:strCache>
                <c:ptCount val="1"/>
                <c:pt idx="0">
                  <c:v>0,0000</c:v>
                </c:pt>
              </c:strCache>
            </c:strRef>
          </c:tx>
          <c:marker>
            <c:symbol val="none"/>
          </c:marker>
          <c:xVal>
            <c:numRef>
              <c:f>TUS!$C$38:$C$136</c:f>
              <c:numCache>
                <c:formatCode>0.00</c:formatCode>
                <c:ptCount val="99"/>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numCache>
            </c:numRef>
          </c:xVal>
          <c:yVal>
            <c:numRef>
              <c:f>TUS!$P$38:$P$136</c:f>
              <c:numCache>
                <c:formatCode>0.0000</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yVal>
          <c:smooth val="1"/>
          <c:extLst>
            <c:ext xmlns:c16="http://schemas.microsoft.com/office/drawing/2014/chart" uri="{C3380CC4-5D6E-409C-BE32-E72D297353CC}">
              <c16:uniqueId val="{0000000C-DE58-4240-BBFC-402FF6C211BC}"/>
            </c:ext>
          </c:extLst>
        </c:ser>
        <c:ser>
          <c:idx val="13"/>
          <c:order val="12"/>
          <c:tx>
            <c:strRef>
              <c:f>TUS!$Q$37</c:f>
              <c:strCache>
                <c:ptCount val="1"/>
                <c:pt idx="0">
                  <c:v>0,0000</c:v>
                </c:pt>
              </c:strCache>
            </c:strRef>
          </c:tx>
          <c:marker>
            <c:symbol val="none"/>
          </c:marker>
          <c:xVal>
            <c:numRef>
              <c:f>TUS!$C$38:$C$136</c:f>
              <c:numCache>
                <c:formatCode>0.00</c:formatCode>
                <c:ptCount val="99"/>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numCache>
            </c:numRef>
          </c:xVal>
          <c:yVal>
            <c:numRef>
              <c:f>TUS!$Q$38:$Q$136</c:f>
              <c:numCache>
                <c:formatCode>0.0000</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yVal>
          <c:smooth val="1"/>
          <c:extLst>
            <c:ext xmlns:c16="http://schemas.microsoft.com/office/drawing/2014/chart" uri="{C3380CC4-5D6E-409C-BE32-E72D297353CC}">
              <c16:uniqueId val="{0000000D-DE58-4240-BBFC-402FF6C211BC}"/>
            </c:ext>
          </c:extLst>
        </c:ser>
        <c:ser>
          <c:idx val="14"/>
          <c:order val="13"/>
          <c:tx>
            <c:strRef>
              <c:f>TUS!$R$37</c:f>
              <c:strCache>
                <c:ptCount val="1"/>
                <c:pt idx="0">
                  <c:v>0,0000</c:v>
                </c:pt>
              </c:strCache>
            </c:strRef>
          </c:tx>
          <c:marker>
            <c:symbol val="none"/>
          </c:marker>
          <c:xVal>
            <c:numRef>
              <c:f>TUS!$C$38:$C$136</c:f>
              <c:numCache>
                <c:formatCode>0.00</c:formatCode>
                <c:ptCount val="99"/>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numCache>
            </c:numRef>
          </c:xVal>
          <c:yVal>
            <c:numRef>
              <c:f>TUS!$R$38:$R$136</c:f>
              <c:numCache>
                <c:formatCode>0.0000</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yVal>
          <c:smooth val="1"/>
          <c:extLst>
            <c:ext xmlns:c16="http://schemas.microsoft.com/office/drawing/2014/chart" uri="{C3380CC4-5D6E-409C-BE32-E72D297353CC}">
              <c16:uniqueId val="{0000000E-DE58-4240-BBFC-402FF6C211BC}"/>
            </c:ext>
          </c:extLst>
        </c:ser>
        <c:ser>
          <c:idx val="15"/>
          <c:order val="14"/>
          <c:tx>
            <c:strRef>
              <c:f>TUS!$S$37</c:f>
              <c:strCache>
                <c:ptCount val="1"/>
                <c:pt idx="0">
                  <c:v>0,0000</c:v>
                </c:pt>
              </c:strCache>
            </c:strRef>
          </c:tx>
          <c:marker>
            <c:symbol val="none"/>
          </c:marker>
          <c:xVal>
            <c:numRef>
              <c:f>TUS!$C$38:$C$136</c:f>
              <c:numCache>
                <c:formatCode>0.00</c:formatCode>
                <c:ptCount val="99"/>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numCache>
            </c:numRef>
          </c:xVal>
          <c:yVal>
            <c:numRef>
              <c:f>TUS!$S$38:$S$136</c:f>
              <c:numCache>
                <c:formatCode>0.0000</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yVal>
          <c:smooth val="1"/>
          <c:extLst>
            <c:ext xmlns:c16="http://schemas.microsoft.com/office/drawing/2014/chart" uri="{C3380CC4-5D6E-409C-BE32-E72D297353CC}">
              <c16:uniqueId val="{0000000F-DE58-4240-BBFC-402FF6C211BC}"/>
            </c:ext>
          </c:extLst>
        </c:ser>
        <c:ser>
          <c:idx val="16"/>
          <c:order val="15"/>
          <c:tx>
            <c:strRef>
              <c:f>TUS!$T$37</c:f>
              <c:strCache>
                <c:ptCount val="1"/>
                <c:pt idx="0">
                  <c:v>0,0000</c:v>
                </c:pt>
              </c:strCache>
            </c:strRef>
          </c:tx>
          <c:marker>
            <c:symbol val="none"/>
          </c:marker>
          <c:xVal>
            <c:numRef>
              <c:f>TUS!$C$38:$C$136</c:f>
              <c:numCache>
                <c:formatCode>0.00</c:formatCode>
                <c:ptCount val="99"/>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numCache>
            </c:numRef>
          </c:xVal>
          <c:yVal>
            <c:numRef>
              <c:f>TUS!$T$38:$T$136</c:f>
              <c:numCache>
                <c:formatCode>0.0000</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yVal>
          <c:smooth val="1"/>
          <c:extLst>
            <c:ext xmlns:c16="http://schemas.microsoft.com/office/drawing/2014/chart" uri="{C3380CC4-5D6E-409C-BE32-E72D297353CC}">
              <c16:uniqueId val="{00000010-DE58-4240-BBFC-402FF6C211BC}"/>
            </c:ext>
          </c:extLst>
        </c:ser>
        <c:ser>
          <c:idx val="17"/>
          <c:order val="16"/>
          <c:tx>
            <c:strRef>
              <c:f>TUS!$U$37</c:f>
              <c:strCache>
                <c:ptCount val="1"/>
                <c:pt idx="0">
                  <c:v>0,0000</c:v>
                </c:pt>
              </c:strCache>
            </c:strRef>
          </c:tx>
          <c:marker>
            <c:symbol val="none"/>
          </c:marker>
          <c:xVal>
            <c:numRef>
              <c:f>TUS!$C$38:$C$136</c:f>
              <c:numCache>
                <c:formatCode>0.00</c:formatCode>
                <c:ptCount val="99"/>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numCache>
            </c:numRef>
          </c:xVal>
          <c:yVal>
            <c:numRef>
              <c:f>TUS!$U$38:$U$136</c:f>
              <c:numCache>
                <c:formatCode>0.0000</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yVal>
          <c:smooth val="1"/>
          <c:extLst>
            <c:ext xmlns:c16="http://schemas.microsoft.com/office/drawing/2014/chart" uri="{C3380CC4-5D6E-409C-BE32-E72D297353CC}">
              <c16:uniqueId val="{00000011-DE58-4240-BBFC-402FF6C211BC}"/>
            </c:ext>
          </c:extLst>
        </c:ser>
        <c:ser>
          <c:idx val="18"/>
          <c:order val="17"/>
          <c:tx>
            <c:strRef>
              <c:f>TUS!$V$37</c:f>
              <c:strCache>
                <c:ptCount val="1"/>
                <c:pt idx="0">
                  <c:v>0,0000</c:v>
                </c:pt>
              </c:strCache>
            </c:strRef>
          </c:tx>
          <c:marker>
            <c:symbol val="none"/>
          </c:marker>
          <c:xVal>
            <c:numRef>
              <c:f>TUS!$C$38:$C$136</c:f>
              <c:numCache>
                <c:formatCode>0.00</c:formatCode>
                <c:ptCount val="99"/>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numCache>
            </c:numRef>
          </c:xVal>
          <c:yVal>
            <c:numRef>
              <c:f>TUS!$V$38:$V$136</c:f>
              <c:numCache>
                <c:formatCode>0.0000</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yVal>
          <c:smooth val="1"/>
          <c:extLst>
            <c:ext xmlns:c16="http://schemas.microsoft.com/office/drawing/2014/chart" uri="{C3380CC4-5D6E-409C-BE32-E72D297353CC}">
              <c16:uniqueId val="{00000012-DE58-4240-BBFC-402FF6C211BC}"/>
            </c:ext>
          </c:extLst>
        </c:ser>
        <c:ser>
          <c:idx val="19"/>
          <c:order val="18"/>
          <c:tx>
            <c:strRef>
              <c:f>TUS!$W$37</c:f>
              <c:strCache>
                <c:ptCount val="1"/>
                <c:pt idx="0">
                  <c:v>0,0000</c:v>
                </c:pt>
              </c:strCache>
            </c:strRef>
          </c:tx>
          <c:marker>
            <c:symbol val="none"/>
          </c:marker>
          <c:xVal>
            <c:numRef>
              <c:f>TUS!$C$38:$C$136</c:f>
              <c:numCache>
                <c:formatCode>0.00</c:formatCode>
                <c:ptCount val="99"/>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numCache>
            </c:numRef>
          </c:xVal>
          <c:yVal>
            <c:numRef>
              <c:f>TUS!$W$38:$W$136</c:f>
              <c:numCache>
                <c:formatCode>0.0000</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yVal>
          <c:smooth val="1"/>
          <c:extLst>
            <c:ext xmlns:c16="http://schemas.microsoft.com/office/drawing/2014/chart" uri="{C3380CC4-5D6E-409C-BE32-E72D297353CC}">
              <c16:uniqueId val="{00000013-DE58-4240-BBFC-402FF6C211BC}"/>
            </c:ext>
          </c:extLst>
        </c:ser>
        <c:dLbls>
          <c:showLegendKey val="0"/>
          <c:showVal val="0"/>
          <c:showCatName val="0"/>
          <c:showSerName val="0"/>
          <c:showPercent val="0"/>
          <c:showBubbleSize val="0"/>
        </c:dLbls>
        <c:axId val="217916160"/>
        <c:axId val="217918080"/>
      </c:scatterChart>
      <c:valAx>
        <c:axId val="217916160"/>
        <c:scaling>
          <c:orientation val="minMax"/>
          <c:max val="0.95000000000000018"/>
          <c:min val="0.05"/>
        </c:scaling>
        <c:delete val="0"/>
        <c:axPos val="b"/>
        <c:title>
          <c:tx>
            <c:rich>
              <a:bodyPr/>
              <a:lstStyle/>
              <a:p>
                <a:pPr>
                  <a:defRPr sz="1400"/>
                </a:pPr>
                <a:r>
                  <a:rPr lang="en-GB" sz="1400"/>
                  <a:t>Effect</a:t>
                </a:r>
                <a:r>
                  <a:rPr lang="en-GB" sz="1400" baseline="0"/>
                  <a:t> level</a:t>
                </a:r>
                <a:endParaRPr lang="en-GB" sz="1400"/>
              </a:p>
            </c:rich>
          </c:tx>
          <c:overlay val="0"/>
        </c:title>
        <c:numFmt formatCode="0.00" sourceLinked="0"/>
        <c:majorTickMark val="out"/>
        <c:minorTickMark val="none"/>
        <c:tickLblPos val="nextTo"/>
        <c:spPr>
          <a:ln w="38100"/>
        </c:spPr>
        <c:txPr>
          <a:bodyPr/>
          <a:lstStyle/>
          <a:p>
            <a:pPr>
              <a:defRPr sz="1200" b="1"/>
            </a:pPr>
            <a:endParaRPr lang="en-DE"/>
          </a:p>
        </c:txPr>
        <c:crossAx val="217918080"/>
        <c:crosses val="autoZero"/>
        <c:crossBetween val="midCat"/>
        <c:majorUnit val="0.05"/>
      </c:valAx>
      <c:valAx>
        <c:axId val="217918080"/>
        <c:scaling>
          <c:orientation val="minMax"/>
          <c:min val="0"/>
        </c:scaling>
        <c:delete val="0"/>
        <c:axPos val="l"/>
        <c:majorGridlines>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majorGridlines>
        <c:title>
          <c:tx>
            <c:rich>
              <a:bodyPr rot="-5400000" vert="horz"/>
              <a:lstStyle/>
              <a:p>
                <a:pPr>
                  <a:defRPr sz="1400"/>
                </a:pPr>
                <a:r>
                  <a:rPr lang="en-GB" sz="1400"/>
                  <a:t>Toxic unit [%]</a:t>
                </a:r>
              </a:p>
            </c:rich>
          </c:tx>
          <c:overlay val="0"/>
        </c:title>
        <c:numFmt formatCode="0.0%" sourceLinked="0"/>
        <c:majorTickMark val="out"/>
        <c:minorTickMark val="none"/>
        <c:tickLblPos val="nextTo"/>
        <c:spPr>
          <a:ln w="25400"/>
        </c:spPr>
        <c:txPr>
          <a:bodyPr/>
          <a:lstStyle/>
          <a:p>
            <a:pPr>
              <a:defRPr sz="1200" b="1"/>
            </a:pPr>
            <a:endParaRPr lang="en-DE"/>
          </a:p>
        </c:txPr>
        <c:crossAx val="217916160"/>
        <c:crosses val="autoZero"/>
        <c:crossBetween val="midCat"/>
      </c:valAx>
      <c:spPr>
        <a:noFill/>
        <a:ln w="25400">
          <a:noFill/>
        </a:ln>
      </c:spPr>
    </c:plotArea>
    <c:legend>
      <c:legendPos val="r"/>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8</xdr:col>
      <xdr:colOff>645583</xdr:colOff>
      <xdr:row>1</xdr:row>
      <xdr:rowOff>211666</xdr:rowOff>
    </xdr:from>
    <xdr:to>
      <xdr:col>13</xdr:col>
      <xdr:colOff>250825</xdr:colOff>
      <xdr:row>2</xdr:row>
      <xdr:rowOff>77258</xdr:rowOff>
    </xdr:to>
    <xdr:pic>
      <xdr:nvPicPr>
        <xdr:cNvPr id="2" name="Picture 2">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55416" y="402166"/>
          <a:ext cx="3838575" cy="257175"/>
        </a:xfrm>
        <a:prstGeom prst="rect">
          <a:avLst/>
        </a:prstGeom>
        <a:noFill/>
      </xdr:spPr>
    </xdr:pic>
    <xdr:clientData/>
  </xdr:twoCellAnchor>
  <xdr:twoCellAnchor editAs="oneCell">
    <xdr:from>
      <xdr:col>8</xdr:col>
      <xdr:colOff>645583</xdr:colOff>
      <xdr:row>2</xdr:row>
      <xdr:rowOff>179913</xdr:rowOff>
    </xdr:from>
    <xdr:to>
      <xdr:col>14</xdr:col>
      <xdr:colOff>166158</xdr:colOff>
      <xdr:row>3</xdr:row>
      <xdr:rowOff>74079</xdr:rowOff>
    </xdr:to>
    <xdr:pic>
      <xdr:nvPicPr>
        <xdr:cNvPr id="3" name="Picture 3">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355416" y="761996"/>
          <a:ext cx="4261908" cy="285750"/>
        </a:xfrm>
        <a:prstGeom prst="rect">
          <a:avLst/>
        </a:prstGeom>
        <a:noFill/>
      </xdr:spPr>
    </xdr:pic>
    <xdr:clientData/>
  </xdr:twoCellAnchor>
  <xdr:twoCellAnchor editAs="oneCell">
    <xdr:from>
      <xdr:col>8</xdr:col>
      <xdr:colOff>624416</xdr:colOff>
      <xdr:row>3</xdr:row>
      <xdr:rowOff>201075</xdr:rowOff>
    </xdr:from>
    <xdr:to>
      <xdr:col>14</xdr:col>
      <xdr:colOff>104775</xdr:colOff>
      <xdr:row>4</xdr:row>
      <xdr:rowOff>85717</xdr:rowOff>
    </xdr:to>
    <xdr:pic>
      <xdr:nvPicPr>
        <xdr:cNvPr id="4" name="Picture 6">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7334249" y="1174742"/>
          <a:ext cx="4221692" cy="2762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xdr:row>
      <xdr:rowOff>0</xdr:rowOff>
    </xdr:from>
    <xdr:to>
      <xdr:col>22</xdr:col>
      <xdr:colOff>396422</xdr:colOff>
      <xdr:row>37</xdr:row>
      <xdr:rowOff>152400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2</xdr:row>
      <xdr:rowOff>0</xdr:rowOff>
    </xdr:from>
    <xdr:to>
      <xdr:col>26</xdr:col>
      <xdr:colOff>466727</xdr:colOff>
      <xdr:row>54</xdr:row>
      <xdr:rowOff>183698</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571500</xdr:colOff>
      <xdr:row>0</xdr:row>
      <xdr:rowOff>47625</xdr:rowOff>
    </xdr:from>
    <xdr:to>
      <xdr:col>20</xdr:col>
      <xdr:colOff>0</xdr:colOff>
      <xdr:row>35</xdr:row>
      <xdr:rowOff>123825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S36"/>
  <sheetViews>
    <sheetView workbookViewId="0">
      <selection activeCell="D34" sqref="D34"/>
    </sheetView>
  </sheetViews>
  <sheetFormatPr defaultColWidth="8.84375" defaultRowHeight="14.6" x14ac:dyDescent="0.4"/>
  <cols>
    <col min="2" max="2" width="13.4609375" customWidth="1"/>
    <col min="3" max="3" width="2.3046875" customWidth="1"/>
  </cols>
  <sheetData>
    <row r="2" spans="2:19" ht="18.45" x14ac:dyDescent="0.5">
      <c r="B2" s="133" t="s">
        <v>47</v>
      </c>
    </row>
    <row r="3" spans="2:19" ht="112.5" customHeight="1" x14ac:dyDescent="0.4">
      <c r="D3" s="157" t="s">
        <v>48</v>
      </c>
      <c r="E3" s="157"/>
      <c r="F3" s="157"/>
      <c r="G3" s="157"/>
      <c r="H3" s="157"/>
      <c r="I3" s="157"/>
      <c r="J3" s="157"/>
      <c r="K3" s="157"/>
      <c r="L3" s="157"/>
      <c r="M3" s="157"/>
      <c r="N3" s="157"/>
      <c r="O3" s="157"/>
      <c r="P3" s="157"/>
      <c r="Q3" s="157"/>
      <c r="R3" s="157"/>
      <c r="S3" s="157"/>
    </row>
    <row r="5" spans="2:19" ht="18.45" x14ac:dyDescent="0.5">
      <c r="B5" s="133" t="s">
        <v>60</v>
      </c>
    </row>
    <row r="6" spans="2:19" ht="31.5" customHeight="1" x14ac:dyDescent="0.4">
      <c r="B6" s="128"/>
      <c r="D6" s="155" t="s">
        <v>49</v>
      </c>
      <c r="E6" s="155"/>
      <c r="F6" s="155"/>
      <c r="G6" s="155"/>
      <c r="H6" s="155"/>
      <c r="I6" s="155"/>
      <c r="J6" s="155"/>
      <c r="K6" s="155"/>
      <c r="L6" s="155"/>
      <c r="M6" s="155"/>
      <c r="N6" s="155"/>
      <c r="O6" s="155"/>
      <c r="P6" s="155"/>
      <c r="Q6" s="155"/>
      <c r="R6" s="155"/>
      <c r="S6" s="155"/>
    </row>
    <row r="7" spans="2:19" ht="27.75" customHeight="1" x14ac:dyDescent="0.5">
      <c r="B7" s="133" t="s">
        <v>40</v>
      </c>
    </row>
    <row r="8" spans="2:19" ht="20.25" customHeight="1" x14ac:dyDescent="0.4">
      <c r="D8" s="130" t="s">
        <v>42</v>
      </c>
      <c r="E8" s="130"/>
      <c r="F8" s="130"/>
      <c r="G8" s="130"/>
      <c r="H8" s="130"/>
      <c r="I8" s="130"/>
      <c r="J8" s="130"/>
      <c r="K8" s="130"/>
      <c r="L8" s="130"/>
      <c r="M8" s="130"/>
      <c r="N8" s="130"/>
      <c r="O8" s="130"/>
      <c r="P8" s="130"/>
      <c r="Q8" s="130"/>
      <c r="R8" s="130"/>
      <c r="S8" s="130"/>
    </row>
    <row r="9" spans="2:19" ht="50.25" customHeight="1" x14ac:dyDescent="0.4">
      <c r="D9" s="157" t="s">
        <v>41</v>
      </c>
      <c r="E9" s="157"/>
      <c r="F9" s="157"/>
      <c r="G9" s="157"/>
      <c r="H9" s="157"/>
      <c r="I9" s="157"/>
      <c r="J9" s="157"/>
      <c r="K9" s="157"/>
      <c r="L9" s="157"/>
      <c r="M9" s="157"/>
      <c r="N9" s="157"/>
      <c r="O9" s="157"/>
      <c r="P9" s="157"/>
      <c r="Q9" s="157"/>
      <c r="R9" s="157"/>
      <c r="S9" s="157"/>
    </row>
    <row r="10" spans="2:19" ht="21" customHeight="1" x14ac:dyDescent="0.4">
      <c r="D10" s="130" t="s">
        <v>43</v>
      </c>
      <c r="E10" s="130"/>
      <c r="F10" s="130"/>
      <c r="G10" s="130"/>
      <c r="H10" s="130"/>
      <c r="I10" s="130"/>
      <c r="J10" s="130"/>
      <c r="K10" s="130"/>
      <c r="L10" s="130"/>
      <c r="M10" s="130"/>
      <c r="N10" s="130"/>
      <c r="O10" s="130"/>
      <c r="P10" s="130"/>
      <c r="Q10" s="130"/>
      <c r="R10" s="130"/>
      <c r="S10" s="130"/>
    </row>
    <row r="11" spans="2:19" ht="52.5" customHeight="1" x14ac:dyDescent="0.4">
      <c r="D11" s="157" t="s">
        <v>44</v>
      </c>
      <c r="E11" s="157"/>
      <c r="F11" s="157"/>
      <c r="G11" s="157"/>
      <c r="H11" s="157"/>
      <c r="I11" s="157"/>
      <c r="J11" s="157"/>
      <c r="K11" s="157"/>
      <c r="L11" s="157"/>
      <c r="M11" s="157"/>
      <c r="N11" s="157"/>
      <c r="O11" s="157"/>
      <c r="P11" s="157"/>
      <c r="Q11" s="157"/>
      <c r="R11" s="157"/>
      <c r="S11" s="157"/>
    </row>
    <row r="12" spans="2:19" ht="12" customHeight="1" x14ac:dyDescent="0.4"/>
    <row r="13" spans="2:19" ht="18.45" x14ac:dyDescent="0.5">
      <c r="B13" s="133" t="s">
        <v>45</v>
      </c>
    </row>
    <row r="14" spans="2:19" ht="10.5" customHeight="1" x14ac:dyDescent="0.4"/>
    <row r="15" spans="2:19" ht="17.25" customHeight="1" x14ac:dyDescent="0.4">
      <c r="B15" s="131" t="s">
        <v>50</v>
      </c>
      <c r="D15" t="s">
        <v>51</v>
      </c>
      <c r="F15" s="4" t="s">
        <v>53</v>
      </c>
    </row>
    <row r="16" spans="2:19" s="4" customFormat="1" x14ac:dyDescent="0.4">
      <c r="F16" s="4" t="s">
        <v>54</v>
      </c>
    </row>
    <row r="17" spans="2:19" s="4" customFormat="1" ht="19.5" customHeight="1" x14ac:dyDescent="0.4">
      <c r="F17" s="4" t="s">
        <v>55</v>
      </c>
    </row>
    <row r="18" spans="2:19" s="4" customFormat="1" ht="19.5" customHeight="1" x14ac:dyDescent="0.4">
      <c r="F18" s="4" t="s">
        <v>57</v>
      </c>
    </row>
    <row r="19" spans="2:19" ht="29.25" customHeight="1" x14ac:dyDescent="0.4">
      <c r="D19" s="134" t="s">
        <v>56</v>
      </c>
      <c r="F19" s="155" t="s">
        <v>84</v>
      </c>
      <c r="G19" s="155"/>
      <c r="H19" s="155"/>
      <c r="I19" s="155"/>
      <c r="J19" s="155"/>
      <c r="K19" s="155"/>
      <c r="L19" s="155"/>
      <c r="M19" s="155"/>
      <c r="N19" s="155"/>
      <c r="O19" s="155"/>
      <c r="P19" s="155"/>
      <c r="Q19" s="155"/>
      <c r="R19" s="155"/>
      <c r="S19" s="155"/>
    </row>
    <row r="20" spans="2:19" s="4" customFormat="1" ht="33" customHeight="1" x14ac:dyDescent="0.4">
      <c r="E20" s="132" t="s">
        <v>58</v>
      </c>
      <c r="F20" s="4" t="s">
        <v>59</v>
      </c>
    </row>
    <row r="21" spans="2:19" ht="18" customHeight="1" x14ac:dyDescent="0.4"/>
    <row r="22" spans="2:19" s="4" customFormat="1" ht="21" customHeight="1" x14ac:dyDescent="0.4">
      <c r="D22" s="4" t="s">
        <v>63</v>
      </c>
    </row>
    <row r="23" spans="2:19" s="4" customFormat="1" ht="45.75" customHeight="1" x14ac:dyDescent="0.4">
      <c r="D23" s="156" t="s">
        <v>81</v>
      </c>
      <c r="E23" s="156"/>
      <c r="F23" s="156"/>
      <c r="G23" s="156"/>
      <c r="H23" s="156"/>
      <c r="I23" s="156"/>
      <c r="J23" s="156"/>
      <c r="K23" s="156"/>
      <c r="L23" s="156"/>
      <c r="M23" s="156"/>
      <c r="N23" s="156"/>
      <c r="O23" s="156"/>
      <c r="P23" s="156"/>
      <c r="Q23" s="156"/>
      <c r="R23" s="156"/>
      <c r="S23" s="156"/>
    </row>
    <row r="24" spans="2:19" s="4" customFormat="1" ht="21" customHeight="1" x14ac:dyDescent="0.4"/>
    <row r="25" spans="2:19" s="129" customFormat="1" ht="48" customHeight="1" x14ac:dyDescent="0.4">
      <c r="B25" s="138" t="s">
        <v>66</v>
      </c>
      <c r="D25" s="129" t="s">
        <v>51</v>
      </c>
      <c r="F25" s="157" t="s">
        <v>70</v>
      </c>
      <c r="G25" s="157"/>
      <c r="H25" s="157"/>
      <c r="I25" s="157"/>
      <c r="J25" s="157"/>
      <c r="K25" s="157"/>
      <c r="L25" s="157"/>
      <c r="M25" s="157"/>
      <c r="N25" s="157"/>
      <c r="O25" s="157"/>
      <c r="P25" s="157"/>
      <c r="Q25" s="157"/>
      <c r="R25" s="157"/>
      <c r="S25" s="157"/>
    </row>
    <row r="26" spans="2:19" ht="54" customHeight="1" x14ac:dyDescent="0.4">
      <c r="F26" s="157" t="s">
        <v>71</v>
      </c>
      <c r="G26" s="157"/>
      <c r="H26" s="157"/>
      <c r="I26" s="157"/>
      <c r="J26" s="157"/>
      <c r="K26" s="157"/>
      <c r="L26" s="157"/>
      <c r="M26" s="157"/>
      <c r="N26" s="157"/>
      <c r="O26" s="157"/>
      <c r="P26" s="157"/>
      <c r="Q26" s="157"/>
      <c r="R26" s="157"/>
      <c r="S26" s="157"/>
    </row>
    <row r="27" spans="2:19" ht="19.5" customHeight="1" x14ac:dyDescent="0.4"/>
    <row r="28" spans="2:19" x14ac:dyDescent="0.4">
      <c r="B28" s="107" t="s">
        <v>72</v>
      </c>
      <c r="D28" t="s">
        <v>73</v>
      </c>
    </row>
    <row r="29" spans="2:19" ht="11.25" customHeight="1" x14ac:dyDescent="0.4"/>
    <row r="30" spans="2:19" s="129" customFormat="1" ht="36" customHeight="1" x14ac:dyDescent="0.4">
      <c r="B30" s="140" t="s">
        <v>74</v>
      </c>
      <c r="D30" s="157" t="s">
        <v>75</v>
      </c>
      <c r="E30" s="157"/>
      <c r="F30" s="157"/>
      <c r="G30" s="157"/>
      <c r="H30" s="157"/>
      <c r="I30" s="157"/>
      <c r="J30" s="157"/>
      <c r="K30" s="157"/>
      <c r="L30" s="157"/>
      <c r="M30" s="157"/>
      <c r="N30" s="157"/>
      <c r="O30" s="157"/>
      <c r="P30" s="157"/>
      <c r="Q30" s="157"/>
      <c r="R30" s="157"/>
      <c r="S30" s="157"/>
    </row>
    <row r="32" spans="2:19" s="129" customFormat="1" ht="24.75" customHeight="1" x14ac:dyDescent="0.4">
      <c r="B32" s="142" t="s">
        <v>76</v>
      </c>
      <c r="D32" s="129" t="s">
        <v>78</v>
      </c>
    </row>
    <row r="33" spans="2:19" ht="27.75" customHeight="1" x14ac:dyDescent="0.4">
      <c r="B33" s="141" t="s">
        <v>77</v>
      </c>
      <c r="D33" s="129" t="s">
        <v>85</v>
      </c>
    </row>
    <row r="35" spans="2:19" ht="27" customHeight="1" x14ac:dyDescent="0.4">
      <c r="B35" s="139" t="s">
        <v>46</v>
      </c>
      <c r="D35" s="155" t="s">
        <v>80</v>
      </c>
      <c r="E35" s="155"/>
      <c r="F35" s="155"/>
      <c r="G35" s="155"/>
      <c r="H35" s="155"/>
      <c r="I35" s="155"/>
      <c r="J35" s="155"/>
      <c r="K35" s="155"/>
      <c r="L35" s="155"/>
      <c r="M35" s="155"/>
      <c r="N35" s="155"/>
      <c r="O35" s="155"/>
      <c r="P35" s="155"/>
      <c r="Q35" s="155"/>
      <c r="R35" s="155"/>
      <c r="S35" s="155"/>
    </row>
    <row r="36" spans="2:19" ht="34.5" customHeight="1" x14ac:dyDescent="0.4">
      <c r="D36" s="155" t="s">
        <v>79</v>
      </c>
      <c r="E36" s="155"/>
      <c r="F36" s="155"/>
      <c r="G36" s="155"/>
      <c r="H36" s="155"/>
      <c r="I36" s="155"/>
      <c r="J36" s="155"/>
      <c r="K36" s="155"/>
      <c r="L36" s="155"/>
      <c r="M36" s="155"/>
      <c r="N36" s="155"/>
      <c r="O36" s="155"/>
      <c r="P36" s="155"/>
      <c r="Q36" s="155"/>
      <c r="R36" s="155"/>
      <c r="S36" s="155"/>
    </row>
  </sheetData>
  <mergeCells count="11">
    <mergeCell ref="D3:S3"/>
    <mergeCell ref="F19:S19"/>
    <mergeCell ref="D35:S35"/>
    <mergeCell ref="D6:S6"/>
    <mergeCell ref="D9:S9"/>
    <mergeCell ref="D11:S11"/>
    <mergeCell ref="D36:S36"/>
    <mergeCell ref="D23:S23"/>
    <mergeCell ref="F26:S26"/>
    <mergeCell ref="F25:S25"/>
    <mergeCell ref="D30:S3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C2:EH56"/>
  <sheetViews>
    <sheetView topLeftCell="A5" zoomScale="90" zoomScaleNormal="90" workbookViewId="0">
      <selection activeCell="I34" sqref="I34"/>
    </sheetView>
  </sheetViews>
  <sheetFormatPr defaultColWidth="8.84375" defaultRowHeight="14.6" x14ac:dyDescent="0.4"/>
  <cols>
    <col min="2" max="2" width="6.69140625" customWidth="1"/>
    <col min="3" max="3" width="24.3046875" customWidth="1"/>
    <col min="4" max="4" width="14.3046875" customWidth="1"/>
    <col min="5" max="5" width="10.84375" customWidth="1"/>
    <col min="6" max="6" width="11.53515625" customWidth="1"/>
    <col min="7" max="7" width="12" customWidth="1"/>
    <col min="8" max="8" width="14" customWidth="1"/>
    <col min="9" max="9" width="13.07421875" customWidth="1"/>
    <col min="10" max="10" width="10.07421875" style="2" customWidth="1"/>
    <col min="11" max="11" width="13" customWidth="1"/>
    <col min="12" max="12" width="15.69140625" customWidth="1"/>
    <col min="13" max="13" width="11.4609375" customWidth="1"/>
    <col min="14" max="14" width="7.53515625" customWidth="1"/>
    <col min="15" max="63" width="7.84375" style="2" customWidth="1"/>
    <col min="64" max="113" width="7.84375" customWidth="1"/>
  </cols>
  <sheetData>
    <row r="2" spans="3:138" ht="30.75" customHeight="1" x14ac:dyDescent="0.4">
      <c r="C2" s="107" t="s">
        <v>88</v>
      </c>
      <c r="D2" s="2" t="s">
        <v>6</v>
      </c>
      <c r="E2" s="122" t="s">
        <v>65</v>
      </c>
    </row>
    <row r="3" spans="3:138" ht="30.75" customHeight="1" x14ac:dyDescent="0.4">
      <c r="D3" s="2" t="s">
        <v>5</v>
      </c>
      <c r="E3" s="122" t="s">
        <v>65</v>
      </c>
    </row>
    <row r="4" spans="3:138" ht="30.75" customHeight="1" x14ac:dyDescent="0.4">
      <c r="D4" s="2" t="s">
        <v>25</v>
      </c>
      <c r="E4" s="122" t="s">
        <v>39</v>
      </c>
    </row>
    <row r="5" spans="3:138" x14ac:dyDescent="0.4">
      <c r="O5" s="106"/>
    </row>
    <row r="6" spans="3:138" ht="18.899999999999999" thickBot="1" x14ac:dyDescent="0.55000000000000004">
      <c r="O6" s="150" t="s">
        <v>87</v>
      </c>
    </row>
    <row r="7" spans="3:138" ht="25.5" customHeight="1" thickBot="1" x14ac:dyDescent="0.55000000000000004">
      <c r="C7" s="8"/>
      <c r="D7" s="158" t="s">
        <v>12</v>
      </c>
      <c r="E7" s="158"/>
      <c r="F7" s="158"/>
      <c r="G7" s="158"/>
      <c r="H7" s="158"/>
      <c r="I7" s="158"/>
      <c r="J7" s="159"/>
      <c r="O7" s="31" t="s">
        <v>8</v>
      </c>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30"/>
    </row>
    <row r="8" spans="3:138" ht="37.5" customHeight="1" thickBot="1" x14ac:dyDescent="0.45">
      <c r="C8" s="110" t="s">
        <v>52</v>
      </c>
      <c r="D8" s="13" t="s">
        <v>1</v>
      </c>
      <c r="E8" s="13" t="s">
        <v>3</v>
      </c>
      <c r="F8" s="13" t="s">
        <v>4</v>
      </c>
      <c r="G8" s="13" t="s">
        <v>2</v>
      </c>
      <c r="H8" s="13" t="s">
        <v>82</v>
      </c>
      <c r="I8" s="13" t="s">
        <v>83</v>
      </c>
      <c r="J8" s="50" t="s">
        <v>11</v>
      </c>
      <c r="K8" s="32" t="s">
        <v>28</v>
      </c>
      <c r="L8" s="32" t="s">
        <v>29</v>
      </c>
      <c r="M8" s="9"/>
      <c r="N8" s="2"/>
      <c r="O8" s="36">
        <v>0.01</v>
      </c>
      <c r="P8" s="37">
        <f>O8+0.01</f>
        <v>0.02</v>
      </c>
      <c r="Q8" s="37">
        <f t="shared" ref="Q8:CB8" si="0">P8+0.01</f>
        <v>0.03</v>
      </c>
      <c r="R8" s="37">
        <f t="shared" si="0"/>
        <v>0.04</v>
      </c>
      <c r="S8" s="37">
        <f t="shared" si="0"/>
        <v>0.05</v>
      </c>
      <c r="T8" s="37">
        <f t="shared" si="0"/>
        <v>6.0000000000000005E-2</v>
      </c>
      <c r="U8" s="37">
        <f t="shared" si="0"/>
        <v>7.0000000000000007E-2</v>
      </c>
      <c r="V8" s="37">
        <f t="shared" si="0"/>
        <v>0.08</v>
      </c>
      <c r="W8" s="37">
        <f t="shared" si="0"/>
        <v>0.09</v>
      </c>
      <c r="X8" s="37">
        <f t="shared" si="0"/>
        <v>9.9999999999999992E-2</v>
      </c>
      <c r="Y8" s="37">
        <f t="shared" si="0"/>
        <v>0.10999999999999999</v>
      </c>
      <c r="Z8" s="37">
        <f t="shared" si="0"/>
        <v>0.11999999999999998</v>
      </c>
      <c r="AA8" s="37">
        <f t="shared" si="0"/>
        <v>0.12999999999999998</v>
      </c>
      <c r="AB8" s="37">
        <f t="shared" si="0"/>
        <v>0.13999999999999999</v>
      </c>
      <c r="AC8" s="37">
        <f t="shared" si="0"/>
        <v>0.15</v>
      </c>
      <c r="AD8" s="37">
        <f t="shared" si="0"/>
        <v>0.16</v>
      </c>
      <c r="AE8" s="37">
        <f t="shared" si="0"/>
        <v>0.17</v>
      </c>
      <c r="AF8" s="37">
        <f t="shared" si="0"/>
        <v>0.18000000000000002</v>
      </c>
      <c r="AG8" s="37">
        <f t="shared" si="0"/>
        <v>0.19000000000000003</v>
      </c>
      <c r="AH8" s="37">
        <f t="shared" si="0"/>
        <v>0.20000000000000004</v>
      </c>
      <c r="AI8" s="37">
        <f t="shared" si="0"/>
        <v>0.21000000000000005</v>
      </c>
      <c r="AJ8" s="37">
        <f t="shared" si="0"/>
        <v>0.22000000000000006</v>
      </c>
      <c r="AK8" s="37">
        <f t="shared" si="0"/>
        <v>0.23000000000000007</v>
      </c>
      <c r="AL8" s="37">
        <f t="shared" si="0"/>
        <v>0.24000000000000007</v>
      </c>
      <c r="AM8" s="37">
        <f t="shared" si="0"/>
        <v>0.25000000000000006</v>
      </c>
      <c r="AN8" s="37">
        <f t="shared" si="0"/>
        <v>0.26000000000000006</v>
      </c>
      <c r="AO8" s="37">
        <f t="shared" si="0"/>
        <v>0.27000000000000007</v>
      </c>
      <c r="AP8" s="37">
        <f t="shared" si="0"/>
        <v>0.28000000000000008</v>
      </c>
      <c r="AQ8" s="37">
        <f t="shared" si="0"/>
        <v>0.29000000000000009</v>
      </c>
      <c r="AR8" s="37">
        <f t="shared" si="0"/>
        <v>0.3000000000000001</v>
      </c>
      <c r="AS8" s="37">
        <f t="shared" si="0"/>
        <v>0.31000000000000011</v>
      </c>
      <c r="AT8" s="37">
        <f t="shared" si="0"/>
        <v>0.32000000000000012</v>
      </c>
      <c r="AU8" s="37">
        <f t="shared" si="0"/>
        <v>0.33000000000000013</v>
      </c>
      <c r="AV8" s="37">
        <f t="shared" si="0"/>
        <v>0.34000000000000014</v>
      </c>
      <c r="AW8" s="37">
        <f t="shared" si="0"/>
        <v>0.35000000000000014</v>
      </c>
      <c r="AX8" s="37">
        <f t="shared" si="0"/>
        <v>0.36000000000000015</v>
      </c>
      <c r="AY8" s="37">
        <f t="shared" si="0"/>
        <v>0.37000000000000016</v>
      </c>
      <c r="AZ8" s="37">
        <f t="shared" si="0"/>
        <v>0.38000000000000017</v>
      </c>
      <c r="BA8" s="37">
        <f t="shared" si="0"/>
        <v>0.39000000000000018</v>
      </c>
      <c r="BB8" s="37">
        <f t="shared" si="0"/>
        <v>0.40000000000000019</v>
      </c>
      <c r="BC8" s="37">
        <f t="shared" si="0"/>
        <v>0.4100000000000002</v>
      </c>
      <c r="BD8" s="37">
        <f t="shared" si="0"/>
        <v>0.42000000000000021</v>
      </c>
      <c r="BE8" s="37">
        <f t="shared" si="0"/>
        <v>0.43000000000000022</v>
      </c>
      <c r="BF8" s="37">
        <f t="shared" si="0"/>
        <v>0.44000000000000022</v>
      </c>
      <c r="BG8" s="37">
        <f t="shared" si="0"/>
        <v>0.45000000000000023</v>
      </c>
      <c r="BH8" s="37">
        <f t="shared" si="0"/>
        <v>0.46000000000000024</v>
      </c>
      <c r="BI8" s="37">
        <f t="shared" si="0"/>
        <v>0.47000000000000025</v>
      </c>
      <c r="BJ8" s="37">
        <f t="shared" si="0"/>
        <v>0.48000000000000026</v>
      </c>
      <c r="BK8" s="37">
        <f t="shared" si="0"/>
        <v>0.49000000000000027</v>
      </c>
      <c r="BL8" s="37">
        <f t="shared" si="0"/>
        <v>0.50000000000000022</v>
      </c>
      <c r="BM8" s="37">
        <f t="shared" si="0"/>
        <v>0.51000000000000023</v>
      </c>
      <c r="BN8" s="37">
        <f t="shared" si="0"/>
        <v>0.52000000000000024</v>
      </c>
      <c r="BO8" s="37">
        <f t="shared" si="0"/>
        <v>0.53000000000000025</v>
      </c>
      <c r="BP8" s="37">
        <f t="shared" si="0"/>
        <v>0.54000000000000026</v>
      </c>
      <c r="BQ8" s="37">
        <f t="shared" si="0"/>
        <v>0.55000000000000027</v>
      </c>
      <c r="BR8" s="37">
        <f t="shared" si="0"/>
        <v>0.56000000000000028</v>
      </c>
      <c r="BS8" s="37">
        <f t="shared" si="0"/>
        <v>0.57000000000000028</v>
      </c>
      <c r="BT8" s="37">
        <f t="shared" si="0"/>
        <v>0.58000000000000029</v>
      </c>
      <c r="BU8" s="37">
        <f t="shared" si="0"/>
        <v>0.5900000000000003</v>
      </c>
      <c r="BV8" s="37">
        <f t="shared" si="0"/>
        <v>0.60000000000000031</v>
      </c>
      <c r="BW8" s="37">
        <f t="shared" si="0"/>
        <v>0.61000000000000032</v>
      </c>
      <c r="BX8" s="37">
        <f t="shared" si="0"/>
        <v>0.62000000000000033</v>
      </c>
      <c r="BY8" s="37">
        <f t="shared" si="0"/>
        <v>0.63000000000000034</v>
      </c>
      <c r="BZ8" s="37">
        <f t="shared" si="0"/>
        <v>0.64000000000000035</v>
      </c>
      <c r="CA8" s="37">
        <f t="shared" si="0"/>
        <v>0.65000000000000036</v>
      </c>
      <c r="CB8" s="37">
        <f t="shared" si="0"/>
        <v>0.66000000000000036</v>
      </c>
      <c r="CC8" s="37">
        <f t="shared" ref="CC8:DI8" si="1">CB8+0.01</f>
        <v>0.67000000000000037</v>
      </c>
      <c r="CD8" s="37">
        <f t="shared" si="1"/>
        <v>0.68000000000000038</v>
      </c>
      <c r="CE8" s="37">
        <f t="shared" si="1"/>
        <v>0.69000000000000039</v>
      </c>
      <c r="CF8" s="37">
        <f t="shared" si="1"/>
        <v>0.7000000000000004</v>
      </c>
      <c r="CG8" s="37">
        <f t="shared" si="1"/>
        <v>0.71000000000000041</v>
      </c>
      <c r="CH8" s="37">
        <f t="shared" si="1"/>
        <v>0.72000000000000042</v>
      </c>
      <c r="CI8" s="37">
        <f t="shared" si="1"/>
        <v>0.73000000000000043</v>
      </c>
      <c r="CJ8" s="37">
        <f t="shared" si="1"/>
        <v>0.74000000000000044</v>
      </c>
      <c r="CK8" s="37">
        <f t="shared" si="1"/>
        <v>0.75000000000000044</v>
      </c>
      <c r="CL8" s="37">
        <f t="shared" si="1"/>
        <v>0.76000000000000045</v>
      </c>
      <c r="CM8" s="37">
        <f t="shared" si="1"/>
        <v>0.77000000000000046</v>
      </c>
      <c r="CN8" s="37">
        <f t="shared" si="1"/>
        <v>0.78000000000000047</v>
      </c>
      <c r="CO8" s="37">
        <f t="shared" si="1"/>
        <v>0.79000000000000048</v>
      </c>
      <c r="CP8" s="37">
        <f t="shared" si="1"/>
        <v>0.80000000000000049</v>
      </c>
      <c r="CQ8" s="37">
        <f t="shared" si="1"/>
        <v>0.8100000000000005</v>
      </c>
      <c r="CR8" s="37">
        <f t="shared" si="1"/>
        <v>0.82000000000000051</v>
      </c>
      <c r="CS8" s="37">
        <f t="shared" si="1"/>
        <v>0.83000000000000052</v>
      </c>
      <c r="CT8" s="37">
        <f t="shared" si="1"/>
        <v>0.84000000000000052</v>
      </c>
      <c r="CU8" s="37">
        <f t="shared" si="1"/>
        <v>0.85000000000000053</v>
      </c>
      <c r="CV8" s="37">
        <f t="shared" si="1"/>
        <v>0.86000000000000054</v>
      </c>
      <c r="CW8" s="37">
        <f t="shared" si="1"/>
        <v>0.87000000000000055</v>
      </c>
      <c r="CX8" s="37">
        <f t="shared" si="1"/>
        <v>0.88000000000000056</v>
      </c>
      <c r="CY8" s="37">
        <f t="shared" si="1"/>
        <v>0.89000000000000057</v>
      </c>
      <c r="CZ8" s="37">
        <f t="shared" si="1"/>
        <v>0.90000000000000058</v>
      </c>
      <c r="DA8" s="37">
        <f t="shared" si="1"/>
        <v>0.91000000000000059</v>
      </c>
      <c r="DB8" s="37">
        <f t="shared" si="1"/>
        <v>0.9200000000000006</v>
      </c>
      <c r="DC8" s="37">
        <f t="shared" si="1"/>
        <v>0.9300000000000006</v>
      </c>
      <c r="DD8" s="37">
        <f t="shared" si="1"/>
        <v>0.94000000000000061</v>
      </c>
      <c r="DE8" s="37">
        <f t="shared" si="1"/>
        <v>0.95000000000000062</v>
      </c>
      <c r="DF8" s="37">
        <f t="shared" si="1"/>
        <v>0.96000000000000063</v>
      </c>
      <c r="DG8" s="37">
        <f t="shared" si="1"/>
        <v>0.97000000000000064</v>
      </c>
      <c r="DH8" s="37">
        <f t="shared" si="1"/>
        <v>0.98000000000000065</v>
      </c>
      <c r="DI8" s="38">
        <f t="shared" si="1"/>
        <v>0.99000000000000066</v>
      </c>
      <c r="DJ8" s="2"/>
      <c r="DK8" s="2"/>
      <c r="DL8" s="2"/>
      <c r="DM8" s="2"/>
      <c r="DN8" s="2"/>
      <c r="DO8" s="2"/>
      <c r="DP8" s="2"/>
      <c r="DQ8" s="2"/>
      <c r="DR8" s="2"/>
      <c r="DS8" s="2"/>
      <c r="DT8" s="2"/>
      <c r="DU8" s="2"/>
      <c r="DV8" s="2"/>
      <c r="DW8" s="2"/>
      <c r="DX8" s="2"/>
      <c r="DY8" s="2"/>
      <c r="DZ8" s="2"/>
      <c r="EA8" s="2"/>
      <c r="EB8" s="2"/>
      <c r="EC8" s="2"/>
      <c r="ED8" s="2"/>
      <c r="EE8" s="2"/>
      <c r="EF8" s="2"/>
      <c r="EG8" s="2"/>
      <c r="EH8" s="2"/>
    </row>
    <row r="9" spans="3:138" ht="20.25" customHeight="1" x14ac:dyDescent="0.4">
      <c r="C9" s="125" t="s">
        <v>91</v>
      </c>
      <c r="D9" s="16" t="s">
        <v>5</v>
      </c>
      <c r="E9" s="20">
        <v>-27.814</v>
      </c>
      <c r="F9" s="25">
        <v>15.965999999999999</v>
      </c>
      <c r="G9" s="23"/>
      <c r="H9" s="17">
        <v>0</v>
      </c>
      <c r="I9" s="17">
        <v>1</v>
      </c>
      <c r="J9" s="126" t="str">
        <f>IF(AND(F9&gt;0,
       IF(UPPER(D9)&lt;&gt;"GLOGIT","OK",IF(OR( NOT(ISNUMBER(G9)),G9&lt;0),"TET3?","OK")) ="OK",
       IF( OR(UPPER(D9)="WEIBULL",UPPER(D9)="LOGIT",UPPER(D9)="GLOGIT"),"OK","MODEL ?") ="OK",
       IF( AND(UPPER(D9)="GLOGIT", NOT(ISNUMBER(G9))),"BLANK","OK")="OK"
      ),
   "OK",
   "false")</f>
        <v>OK</v>
      </c>
      <c r="K9" s="33">
        <v>7.8367155953003018E-2</v>
      </c>
      <c r="L9" s="120">
        <v>7.8367155953003018E-2</v>
      </c>
      <c r="M9" s="35"/>
      <c r="N9" s="160" t="s">
        <v>9</v>
      </c>
      <c r="O9" s="102">
        <f>IF( AND($J9="OK",UPPER($D9)="WEIBULL"),
    10^((LN(-LN(1-((O$8-$H9)/($I9-$H9))))-$E9)/$F9),
    IF(  AND($J9="OK",UPPER($D9)="LOGIT"),
         10^((-LN(1/((O$8-$H9)/($I9-$H9))-1)-$E9)/$F9),
         IF(  AND($J9="OK",UPPER($D9)="GLOGIT"),
              10^(((-LN((1/((O$8-$H9)/($I9-$H9)))^(1/$G9)-1))-$E9)/$F9),
              1E-50
            )
       )
   )</f>
        <v>28.44168540765089</v>
      </c>
      <c r="P9" s="39">
        <f t="shared" ref="P9:CA11" si="2">IF( AND($J9="OK",UPPER($D9)="WEIBULL"),
    10^((LN(-LN(1-((P$8-$H9)/($I9-$H9))))-$E9)/$F9),
    IF(  AND($J9="OK",UPPER($D9)="LOGIT"),
         10^((-LN(1/((P$8-$H9)/($I9-$H9))-1)-$E9)/$F9),
         IF(  AND($J9="OK",UPPER($D9)="GLOGIT"),
              10^(((-LN((1/((P$8-$H9)/($I9-$H9)))^(1/$G9)-1))-$E9)/$F9),
              1E-50
            )
       )
   )</f>
        <v>31.454763016737878</v>
      </c>
      <c r="Q9" s="39">
        <f t="shared" si="2"/>
        <v>33.373503024021943</v>
      </c>
      <c r="R9" s="39">
        <f t="shared" si="2"/>
        <v>34.813109181132006</v>
      </c>
      <c r="S9" s="39">
        <f t="shared" si="2"/>
        <v>35.978610869398373</v>
      </c>
      <c r="T9" s="39">
        <f t="shared" si="2"/>
        <v>36.965111856920714</v>
      </c>
      <c r="U9" s="39">
        <f t="shared" si="2"/>
        <v>37.824931147064518</v>
      </c>
      <c r="V9" s="39">
        <f t="shared" si="2"/>
        <v>38.590090020449935</v>
      </c>
      <c r="W9" s="39">
        <f t="shared" si="2"/>
        <v>39.281684311894033</v>
      </c>
      <c r="X9" s="39">
        <f t="shared" si="2"/>
        <v>39.914385004505426</v>
      </c>
      <c r="Y9" s="39">
        <f t="shared" si="2"/>
        <v>40.498827876512365</v>
      </c>
      <c r="Z9" s="39">
        <f t="shared" si="2"/>
        <v>41.042981764676078</v>
      </c>
      <c r="AA9" s="39">
        <f t="shared" si="2"/>
        <v>41.552979581497645</v>
      </c>
      <c r="AB9" s="39">
        <f t="shared" si="2"/>
        <v>42.033647552757962</v>
      </c>
      <c r="AC9" s="39">
        <f t="shared" si="2"/>
        <v>42.488855684967312</v>
      </c>
      <c r="AD9" s="39">
        <f t="shared" si="2"/>
        <v>42.921757570960253</v>
      </c>
      <c r="AE9" s="39">
        <f t="shared" si="2"/>
        <v>43.334959110282171</v>
      </c>
      <c r="AF9" s="39">
        <f t="shared" si="2"/>
        <v>43.730640100014739</v>
      </c>
      <c r="AG9" s="39">
        <f t="shared" si="2"/>
        <v>44.110643712664277</v>
      </c>
      <c r="AH9" s="39">
        <f t="shared" si="2"/>
        <v>44.476543564303626</v>
      </c>
      <c r="AI9" s="39">
        <f t="shared" si="2"/>
        <v>44.829694811691617</v>
      </c>
      <c r="AJ9" s="39">
        <f t="shared" si="2"/>
        <v>45.171273652428297</v>
      </c>
      <c r="AK9" s="39">
        <f t="shared" si="2"/>
        <v>45.502308262379636</v>
      </c>
      <c r="AL9" s="39">
        <f t="shared" si="2"/>
        <v>45.823703315001914</v>
      </c>
      <c r="AM9" s="39">
        <f t="shared" si="2"/>
        <v>46.136259624241134</v>
      </c>
      <c r="AN9" s="39">
        <f t="shared" si="2"/>
        <v>46.440690036349295</v>
      </c>
      <c r="AO9" s="39">
        <f t="shared" si="2"/>
        <v>46.737632403600671</v>
      </c>
      <c r="AP9" s="39">
        <f t="shared" si="2"/>
        <v>47.027660264405014</v>
      </c>
      <c r="AQ9" s="39">
        <f t="shared" si="2"/>
        <v>47.311291703535076</v>
      </c>
      <c r="AR9" s="39">
        <f t="shared" si="2"/>
        <v>47.588996755720309</v>
      </c>
      <c r="AS9" s="39">
        <f t="shared" si="2"/>
        <v>47.86120363395829</v>
      </c>
      <c r="AT9" s="39">
        <f t="shared" si="2"/>
        <v>48.128304002498282</v>
      </c>
      <c r="AU9" s="39">
        <f t="shared" si="2"/>
        <v>48.39065746795589</v>
      </c>
      <c r="AV9" s="39">
        <f t="shared" si="2"/>
        <v>48.648595426468738</v>
      </c>
      <c r="AW9" s="39">
        <f t="shared" si="2"/>
        <v>48.902424377382701</v>
      </c>
      <c r="AX9" s="39">
        <f t="shared" si="2"/>
        <v>49.152428792635412</v>
      </c>
      <c r="AY9" s="39">
        <f t="shared" si="2"/>
        <v>49.398873614293876</v>
      </c>
      <c r="AZ9" s="39">
        <f t="shared" si="2"/>
        <v>49.642006439514205</v>
      </c>
      <c r="BA9" s="39">
        <f t="shared" si="2"/>
        <v>49.882059441715832</v>
      </c>
      <c r="BB9" s="39">
        <f t="shared" si="2"/>
        <v>50.11925106838877</v>
      </c>
      <c r="BC9" s="39">
        <f t="shared" si="2"/>
        <v>50.353787549223071</v>
      </c>
      <c r="BD9" s="39">
        <f t="shared" si="2"/>
        <v>50.585864242815042</v>
      </c>
      <c r="BE9" s="39">
        <f t="shared" si="2"/>
        <v>50.815666845797338</v>
      </c>
      <c r="BF9" s="39">
        <f t="shared" si="2"/>
        <v>51.043372484650916</v>
      </c>
      <c r="BG9" s="39">
        <f t="shared" si="2"/>
        <v>51.269150707530216</v>
      </c>
      <c r="BH9" s="39">
        <f t="shared" si="2"/>
        <v>51.493164391038697</v>
      </c>
      <c r="BI9" s="39">
        <f t="shared" si="2"/>
        <v>51.715570574937281</v>
      </c>
      <c r="BJ9" s="39">
        <f t="shared" si="2"/>
        <v>51.936521236172645</v>
      </c>
      <c r="BK9" s="39">
        <f t="shared" si="2"/>
        <v>52.156164012319806</v>
      </c>
      <c r="BL9" s="39">
        <f t="shared" si="2"/>
        <v>52.374642883492946</v>
      </c>
      <c r="BM9" s="39">
        <f t="shared" si="2"/>
        <v>52.592098820958029</v>
      </c>
      <c r="BN9" s="39">
        <f t="shared" si="2"/>
        <v>52.808670410049558</v>
      </c>
      <c r="BO9" s="39">
        <f t="shared" si="2"/>
        <v>53.024494454532515</v>
      </c>
      <c r="BP9" s="39">
        <f t="shared" si="2"/>
        <v>53.239706569245755</v>
      </c>
      <c r="BQ9" s="39">
        <f t="shared" si="2"/>
        <v>53.454441767705212</v>
      </c>
      <c r="BR9" s="39">
        <f t="shared" si="2"/>
        <v>53.668835051330355</v>
      </c>
      <c r="BS9" s="39">
        <f t="shared" si="2"/>
        <v>53.883022007088471</v>
      </c>
      <c r="BT9" s="39">
        <f t="shared" si="2"/>
        <v>54.097139420634228</v>
      </c>
      <c r="BU9" s="39">
        <f t="shared" si="2"/>
        <v>54.311325912467751</v>
      </c>
      <c r="BV9" s="39">
        <f t="shared" si="2"/>
        <v>54.525722605266147</v>
      </c>
      <c r="BW9" s="39">
        <f t="shared" si="2"/>
        <v>54.740473831380193</v>
      </c>
      <c r="BX9" s="39">
        <f t="shared" si="2"/>
        <v>54.955727890574536</v>
      </c>
      <c r="BY9" s="39">
        <f t="shared" si="2"/>
        <v>55.17163786946103</v>
      </c>
      <c r="BZ9" s="39">
        <f t="shared" si="2"/>
        <v>55.388362535805534</v>
      </c>
      <c r="CA9" s="39">
        <f t="shared" si="2"/>
        <v>55.606067323043547</v>
      </c>
      <c r="CB9" s="39">
        <f t="shared" ref="CB9:DI11" si="3">IF( AND($J9="OK",UPPER($D9)="WEIBULL"),
    10^((LN(-LN(1-((CB$8-$H9)/($I9-$H9))))-$E9)/$F9),
    IF(  AND($J9="OK",UPPER($D9)="LOGIT"),
         10^((-LN(1/((CB$8-$H9)/($I9-$H9))-1)-$E9)/$F9),
         IF(  AND($J9="OK",UPPER($D9)="GLOGIT"),
              10^(((-LN((1/((CB$8-$H9)/($I9-$H9)))^(1/$G9)-1))-$E9)/$F9),
              1E-50
            )
       )
   )</f>
        <v>55.824925423034266</v>
      </c>
      <c r="CC9" s="39">
        <f t="shared" si="3"/>
        <v>56.045119008442292</v>
      </c>
      <c r="CD9" s="39">
        <f t="shared" si="3"/>
        <v>56.266840610342086</v>
      </c>
      <c r="CE9" s="39">
        <f t="shared" si="3"/>
        <v>56.49029468191948</v>
      </c>
      <c r="CF9" s="39">
        <f t="shared" si="3"/>
        <v>56.715699385807035</v>
      </c>
      <c r="CG9" s="39">
        <f t="shared" si="3"/>
        <v>56.943288651042664</v>
      </c>
      <c r="CH9" s="39">
        <f t="shared" si="3"/>
        <v>57.173314556434228</v>
      </c>
      <c r="CI9" s="39">
        <f t="shared" si="3"/>
        <v>57.406050110994173</v>
      </c>
      <c r="CJ9" s="39">
        <f t="shared" si="3"/>
        <v>57.641792520103316</v>
      </c>
      <c r="CK9" s="39">
        <f t="shared" si="3"/>
        <v>57.880867049586406</v>
      </c>
      <c r="CL9" s="39">
        <f t="shared" si="3"/>
        <v>58.123631630929445</v>
      </c>
      <c r="CM9" s="39">
        <f t="shared" si="3"/>
        <v>58.370482392247894</v>
      </c>
      <c r="CN9" s="39">
        <f t="shared" si="3"/>
        <v>58.62186035538793</v>
      </c>
      <c r="CO9" s="39">
        <f t="shared" si="3"/>
        <v>58.878259615592818</v>
      </c>
      <c r="CP9" s="39">
        <f t="shared" si="3"/>
        <v>59.140237425230652</v>
      </c>
      <c r="CQ9" s="39">
        <f t="shared" si="3"/>
        <v>59.408426750263061</v>
      </c>
      <c r="CR9" s="39">
        <f t="shared" si="3"/>
        <v>59.68355207752446</v>
      </c>
      <c r="CS9" s="39">
        <f t="shared" si="3"/>
        <v>59.966449553823907</v>
      </c>
      <c r="CT9" s="39">
        <f t="shared" si="3"/>
        <v>60.258092984395731</v>
      </c>
      <c r="CU9" s="39">
        <f t="shared" si="3"/>
        <v>60.559627890035983</v>
      </c>
      <c r="CV9" s="39">
        <f t="shared" si="3"/>
        <v>60.872416856481522</v>
      </c>
      <c r="CW9" s="39">
        <f t="shared" si="3"/>
        <v>61.198101043190846</v>
      </c>
      <c r="CX9" s="39">
        <f t="shared" si="3"/>
        <v>61.538685375052253</v>
      </c>
      <c r="CY9" s="39">
        <f t="shared" si="3"/>
        <v>61.896659405273034</v>
      </c>
      <c r="CZ9" s="39">
        <f t="shared" si="3"/>
        <v>62.275173632837017</v>
      </c>
      <c r="DA9" s="39">
        <f t="shared" si="3"/>
        <v>62.678305283659363</v>
      </c>
      <c r="DB9" s="39">
        <f t="shared" si="3"/>
        <v>63.111474917232492</v>
      </c>
      <c r="DC9" s="39">
        <f t="shared" si="3"/>
        <v>63.582131211383121</v>
      </c>
      <c r="DD9" s="39">
        <f t="shared" si="3"/>
        <v>64.100945024576205</v>
      </c>
      <c r="DE9" s="39">
        <f t="shared" si="3"/>
        <v>64.684055027695734</v>
      </c>
      <c r="DF9" s="39">
        <f t="shared" si="3"/>
        <v>65.357738616096896</v>
      </c>
      <c r="DG9" s="39">
        <f t="shared" si="3"/>
        <v>66.169610884965479</v>
      </c>
      <c r="DH9" s="39">
        <f t="shared" si="3"/>
        <v>67.22206930756397</v>
      </c>
      <c r="DI9" s="40">
        <f t="shared" si="3"/>
        <v>68.82225533356727</v>
      </c>
    </row>
    <row r="10" spans="3:138" ht="20.25" customHeight="1" x14ac:dyDescent="0.4">
      <c r="C10" s="14" t="s">
        <v>92</v>
      </c>
      <c r="D10" s="124" t="s">
        <v>5</v>
      </c>
      <c r="E10" s="123">
        <v>-8.8079999999999998</v>
      </c>
      <c r="F10" s="26">
        <v>9.907</v>
      </c>
      <c r="G10" s="24"/>
      <c r="H10" s="18">
        <v>0</v>
      </c>
      <c r="I10" s="18">
        <v>1</v>
      </c>
      <c r="J10" s="10" t="str">
        <f>IF(AND(F10&gt;0,
       IF(UPPER(D10)&lt;&gt;"GLOGIT","OK",IF(OR( NOT(ISNUMBER(G10)),G10&lt;0),"TET3?","OK")) ="OK",
       IF( OR(UPPER(D10)="WEIBULL",UPPER(D10)="LOGIT",UPPER(D10)="GLOGIT"),"OK","MODEL ?") ="OK",
       IF( AND(UPPER(D10)="GLOGIT", NOT(ISNUMBER(G10))),"BLANK","OK")="OK"
      ),
   "OK",
   "false")</f>
        <v>OK</v>
      </c>
      <c r="K10" s="33">
        <v>1.257839107130145E-2</v>
      </c>
      <c r="L10" s="120">
        <v>1.257839107130145E-2</v>
      </c>
      <c r="M10" s="35"/>
      <c r="N10" s="161"/>
      <c r="O10" s="103">
        <f t="shared" ref="O10:AD11" si="4">IF( AND($J10="OK",UPPER($D10)="WEIBULL"),
    10^((LN(-LN(1-((O$8-$H10)/($I10-$H10))))-$E10)/$F10),
    IF(  AND($J10="OK",UPPER($D10)="LOGIT"),
         10^((-LN(1/((O$8-$H10)/($I10-$H10))-1)-$E10)/$F10),
         IF(  AND($J10="OK",UPPER($D10)="GLOGIT"),
              10^(((-LN((1/((O$8-$H10)/($I10-$H10)))^(1/$G10)-1))-$E10)/$F10),
              1E-50
            )
       )
   )</f>
        <v>2.65910271764802</v>
      </c>
      <c r="P10" s="42">
        <f t="shared" si="4"/>
        <v>3.1276028636905395</v>
      </c>
      <c r="Q10" s="42">
        <f t="shared" si="4"/>
        <v>3.4407584803888422</v>
      </c>
      <c r="R10" s="42">
        <f t="shared" si="4"/>
        <v>3.6830901466496901</v>
      </c>
      <c r="S10" s="42">
        <f t="shared" si="4"/>
        <v>3.8838334574250619</v>
      </c>
      <c r="T10" s="42">
        <f t="shared" si="4"/>
        <v>4.056887279516455</v>
      </c>
      <c r="U10" s="42">
        <f t="shared" si="4"/>
        <v>4.2100422297525792</v>
      </c>
      <c r="V10" s="42">
        <f t="shared" si="4"/>
        <v>4.3481395228828221</v>
      </c>
      <c r="W10" s="42">
        <f t="shared" si="4"/>
        <v>4.4744098045567897</v>
      </c>
      <c r="X10" s="42">
        <f t="shared" si="4"/>
        <v>4.5911249769326856</v>
      </c>
      <c r="Y10" s="42">
        <f t="shared" si="4"/>
        <v>4.6999483764612666</v>
      </c>
      <c r="Z10" s="42">
        <f t="shared" si="4"/>
        <v>4.8021373413814281</v>
      </c>
      <c r="AA10" s="42">
        <f t="shared" si="4"/>
        <v>4.8986673650681087</v>
      </c>
      <c r="AB10" s="42">
        <f t="shared" si="4"/>
        <v>4.9903118134833777</v>
      </c>
      <c r="AC10" s="42">
        <f t="shared" si="4"/>
        <v>5.0776951095686291</v>
      </c>
      <c r="AD10" s="42">
        <f t="shared" si="4"/>
        <v>5.1613293739287709</v>
      </c>
      <c r="AE10" s="42">
        <f t="shared" si="2"/>
        <v>5.2416403675506373</v>
      </c>
      <c r="AF10" s="42">
        <f t="shared" si="2"/>
        <v>5.318986298015778</v>
      </c>
      <c r="AG10" s="42">
        <f t="shared" si="2"/>
        <v>5.3936717351849675</v>
      </c>
      <c r="AH10" s="42">
        <f t="shared" si="2"/>
        <v>5.465958095782363</v>
      </c>
      <c r="AI10" s="42">
        <f t="shared" si="2"/>
        <v>5.5360716704077779</v>
      </c>
      <c r="AJ10" s="42">
        <f t="shared" si="2"/>
        <v>5.6042098576044177</v>
      </c>
      <c r="AK10" s="42">
        <f t="shared" si="2"/>
        <v>5.6705460681819275</v>
      </c>
      <c r="AL10" s="42">
        <f t="shared" si="2"/>
        <v>5.7352336286391452</v>
      </c>
      <c r="AM10" s="42">
        <f t="shared" si="2"/>
        <v>5.7984089210725758</v>
      </c>
      <c r="AN10" s="42">
        <f t="shared" si="2"/>
        <v>5.8601939335457152</v>
      </c>
      <c r="AO10" s="42">
        <f t="shared" si="2"/>
        <v>5.9206983501903636</v>
      </c>
      <c r="AP10" s="42">
        <f t="shared" si="2"/>
        <v>5.9800212783133944</v>
      </c>
      <c r="AQ10" s="42">
        <f t="shared" si="2"/>
        <v>6.0382526865583426</v>
      </c>
      <c r="AR10" s="42">
        <f t="shared" si="2"/>
        <v>6.0954746110986031</v>
      </c>
      <c r="AS10" s="42">
        <f t="shared" si="2"/>
        <v>6.1517621741398205</v>
      </c>
      <c r="AT10" s="42">
        <f t="shared" si="2"/>
        <v>6.2071844494597137</v>
      </c>
      <c r="AU10" s="42">
        <f t="shared" si="2"/>
        <v>6.2618052024601134</v>
      </c>
      <c r="AV10" s="42">
        <f t="shared" si="2"/>
        <v>6.3156835266446478</v>
      </c>
      <c r="AW10" s="42">
        <f t="shared" si="2"/>
        <v>6.3688743941346431</v>
      </c>
      <c r="AX10" s="42">
        <f t="shared" si="2"/>
        <v>6.4214291344827004</v>
      </c>
      <c r="AY10" s="42">
        <f t="shared" si="2"/>
        <v>6.4733958534097331</v>
      </c>
      <c r="AZ10" s="42">
        <f t="shared" si="2"/>
        <v>6.5248198010083787</v>
      </c>
      <c r="BA10" s="42">
        <f t="shared" si="2"/>
        <v>6.5757436972981855</v>
      </c>
      <c r="BB10" s="42">
        <f t="shared" si="2"/>
        <v>6.6262080216911254</v>
      </c>
      <c r="BC10" s="42">
        <f t="shared" si="2"/>
        <v>6.6762512718587788</v>
      </c>
      <c r="BD10" s="42">
        <f t="shared" si="2"/>
        <v>6.725910196630231</v>
      </c>
      <c r="BE10" s="42">
        <f t="shared" si="2"/>
        <v>6.7752200068505948</v>
      </c>
      <c r="BF10" s="42">
        <f t="shared" si="2"/>
        <v>6.8242145675619428</v>
      </c>
      <c r="BG10" s="42">
        <f t="shared" si="2"/>
        <v>6.8729265744061179</v>
      </c>
      <c r="BH10" s="42">
        <f t="shared" si="2"/>
        <v>6.9213877167730082</v>
      </c>
      <c r="BI10" s="42">
        <f t="shared" si="2"/>
        <v>6.9696288299132778</v>
      </c>
      <c r="BJ10" s="42">
        <f t="shared" si="2"/>
        <v>7.0176800379891917</v>
      </c>
      <c r="BK10" s="42">
        <f t="shared" si="2"/>
        <v>7.0655708898421077</v>
      </c>
      <c r="BL10" s="42">
        <f t="shared" si="2"/>
        <v>7.1133304891031761</v>
      </c>
      <c r="BM10" s="42">
        <f t="shared" si="2"/>
        <v>7.1609876201595188</v>
      </c>
      <c r="BN10" s="42">
        <f t="shared" si="2"/>
        <v>7.2085708714076731</v>
      </c>
      <c r="BO10" s="42">
        <f t="shared" si="2"/>
        <v>7.2561087571769392</v>
      </c>
      <c r="BP10" s="42">
        <f t="shared" si="2"/>
        <v>7.3036298396855006</v>
      </c>
      <c r="BQ10" s="42">
        <f t="shared" si="2"/>
        <v>7.3511628524019512</v>
      </c>
      <c r="BR10" s="42">
        <f t="shared" si="2"/>
        <v>7.3987368262237272</v>
      </c>
      <c r="BS10" s="42">
        <f t="shared" si="2"/>
        <v>7.4463812199546293</v>
      </c>
      <c r="BT10" s="42">
        <f t="shared" si="2"/>
        <v>7.4941260566676666</v>
      </c>
      <c r="BU10" s="42">
        <f t="shared" si="2"/>
        <v>7.5420020676817963</v>
      </c>
      <c r="BV10" s="42">
        <f t="shared" si="2"/>
        <v>7.5900408460665325</v>
      </c>
      <c r="BW10" s="42">
        <f t="shared" si="2"/>
        <v>7.6382750118248044</v>
      </c>
      <c r="BX10" s="42">
        <f t="shared" si="2"/>
        <v>7.6867383912009233</v>
      </c>
      <c r="BY10" s="42">
        <f t="shared" si="2"/>
        <v>7.7354662129297402</v>
      </c>
      <c r="BZ10" s="42">
        <f t="shared" si="2"/>
        <v>7.7844953247011821</v>
      </c>
      <c r="CA10" s="42">
        <f t="shared" si="2"/>
        <v>7.8338644336816845</v>
      </c>
      <c r="CB10" s="42">
        <f t="shared" si="3"/>
        <v>7.8836143756379542</v>
      </c>
      <c r="CC10" s="42">
        <f t="shared" si="3"/>
        <v>7.9337884180833811</v>
      </c>
      <c r="CD10" s="42">
        <f t="shared" si="3"/>
        <v>7.9844326039592151</v>
      </c>
      <c r="CE10" s="42">
        <f t="shared" si="3"/>
        <v>8.0355961437311301</v>
      </c>
      <c r="CF10" s="42">
        <f t="shared" si="3"/>
        <v>8.0873318655065152</v>
      </c>
      <c r="CG10" s="42">
        <f t="shared" si="3"/>
        <v>8.1396967349644562</v>
      </c>
      <c r="CH10" s="42">
        <f t="shared" si="3"/>
        <v>8.1927524596820795</v>
      </c>
      <c r="CI10" s="42">
        <f t="shared" si="3"/>
        <v>8.2465661960306775</v>
      </c>
      <c r="CJ10" s="42">
        <f t="shared" si="3"/>
        <v>8.3012113814689013</v>
      </c>
      <c r="CK10" s="42">
        <f t="shared" si="3"/>
        <v>8.3567687211464463</v>
      </c>
      <c r="CL10" s="42">
        <f t="shared" si="3"/>
        <v>8.4133273657653813</v>
      </c>
      <c r="CM10" s="42">
        <f t="shared" si="3"/>
        <v>8.4709863283603859</v>
      </c>
      <c r="CN10" s="42">
        <f t="shared" si="3"/>
        <v>8.529856202104126</v>
      </c>
      <c r="CO10" s="42">
        <f t="shared" si="3"/>
        <v>8.5900612609544797</v>
      </c>
      <c r="CP10" s="42">
        <f t="shared" si="3"/>
        <v>8.6517420522034421</v>
      </c>
      <c r="CQ10" s="42">
        <f t="shared" si="3"/>
        <v>8.7150586281777631</v>
      </c>
      <c r="CR10" s="42">
        <f t="shared" si="3"/>
        <v>8.7801946187072719</v>
      </c>
      <c r="CS10" s="42">
        <f t="shared" si="3"/>
        <v>8.8473624246872831</v>
      </c>
      <c r="CT10" s="42">
        <f t="shared" si="3"/>
        <v>8.9168099291601308</v>
      </c>
      <c r="CU10" s="42">
        <f t="shared" si="3"/>
        <v>8.988829297152682</v>
      </c>
      <c r="CV10" s="42">
        <f t="shared" si="3"/>
        <v>9.063768704842337</v>
      </c>
      <c r="CW10" s="42">
        <f t="shared" si="3"/>
        <v>9.1420482644185874</v>
      </c>
      <c r="CX10" s="42">
        <f t="shared" si="3"/>
        <v>9.2241821040194214</v>
      </c>
      <c r="CY10" s="42">
        <f t="shared" si="3"/>
        <v>9.3108097280510052</v>
      </c>
      <c r="CZ10" s="42">
        <f t="shared" si="3"/>
        <v>9.4027418209704017</v>
      </c>
      <c r="DA10" s="42">
        <f t="shared" si="3"/>
        <v>9.5010293806433967</v>
      </c>
      <c r="DB10" s="42">
        <f t="shared" si="3"/>
        <v>9.6070722346481912</v>
      </c>
      <c r="DC10" s="42">
        <f t="shared" si="3"/>
        <v>9.7227976839308088</v>
      </c>
      <c r="DD10" s="42">
        <f t="shared" si="3"/>
        <v>9.8509725354890438</v>
      </c>
      <c r="DE10" s="42">
        <f t="shared" si="3"/>
        <v>9.9957910631146092</v>
      </c>
      <c r="DF10" s="42">
        <f t="shared" si="3"/>
        <v>10.164100694609582</v>
      </c>
      <c r="DG10" s="42">
        <f t="shared" si="3"/>
        <v>10.368348570886573</v>
      </c>
      <c r="DH10" s="42">
        <f t="shared" si="3"/>
        <v>10.635411010396201</v>
      </c>
      <c r="DI10" s="43">
        <f t="shared" si="3"/>
        <v>11.0463781856996</v>
      </c>
    </row>
    <row r="11" spans="3:138" ht="20.25" customHeight="1" x14ac:dyDescent="0.4">
      <c r="C11" s="14" t="s">
        <v>93</v>
      </c>
      <c r="D11" s="124" t="s">
        <v>5</v>
      </c>
      <c r="E11" s="21">
        <v>-2.5489999999999999</v>
      </c>
      <c r="F11" s="26">
        <v>4.9740000000000002</v>
      </c>
      <c r="G11" s="24"/>
      <c r="H11" s="18">
        <v>0</v>
      </c>
      <c r="I11" s="18">
        <v>1</v>
      </c>
      <c r="J11" s="10" t="str">
        <f t="shared" ref="J11:J20" si="5">IF(AND(F11&gt;0,
       IF(UPPER(D11)&lt;&gt;"GLOGIT","OK",IF(OR( NOT(ISNUMBER(G11)),G11&lt;0),"TET3?","OK")) ="OK",
       IF( OR(UPPER(D11)="WEIBULL",UPPER(D11)="LOGIT",UPPER(D11)="GLOGIT"),"OK","MODEL ?") ="OK",
       IF( AND(UPPER(D11)="GLOGIT", NOT(ISNUMBER(G11))),"BLANK","OK")="OK"
      ),
   "OK",
   "false")</f>
        <v>OK</v>
      </c>
      <c r="K11" s="33">
        <v>7.5145416617984776E-3</v>
      </c>
      <c r="L11" s="120">
        <v>7.5145416617984776E-3</v>
      </c>
      <c r="M11" s="35"/>
      <c r="N11" s="161"/>
      <c r="O11" s="103">
        <f>IF( AND($J11="OK",UPPER($D11)="WEIBULL"),
    10^((LN(-LN(1-((O$8-$H11)/($I11-$H11))))-$E11)/$F11),
    IF(  AND($J11="OK",UPPER($D11)="LOGIT"),
         10^((-LN(1/((O$8-$H11)/($I11-$H11))-1)-$E11)/$F11),
         IF(  AND($J11="OK",UPPER($D11)="GLOGIT"),
              10^(((-LN((1/((O$8-$H11)/($I11-$H11)))^(1/$G11)-1))-$E11)/$F11),
              1E-50
            )
       )
   )</f>
        <v>0.38692412474084037</v>
      </c>
      <c r="P11" s="42">
        <f t="shared" si="4"/>
        <v>0.53456172196092444</v>
      </c>
      <c r="Q11" s="42">
        <f t="shared" si="4"/>
        <v>0.6464596539345796</v>
      </c>
      <c r="R11" s="42">
        <f t="shared" si="4"/>
        <v>0.74031082713255292</v>
      </c>
      <c r="S11" s="42">
        <f t="shared" si="4"/>
        <v>0.82284989375919748</v>
      </c>
      <c r="T11" s="42">
        <f t="shared" si="4"/>
        <v>0.89748922941148535</v>
      </c>
      <c r="U11" s="42">
        <f t="shared" si="4"/>
        <v>0.96623688252463569</v>
      </c>
      <c r="V11" s="42">
        <f t="shared" si="4"/>
        <v>1.0303911239654528</v>
      </c>
      <c r="W11" s="42">
        <f t="shared" si="4"/>
        <v>1.0908479120580992</v>
      </c>
      <c r="X11" s="42">
        <f t="shared" si="4"/>
        <v>1.1482560331628937</v>
      </c>
      <c r="Y11" s="42">
        <f t="shared" si="4"/>
        <v>1.2031030248355898</v>
      </c>
      <c r="Z11" s="42">
        <f t="shared" si="4"/>
        <v>1.2557662191422769</v>
      </c>
      <c r="AA11" s="42">
        <f t="shared" si="4"/>
        <v>1.3065447748921519</v>
      </c>
      <c r="AB11" s="42">
        <f t="shared" si="4"/>
        <v>1.3556806874264598</v>
      </c>
      <c r="AC11" s="42">
        <f t="shared" si="4"/>
        <v>1.4033730796680961</v>
      </c>
      <c r="AD11" s="42">
        <f t="shared" si="4"/>
        <v>1.4497882245105314</v>
      </c>
      <c r="AE11" s="42">
        <f t="shared" si="2"/>
        <v>1.4950667588598718</v>
      </c>
      <c r="AF11" s="42">
        <f t="shared" si="2"/>
        <v>1.53932899415622</v>
      </c>
      <c r="AG11" s="42">
        <f t="shared" si="2"/>
        <v>1.582678902984215</v>
      </c>
      <c r="AH11" s="42">
        <f t="shared" si="2"/>
        <v>1.6252071639326513</v>
      </c>
      <c r="AI11" s="42">
        <f t="shared" si="2"/>
        <v>1.6669935231331554</v>
      </c>
      <c r="AJ11" s="42">
        <f t="shared" si="2"/>
        <v>1.7081086511903492</v>
      </c>
      <c r="AK11" s="42">
        <f t="shared" si="2"/>
        <v>1.7486156215759461</v>
      </c>
      <c r="AL11" s="42">
        <f t="shared" si="2"/>
        <v>1.7885711010282783</v>
      </c>
      <c r="AM11" s="42">
        <f t="shared" si="2"/>
        <v>1.8280263180389353</v>
      </c>
      <c r="AN11" s="42">
        <f t="shared" si="2"/>
        <v>1.8670278583677602</v>
      </c>
      <c r="AO11" s="42">
        <f t="shared" si="2"/>
        <v>1.9056183243207789</v>
      </c>
      <c r="AP11" s="42">
        <f t="shared" si="2"/>
        <v>1.9438368857039567</v>
      </c>
      <c r="AQ11" s="42">
        <f t="shared" si="2"/>
        <v>1.9817197439040188</v>
      </c>
      <c r="AR11" s="42">
        <f t="shared" si="2"/>
        <v>2.0193005257560106</v>
      </c>
      <c r="AS11" s="42">
        <f t="shared" si="2"/>
        <v>2.0566106202636458</v>
      </c>
      <c r="AT11" s="42">
        <f t="shared" si="2"/>
        <v>2.0936794685152216</v>
      </c>
      <c r="AU11" s="42">
        <f t="shared" si="2"/>
        <v>2.1305348150542489</v>
      </c>
      <c r="AV11" s="42">
        <f t="shared" si="2"/>
        <v>2.16720292735577</v>
      </c>
      <c r="AW11" s="42">
        <f t="shared" si="2"/>
        <v>2.2037087888080755</v>
      </c>
      <c r="AX11" s="42">
        <f t="shared" si="2"/>
        <v>2.2400762696189735</v>
      </c>
      <c r="AY11" s="42">
        <f t="shared" si="2"/>
        <v>2.2763282792923301</v>
      </c>
      <c r="AZ11" s="42">
        <f t="shared" si="2"/>
        <v>2.3124869037071534</v>
      </c>
      <c r="BA11" s="42">
        <f t="shared" si="2"/>
        <v>2.3485735293427075</v>
      </c>
      <c r="BB11" s="42">
        <f t="shared" si="2"/>
        <v>2.384608956802353</v>
      </c>
      <c r="BC11" s="42">
        <f t="shared" si="2"/>
        <v>2.4206135054757376</v>
      </c>
      <c r="BD11" s="42">
        <f t="shared" si="2"/>
        <v>2.4566071109282208</v>
      </c>
      <c r="BE11" s="42">
        <f t="shared" si="2"/>
        <v>2.492609416406014</v>
      </c>
      <c r="BF11" s="42">
        <f t="shared" si="2"/>
        <v>2.528639859686507</v>
      </c>
      <c r="BG11" s="42">
        <f t="shared" si="2"/>
        <v>2.5647177563784727</v>
      </c>
      <c r="BH11" s="42">
        <f t="shared" si="2"/>
        <v>2.6008623806810793</v>
      </c>
      <c r="BI11" s="42">
        <f t="shared" si="2"/>
        <v>2.6370930445397809</v>
      </c>
      <c r="BJ11" s="42">
        <f t="shared" si="2"/>
        <v>2.6734291760882596</v>
      </c>
      <c r="BK11" s="42">
        <f t="shared" si="2"/>
        <v>2.7098903982365679</v>
      </c>
      <c r="BL11" s="42">
        <f t="shared" si="2"/>
        <v>2.746496608255097</v>
      </c>
      <c r="BM11" s="42">
        <f t="shared" si="2"/>
        <v>2.7832680592113159</v>
      </c>
      <c r="BN11" s="42">
        <f t="shared" si="2"/>
        <v>2.8202254441413426</v>
      </c>
      <c r="BO11" s="42">
        <f t="shared" si="2"/>
        <v>2.8573899838818586</v>
      </c>
      <c r="BP11" s="42">
        <f t="shared" si="2"/>
        <v>2.8947835195508191</v>
      </c>
      <c r="BQ11" s="42">
        <f t="shared" si="2"/>
        <v>2.932428610749751</v>
      </c>
      <c r="BR11" s="42">
        <f t="shared" si="2"/>
        <v>2.9703486406687096</v>
      </c>
      <c r="BS11" s="42">
        <f t="shared" si="2"/>
        <v>3.0085679294107095</v>
      </c>
      <c r="BT11" s="42">
        <f t="shared" si="2"/>
        <v>3.0471118570201412</v>
      </c>
      <c r="BU11" s="42">
        <f t="shared" si="2"/>
        <v>3.0860069979052165</v>
      </c>
      <c r="BV11" s="42">
        <f t="shared" si="2"/>
        <v>3.1252812685951645</v>
      </c>
      <c r="BW11" s="42">
        <f t="shared" si="2"/>
        <v>3.1649640910781578</v>
      </c>
      <c r="BX11" s="42">
        <f t="shared" si="2"/>
        <v>3.2050865743377384</v>
      </c>
      <c r="BY11" s="42">
        <f t="shared" si="2"/>
        <v>3.2456817171589032</v>
      </c>
      <c r="BZ11" s="42">
        <f t="shared" si="2"/>
        <v>3.2867846358294592</v>
      </c>
      <c r="CA11" s="42">
        <f t="shared" si="2"/>
        <v>3.3284328210425018</v>
      </c>
      <c r="CB11" s="42">
        <f t="shared" si="3"/>
        <v>3.3706664291439283</v>
      </c>
      <c r="CC11" s="42">
        <f t="shared" si="3"/>
        <v>3.4135286139062608</v>
      </c>
      <c r="CD11" s="42">
        <f t="shared" si="3"/>
        <v>3.4570659063007771</v>
      </c>
      <c r="CE11" s="42">
        <f t="shared" si="3"/>
        <v>3.5013286513552671</v>
      </c>
      <c r="CF11" s="42">
        <f t="shared" si="3"/>
        <v>3.5463715132188098</v>
      </c>
      <c r="CG11" s="42">
        <f t="shared" si="3"/>
        <v>3.5922540621336352</v>
      </c>
      <c r="CH11" s="42">
        <f t="shared" si="3"/>
        <v>3.6390414603068475</v>
      </c>
      <c r="CI11" s="42">
        <f t="shared" si="3"/>
        <v>3.6868052679119687</v>
      </c>
      <c r="CJ11" s="42">
        <f t="shared" si="3"/>
        <v>3.7356243959481099</v>
      </c>
      <c r="CK11" s="42">
        <f t="shared" si="3"/>
        <v>3.7855862398820919</v>
      </c>
      <c r="CL11" s="42">
        <f t="shared" si="3"/>
        <v>3.8367880375119596</v>
      </c>
      <c r="CM11" s="42">
        <f t="shared" si="3"/>
        <v>3.8893385071940028</v>
      </c>
      <c r="CN11" s="42">
        <f t="shared" si="3"/>
        <v>3.9433598397293044</v>
      </c>
      <c r="CO11" s="42">
        <f t="shared" si="3"/>
        <v>3.9989901406483792</v>
      </c>
      <c r="CP11" s="42">
        <f t="shared" si="3"/>
        <v>4.0563864520892059</v>
      </c>
      <c r="CQ11" s="42">
        <f t="shared" si="3"/>
        <v>4.1157285290422401</v>
      </c>
      <c r="CR11" s="42">
        <f t="shared" si="3"/>
        <v>4.177223609739074</v>
      </c>
      <c r="CS11" s="42">
        <f t="shared" si="3"/>
        <v>4.2411125142553754</v>
      </c>
      <c r="CT11" s="42">
        <f t="shared" si="3"/>
        <v>4.3076775447655038</v>
      </c>
      <c r="CU11" s="42">
        <f t="shared" si="3"/>
        <v>4.3772528711836749</v>
      </c>
      <c r="CV11" s="42">
        <f t="shared" si="3"/>
        <v>4.4502384106655875</v>
      </c>
      <c r="CW11" s="42">
        <f t="shared" si="3"/>
        <v>4.5271187240507569</v>
      </c>
      <c r="CX11" s="42">
        <f t="shared" si="3"/>
        <v>4.6084892920012406</v>
      </c>
      <c r="CY11" s="42">
        <f t="shared" si="3"/>
        <v>4.695093950066485</v>
      </c>
      <c r="CZ11" s="42">
        <f t="shared" si="3"/>
        <v>4.7878797446858128</v>
      </c>
      <c r="DA11" s="42">
        <f t="shared" si="3"/>
        <v>4.888080022236104</v>
      </c>
      <c r="DB11" s="42">
        <f t="shared" si="3"/>
        <v>4.9973453520182307</v>
      </c>
      <c r="DC11" s="42">
        <f t="shared" si="3"/>
        <v>5.1179599647630516</v>
      </c>
      <c r="DD11" s="42">
        <f t="shared" si="3"/>
        <v>5.2532215701334337</v>
      </c>
      <c r="DE11" s="42">
        <f t="shared" si="3"/>
        <v>5.4081608254905351</v>
      </c>
      <c r="DF11" s="42">
        <f t="shared" si="3"/>
        <v>5.591050318619871</v>
      </c>
      <c r="DG11" s="42">
        <f t="shared" si="3"/>
        <v>5.8170585880748735</v>
      </c>
      <c r="DH11" s="42">
        <f t="shared" si="3"/>
        <v>6.1193004327506273</v>
      </c>
      <c r="DI11" s="43">
        <f t="shared" si="3"/>
        <v>6.5992914847282513</v>
      </c>
    </row>
    <row r="12" spans="3:138" ht="20.25" customHeight="1" x14ac:dyDescent="0.4">
      <c r="C12" s="14" t="s">
        <v>94</v>
      </c>
      <c r="D12" s="124" t="s">
        <v>5</v>
      </c>
      <c r="E12" s="21">
        <v>-6.4790000000000001</v>
      </c>
      <c r="F12" s="26">
        <v>4.5469999999999997</v>
      </c>
      <c r="G12" s="24"/>
      <c r="H12" s="18">
        <v>0</v>
      </c>
      <c r="I12" s="18">
        <v>1</v>
      </c>
      <c r="J12" s="10" t="str">
        <f t="shared" si="5"/>
        <v>OK</v>
      </c>
      <c r="K12" s="33">
        <v>6.5639617917181245E-2</v>
      </c>
      <c r="L12" s="120">
        <v>6.5639617917181245E-2</v>
      </c>
      <c r="M12" s="35"/>
      <c r="N12" s="161"/>
      <c r="O12" s="103">
        <f t="shared" ref="O12:AD28" si="6">IF( AND($J12="OK",UPPER($D12)="WEIBULL"),
    10^((LN(-LN(1-((O$8-$H12)/($I12-$H12))))-$E12)/$F12),
    IF(  AND($J12="OK",UPPER($D12)="LOGIT"),
         10^((-LN(1/((O$8-$H12)/($I12-$H12))-1)-$E12)/$F12),
         IF(  AND($J12="OK",UPPER($D12)="GLOGIT"),
              10^((-LN( (((1/((O$8-$H12)/($I12-$H12)))^(1/$G12))-1) )-$E12)/$F12),
              1E-50
            )
       )
   )</f>
        <v>2.5894449334146588</v>
      </c>
      <c r="P12" s="42">
        <f t="shared" si="6"/>
        <v>3.6877442675005816</v>
      </c>
      <c r="Q12" s="42">
        <f t="shared" si="6"/>
        <v>4.5400001999589508</v>
      </c>
      <c r="R12" s="42">
        <f t="shared" si="6"/>
        <v>5.2657127843839255</v>
      </c>
      <c r="S12" s="42">
        <f t="shared" si="6"/>
        <v>5.9111866920950709</v>
      </c>
      <c r="T12" s="42">
        <f t="shared" si="6"/>
        <v>6.500166009433709</v>
      </c>
      <c r="U12" s="42">
        <f t="shared" si="6"/>
        <v>7.0467518415976595</v>
      </c>
      <c r="V12" s="42">
        <f t="shared" si="6"/>
        <v>7.5601297273282579</v>
      </c>
      <c r="W12" s="42">
        <f t="shared" si="6"/>
        <v>8.0466795104543039</v>
      </c>
      <c r="X12" s="42">
        <f t="shared" si="6"/>
        <v>8.5110470974998069</v>
      </c>
      <c r="Y12" s="42">
        <f t="shared" si="6"/>
        <v>8.9567414419015279</v>
      </c>
      <c r="Z12" s="42">
        <f t="shared" si="6"/>
        <v>9.38649096131868</v>
      </c>
      <c r="AA12" s="42">
        <f t="shared" si="6"/>
        <v>9.8024682018991367</v>
      </c>
      <c r="AB12" s="42">
        <f t="shared" si="6"/>
        <v>10.206437785055924</v>
      </c>
      <c r="AC12" s="42">
        <f t="shared" si="6"/>
        <v>10.599857409886427</v>
      </c>
      <c r="AD12" s="42">
        <f t="shared" si="6"/>
        <v>10.983948924971902</v>
      </c>
      <c r="AE12" s="42">
        <f t="shared" ref="AE12:CP15" si="7">IF( AND($J12="OK",UPPER($D12)="WEIBULL"),
    10^((LN(-LN(1-((AE$8-$H12)/($I12-$H12))))-$E12)/$F12),
    IF(  AND($J12="OK",UPPER($D12)="LOGIT"),
         10^((-LN(1/((AE$8-$H12)/($I12-$H12))-1)-$E12)/$F12),
         IF(  AND($J12="OK",UPPER($D12)="GLOGIT"),
              10^((-LN( (((1/((AE$8-$H12)/($I12-$H12)))^(1/$G12))-1) )-$E12)/$F12),
              1E-50
            )
       )
   )</f>
        <v>11.359749645184586</v>
      </c>
      <c r="AF12" s="42">
        <f t="shared" si="7"/>
        <v>11.728150238446661</v>
      </c>
      <c r="AG12" s="42">
        <f t="shared" si="7"/>
        <v>12.089923245969313</v>
      </c>
      <c r="AH12" s="42">
        <f t="shared" si="7"/>
        <v>12.445744922568579</v>
      </c>
      <c r="AI12" s="42">
        <f t="shared" si="7"/>
        <v>12.796212218501353</v>
      </c>
      <c r="AJ12" s="42">
        <f t="shared" si="7"/>
        <v>13.141856165459114</v>
      </c>
      <c r="AK12" s="42">
        <f t="shared" si="7"/>
        <v>13.483152559488429</v>
      </c>
      <c r="AL12" s="42">
        <f t="shared" si="7"/>
        <v>13.82053058339871</v>
      </c>
      <c r="AM12" s="42">
        <f t="shared" si="7"/>
        <v>14.154379838609151</v>
      </c>
      <c r="AN12" s="42">
        <f t="shared" si="7"/>
        <v>14.485056135189691</v>
      </c>
      <c r="AO12" s="42">
        <f t="shared" si="7"/>
        <v>14.812886302376928</v>
      </c>
      <c r="AP12" s="42">
        <f t="shared" si="7"/>
        <v>15.13817221924036</v>
      </c>
      <c r="AQ12" s="42">
        <f t="shared" si="7"/>
        <v>15.461194219240806</v>
      </c>
      <c r="AR12" s="42">
        <f t="shared" si="7"/>
        <v>15.782213988307324</v>
      </c>
      <c r="AS12" s="42">
        <f t="shared" si="7"/>
        <v>16.101477050435474</v>
      </c>
      <c r="AT12" s="42">
        <f t="shared" si="7"/>
        <v>16.419214915366005</v>
      </c>
      <c r="AU12" s="42">
        <f t="shared" si="7"/>
        <v>16.735646948008807</v>
      </c>
      <c r="AV12" s="42">
        <f t="shared" si="7"/>
        <v>17.050982007768948</v>
      </c>
      <c r="AW12" s="42">
        <f t="shared" si="7"/>
        <v>17.365419896971435</v>
      </c>
      <c r="AX12" s="42">
        <f t="shared" si="7"/>
        <v>17.679152650555498</v>
      </c>
      <c r="AY12" s="42">
        <f t="shared" si="7"/>
        <v>17.992365693666518</v>
      </c>
      <c r="AZ12" s="42">
        <f t="shared" si="7"/>
        <v>18.305238889379964</v>
      </c>
      <c r="BA12" s="42">
        <f t="shared" si="7"/>
        <v>18.617947495293663</v>
      </c>
      <c r="BB12" s="42">
        <f t="shared" si="7"/>
        <v>18.930663044934242</v>
      </c>
      <c r="BC12" s="42">
        <f t="shared" si="7"/>
        <v>19.2435541676955</v>
      </c>
      <c r="BD12" s="42">
        <f t="shared" si="7"/>
        <v>19.556787359251192</v>
      </c>
      <c r="BE12" s="42">
        <f t="shared" si="7"/>
        <v>19.870527712978063</v>
      </c>
      <c r="BF12" s="42">
        <f t="shared" si="7"/>
        <v>20.18493962182221</v>
      </c>
      <c r="BG12" s="42">
        <f t="shared" si="7"/>
        <v>20.500187459194464</v>
      </c>
      <c r="BH12" s="42">
        <f t="shared" si="7"/>
        <v>20.816436246850266</v>
      </c>
      <c r="BI12" s="42">
        <f t="shared" si="7"/>
        <v>21.133852317269898</v>
      </c>
      <c r="BJ12" s="42">
        <f t="shared" si="7"/>
        <v>21.452603977785913</v>
      </c>
      <c r="BK12" s="42">
        <f t="shared" si="7"/>
        <v>21.772862183592444</v>
      </c>
      <c r="BL12" s="42">
        <f t="shared" si="7"/>
        <v>22.094801226809452</v>
      </c>
      <c r="BM12" s="42">
        <f t="shared" si="7"/>
        <v>22.418599448962002</v>
      </c>
      <c r="BN12" s="42">
        <f t="shared" si="7"/>
        <v>22.744439984571628</v>
      </c>
      <c r="BO12" s="42">
        <f t="shared" si="7"/>
        <v>23.072511544054571</v>
      </c>
      <c r="BP12" s="42">
        <f t="shared" si="7"/>
        <v>23.40300924479196</v>
      </c>
      <c r="BQ12" s="42">
        <f t="shared" si="7"/>
        <v>23.736135500099248</v>
      </c>
      <c r="BR12" s="42">
        <f t="shared" si="7"/>
        <v>24.072100976904935</v>
      </c>
      <c r="BS12" s="42">
        <f t="shared" si="7"/>
        <v>24.411125634283056</v>
      </c>
      <c r="BT12" s="42">
        <f t="shared" si="7"/>
        <v>24.753439856617529</v>
      </c>
      <c r="BU12" s="42">
        <f t="shared" si="7"/>
        <v>25.099285697163211</v>
      </c>
      <c r="BV12" s="42">
        <f t="shared" si="7"/>
        <v>25.448918250180636</v>
      </c>
      <c r="BW12" s="42">
        <f t="shared" si="7"/>
        <v>25.802607172748839</v>
      </c>
      <c r="BX12" s="42">
        <f t="shared" si="7"/>
        <v>26.160638380917007</v>
      </c>
      <c r="BY12" s="42">
        <f t="shared" si="7"/>
        <v>26.523315949186888</v>
      </c>
      <c r="BZ12" s="42">
        <f t="shared" si="7"/>
        <v>26.890964247606533</v>
      </c>
      <c r="CA12" s="42">
        <f t="shared" si="7"/>
        <v>27.263930357242266</v>
      </c>
      <c r="CB12" s="42">
        <f t="shared" si="7"/>
        <v>27.642586812780458</v>
      </c>
      <c r="CC12" s="42">
        <f t="shared" si="7"/>
        <v>28.027334730894061</v>
      </c>
      <c r="CD12" s="42">
        <f t="shared" si="7"/>
        <v>28.418607395302573</v>
      </c>
      <c r="CE12" s="42">
        <f t="shared" si="7"/>
        <v>28.81687438484083</v>
      </c>
      <c r="CF12" s="42">
        <f t="shared" si="7"/>
        <v>29.222646350227301</v>
      </c>
      <c r="CG12" s="42">
        <f t="shared" si="7"/>
        <v>29.636480569790162</v>
      </c>
      <c r="CH12" s="42">
        <f t="shared" si="7"/>
        <v>30.058987445783458</v>
      </c>
      <c r="CI12" s="42">
        <f t="shared" si="7"/>
        <v>30.490838143307471</v>
      </c>
      <c r="CJ12" s="42">
        <f t="shared" si="7"/>
        <v>30.932773626257667</v>
      </c>
      <c r="CK12" s="42">
        <f t="shared" si="7"/>
        <v>31.385615413354376</v>
      </c>
      <c r="CL12" s="42">
        <f t="shared" si="7"/>
        <v>31.850278468038699</v>
      </c>
      <c r="CM12" s="42">
        <f t="shared" si="7"/>
        <v>32.327786757219805</v>
      </c>
      <c r="CN12" s="42">
        <f t="shared" si="7"/>
        <v>32.81929217756467</v>
      </c>
      <c r="CO12" s="42">
        <f t="shared" si="7"/>
        <v>33.326097771814624</v>
      </c>
      <c r="CP12" s="42">
        <f t="shared" si="7"/>
        <v>33.849686467565746</v>
      </c>
      <c r="CQ12" s="42">
        <f t="shared" ref="CQ12:DI15" si="8">IF( AND($J12="OK",UPPER($D12)="WEIBULL"),
    10^((LN(-LN(1-((CQ$8-$H12)/($I12-$H12))))-$E12)/$F12),
    IF(  AND($J12="OK",UPPER($D12)="LOGIT"),
         10^((-LN(1/((CQ$8-$H12)/($I12-$H12))-1)-$E12)/$F12),
         IF(  AND($J12="OK",UPPER($D12)="GLOGIT"),
              10^((-LN( (((1/((CQ$8-$H12)/($I12-$H12)))^(1/$G12))-1) )-$E12)/$F12),
              1E-50
            )
       )
   )</f>
        <v>34.391757006360116</v>
      </c>
      <c r="CR12" s="42">
        <f t="shared" si="8"/>
        <v>34.954269352141687</v>
      </c>
      <c r="CS12" s="42">
        <f t="shared" si="8"/>
        <v>35.539502769602123</v>
      </c>
      <c r="CT12" s="42">
        <f t="shared" si="8"/>
        <v>36.15013109585707</v>
      </c>
      <c r="CU12" s="42">
        <f t="shared" si="8"/>
        <v>36.789321741045093</v>
      </c>
      <c r="CV12" s="42">
        <f t="shared" si="8"/>
        <v>37.460868061963694</v>
      </c>
      <c r="CW12" s="42">
        <f t="shared" si="8"/>
        <v>38.169369681166721</v>
      </c>
      <c r="CX12" s="42">
        <f t="shared" si="8"/>
        <v>38.920483369384876</v>
      </c>
      <c r="CY12" s="42">
        <f t="shared" si="8"/>
        <v>39.721280688371507</v>
      </c>
      <c r="CZ12" s="42">
        <f t="shared" si="8"/>
        <v>40.580772406228007</v>
      </c>
      <c r="DA12" s="42">
        <f t="shared" si="8"/>
        <v>41.51070336834799</v>
      </c>
      <c r="DB12" s="42">
        <f t="shared" si="8"/>
        <v>42.526805915584873</v>
      </c>
      <c r="DC12" s="42">
        <f t="shared" si="8"/>
        <v>43.650873713966291</v>
      </c>
      <c r="DD12" s="42">
        <f t="shared" si="8"/>
        <v>44.914404350670374</v>
      </c>
      <c r="DE12" s="42">
        <f t="shared" si="8"/>
        <v>46.365506432718057</v>
      </c>
      <c r="DF12" s="42">
        <f t="shared" si="8"/>
        <v>48.083403440830992</v>
      </c>
      <c r="DG12" s="42">
        <f t="shared" si="8"/>
        <v>50.21360463731574</v>
      </c>
      <c r="DH12" s="42">
        <f t="shared" si="8"/>
        <v>53.074456818244443</v>
      </c>
      <c r="DI12" s="43">
        <f t="shared" si="8"/>
        <v>57.644895866875416</v>
      </c>
    </row>
    <row r="13" spans="3:138" ht="20.25" customHeight="1" x14ac:dyDescent="0.4">
      <c r="C13" s="14" t="s">
        <v>95</v>
      </c>
      <c r="D13" s="124" t="s">
        <v>5</v>
      </c>
      <c r="E13" s="21">
        <v>-7.7869999999999999</v>
      </c>
      <c r="F13" s="26">
        <v>8.6020000000000003</v>
      </c>
      <c r="G13" s="24"/>
      <c r="H13" s="18">
        <v>0</v>
      </c>
      <c r="I13" s="18">
        <v>1</v>
      </c>
      <c r="J13" s="10" t="str">
        <f t="shared" si="5"/>
        <v>OK</v>
      </c>
      <c r="K13" s="33">
        <v>1.3778359619189015E-2</v>
      </c>
      <c r="L13" s="120">
        <v>1.3778359619189015E-2</v>
      </c>
      <c r="M13" s="35"/>
      <c r="N13" s="161"/>
      <c r="O13" s="103">
        <f t="shared" si="6"/>
        <v>2.3468097602273712</v>
      </c>
      <c r="P13" s="42">
        <f t="shared" ref="P13:CA16" si="9">IF( AND($J13="OK",UPPER($D13)="WEIBULL"),
    10^((LN(-LN(1-((P$8-$H13)/($I13-$H13))))-$E13)/$F13),
    IF(  AND($J13="OK",UPPER($D13)="LOGIT"),
         10^((-LN(1/((P$8-$H13)/($I13-$H13))-1)-$E13)/$F13),
         IF(  AND($J13="OK",UPPER($D13)="GLOGIT"),
              10^((-LN( (((1/((P$8-$H13)/($I13-$H13)))^(1/$G13))-1) )-$E13)/$F13),
              1E-50
            )
       )
   )</f>
        <v>2.8290868811253453</v>
      </c>
      <c r="Q13" s="42">
        <f t="shared" si="9"/>
        <v>3.1577379107206274</v>
      </c>
      <c r="R13" s="42">
        <f t="shared" si="9"/>
        <v>3.4152183630529001</v>
      </c>
      <c r="S13" s="42">
        <f t="shared" si="9"/>
        <v>3.6304741738453372</v>
      </c>
      <c r="T13" s="42">
        <f t="shared" si="9"/>
        <v>3.8174020196039455</v>
      </c>
      <c r="U13" s="42">
        <f t="shared" si="9"/>
        <v>3.9838496424094232</v>
      </c>
      <c r="V13" s="42">
        <f t="shared" si="9"/>
        <v>4.1347234268647712</v>
      </c>
      <c r="W13" s="42">
        <f t="shared" si="9"/>
        <v>4.2733143387717947</v>
      </c>
      <c r="X13" s="42">
        <f t="shared" si="9"/>
        <v>4.4019470273258303</v>
      </c>
      <c r="Y13" s="42">
        <f t="shared" si="9"/>
        <v>4.5223301746009987</v>
      </c>
      <c r="Z13" s="42">
        <f t="shared" si="9"/>
        <v>4.6357599913877943</v>
      </c>
      <c r="AA13" s="42">
        <f t="shared" si="9"/>
        <v>4.7432453926008371</v>
      </c>
      <c r="AB13" s="42">
        <f t="shared" si="9"/>
        <v>4.8455886337881866</v>
      </c>
      <c r="AC13" s="42">
        <f t="shared" si="9"/>
        <v>4.9434392687183006</v>
      </c>
      <c r="AD13" s="42">
        <f t="shared" si="9"/>
        <v>5.0373314242398131</v>
      </c>
      <c r="AE13" s="42">
        <f t="shared" si="9"/>
        <v>5.1277102586455729</v>
      </c>
      <c r="AF13" s="42">
        <f t="shared" si="9"/>
        <v>5.2149511867532317</v>
      </c>
      <c r="AG13" s="42">
        <f t="shared" si="9"/>
        <v>5.2993741368275282</v>
      </c>
      <c r="AH13" s="42">
        <f t="shared" si="9"/>
        <v>5.381254314510894</v>
      </c>
      <c r="AI13" s="42">
        <f t="shared" si="9"/>
        <v>5.4608304598530388</v>
      </c>
      <c r="AJ13" s="42">
        <f t="shared" si="9"/>
        <v>5.5383112719713852</v>
      </c>
      <c r="AK13" s="42">
        <f t="shared" si="9"/>
        <v>5.613880472320492</v>
      </c>
      <c r="AL13" s="42">
        <f t="shared" si="9"/>
        <v>5.6877008415273727</v>
      </c>
      <c r="AM13" s="42">
        <f t="shared" si="9"/>
        <v>5.7599174719972375</v>
      </c>
      <c r="AN13" s="42">
        <f t="shared" si="9"/>
        <v>5.8306604140804339</v>
      </c>
      <c r="AO13" s="42">
        <f t="shared" si="9"/>
        <v>5.9000468481097856</v>
      </c>
      <c r="AP13" s="42">
        <f t="shared" si="9"/>
        <v>5.9681828820145313</v>
      </c>
      <c r="AQ13" s="42">
        <f t="shared" si="9"/>
        <v>6.0351650505203347</v>
      </c>
      <c r="AR13" s="42">
        <f t="shared" si="9"/>
        <v>6.1010815745010332</v>
      </c>
      <c r="AS13" s="42">
        <f t="shared" si="9"/>
        <v>6.1660134260558328</v>
      </c>
      <c r="AT13" s="42">
        <f t="shared" si="9"/>
        <v>6.2300352351041282</v>
      </c>
      <c r="AU13" s="42">
        <f t="shared" si="9"/>
        <v>6.2932160658515288</v>
      </c>
      <c r="AV13" s="42">
        <f t="shared" si="9"/>
        <v>6.3556200857713288</v>
      </c>
      <c r="AW13" s="42">
        <f t="shared" si="9"/>
        <v>6.4173071453255615</v>
      </c>
      <c r="AX13" s="42">
        <f t="shared" si="9"/>
        <v>6.4783332832005369</v>
      </c>
      <c r="AY13" s="42">
        <f t="shared" si="9"/>
        <v>6.5387511691202826</v>
      </c>
      <c r="AZ13" s="42">
        <f t="shared" si="9"/>
        <v>6.5986104941553361</v>
      </c>
      <c r="BA13" s="42">
        <f t="shared" si="9"/>
        <v>6.6579583167354652</v>
      </c>
      <c r="BB13" s="42">
        <f t="shared" si="9"/>
        <v>6.7168393712065546</v>
      </c>
      <c r="BC13" s="42">
        <f t="shared" si="9"/>
        <v>6.775296344671033</v>
      </c>
      <c r="BD13" s="42">
        <f t="shared" si="9"/>
        <v>6.8333701269618672</v>
      </c>
      <c r="BE13" s="42">
        <f t="shared" si="9"/>
        <v>6.8911000378796432</v>
      </c>
      <c r="BF13" s="42">
        <f t="shared" si="9"/>
        <v>6.9485240352372983</v>
      </c>
      <c r="BG13" s="42">
        <f t="shared" si="9"/>
        <v>7.0056789067822987</v>
      </c>
      <c r="BH13" s="42">
        <f t="shared" si="9"/>
        <v>7.0626004486811391</v>
      </c>
      <c r="BI13" s="42">
        <f t="shared" si="9"/>
        <v>7.1193236329408522</v>
      </c>
      <c r="BJ13" s="42">
        <f t="shared" si="9"/>
        <v>7.1758827658943556</v>
      </c>
      <c r="BK13" s="42">
        <f t="shared" si="9"/>
        <v>7.2323116396818445</v>
      </c>
      <c r="BL13" s="42">
        <f t="shared" si="9"/>
        <v>7.2886436785117015</v>
      </c>
      <c r="BM13" s="42">
        <f t="shared" si="9"/>
        <v>7.3449120813767026</v>
      </c>
      <c r="BN13" s="42">
        <f t="shared" si="9"/>
        <v>7.4011499628301998</v>
      </c>
      <c r="BO13" s="42">
        <f t="shared" si="9"/>
        <v>7.4573904933909203</v>
      </c>
      <c r="BP13" s="42">
        <f t="shared" si="9"/>
        <v>7.5136670411421278</v>
      </c>
      <c r="BQ13" s="42">
        <f t="shared" si="9"/>
        <v>7.5700133161214955</v>
      </c>
      <c r="BR13" s="42">
        <f t="shared" si="9"/>
        <v>7.6264635191634138</v>
      </c>
      <c r="BS13" s="42">
        <f t="shared" si="9"/>
        <v>7.6830524969575844</v>
      </c>
      <c r="BT13" s="42">
        <f t="shared" si="9"/>
        <v>7.73981590523075</v>
      </c>
      <c r="BU13" s="42">
        <f t="shared" si="9"/>
        <v>7.796790382147508</v>
      </c>
      <c r="BV13" s="42">
        <f t="shared" si="9"/>
        <v>7.8540137342683813</v>
      </c>
      <c r="BW13" s="42">
        <f t="shared" si="9"/>
        <v>7.9115251377082032</v>
      </c>
      <c r="BX13" s="42">
        <f t="shared" si="9"/>
        <v>7.9693653575177041</v>
      </c>
      <c r="BY13" s="42">
        <f t="shared" si="9"/>
        <v>8.0275769887816892</v>
      </c>
      <c r="BZ13" s="42">
        <f t="shared" si="9"/>
        <v>8.0862047235086312</v>
      </c>
      <c r="CA13" s="42">
        <f t="shared" si="9"/>
        <v>8.1452956481052539</v>
      </c>
      <c r="CB13" s="42">
        <f t="shared" si="7"/>
        <v>8.2048995771196136</v>
      </c>
      <c r="CC13" s="42">
        <f t="shared" si="7"/>
        <v>8.2650694300411427</v>
      </c>
      <c r="CD13" s="42">
        <f t="shared" si="7"/>
        <v>8.3258616593241683</v>
      </c>
      <c r="CE13" s="42">
        <f t="shared" si="7"/>
        <v>8.3873367395275054</v>
      </c>
      <c r="CF13" s="42">
        <f t="shared" si="7"/>
        <v>8.4495597296377216</v>
      </c>
      <c r="CG13" s="42">
        <f t="shared" si="7"/>
        <v>8.5126009234010027</v>
      </c>
      <c r="CH13" s="42">
        <f t="shared" si="7"/>
        <v>8.5765366060079522</v>
      </c>
      <c r="CI13" s="42">
        <f t="shared" si="7"/>
        <v>8.6414499400021736</v>
      </c>
      <c r="CJ13" s="42">
        <f t="shared" si="7"/>
        <v>8.707432009151761</v>
      </c>
      <c r="CK13" s="42">
        <f t="shared" si="7"/>
        <v>8.7745830566982335</v>
      </c>
      <c r="CL13" s="42">
        <f t="shared" si="7"/>
        <v>8.8430139645307779</v>
      </c>
      <c r="CM13" s="42">
        <f t="shared" si="7"/>
        <v>8.9128480333501301</v>
      </c>
      <c r="CN13" s="42">
        <f t="shared" si="7"/>
        <v>8.9842231421140131</v>
      </c>
      <c r="CO13" s="42">
        <f t="shared" si="7"/>
        <v>9.057294389932629</v>
      </c>
      <c r="CP13" s="42">
        <f t="shared" si="7"/>
        <v>9.1322373579755354</v>
      </c>
      <c r="CQ13" s="42">
        <f t="shared" si="8"/>
        <v>9.2092521771758218</v>
      </c>
      <c r="CR13" s="42">
        <f t="shared" si="8"/>
        <v>9.2885686561866798</v>
      </c>
      <c r="CS13" s="42">
        <f t="shared" si="8"/>
        <v>9.3704528234925348</v>
      </c>
      <c r="CT13" s="42">
        <f t="shared" si="8"/>
        <v>9.4552153843057294</v>
      </c>
      <c r="CU13" s="42">
        <f t="shared" si="8"/>
        <v>9.5432228138827657</v>
      </c>
      <c r="CV13" s="42">
        <f t="shared" si="8"/>
        <v>9.6349121495095691</v>
      </c>
      <c r="CW13" s="42">
        <f t="shared" si="8"/>
        <v>9.7308110820778122</v>
      </c>
      <c r="CX13" s="42">
        <f t="shared" si="8"/>
        <v>9.8315658252310136</v>
      </c>
      <c r="CY13" s="42">
        <f t="shared" si="8"/>
        <v>9.9379807162148417</v>
      </c>
      <c r="CZ13" s="42">
        <f t="shared" si="8"/>
        <v>10.05107608364189</v>
      </c>
      <c r="DA13" s="42">
        <f t="shared" si="8"/>
        <v>10.172175635203793</v>
      </c>
      <c r="DB13" s="42">
        <f t="shared" si="8"/>
        <v>10.303043705231039</v>
      </c>
      <c r="DC13" s="42">
        <f t="shared" si="8"/>
        <v>10.446111337891692</v>
      </c>
      <c r="DD13" s="42">
        <f t="shared" si="8"/>
        <v>10.604871455548539</v>
      </c>
      <c r="DE13" s="42">
        <f t="shared" si="8"/>
        <v>10.784624055661785</v>
      </c>
      <c r="DF13" s="42">
        <f t="shared" si="8"/>
        <v>10.994031088017351</v>
      </c>
      <c r="DG13" s="42">
        <f t="shared" si="8"/>
        <v>11.24885844192818</v>
      </c>
      <c r="DH13" s="42">
        <f t="shared" si="8"/>
        <v>11.583204346658475</v>
      </c>
      <c r="DI13" s="43">
        <f t="shared" si="8"/>
        <v>12.100193917439235</v>
      </c>
    </row>
    <row r="14" spans="3:138" ht="20.25" customHeight="1" x14ac:dyDescent="0.4">
      <c r="C14" s="14" t="s">
        <v>96</v>
      </c>
      <c r="D14" s="124" t="s">
        <v>5</v>
      </c>
      <c r="E14" s="21">
        <v>-9.7119999999999997</v>
      </c>
      <c r="F14" s="26">
        <v>8.3550000000000004</v>
      </c>
      <c r="G14" s="24"/>
      <c r="H14" s="18">
        <v>0</v>
      </c>
      <c r="I14" s="18">
        <v>1</v>
      </c>
      <c r="J14" s="10" t="str">
        <f t="shared" si="5"/>
        <v>OK</v>
      </c>
      <c r="K14" s="33">
        <v>2.5212110973324941E-2</v>
      </c>
      <c r="L14" s="120">
        <v>2.5212110973324941E-2</v>
      </c>
      <c r="M14" s="35"/>
      <c r="N14" s="161"/>
      <c r="O14" s="103">
        <f t="shared" si="6"/>
        <v>4.0910174440171048</v>
      </c>
      <c r="P14" s="42">
        <f t="shared" si="9"/>
        <v>4.9590595424246722</v>
      </c>
      <c r="Q14" s="42">
        <f t="shared" si="9"/>
        <v>5.5531596782925332</v>
      </c>
      <c r="R14" s="42">
        <f t="shared" si="9"/>
        <v>6.0198955689998446</v>
      </c>
      <c r="S14" s="42">
        <f t="shared" si="9"/>
        <v>6.4108937880006085</v>
      </c>
      <c r="T14" s="42">
        <f t="shared" si="9"/>
        <v>6.7509942777022074</v>
      </c>
      <c r="U14" s="42">
        <f t="shared" si="9"/>
        <v>7.0542481648496027</v>
      </c>
      <c r="V14" s="42">
        <f t="shared" si="9"/>
        <v>7.3294521317974155</v>
      </c>
      <c r="W14" s="42">
        <f t="shared" si="9"/>
        <v>7.582513360656991</v>
      </c>
      <c r="X14" s="42">
        <f t="shared" si="9"/>
        <v>7.8176086982086366</v>
      </c>
      <c r="Y14" s="42">
        <f t="shared" si="9"/>
        <v>8.0378109655715964</v>
      </c>
      <c r="Z14" s="42">
        <f t="shared" si="9"/>
        <v>8.245453075010694</v>
      </c>
      <c r="AA14" s="42">
        <f t="shared" si="9"/>
        <v>8.4423521895469111</v>
      </c>
      <c r="AB14" s="42">
        <f t="shared" si="9"/>
        <v>8.6299542296659073</v>
      </c>
      <c r="AC14" s="42">
        <f t="shared" si="9"/>
        <v>8.8094306338224211</v>
      </c>
      <c r="AD14" s="42">
        <f t="shared" si="9"/>
        <v>8.9817452432069764</v>
      </c>
      <c r="AE14" s="42">
        <f t="shared" si="9"/>
        <v>9.14770180461535</v>
      </c>
      <c r="AF14" s="42">
        <f t="shared" si="9"/>
        <v>9.3079785049939581</v>
      </c>
      <c r="AG14" s="42">
        <f t="shared" si="9"/>
        <v>9.4631535941805112</v>
      </c>
      <c r="AH14" s="42">
        <f t="shared" si="9"/>
        <v>9.6137247389803679</v>
      </c>
      <c r="AI14" s="42">
        <f t="shared" si="9"/>
        <v>9.7601238762445419</v>
      </c>
      <c r="AJ14" s="42">
        <f t="shared" si="9"/>
        <v>9.9027287746492227</v>
      </c>
      <c r="AK14" s="42">
        <f t="shared" si="9"/>
        <v>10.04187215017809</v>
      </c>
      <c r="AL14" s="42">
        <f t="shared" si="9"/>
        <v>10.177848936505084</v>
      </c>
      <c r="AM14" s="42">
        <f t="shared" si="9"/>
        <v>10.310922145162419</v>
      </c>
      <c r="AN14" s="42">
        <f t="shared" si="9"/>
        <v>10.441327634836631</v>
      </c>
      <c r="AO14" s="42">
        <f t="shared" si="9"/>
        <v>10.569278027524547</v>
      </c>
      <c r="AP14" s="42">
        <f t="shared" si="9"/>
        <v>10.694965950759796</v>
      </c>
      <c r="AQ14" s="42">
        <f t="shared" si="9"/>
        <v>10.81856674257185</v>
      </c>
      <c r="AR14" s="42">
        <f t="shared" si="9"/>
        <v>10.940240724509154</v>
      </c>
      <c r="AS14" s="42">
        <f t="shared" si="9"/>
        <v>11.060135124716568</v>
      </c>
      <c r="AT14" s="42">
        <f t="shared" si="9"/>
        <v>11.178385715478816</v>
      </c>
      <c r="AU14" s="42">
        <f t="shared" si="9"/>
        <v>11.295118216270547</v>
      </c>
      <c r="AV14" s="42">
        <f t="shared" si="9"/>
        <v>11.410449503087984</v>
      </c>
      <c r="AW14" s="42">
        <f t="shared" si="9"/>
        <v>11.524488656888087</v>
      </c>
      <c r="AX14" s="42">
        <f t="shared" si="9"/>
        <v>11.637337877756758</v>
      </c>
      <c r="AY14" s="42">
        <f t="shared" si="9"/>
        <v>11.749093286549147</v>
      </c>
      <c r="AZ14" s="42">
        <f t="shared" si="9"/>
        <v>11.859845631883969</v>
      </c>
      <c r="BA14" s="42">
        <f t="shared" si="9"/>
        <v>11.969680917298078</v>
      </c>
      <c r="BB14" s="42">
        <f t="shared" si="9"/>
        <v>12.078680960905157</v>
      </c>
      <c r="BC14" s="42">
        <f t="shared" si="9"/>
        <v>12.186923897920948</v>
      </c>
      <c r="BD14" s="42">
        <f t="shared" si="9"/>
        <v>12.294484634816884</v>
      </c>
      <c r="BE14" s="42">
        <f t="shared" si="9"/>
        <v>12.401435262567761</v>
      </c>
      <c r="BF14" s="42">
        <f t="shared" si="9"/>
        <v>12.507845435406756</v>
      </c>
      <c r="BG14" s="42">
        <f t="shared" si="9"/>
        <v>12.613782720647738</v>
      </c>
      <c r="BH14" s="42">
        <f t="shared" si="9"/>
        <v>12.719312924443342</v>
      </c>
      <c r="BI14" s="42">
        <f t="shared" si="9"/>
        <v>12.824500397791217</v>
      </c>
      <c r="BJ14" s="42">
        <f t="shared" si="9"/>
        <v>12.929408326656858</v>
      </c>
      <c r="BK14" s="42">
        <f t="shared" si="9"/>
        <v>13.034099009734659</v>
      </c>
      <c r="BL14" s="42">
        <f t="shared" si="9"/>
        <v>13.13863412710468</v>
      </c>
      <c r="BM14" s="42">
        <f t="shared" si="9"/>
        <v>13.24307500285374</v>
      </c>
      <c r="BN14" s="42">
        <f t="shared" si="9"/>
        <v>13.347482864606768</v>
      </c>
      <c r="BO14" s="42">
        <f t="shared" si="9"/>
        <v>13.451919102856758</v>
      </c>
      <c r="BP14" s="42">
        <f t="shared" si="9"/>
        <v>13.556445532983854</v>
      </c>
      <c r="BQ14" s="42">
        <f t="shared" si="9"/>
        <v>13.661124662919649</v>
      </c>
      <c r="BR14" s="42">
        <f t="shared" si="9"/>
        <v>13.766019969541043</v>
      </c>
      <c r="BS14" s="42">
        <f t="shared" si="9"/>
        <v>13.871196187076128</v>
      </c>
      <c r="BT14" s="42">
        <f t="shared" si="9"/>
        <v>13.976719611078076</v>
      </c>
      <c r="BU14" s="42">
        <f t="shared" si="9"/>
        <v>14.082658421882735</v>
      </c>
      <c r="BV14" s="42">
        <f t="shared" si="9"/>
        <v>14.189083031925346</v>
      </c>
      <c r="BW14" s="42">
        <f t="shared" si="9"/>
        <v>14.296066461868277</v>
      </c>
      <c r="BX14" s="42">
        <f t="shared" si="9"/>
        <v>14.403684751210008</v>
      </c>
      <c r="BY14" s="42">
        <f t="shared" si="9"/>
        <v>14.512017409932771</v>
      </c>
      <c r="BZ14" s="42">
        <f t="shared" si="9"/>
        <v>14.621147918843922</v>
      </c>
      <c r="CA14" s="42">
        <f t="shared" si="9"/>
        <v>14.731164287620276</v>
      </c>
      <c r="CB14" s="42">
        <f t="shared" si="7"/>
        <v>14.842159681242485</v>
      </c>
      <c r="CC14" s="42">
        <f t="shared" si="7"/>
        <v>14.954233127588202</v>
      </c>
      <c r="CD14" s="42">
        <f t="shared" si="7"/>
        <v>15.06749032154891</v>
      </c>
      <c r="CE14" s="42">
        <f t="shared" si="7"/>
        <v>15.182044544287054</v>
      </c>
      <c r="CF14" s="42">
        <f t="shared" si="7"/>
        <v>15.298017720346808</v>
      </c>
      <c r="CG14" s="42">
        <f t="shared" si="7"/>
        <v>15.415541640525717</v>
      </c>
      <c r="CH14" s="42">
        <f t="shared" si="7"/>
        <v>15.534759385043486</v>
      </c>
      <c r="CI14" s="42">
        <f t="shared" si="7"/>
        <v>15.655826990070494</v>
      </c>
      <c r="CJ14" s="42">
        <f t="shared" si="7"/>
        <v>15.778915411732669</v>
      </c>
      <c r="CK14" s="42">
        <f t="shared" si="7"/>
        <v>15.904212856167078</v>
      </c>
      <c r="CL14" s="42">
        <f t="shared" si="7"/>
        <v>16.031927563292552</v>
      </c>
      <c r="CM14" s="42">
        <f t="shared" si="7"/>
        <v>16.162291157422406</v>
      </c>
      <c r="CN14" s="42">
        <f t="shared" si="7"/>
        <v>16.295562712186538</v>
      </c>
      <c r="CO14" s="42">
        <f t="shared" si="7"/>
        <v>16.43203372409965</v>
      </c>
      <c r="CP14" s="42">
        <f t="shared" si="7"/>
        <v>16.57203425391371</v>
      </c>
      <c r="CQ14" s="42">
        <f t="shared" si="8"/>
        <v>16.715940585761398</v>
      </c>
      <c r="CR14" s="42">
        <f t="shared" si="8"/>
        <v>16.864184883497135</v>
      </c>
      <c r="CS14" s="42">
        <f t="shared" si="8"/>
        <v>17.017267511051383</v>
      </c>
      <c r="CT14" s="42">
        <f t="shared" si="8"/>
        <v>17.175772960145469</v>
      </c>
      <c r="CU14" s="42">
        <f t="shared" si="8"/>
        <v>17.340390745255192</v>
      </c>
      <c r="CV14" s="42">
        <f t="shared" si="8"/>
        <v>17.511943267744208</v>
      </c>
      <c r="CW14" s="42">
        <f t="shared" si="8"/>
        <v>17.691423666522944</v>
      </c>
      <c r="CX14" s="42">
        <f t="shared" si="8"/>
        <v>17.880048326040946</v>
      </c>
      <c r="CY14" s="42">
        <f t="shared" si="8"/>
        <v>18.079331495561952</v>
      </c>
      <c r="CZ14" s="42">
        <f t="shared" si="8"/>
        <v>18.291194340495746</v>
      </c>
      <c r="DA14" s="42">
        <f t="shared" si="8"/>
        <v>18.518129643315326</v>
      </c>
      <c r="DB14" s="42">
        <f t="shared" si="8"/>
        <v>18.763460509307929</v>
      </c>
      <c r="DC14" s="42">
        <f t="shared" si="8"/>
        <v>19.03176658379105</v>
      </c>
      <c r="DD14" s="42">
        <f t="shared" si="8"/>
        <v>19.32962914933514</v>
      </c>
      <c r="DE14" s="42">
        <f t="shared" si="8"/>
        <v>19.667036457168038</v>
      </c>
      <c r="DF14" s="42">
        <f t="shared" si="8"/>
        <v>20.060316596396206</v>
      </c>
      <c r="DG14" s="42">
        <f t="shared" si="8"/>
        <v>20.539197500559094</v>
      </c>
      <c r="DH14" s="42">
        <f t="shared" si="8"/>
        <v>21.167998130929075</v>
      </c>
      <c r="DI14" s="43">
        <f t="shared" si="8"/>
        <v>22.141346305140623</v>
      </c>
    </row>
    <row r="15" spans="3:138" ht="20.25" customHeight="1" x14ac:dyDescent="0.4">
      <c r="C15" s="14" t="s">
        <v>97</v>
      </c>
      <c r="D15" s="124" t="s">
        <v>5</v>
      </c>
      <c r="E15" s="21">
        <v>-8.3179999999999996</v>
      </c>
      <c r="F15" s="26">
        <v>6.6050000000000004</v>
      </c>
      <c r="G15" s="24"/>
      <c r="H15" s="18">
        <v>0</v>
      </c>
      <c r="I15" s="18">
        <v>1</v>
      </c>
      <c r="J15" s="10" t="str">
        <f t="shared" si="5"/>
        <v>OK</v>
      </c>
      <c r="K15" s="33">
        <v>3.523464112585506E-2</v>
      </c>
      <c r="L15" s="120">
        <v>3.523464112585506E-2</v>
      </c>
      <c r="M15" s="35"/>
      <c r="N15" s="161"/>
      <c r="O15" s="103">
        <f t="shared" si="6"/>
        <v>3.654974032052194</v>
      </c>
      <c r="P15" s="42">
        <f t="shared" si="9"/>
        <v>4.6622299825430149</v>
      </c>
      <c r="Q15" s="42">
        <f t="shared" si="9"/>
        <v>5.3796551360886031</v>
      </c>
      <c r="R15" s="42">
        <f t="shared" si="9"/>
        <v>5.9578482610958963</v>
      </c>
      <c r="S15" s="42">
        <f t="shared" si="9"/>
        <v>6.4514905917411989</v>
      </c>
      <c r="T15" s="42">
        <f t="shared" si="9"/>
        <v>6.8874292175673855</v>
      </c>
      <c r="U15" s="42">
        <f t="shared" si="9"/>
        <v>7.2810866087833244</v>
      </c>
      <c r="V15" s="42">
        <f t="shared" si="9"/>
        <v>7.6422398642104925</v>
      </c>
      <c r="W15" s="42">
        <f t="shared" si="9"/>
        <v>7.977524626920383</v>
      </c>
      <c r="X15" s="42">
        <f t="shared" si="9"/>
        <v>8.2916763631355028</v>
      </c>
      <c r="Y15" s="42">
        <f t="shared" si="9"/>
        <v>8.5882075504088373</v>
      </c>
      <c r="Z15" s="42">
        <f t="shared" si="9"/>
        <v>8.8698047079818654</v>
      </c>
      <c r="AA15" s="42">
        <f t="shared" si="9"/>
        <v>9.1385746569598485</v>
      </c>
      <c r="AB15" s="42">
        <f t="shared" si="9"/>
        <v>9.3962043489234794</v>
      </c>
      <c r="AC15" s="42">
        <f t="shared" si="9"/>
        <v>9.6440685449244299</v>
      </c>
      <c r="AD15" s="42">
        <f t="shared" si="9"/>
        <v>9.8833046683624737</v>
      </c>
      <c r="AE15" s="42">
        <f t="shared" si="9"/>
        <v>10.114866245011031</v>
      </c>
      <c r="AF15" s="42">
        <f t="shared" si="9"/>
        <v>10.339561943135362</v>
      </c>
      <c r="AG15" s="42">
        <f t="shared" si="9"/>
        <v>10.558084671376632</v>
      </c>
      <c r="AH15" s="42">
        <f t="shared" si="9"/>
        <v>10.771033652385253</v>
      </c>
      <c r="AI15" s="42">
        <f t="shared" si="9"/>
        <v>10.978931432146606</v>
      </c>
      <c r="AJ15" s="42">
        <f t="shared" si="9"/>
        <v>11.182237171759612</v>
      </c>
      <c r="AK15" s="42">
        <f t="shared" si="9"/>
        <v>11.38135716603661</v>
      </c>
      <c r="AL15" s="42">
        <f t="shared" si="9"/>
        <v>11.576653263276302</v>
      </c>
      <c r="AM15" s="42">
        <f t="shared" si="9"/>
        <v>11.768449675708755</v>
      </c>
      <c r="AN15" s="42">
        <f t="shared" si="9"/>
        <v>11.957038541254278</v>
      </c>
      <c r="AO15" s="42">
        <f t="shared" si="9"/>
        <v>12.142684505929017</v>
      </c>
      <c r="AP15" s="42">
        <f t="shared" si="9"/>
        <v>12.32562853055334</v>
      </c>
      <c r="AQ15" s="42">
        <f t="shared" si="9"/>
        <v>12.506091077529042</v>
      </c>
      <c r="AR15" s="42">
        <f t="shared" si="9"/>
        <v>12.684274798089412</v>
      </c>
      <c r="AS15" s="42">
        <f t="shared" si="9"/>
        <v>12.860366814011734</v>
      </c>
      <c r="AT15" s="42">
        <f t="shared" si="9"/>
        <v>13.034540667839474</v>
      </c>
      <c r="AU15" s="42">
        <f t="shared" si="9"/>
        <v>13.206958000455659</v>
      </c>
      <c r="AV15" s="42">
        <f t="shared" si="9"/>
        <v>13.377770003149982</v>
      </c>
      <c r="AW15" s="42">
        <f t="shared" si="9"/>
        <v>13.547118682244319</v>
      </c>
      <c r="AX15" s="42">
        <f t="shared" si="9"/>
        <v>13.715137967242933</v>
      </c>
      <c r="AY15" s="42">
        <f t="shared" si="9"/>
        <v>13.881954687884203</v>
      </c>
      <c r="AZ15" s="42">
        <f t="shared" si="9"/>
        <v>14.047689441040244</v>
      </c>
      <c r="BA15" s="42">
        <f t="shared" si="9"/>
        <v>14.212457364879894</v>
      </c>
      <c r="BB15" s="42">
        <f t="shared" si="9"/>
        <v>14.376368834881806</v>
      </c>
      <c r="BC15" s="42">
        <f t="shared" si="9"/>
        <v>14.539530094009976</v>
      </c>
      <c r="BD15" s="42">
        <f t="shared" si="9"/>
        <v>14.702043827528831</v>
      </c>
      <c r="BE15" s="42">
        <f t="shared" si="9"/>
        <v>14.864009691453441</v>
      </c>
      <c r="BF15" s="42">
        <f t="shared" si="9"/>
        <v>15.02552480243264</v>
      </c>
      <c r="BG15" s="42">
        <f t="shared" si="9"/>
        <v>15.186684195899579</v>
      </c>
      <c r="BH15" s="42">
        <f t="shared" si="9"/>
        <v>15.347581258552184</v>
      </c>
      <c r="BI15" s="42">
        <f t="shared" si="9"/>
        <v>15.508308140615952</v>
      </c>
      <c r="BJ15" s="42">
        <f t="shared" si="9"/>
        <v>15.66895615286888</v>
      </c>
      <c r="BK15" s="42">
        <f t="shared" si="9"/>
        <v>15.829616153054349</v>
      </c>
      <c r="BL15" s="42">
        <f t="shared" si="9"/>
        <v>15.990378926059803</v>
      </c>
      <c r="BM15" s="42">
        <f t="shared" si="9"/>
        <v>16.15133556208821</v>
      </c>
      <c r="BN15" s="42">
        <f t="shared" si="9"/>
        <v>16.312577836988034</v>
      </c>
      <c r="BO15" s="42">
        <f t="shared" si="9"/>
        <v>16.474198598935441</v>
      </c>
      <c r="BP15" s="42">
        <f t="shared" si="9"/>
        <v>16.636292165778251</v>
      </c>
      <c r="BQ15" s="42">
        <f t="shared" si="9"/>
        <v>16.798954737560116</v>
      </c>
      <c r="BR15" s="42">
        <f t="shared" si="9"/>
        <v>16.962284829050112</v>
      </c>
      <c r="BS15" s="42">
        <f t="shared" si="9"/>
        <v>17.126383727520203</v>
      </c>
      <c r="BT15" s="42">
        <f t="shared" si="9"/>
        <v>17.29135598155348</v>
      </c>
      <c r="BU15" s="42">
        <f t="shared" si="9"/>
        <v>17.457309927349396</v>
      </c>
      <c r="BV15" s="42">
        <f t="shared" si="9"/>
        <v>17.624358259844449</v>
      </c>
      <c r="BW15" s="42">
        <f t="shared" si="9"/>
        <v>17.792618657018664</v>
      </c>
      <c r="BX15" s="42">
        <f t="shared" si="9"/>
        <v>17.962214467053592</v>
      </c>
      <c r="BY15" s="42">
        <f t="shared" si="9"/>
        <v>18.133275469596558</v>
      </c>
      <c r="BZ15" s="42">
        <f t="shared" si="9"/>
        <v>18.30593872434066</v>
      </c>
      <c r="CA15" s="42">
        <f t="shared" si="9"/>
        <v>18.480349522533935</v>
      </c>
      <c r="CB15" s="42">
        <f t="shared" si="7"/>
        <v>18.656662460001094</v>
      </c>
      <c r="CC15" s="42">
        <f t="shared" si="7"/>
        <v>18.835042653941379</v>
      </c>
      <c r="CD15" s="42">
        <f t="shared" si="7"/>
        <v>19.015667130349541</v>
      </c>
      <c r="CE15" s="42">
        <f t="shared" si="7"/>
        <v>19.198726414645243</v>
      </c>
      <c r="CF15" s="42">
        <f t="shared" si="7"/>
        <v>19.384426365322525</v>
      </c>
      <c r="CG15" s="42">
        <f t="shared" si="7"/>
        <v>19.572990299591321</v>
      </c>
      <c r="CH15" s="42">
        <f t="shared" si="7"/>
        <v>19.764661471676011</v>
      </c>
      <c r="CI15" s="42">
        <f t="shared" si="7"/>
        <v>19.959705979477</v>
      </c>
      <c r="CJ15" s="42">
        <f t="shared" si="7"/>
        <v>20.158416194806165</v>
      </c>
      <c r="CK15" s="42">
        <f t="shared" si="7"/>
        <v>20.361114837928103</v>
      </c>
      <c r="CL15" s="42">
        <f t="shared" si="7"/>
        <v>20.568159850846122</v>
      </c>
      <c r="CM15" s="42">
        <f t="shared" si="7"/>
        <v>20.779950268753879</v>
      </c>
      <c r="CN15" s="42">
        <f t="shared" si="7"/>
        <v>20.996933349763726</v>
      </c>
      <c r="CO15" s="42">
        <f t="shared" si="7"/>
        <v>21.21961330589729</v>
      </c>
      <c r="CP15" s="42">
        <f t="shared" si="7"/>
        <v>21.448562092965968</v>
      </c>
      <c r="CQ15" s="42">
        <f t="shared" si="8"/>
        <v>21.684432877814103</v>
      </c>
      <c r="CR15" s="42">
        <f t="shared" si="8"/>
        <v>21.927977030579076</v>
      </c>
      <c r="CS15" s="42">
        <f t="shared" si="8"/>
        <v>22.18006582174635</v>
      </c>
      <c r="CT15" s="42">
        <f t="shared" si="8"/>
        <v>22.44171849415353</v>
      </c>
      <c r="CU15" s="42">
        <f t="shared" si="8"/>
        <v>22.714139119249019</v>
      </c>
      <c r="CV15" s="42">
        <f t="shared" si="8"/>
        <v>22.998765787001481</v>
      </c>
      <c r="CW15" s="42">
        <f t="shared" si="8"/>
        <v>23.297337483359684</v>
      </c>
      <c r="CX15" s="42">
        <f t="shared" si="8"/>
        <v>23.611986949795792</v>
      </c>
      <c r="CY15" s="42">
        <f t="shared" si="8"/>
        <v>23.945372773395153</v>
      </c>
      <c r="CZ15" s="42">
        <f t="shared" si="8"/>
        <v>24.300872626597108</v>
      </c>
      <c r="DA15" s="42">
        <f t="shared" si="8"/>
        <v>24.682875441335685</v>
      </c>
      <c r="DB15" s="42">
        <f t="shared" si="8"/>
        <v>25.097240896225522</v>
      </c>
      <c r="DC15" s="42">
        <f t="shared" si="8"/>
        <v>25.5520574189656</v>
      </c>
      <c r="DD15" s="42">
        <f t="shared" si="8"/>
        <v>26.058969239702602</v>
      </c>
      <c r="DE15" s="42">
        <f t="shared" si="8"/>
        <v>26.635683494119135</v>
      </c>
      <c r="DF15" s="42">
        <f t="shared" si="8"/>
        <v>27.311212442351007</v>
      </c>
      <c r="DG15" s="42">
        <f t="shared" si="8"/>
        <v>28.138521339089859</v>
      </c>
      <c r="DH15" s="42">
        <f t="shared" si="8"/>
        <v>29.23260168373216</v>
      </c>
      <c r="DI15" s="43">
        <f t="shared" si="8"/>
        <v>30.943160290319096</v>
      </c>
    </row>
    <row r="16" spans="3:138" ht="20.25" customHeight="1" x14ac:dyDescent="0.4">
      <c r="C16" s="14" t="s">
        <v>98</v>
      </c>
      <c r="D16" s="124" t="s">
        <v>5</v>
      </c>
      <c r="E16" s="21">
        <v>-10.89</v>
      </c>
      <c r="F16" s="26">
        <v>6.633</v>
      </c>
      <c r="G16" s="24"/>
      <c r="H16" s="18">
        <v>0</v>
      </c>
      <c r="I16" s="18">
        <v>1</v>
      </c>
      <c r="J16" s="10" t="str">
        <f t="shared" si="5"/>
        <v>OK</v>
      </c>
      <c r="K16" s="33">
        <v>8.4807816987777854E-2</v>
      </c>
      <c r="L16" s="120">
        <v>8.4807816987777854E-2</v>
      </c>
      <c r="M16" s="35"/>
      <c r="N16" s="161"/>
      <c r="O16" s="103">
        <f t="shared" si="6"/>
        <v>8.8770028866832025</v>
      </c>
      <c r="P16" s="42">
        <f t="shared" si="9"/>
        <v>11.311742893500544</v>
      </c>
      <c r="Q16" s="42">
        <f t="shared" si="9"/>
        <v>13.044512949092516</v>
      </c>
      <c r="R16" s="42">
        <f t="shared" si="9"/>
        <v>14.440283450858351</v>
      </c>
      <c r="S16" s="42">
        <f t="shared" si="9"/>
        <v>15.631491354004169</v>
      </c>
      <c r="T16" s="42">
        <f t="shared" si="9"/>
        <v>16.683133381249014</v>
      </c>
      <c r="U16" s="42">
        <f t="shared" si="9"/>
        <v>17.632535699462231</v>
      </c>
      <c r="V16" s="42">
        <f t="shared" si="9"/>
        <v>18.503355309962028</v>
      </c>
      <c r="W16" s="42">
        <f t="shared" si="9"/>
        <v>19.311644602926428</v>
      </c>
      <c r="X16" s="42">
        <f t="shared" si="9"/>
        <v>20.068857083919177</v>
      </c>
      <c r="Y16" s="42">
        <f t="shared" si="9"/>
        <v>20.783486849694739</v>
      </c>
      <c r="Z16" s="42">
        <f t="shared" si="9"/>
        <v>21.462029637438981</v>
      </c>
      <c r="AA16" s="42">
        <f t="shared" si="9"/>
        <v>22.109578830746415</v>
      </c>
      <c r="AB16" s="42">
        <f t="shared" si="9"/>
        <v>22.730212228908705</v>
      </c>
      <c r="AC16" s="42">
        <f t="shared" si="9"/>
        <v>23.327252587128466</v>
      </c>
      <c r="AD16" s="42">
        <f t="shared" si="9"/>
        <v>23.903448710058207</v>
      </c>
      <c r="AE16" s="42">
        <f t="shared" si="9"/>
        <v>24.461104727074172</v>
      </c>
      <c r="AF16" s="42">
        <f t="shared" si="9"/>
        <v>25.002174523883543</v>
      </c>
      <c r="AG16" s="42">
        <f t="shared" si="9"/>
        <v>25.528332119036683</v>
      </c>
      <c r="AH16" s="42">
        <f t="shared" si="9"/>
        <v>26.041025046864302</v>
      </c>
      <c r="AI16" s="42">
        <f t="shared" si="9"/>
        <v>26.541515489487583</v>
      </c>
      <c r="AJ16" s="42">
        <f t="shared" si="9"/>
        <v>27.030912416509768</v>
      </c>
      <c r="AK16" s="42">
        <f t="shared" si="9"/>
        <v>27.510197017197047</v>
      </c>
      <c r="AL16" s="42">
        <f t="shared" si="9"/>
        <v>27.980243056557164</v>
      </c>
      <c r="AM16" s="42">
        <f t="shared" si="9"/>
        <v>28.441833339440795</v>
      </c>
      <c r="AN16" s="42">
        <f t="shared" si="9"/>
        <v>28.895673155020223</v>
      </c>
      <c r="AO16" s="42">
        <f t="shared" si="9"/>
        <v>29.342401353090363</v>
      </c>
      <c r="AP16" s="42">
        <f t="shared" si="9"/>
        <v>29.782599544752586</v>
      </c>
      <c r="AQ16" s="42">
        <f t="shared" si="9"/>
        <v>30.216799804192146</v>
      </c>
      <c r="AR16" s="42">
        <f t="shared" si="9"/>
        <v>30.645491162722227</v>
      </c>
      <c r="AS16" s="42">
        <f t="shared" si="9"/>
        <v>31.069125122376811</v>
      </c>
      <c r="AT16" s="42">
        <f t="shared" si="9"/>
        <v>31.488120368098759</v>
      </c>
      <c r="AU16" s="42">
        <f t="shared" si="9"/>
        <v>31.902866820796103</v>
      </c>
      <c r="AV16" s="42">
        <f t="shared" si="9"/>
        <v>32.313729145243279</v>
      </c>
      <c r="AW16" s="42">
        <f t="shared" si="9"/>
        <v>32.721049804852136</v>
      </c>
      <c r="AX16" s="42">
        <f t="shared" si="9"/>
        <v>33.125151738171638</v>
      </c>
      <c r="AY16" s="42">
        <f t="shared" si="9"/>
        <v>33.526340718457</v>
      </c>
      <c r="AZ16" s="42">
        <f t="shared" si="9"/>
        <v>33.924907446937958</v>
      </c>
      <c r="BA16" s="42">
        <f t="shared" si="9"/>
        <v>34.321129421875064</v>
      </c>
      <c r="BB16" s="42">
        <f t="shared" si="9"/>
        <v>34.715272618655121</v>
      </c>
      <c r="BC16" s="42">
        <f t="shared" si="9"/>
        <v>35.10759301067425</v>
      </c>
      <c r="BD16" s="42">
        <f t="shared" si="9"/>
        <v>35.498337956321819</v>
      </c>
      <c r="BE16" s="42">
        <f t="shared" si="9"/>
        <v>35.887747473792501</v>
      </c>
      <c r="BF16" s="42">
        <f t="shared" si="9"/>
        <v>36.276055422559111</v>
      </c>
      <c r="BG16" s="42">
        <f t="shared" si="9"/>
        <v>36.663490608006533</v>
      </c>
      <c r="BH16" s="42">
        <f t="shared" si="9"/>
        <v>37.050277823859396</v>
      </c>
      <c r="BI16" s="42">
        <f t="shared" si="9"/>
        <v>37.436638845559756</v>
      </c>
      <c r="BJ16" s="42">
        <f t="shared" si="9"/>
        <v>37.822793386604332</v>
      </c>
      <c r="BK16" s="42">
        <f t="shared" si="9"/>
        <v>38.208960028993381</v>
      </c>
      <c r="BL16" s="42">
        <f t="shared" si="9"/>
        <v>38.595357138339878</v>
      </c>
      <c r="BM16" s="42">
        <f t="shared" si="9"/>
        <v>38.982203773818398</v>
      </c>
      <c r="BN16" s="42">
        <f t="shared" si="9"/>
        <v>39.369720602980145</v>
      </c>
      <c r="BO16" s="42">
        <f t="shared" si="9"/>
        <v>39.758130831523317</v>
      </c>
      <c r="BP16" s="42">
        <f t="shared" si="9"/>
        <v>40.147661158379776</v>
      </c>
      <c r="BQ16" s="42">
        <f t="shared" si="9"/>
        <v>40.538542766977073</v>
      </c>
      <c r="BR16" s="42">
        <f t="shared" si="9"/>
        <v>40.931012364266493</v>
      </c>
      <c r="BS16" s="42">
        <f t="shared" si="9"/>
        <v>41.325313280105313</v>
      </c>
      <c r="BT16" s="42">
        <f t="shared" si="9"/>
        <v>41.721696640874427</v>
      </c>
      <c r="BU16" s="42">
        <f t="shared" si="9"/>
        <v>42.120422632848481</v>
      </c>
      <c r="BV16" s="42">
        <f t="shared" si="9"/>
        <v>42.521761872877107</v>
      </c>
      <c r="BW16" s="42">
        <f t="shared" si="9"/>
        <v>42.92599690645504</v>
      </c>
      <c r="BX16" s="42">
        <f t="shared" si="9"/>
        <v>43.333423856363218</v>
      </c>
      <c r="BY16" s="42">
        <f t="shared" si="9"/>
        <v>43.744354248871034</v>
      </c>
      <c r="BZ16" s="42">
        <f t="shared" si="9"/>
        <v>44.159117049173759</v>
      </c>
      <c r="CA16" s="42">
        <f t="shared" ref="CA16:DI19" si="10">IF( AND($J16="OK",UPPER($D16)="WEIBULL"),
    10^((LN(-LN(1-((CA$8-$H16)/($I16-$H16))))-$E16)/$F16),
    IF(  AND($J16="OK",UPPER($D16)="LOGIT"),
         10^((-LN(1/((CA$8-$H16)/($I16-$H16))-1)-$E16)/$F16),
         IF(  AND($J16="OK",UPPER($D16)="GLOGIT"),
              10^((-LN( (((1/((CA$8-$H16)/($I16-$H16)))^(1/$G16))-1) )-$E16)/$F16),
              1E-50
            )
       )
   )</f>
        <v>44.578060943501519</v>
      </c>
      <c r="CB16" s="42">
        <f t="shared" si="10"/>
        <v>45.001556912453765</v>
      </c>
      <c r="CC16" s="42">
        <f t="shared" si="10"/>
        <v>45.430001148934899</v>
      </c>
      <c r="CD16" s="42">
        <f t="shared" si="10"/>
        <v>45.8638183850519</v>
      </c>
      <c r="CE16" s="42">
        <f t="shared" si="10"/>
        <v>46.303465706089327</v>
      </c>
      <c r="CF16" s="42">
        <f t="shared" si="10"/>
        <v>46.749436946998308</v>
      </c>
      <c r="CG16" s="42">
        <f t="shared" si="10"/>
        <v>47.202267788792078</v>
      </c>
      <c r="CH16" s="42">
        <f t="shared" si="10"/>
        <v>47.662541700269053</v>
      </c>
      <c r="CI16" s="42">
        <f t="shared" si="10"/>
        <v>48.13089690653451</v>
      </c>
      <c r="CJ16" s="42">
        <f t="shared" si="10"/>
        <v>48.608034612545111</v>
      </c>
      <c r="CK16" s="42">
        <f t="shared" si="10"/>
        <v>49.094728771069718</v>
      </c>
      <c r="CL16" s="42">
        <f t="shared" si="10"/>
        <v>49.591837765251988</v>
      </c>
      <c r="CM16" s="42">
        <f t="shared" si="10"/>
        <v>50.100318483774181</v>
      </c>
      <c r="CN16" s="42">
        <f t="shared" si="10"/>
        <v>50.621243412085008</v>
      </c>
      <c r="CO16" s="42">
        <f t="shared" si="10"/>
        <v>51.155821561787214</v>
      </c>
      <c r="CP16" s="42">
        <f t="shared" si="10"/>
        <v>51.705424335050019</v>
      </c>
      <c r="CQ16" s="42">
        <f t="shared" si="10"/>
        <v>52.271617806416877</v>
      </c>
      <c r="CR16" s="42">
        <f t="shared" si="10"/>
        <v>52.856203453659042</v>
      </c>
      <c r="CS16" s="42">
        <f t="shared" si="10"/>
        <v>53.461270165320933</v>
      </c>
      <c r="CT16" s="42">
        <f t="shared" si="10"/>
        <v>54.089261527862341</v>
      </c>
      <c r="CU16" s="42">
        <f t="shared" si="10"/>
        <v>54.743064166766345</v>
      </c>
      <c r="CV16" s="42">
        <f t="shared" si="10"/>
        <v>55.42612564830155</v>
      </c>
      <c r="CW16" s="42">
        <f t="shared" si="10"/>
        <v>56.142614773203263</v>
      </c>
      <c r="CX16" s="42">
        <f t="shared" si="10"/>
        <v>56.897644140787996</v>
      </c>
      <c r="CY16" s="42">
        <f t="shared" si="10"/>
        <v>57.697586733940327</v>
      </c>
      <c r="CZ16" s="42">
        <f t="shared" si="10"/>
        <v>58.550539053930926</v>
      </c>
      <c r="DA16" s="42">
        <f t="shared" si="10"/>
        <v>59.467021354056804</v>
      </c>
      <c r="DB16" s="42">
        <f t="shared" si="10"/>
        <v>60.461078833981276</v>
      </c>
      <c r="DC16" s="42">
        <f t="shared" si="10"/>
        <v>61.552098198653866</v>
      </c>
      <c r="DD16" s="42">
        <f t="shared" si="10"/>
        <v>62.767987857651754</v>
      </c>
      <c r="DE16" s="42">
        <f t="shared" si="10"/>
        <v>64.151185836767624</v>
      </c>
      <c r="DF16" s="42">
        <f t="shared" si="10"/>
        <v>65.771221513084271</v>
      </c>
      <c r="DG16" s="42">
        <f t="shared" si="10"/>
        <v>67.755021833539317</v>
      </c>
      <c r="DH16" s="42">
        <f t="shared" si="10"/>
        <v>70.378135263200107</v>
      </c>
      <c r="DI16" s="43">
        <f t="shared" si="10"/>
        <v>74.478461850976885</v>
      </c>
    </row>
    <row r="17" spans="3:113" ht="20.25" customHeight="1" x14ac:dyDescent="0.4">
      <c r="C17" s="14" t="s">
        <v>99</v>
      </c>
      <c r="D17" s="124" t="s">
        <v>5</v>
      </c>
      <c r="E17" s="21">
        <v>-40.603999999999999</v>
      </c>
      <c r="F17" s="26">
        <v>15.821999999999999</v>
      </c>
      <c r="G17" s="24"/>
      <c r="H17" s="18">
        <v>0</v>
      </c>
      <c r="I17" s="18">
        <v>1</v>
      </c>
      <c r="J17" s="10" t="str">
        <f t="shared" si="5"/>
        <v>OK</v>
      </c>
      <c r="K17" s="33">
        <v>0.5238751687830242</v>
      </c>
      <c r="L17" s="120">
        <v>0.5238751687830242</v>
      </c>
      <c r="M17" s="35"/>
      <c r="N17" s="161"/>
      <c r="O17" s="103">
        <f t="shared" si="6"/>
        <v>188.60631785431949</v>
      </c>
      <c r="P17" s="42">
        <f t="shared" ref="P17:CA20" si="11">IF( AND($J17="OK",UPPER($D17)="WEIBULL"),
    10^((LN(-LN(1-((P$8-$H17)/($I17-$H17))))-$E17)/$F17),
    IF(  AND($J17="OK",UPPER($D17)="LOGIT"),
         10^((-LN(1/((P$8-$H17)/($I17-$H17))-1)-$E17)/$F17),
         IF(  AND($J17="OK",UPPER($D17)="GLOGIT"),
              10^((-LN( (((1/((P$8-$H17)/($I17-$H17)))^(1/$G17))-1) )-$E17)/$F17),
              1E-50
            )
       )
   )</f>
        <v>208.77828857647074</v>
      </c>
      <c r="Q17" s="42">
        <f t="shared" si="11"/>
        <v>221.63316696935601</v>
      </c>
      <c r="R17" s="42">
        <f t="shared" si="11"/>
        <v>231.28245902082713</v>
      </c>
      <c r="S17" s="42">
        <f t="shared" si="11"/>
        <v>239.09717099058687</v>
      </c>
      <c r="T17" s="42">
        <f t="shared" si="11"/>
        <v>245.71348359796028</v>
      </c>
      <c r="U17" s="42">
        <f t="shared" si="11"/>
        <v>251.48147376819489</v>
      </c>
      <c r="V17" s="42">
        <f t="shared" si="11"/>
        <v>256.6154508647848</v>
      </c>
      <c r="W17" s="42">
        <f t="shared" si="11"/>
        <v>261.2566303515689</v>
      </c>
      <c r="X17" s="42">
        <f t="shared" si="11"/>
        <v>265.50323604268061</v>
      </c>
      <c r="Y17" s="42">
        <f t="shared" si="11"/>
        <v>269.42648606372808</v>
      </c>
      <c r="Z17" s="42">
        <f t="shared" si="11"/>
        <v>273.07974748623002</v>
      </c>
      <c r="AA17" s="42">
        <f t="shared" si="11"/>
        <v>276.50409716455914</v>
      </c>
      <c r="AB17" s="42">
        <f t="shared" si="11"/>
        <v>279.7318636153002</v>
      </c>
      <c r="AC17" s="42">
        <f t="shared" si="11"/>
        <v>282.78897275257634</v>
      </c>
      <c r="AD17" s="42">
        <f t="shared" si="11"/>
        <v>285.69655310914709</v>
      </c>
      <c r="AE17" s="42">
        <f t="shared" si="11"/>
        <v>288.47206533057511</v>
      </c>
      <c r="AF17" s="42">
        <f t="shared" si="11"/>
        <v>291.1301162330696</v>
      </c>
      <c r="AG17" s="42">
        <f t="shared" si="11"/>
        <v>293.6830579123536</v>
      </c>
      <c r="AH17" s="42">
        <f t="shared" si="11"/>
        <v>296.14143684022309</v>
      </c>
      <c r="AI17" s="42">
        <f t="shared" si="11"/>
        <v>298.51433604203822</v>
      </c>
      <c r="AJ17" s="42">
        <f t="shared" si="11"/>
        <v>300.80963963210093</v>
      </c>
      <c r="AK17" s="42">
        <f t="shared" si="11"/>
        <v>303.03424001741917</v>
      </c>
      <c r="AL17" s="42">
        <f t="shared" si="11"/>
        <v>305.19420212648561</v>
      </c>
      <c r="AM17" s="42">
        <f t="shared" si="11"/>
        <v>307.29489498403518</v>
      </c>
      <c r="AN17" s="42">
        <f t="shared" si="11"/>
        <v>309.34109816598686</v>
      </c>
      <c r="AO17" s="42">
        <f t="shared" si="11"/>
        <v>311.33708871175247</v>
      </c>
      <c r="AP17" s="42">
        <f t="shared" si="11"/>
        <v>313.28671267539835</v>
      </c>
      <c r="AQ17" s="42">
        <f t="shared" si="11"/>
        <v>315.19344448774751</v>
      </c>
      <c r="AR17" s="42">
        <f t="shared" si="11"/>
        <v>317.06043656193498</v>
      </c>
      <c r="AS17" s="42">
        <f t="shared" si="11"/>
        <v>318.89056102655468</v>
      </c>
      <c r="AT17" s="42">
        <f t="shared" si="11"/>
        <v>320.68644505948839</v>
      </c>
      <c r="AU17" s="42">
        <f t="shared" si="11"/>
        <v>322.4505009841277</v>
      </c>
      <c r="AV17" s="42">
        <f t="shared" si="11"/>
        <v>324.1849520516846</v>
      </c>
      <c r="AW17" s="42">
        <f t="shared" si="11"/>
        <v>325.89185464965976</v>
      </c>
      <c r="AX17" s="42">
        <f t="shared" si="11"/>
        <v>327.57311753373062</v>
      </c>
      <c r="AY17" s="42">
        <f t="shared" si="11"/>
        <v>329.23051856843637</v>
      </c>
      <c r="AZ17" s="42">
        <f t="shared" si="11"/>
        <v>330.86571937368973</v>
      </c>
      <c r="BA17" s="42">
        <f t="shared" si="11"/>
        <v>332.48027820400046</v>
      </c>
      <c r="BB17" s="42">
        <f t="shared" si="11"/>
        <v>334.07566133119087</v>
      </c>
      <c r="BC17" s="42">
        <f t="shared" si="11"/>
        <v>335.65325315634334</v>
      </c>
      <c r="BD17" s="42">
        <f t="shared" si="11"/>
        <v>337.21436524028877</v>
      </c>
      <c r="BE17" s="42">
        <f t="shared" si="11"/>
        <v>338.76024441243868</v>
      </c>
      <c r="BF17" s="42">
        <f t="shared" si="11"/>
        <v>340.29208009373167</v>
      </c>
      <c r="BG17" s="42">
        <f t="shared" si="11"/>
        <v>341.81101094984484</v>
      </c>
      <c r="BH17" s="42">
        <f t="shared" si="11"/>
        <v>343.31813097481137</v>
      </c>
      <c r="BI17" s="42">
        <f t="shared" si="11"/>
        <v>344.81449509206135</v>
      </c>
      <c r="BJ17" s="42">
        <f t="shared" si="11"/>
        <v>346.30112434926212</v>
      </c>
      <c r="BK17" s="42">
        <f t="shared" si="11"/>
        <v>347.77901077463889</v>
      </c>
      <c r="BL17" s="42">
        <f t="shared" si="11"/>
        <v>349.24912195553406</v>
      </c>
      <c r="BM17" s="42">
        <f t="shared" si="11"/>
        <v>350.7124053944346</v>
      </c>
      <c r="BN17" s="42">
        <f t="shared" si="11"/>
        <v>352.16979269351629</v>
      </c>
      <c r="BO17" s="42">
        <f t="shared" si="11"/>
        <v>353.62220361565022</v>
      </c>
      <c r="BP17" s="42">
        <f t="shared" si="11"/>
        <v>355.07055006779569</v>
      </c>
      <c r="BQ17" s="42">
        <f t="shared" si="11"/>
        <v>356.51574005167311</v>
      </c>
      <c r="BR17" s="42">
        <f t="shared" si="11"/>
        <v>357.95868162650754</v>
      </c>
      <c r="BS17" s="42">
        <f t="shared" si="11"/>
        <v>359.40028692956264</v>
      </c>
      <c r="BT17" s="42">
        <f t="shared" si="11"/>
        <v>360.84147630208071</v>
      </c>
      <c r="BU17" s="42">
        <f t="shared" si="11"/>
        <v>362.28318257129376</v>
      </c>
      <c r="BV17" s="42">
        <f t="shared" si="11"/>
        <v>363.72635554340673</v>
      </c>
      <c r="BW17" s="42">
        <f t="shared" si="11"/>
        <v>365.17196676815206</v>
      </c>
      <c r="BX17" s="42">
        <f t="shared" si="11"/>
        <v>366.62101464280272</v>
      </c>
      <c r="BY17" s="42">
        <f t="shared" si="11"/>
        <v>368.07452993283738</v>
      </c>
      <c r="BZ17" s="42">
        <f t="shared" si="11"/>
        <v>369.53358179809135</v>
      </c>
      <c r="CA17" s="42">
        <f t="shared" si="11"/>
        <v>370.99928442779679</v>
      </c>
      <c r="CB17" s="42">
        <f t="shared" si="10"/>
        <v>372.47280440607199</v>
      </c>
      <c r="CC17" s="42">
        <f t="shared" si="10"/>
        <v>373.9553689521137</v>
      </c>
      <c r="CD17" s="42">
        <f t="shared" si="10"/>
        <v>375.44827520768564</v>
      </c>
      <c r="CE17" s="42">
        <f t="shared" si="10"/>
        <v>376.95290078014278</v>
      </c>
      <c r="CF17" s="42">
        <f t="shared" si="10"/>
        <v>378.470715794152</v>
      </c>
      <c r="CG17" s="42">
        <f t="shared" si="10"/>
        <v>380.00329676231104</v>
      </c>
      <c r="CH17" s="42">
        <f t="shared" si="10"/>
        <v>381.55234265765023</v>
      </c>
      <c r="CI17" s="42">
        <f t="shared" si="10"/>
        <v>383.11969366467576</v>
      </c>
      <c r="CJ17" s="42">
        <f t="shared" si="10"/>
        <v>384.70735320696724</v>
      </c>
      <c r="CK17" s="42">
        <f t="shared" si="10"/>
        <v>386.31751400806877</v>
      </c>
      <c r="CL17" s="42">
        <f t="shared" si="10"/>
        <v>387.95258915180102</v>
      </c>
      <c r="CM17" s="42">
        <f t="shared" si="10"/>
        <v>389.61524938732327</v>
      </c>
      <c r="CN17" s="42">
        <f t="shared" si="10"/>
        <v>391.30846830045374</v>
      </c>
      <c r="CO17" s="42">
        <f t="shared" si="10"/>
        <v>393.03557748582875</v>
      </c>
      <c r="CP17" s="42">
        <f t="shared" si="10"/>
        <v>394.80033456323184</v>
      </c>
      <c r="CQ17" s="42">
        <f t="shared" si="10"/>
        <v>396.60700787433285</v>
      </c>
      <c r="CR17" s="42">
        <f t="shared" si="10"/>
        <v>398.46048310866206</v>
      </c>
      <c r="CS17" s="42">
        <f t="shared" si="10"/>
        <v>400.36639915135248</v>
      </c>
      <c r="CT17" s="42">
        <f t="shared" si="10"/>
        <v>402.33132345751102</v>
      </c>
      <c r="CU17" s="42">
        <f t="shared" si="10"/>
        <v>404.36298179034338</v>
      </c>
      <c r="CV17" s="42">
        <f t="shared" si="10"/>
        <v>406.470564137488</v>
      </c>
      <c r="CW17" s="42">
        <f t="shared" si="10"/>
        <v>408.66513964115899</v>
      </c>
      <c r="CX17" s="42">
        <f t="shared" si="10"/>
        <v>410.96023129920604</v>
      </c>
      <c r="CY17" s="42">
        <f t="shared" si="10"/>
        <v>413.37263131647961</v>
      </c>
      <c r="CZ17" s="42">
        <f t="shared" si="10"/>
        <v>415.92359057829725</v>
      </c>
      <c r="DA17" s="42">
        <f t="shared" si="10"/>
        <v>418.64061169799123</v>
      </c>
      <c r="DB17" s="42">
        <f t="shared" si="10"/>
        <v>421.56025964054101</v>
      </c>
      <c r="DC17" s="42">
        <f t="shared" si="10"/>
        <v>424.7327817051476</v>
      </c>
      <c r="DD17" s="42">
        <f t="shared" si="10"/>
        <v>428.23016361125389</v>
      </c>
      <c r="DE17" s="42">
        <f t="shared" si="10"/>
        <v>432.16128073029375</v>
      </c>
      <c r="DF17" s="42">
        <f t="shared" si="10"/>
        <v>436.70341366653412</v>
      </c>
      <c r="DG17" s="42">
        <f t="shared" si="10"/>
        <v>442.17781295738484</v>
      </c>
      <c r="DH17" s="42">
        <f t="shared" si="10"/>
        <v>449.27537714041688</v>
      </c>
      <c r="DI17" s="43">
        <f t="shared" si="10"/>
        <v>460.06863705150636</v>
      </c>
    </row>
    <row r="18" spans="3:113" ht="20.25" customHeight="1" x14ac:dyDescent="0.4">
      <c r="C18" s="14" t="s">
        <v>100</v>
      </c>
      <c r="D18" s="124" t="s">
        <v>5</v>
      </c>
      <c r="E18" s="21">
        <v>-10.317</v>
      </c>
      <c r="F18" s="26">
        <v>5.6609999999999996</v>
      </c>
      <c r="G18" s="24"/>
      <c r="H18" s="18">
        <v>0</v>
      </c>
      <c r="I18" s="18">
        <v>1</v>
      </c>
      <c r="J18" s="10" t="str">
        <f t="shared" si="5"/>
        <v>OK</v>
      </c>
      <c r="K18" s="33">
        <v>0.14081430393256647</v>
      </c>
      <c r="L18" s="120">
        <v>0.14081430393256647</v>
      </c>
      <c r="M18" s="35"/>
      <c r="N18" s="161"/>
      <c r="O18" s="103">
        <f t="shared" si="6"/>
        <v>10.229770359989551</v>
      </c>
      <c r="P18" s="42">
        <f t="shared" si="11"/>
        <v>13.589480395283257</v>
      </c>
      <c r="Q18" s="42">
        <f t="shared" si="11"/>
        <v>16.059396049426372</v>
      </c>
      <c r="R18" s="42">
        <f t="shared" si="11"/>
        <v>18.090780052250864</v>
      </c>
      <c r="S18" s="42">
        <f t="shared" si="11"/>
        <v>19.851473521178999</v>
      </c>
      <c r="T18" s="42">
        <f t="shared" si="11"/>
        <v>21.425214767080021</v>
      </c>
      <c r="U18" s="42">
        <f t="shared" si="11"/>
        <v>22.860700775572496</v>
      </c>
      <c r="V18" s="42">
        <f t="shared" si="11"/>
        <v>24.189112906497993</v>
      </c>
      <c r="W18" s="42">
        <f t="shared" si="11"/>
        <v>25.431793727519668</v>
      </c>
      <c r="X18" s="42">
        <f t="shared" si="11"/>
        <v>26.604087110591912</v>
      </c>
      <c r="Y18" s="42">
        <f t="shared" si="11"/>
        <v>27.717449357894782</v>
      </c>
      <c r="Z18" s="42">
        <f t="shared" si="11"/>
        <v>28.780695257332781</v>
      </c>
      <c r="AA18" s="42">
        <f t="shared" si="11"/>
        <v>29.800775568307881</v>
      </c>
      <c r="AB18" s="42">
        <f t="shared" si="11"/>
        <v>30.783284340026462</v>
      </c>
      <c r="AC18" s="42">
        <f t="shared" si="11"/>
        <v>31.732802371678737</v>
      </c>
      <c r="AD18" s="42">
        <f t="shared" si="11"/>
        <v>32.653137041216048</v>
      </c>
      <c r="AE18" s="42">
        <f t="shared" si="11"/>
        <v>33.547494239881082</v>
      </c>
      <c r="AF18" s="42">
        <f t="shared" si="11"/>
        <v>34.418604464965078</v>
      </c>
      <c r="AG18" s="42">
        <f t="shared" si="11"/>
        <v>35.268817143469498</v>
      </c>
      <c r="AH18" s="42">
        <f t="shared" si="11"/>
        <v>36.100172432519557</v>
      </c>
      <c r="AI18" s="42">
        <f t="shared" si="11"/>
        <v>36.914456728164588</v>
      </c>
      <c r="AJ18" s="42">
        <f t="shared" si="11"/>
        <v>37.713246178477391</v>
      </c>
      <c r="AK18" s="42">
        <f t="shared" si="11"/>
        <v>38.497941222547674</v>
      </c>
      <c r="AL18" s="42">
        <f t="shared" si="11"/>
        <v>39.269794319296714</v>
      </c>
      <c r="AM18" s="42">
        <f t="shared" si="11"/>
        <v>40.029932441222712</v>
      </c>
      <c r="AN18" s="42">
        <f t="shared" si="11"/>
        <v>40.779375496629974</v>
      </c>
      <c r="AO18" s="42">
        <f t="shared" si="11"/>
        <v>41.51905155151772</v>
      </c>
      <c r="AP18" s="42">
        <f t="shared" si="11"/>
        <v>42.249809511496714</v>
      </c>
      <c r="AQ18" s="42">
        <f t="shared" si="11"/>
        <v>42.972429770028626</v>
      </c>
      <c r="AR18" s="42">
        <f t="shared" si="11"/>
        <v>43.687633215269095</v>
      </c>
      <c r="AS18" s="42">
        <f t="shared" si="11"/>
        <v>44.396088902451801</v>
      </c>
      <c r="AT18" s="42">
        <f t="shared" si="11"/>
        <v>45.098420634195833</v>
      </c>
      <c r="AU18" s="42">
        <f t="shared" si="11"/>
        <v>45.79521264180471</v>
      </c>
      <c r="AV18" s="42">
        <f t="shared" si="11"/>
        <v>46.487014522624165</v>
      </c>
      <c r="AW18" s="42">
        <f t="shared" si="11"/>
        <v>47.174345558991675</v>
      </c>
      <c r="AX18" s="42">
        <f t="shared" si="11"/>
        <v>47.857698521192425</v>
      </c>
      <c r="AY18" s="42">
        <f t="shared" si="11"/>
        <v>48.537543038608298</v>
      </c>
      <c r="AZ18" s="42">
        <f t="shared" si="11"/>
        <v>49.214328608795086</v>
      </c>
      <c r="BA18" s="42">
        <f t="shared" si="11"/>
        <v>49.888487302699673</v>
      </c>
      <c r="BB18" s="42">
        <f t="shared" si="11"/>
        <v>50.560436215004323</v>
      </c>
      <c r="BC18" s="42">
        <f t="shared" si="11"/>
        <v>51.23057970117501</v>
      </c>
      <c r="BD18" s="42">
        <f t="shared" si="11"/>
        <v>51.899311436831312</v>
      </c>
      <c r="BE18" s="42">
        <f t="shared" si="11"/>
        <v>52.567016330258149</v>
      </c>
      <c r="BF18" s="42">
        <f t="shared" si="11"/>
        <v>53.234072315034574</v>
      </c>
      <c r="BG18" s="42">
        <f t="shared" si="11"/>
        <v>53.900852046686865</v>
      </c>
      <c r="BH18" s="42">
        <f t="shared" si="11"/>
        <v>54.567724524857518</v>
      </c>
      <c r="BI18" s="42">
        <f t="shared" si="11"/>
        <v>55.235056660619293</v>
      </c>
      <c r="BJ18" s="42">
        <f t="shared" si="11"/>
        <v>55.903214807175566</v>
      </c>
      <c r="BK18" s="42">
        <f t="shared" si="11"/>
        <v>56.572566271224204</v>
      </c>
      <c r="BL18" s="42">
        <f t="shared" si="11"/>
        <v>57.243480821680848</v>
      </c>
      <c r="BM18" s="42">
        <f t="shared" si="11"/>
        <v>57.916332212235318</v>
      </c>
      <c r="BN18" s="42">
        <f t="shared" si="11"/>
        <v>58.591499734337717</v>
      </c>
      <c r="BO18" s="42">
        <f t="shared" si="11"/>
        <v>59.269369817686226</v>
      </c>
      <c r="BP18" s="42">
        <f t="shared" si="11"/>
        <v>59.95033769611657</v>
      </c>
      <c r="BQ18" s="42">
        <f t="shared" si="11"/>
        <v>60.634809158014505</v>
      </c>
      <c r="BR18" s="42">
        <f t="shared" si="11"/>
        <v>61.323202402008079</v>
      </c>
      <c r="BS18" s="42">
        <f t="shared" si="11"/>
        <v>62.015950020815581</v>
      </c>
      <c r="BT18" s="42">
        <f t="shared" si="11"/>
        <v>62.713501138788629</v>
      </c>
      <c r="BU18" s="42">
        <f t="shared" si="11"/>
        <v>63.416323731996279</v>
      </c>
      <c r="BV18" s="42">
        <f t="shared" si="11"/>
        <v>64.124907163762799</v>
      </c>
      <c r="BW18" s="42">
        <f t="shared" si="11"/>
        <v>64.839764973555816</v>
      </c>
      <c r="BX18" s="42">
        <f t="shared" si="11"/>
        <v>65.561437963213635</v>
      </c>
      <c r="BY18" s="42">
        <f t="shared" si="11"/>
        <v>66.290497631952832</v>
      </c>
      <c r="BZ18" s="42">
        <f t="shared" si="11"/>
        <v>67.027550020729265</v>
      </c>
      <c r="CA18" s="42">
        <f t="shared" si="11"/>
        <v>67.773240037741303</v>
      </c>
      <c r="CB18" s="42">
        <f t="shared" si="10"/>
        <v>68.52825635069793</v>
      </c>
      <c r="CC18" s="42">
        <f t="shared" si="10"/>
        <v>69.293336948605031</v>
      </c>
      <c r="CD18" s="42">
        <f t="shared" si="10"/>
        <v>70.069275497143408</v>
      </c>
      <c r="CE18" s="42">
        <f t="shared" si="10"/>
        <v>70.856928638400063</v>
      </c>
      <c r="CF18" s="42">
        <f t="shared" si="10"/>
        <v>71.657224419318439</v>
      </c>
      <c r="CG18" s="42">
        <f t="shared" si="10"/>
        <v>72.471172075829884</v>
      </c>
      <c r="CH18" s="42">
        <f t="shared" si="10"/>
        <v>73.299873454014232</v>
      </c>
      <c r="CI18" s="42">
        <f t="shared" si="10"/>
        <v>74.144536419599888</v>
      </c>
      <c r="CJ18" s="42">
        <f t="shared" si="10"/>
        <v>75.006490697875392</v>
      </c>
      <c r="CK18" s="42">
        <f t="shared" si="10"/>
        <v>75.887206704859054</v>
      </c>
      <c r="CL18" s="42">
        <f t="shared" si="10"/>
        <v>76.788318087516444</v>
      </c>
      <c r="CM18" s="42">
        <f t="shared" si="10"/>
        <v>77.711648900311346</v>
      </c>
      <c r="CN18" s="42">
        <f t="shared" si="10"/>
        <v>78.659246628154648</v>
      </c>
      <c r="CO18" s="42">
        <f t="shared" si="10"/>
        <v>79.633422652106205</v>
      </c>
      <c r="CP18" s="42">
        <f t="shared" si="10"/>
        <v>80.636802288782491</v>
      </c>
      <c r="CQ18" s="42">
        <f t="shared" si="10"/>
        <v>81.67238728481189</v>
      </c>
      <c r="CR18" s="42">
        <f t="shared" si="10"/>
        <v>82.743634717379337</v>
      </c>
      <c r="CS18" s="42">
        <f t="shared" si="10"/>
        <v>83.854557802852227</v>
      </c>
      <c r="CT18" s="42">
        <f t="shared" si="10"/>
        <v>85.009856406622902</v>
      </c>
      <c r="CU18" s="42">
        <f t="shared" si="10"/>
        <v>86.215088502662596</v>
      </c>
      <c r="CV18" s="42">
        <f t="shared" si="10"/>
        <v>87.476899163999349</v>
      </c>
      <c r="CW18" s="42">
        <f t="shared" si="10"/>
        <v>88.803332110924984</v>
      </c>
      <c r="CX18" s="42">
        <f t="shared" si="10"/>
        <v>90.20426261558535</v>
      </c>
      <c r="CY18" s="42">
        <f t="shared" si="10"/>
        <v>91.69201377817258</v>
      </c>
      <c r="CZ18" s="42">
        <f t="shared" si="10"/>
        <v>93.282258854535655</v>
      </c>
      <c r="DA18" s="42">
        <f t="shared" si="10"/>
        <v>94.995386782029982</v>
      </c>
      <c r="DB18" s="42">
        <f t="shared" si="10"/>
        <v>96.858651768101055</v>
      </c>
      <c r="DC18" s="42">
        <f t="shared" si="10"/>
        <v>98.90972319960494</v>
      </c>
      <c r="DD18" s="42">
        <f t="shared" si="10"/>
        <v>101.20290794382099</v>
      </c>
      <c r="DE18" s="42">
        <f t="shared" si="10"/>
        <v>103.8209214435838</v>
      </c>
      <c r="DF18" s="42">
        <f t="shared" si="10"/>
        <v>106.899538523346</v>
      </c>
      <c r="DG18" s="42">
        <f t="shared" si="10"/>
        <v>110.68717797001129</v>
      </c>
      <c r="DH18" s="42">
        <f t="shared" si="10"/>
        <v>115.72468525743525</v>
      </c>
      <c r="DI18" s="43">
        <f t="shared" si="10"/>
        <v>123.66351518074033</v>
      </c>
    </row>
    <row r="19" spans="3:113" ht="20.25" customHeight="1" x14ac:dyDescent="0.4">
      <c r="C19" s="14" t="s">
        <v>101</v>
      </c>
      <c r="D19" s="124" t="s">
        <v>5</v>
      </c>
      <c r="E19" s="21">
        <v>4.9000000000000002E-2</v>
      </c>
      <c r="F19" s="26">
        <v>16.600000000000001</v>
      </c>
      <c r="G19" s="24"/>
      <c r="H19" s="18">
        <v>0</v>
      </c>
      <c r="I19" s="18">
        <v>1</v>
      </c>
      <c r="J19" s="10" t="str">
        <f t="shared" si="5"/>
        <v>OK</v>
      </c>
      <c r="K19" s="33">
        <v>1.3978228991736398E-3</v>
      </c>
      <c r="L19" s="120">
        <v>1.3978228991736398E-3</v>
      </c>
      <c r="M19" s="35"/>
      <c r="N19" s="161"/>
      <c r="O19" s="103">
        <f t="shared" si="6"/>
        <v>0.52472380778876127</v>
      </c>
      <c r="P19" s="42">
        <f t="shared" si="11"/>
        <v>0.57808492885568052</v>
      </c>
      <c r="Q19" s="42">
        <f t="shared" si="11"/>
        <v>0.61196260198518315</v>
      </c>
      <c r="R19" s="42">
        <f t="shared" si="11"/>
        <v>0.63733153228003026</v>
      </c>
      <c r="S19" s="42">
        <f t="shared" si="11"/>
        <v>0.65784074355066013</v>
      </c>
      <c r="T19" s="42">
        <f t="shared" si="11"/>
        <v>0.67518024509353425</v>
      </c>
      <c r="U19" s="42">
        <f t="shared" si="11"/>
        <v>0.69027866528673953</v>
      </c>
      <c r="V19" s="42">
        <f t="shared" si="11"/>
        <v>0.7037038207359354</v>
      </c>
      <c r="W19" s="42">
        <f t="shared" si="11"/>
        <v>0.71582949258297834</v>
      </c>
      <c r="X19" s="42">
        <f t="shared" si="11"/>
        <v>0.72691544399410923</v>
      </c>
      <c r="Y19" s="42">
        <f t="shared" si="11"/>
        <v>0.73714987528697418</v>
      </c>
      <c r="Z19" s="42">
        <f t="shared" si="11"/>
        <v>0.74667371731680721</v>
      </c>
      <c r="AA19" s="42">
        <f t="shared" si="11"/>
        <v>0.75559537771837104</v>
      </c>
      <c r="AB19" s="42">
        <f t="shared" si="11"/>
        <v>0.76400012731843703</v>
      </c>
      <c r="AC19" s="42">
        <f t="shared" si="11"/>
        <v>0.77195631303630352</v>
      </c>
      <c r="AD19" s="42">
        <f t="shared" si="11"/>
        <v>0.77951960721320013</v>
      </c>
      <c r="AE19" s="42">
        <f t="shared" si="11"/>
        <v>0.78673599613849776</v>
      </c>
      <c r="AF19" s="42">
        <f t="shared" si="11"/>
        <v>0.79364393298374425</v>
      </c>
      <c r="AG19" s="42">
        <f t="shared" si="11"/>
        <v>0.80027592158824823</v>
      </c>
      <c r="AH19" s="42">
        <f t="shared" si="11"/>
        <v>0.80665970320197866</v>
      </c>
      <c r="AI19" s="42">
        <f t="shared" si="11"/>
        <v>0.81281916035212498</v>
      </c>
      <c r="AJ19" s="42">
        <f t="shared" si="11"/>
        <v>0.81877501536666586</v>
      </c>
      <c r="AK19" s="42">
        <f t="shared" si="11"/>
        <v>0.82454537732328625</v>
      </c>
      <c r="AL19" s="42">
        <f t="shared" si="11"/>
        <v>0.83014617541717683</v>
      </c>
      <c r="AM19" s="42">
        <f t="shared" si="11"/>
        <v>0.83559150605234311</v>
      </c>
      <c r="AN19" s="42">
        <f t="shared" si="11"/>
        <v>0.8408939135823994</v>
      </c>
      <c r="AO19" s="42">
        <f t="shared" si="11"/>
        <v>0.84606461944658062</v>
      </c>
      <c r="AP19" s="42">
        <f t="shared" si="11"/>
        <v>0.85111371075350439</v>
      </c>
      <c r="AQ19" s="42">
        <f t="shared" si="11"/>
        <v>0.85605029669481603</v>
      </c>
      <c r="AR19" s="42">
        <f t="shared" si="11"/>
        <v>0.86088263921486241</v>
      </c>
      <c r="AS19" s="42">
        <f t="shared" si="11"/>
        <v>0.86561826291263799</v>
      </c>
      <c r="AT19" s="42">
        <f t="shared" si="11"/>
        <v>0.87026404806555357</v>
      </c>
      <c r="AU19" s="42">
        <f t="shared" si="11"/>
        <v>0.8748263098417639</v>
      </c>
      <c r="AV19" s="42">
        <f t="shared" si="11"/>
        <v>0.87931086613880871</v>
      </c>
      <c r="AW19" s="42">
        <f t="shared" si="11"/>
        <v>0.88372309600126486</v>
      </c>
      <c r="AX19" s="42">
        <f t="shared" si="11"/>
        <v>0.88806799019295235</v>
      </c>
      <c r="AY19" s="42">
        <f t="shared" si="11"/>
        <v>0.89235019520371606</v>
      </c>
      <c r="AZ19" s="42">
        <f t="shared" si="11"/>
        <v>0.89657405173762184</v>
      </c>
      <c r="BA19" s="42">
        <f t="shared" si="11"/>
        <v>0.90074362854417034</v>
      </c>
      <c r="BB19" s="42">
        <f t="shared" si="11"/>
        <v>0.9048627523061068</v>
      </c>
      <c r="BC19" s="42">
        <f t="shared" si="11"/>
        <v>0.90893503417845267</v>
      </c>
      <c r="BD19" s="42">
        <f t="shared" si="11"/>
        <v>0.91296389347732287</v>
      </c>
      <c r="BE19" s="42">
        <f t="shared" si="11"/>
        <v>0.91695257893917659</v>
      </c>
      <c r="BF19" s="42">
        <f t="shared" si="11"/>
        <v>0.92090418790772932</v>
      </c>
      <c r="BG19" s="42">
        <f t="shared" si="11"/>
        <v>0.92482168375399432</v>
      </c>
      <c r="BH19" s="42">
        <f t="shared" si="11"/>
        <v>0.92870791179260026</v>
      </c>
      <c r="BI19" s="42">
        <f t="shared" si="11"/>
        <v>0.93256561392295223</v>
      </c>
      <c r="BJ19" s="42">
        <f t="shared" si="11"/>
        <v>0.93639744219557386</v>
      </c>
      <c r="BK19" s="42">
        <f t="shared" si="11"/>
        <v>0.94020597148105811</v>
      </c>
      <c r="BL19" s="42">
        <f t="shared" si="11"/>
        <v>0.94399371140062238</v>
      </c>
      <c r="BM19" s="42">
        <f t="shared" si="11"/>
        <v>0.94776311766266519</v>
      </c>
      <c r="BN19" s="42">
        <f t="shared" si="11"/>
        <v>0.95151660293846851</v>
      </c>
      <c r="BO19" s="42">
        <f t="shared" si="11"/>
        <v>0.95525654740192845</v>
      </c>
      <c r="BP19" s="42">
        <f t="shared" si="11"/>
        <v>0.95898530905264601</v>
      </c>
      <c r="BQ19" s="42">
        <f t="shared" si="11"/>
        <v>0.96270523393874963</v>
      </c>
      <c r="BR19" s="42">
        <f t="shared" si="11"/>
        <v>0.96641866639534346</v>
      </c>
      <c r="BS19" s="42">
        <f t="shared" si="11"/>
        <v>0.97012795941653607</v>
      </c>
      <c r="BT19" s="42">
        <f t="shared" si="11"/>
        <v>0.97383548528368591</v>
      </c>
      <c r="BU19" s="42">
        <f t="shared" si="11"/>
        <v>0.97754364658003645</v>
      </c>
      <c r="BV19" s="42">
        <f t="shared" si="11"/>
        <v>0.98125488773259129</v>
      </c>
      <c r="BW19" s="42">
        <f t="shared" si="11"/>
        <v>0.98497170723638749</v>
      </c>
      <c r="BX19" s="42">
        <f t="shared" si="11"/>
        <v>0.98869667073481693</v>
      </c>
      <c r="BY19" s="42">
        <f t="shared" si="11"/>
        <v>0.99243242515317298</v>
      </c>
      <c r="BZ19" s="42">
        <f t="shared" si="11"/>
        <v>0.99618171411215295</v>
      </c>
      <c r="CA19" s="42">
        <f t="shared" si="11"/>
        <v>0.99994739488502693</v>
      </c>
      <c r="CB19" s="42">
        <f t="shared" si="10"/>
        <v>1.0037324572083264</v>
      </c>
      <c r="CC19" s="42">
        <f t="shared" si="10"/>
        <v>1.0075400443135267</v>
      </c>
      <c r="CD19" s="42">
        <f t="shared" si="10"/>
        <v>1.0113734766193057</v>
      </c>
      <c r="CE19" s="42">
        <f t="shared" si="10"/>
        <v>1.0152362786145273</v>
      </c>
      <c r="CF19" s="42">
        <f t="shared" si="10"/>
        <v>1.0191322095763653</v>
      </c>
      <c r="CG19" s="42">
        <f t="shared" si="10"/>
        <v>1.0230652989129851</v>
      </c>
      <c r="CH19" s="42">
        <f t="shared" si="10"/>
        <v>1.0270398871053543</v>
      </c>
      <c r="CI19" s="42">
        <f t="shared" si="10"/>
        <v>1.031060673460894</v>
      </c>
      <c r="CJ19" s="42">
        <f t="shared" si="10"/>
        <v>1.0351327722003629</v>
      </c>
      <c r="CK19" s="42">
        <f t="shared" si="10"/>
        <v>1.0392617788029359</v>
      </c>
      <c r="CL19" s="42">
        <f t="shared" si="10"/>
        <v>1.0434538490669978</v>
      </c>
      <c r="CM19" s="42">
        <f t="shared" si="10"/>
        <v>1.0477157940540311</v>
      </c>
      <c r="CN19" s="42">
        <f t="shared" si="10"/>
        <v>1.0520551950396286</v>
      </c>
      <c r="CO19" s="42">
        <f t="shared" si="10"/>
        <v>1.0564805439001828</v>
      </c>
      <c r="CP19" s="42">
        <f t="shared" si="10"/>
        <v>1.0610014161658627</v>
      </c>
      <c r="CQ19" s="42">
        <f t="shared" si="10"/>
        <v>1.0656286864949509</v>
      </c>
      <c r="CR19" s="42">
        <f t="shared" si="10"/>
        <v>1.0703747999158373</v>
      </c>
      <c r="CS19" s="42">
        <f t="shared" si="10"/>
        <v>1.0752541173785219</v>
      </c>
      <c r="CT19" s="42">
        <f t="shared" si="10"/>
        <v>1.0802833618149628</v>
      </c>
      <c r="CU19" s="42">
        <f t="shared" si="10"/>
        <v>1.0854822024282444</v>
      </c>
      <c r="CV19" s="42">
        <f t="shared" si="10"/>
        <v>1.0908740326652004</v>
      </c>
      <c r="CW19" s="42">
        <f t="shared" si="10"/>
        <v>1.0964870253382999</v>
      </c>
      <c r="CX19" s="42">
        <f t="shared" si="10"/>
        <v>1.102355593908541</v>
      </c>
      <c r="CY19" s="42">
        <f t="shared" si="10"/>
        <v>1.1085224654884449</v>
      </c>
      <c r="CZ19" s="42">
        <f t="shared" si="10"/>
        <v>1.1150417047624912</v>
      </c>
      <c r="DA19" s="42">
        <f t="shared" si="10"/>
        <v>1.121983271888777</v>
      </c>
      <c r="DB19" s="42">
        <f t="shared" si="10"/>
        <v>1.1294401663064937</v>
      </c>
      <c r="DC19" s="42">
        <f t="shared" si="10"/>
        <v>1.1375401680514308</v>
      </c>
      <c r="DD19" s="42">
        <f t="shared" si="10"/>
        <v>1.1464663089964267</v>
      </c>
      <c r="DE19" s="42">
        <f t="shared" si="10"/>
        <v>1.1564953678409391</v>
      </c>
      <c r="DF19" s="42">
        <f t="shared" si="10"/>
        <v>1.1680779286558309</v>
      </c>
      <c r="DG19" s="42">
        <f t="shared" si="10"/>
        <v>1.1820302976016108</v>
      </c>
      <c r="DH19" s="42">
        <f t="shared" si="10"/>
        <v>1.2001075241940009</v>
      </c>
      <c r="DI19" s="43">
        <f t="shared" si="10"/>
        <v>1.2275719758890786</v>
      </c>
    </row>
    <row r="20" spans="3:113" ht="20.25" customHeight="1" x14ac:dyDescent="0.4">
      <c r="C20" s="14" t="s">
        <v>102</v>
      </c>
      <c r="D20" s="124" t="s">
        <v>5</v>
      </c>
      <c r="E20" s="21">
        <v>-7.0439999999999996</v>
      </c>
      <c r="F20" s="26">
        <v>8.7799999999999994</v>
      </c>
      <c r="G20" s="24"/>
      <c r="H20" s="18">
        <v>0</v>
      </c>
      <c r="I20" s="18">
        <v>1</v>
      </c>
      <c r="J20" s="10" t="str">
        <f t="shared" si="5"/>
        <v>OK</v>
      </c>
      <c r="K20" s="33">
        <v>1.0780069075804637E-2</v>
      </c>
      <c r="L20" s="120">
        <v>1.0780069075804637E-2</v>
      </c>
      <c r="M20" s="35"/>
      <c r="N20" s="161"/>
      <c r="O20" s="103">
        <f t="shared" si="6"/>
        <v>1.8982041242904388</v>
      </c>
      <c r="P20" s="42">
        <f t="shared" si="11"/>
        <v>2.2796373110421619</v>
      </c>
      <c r="Q20" s="42">
        <f t="shared" si="11"/>
        <v>2.5387966116071494</v>
      </c>
      <c r="R20" s="42">
        <f t="shared" si="11"/>
        <v>2.7414488830380703</v>
      </c>
      <c r="S20" s="42">
        <f t="shared" si="11"/>
        <v>2.9106291445537003</v>
      </c>
      <c r="T20" s="42">
        <f t="shared" si="11"/>
        <v>3.0573796443650294</v>
      </c>
      <c r="U20" s="42">
        <f t="shared" si="11"/>
        <v>3.1879290153424265</v>
      </c>
      <c r="V20" s="42">
        <f t="shared" si="11"/>
        <v>3.3061677476474158</v>
      </c>
      <c r="W20" s="42">
        <f t="shared" si="11"/>
        <v>3.414703335975704</v>
      </c>
      <c r="X20" s="42">
        <f t="shared" si="11"/>
        <v>3.5153763820145385</v>
      </c>
      <c r="Y20" s="42">
        <f t="shared" si="11"/>
        <v>3.6095389576911883</v>
      </c>
      <c r="Z20" s="42">
        <f t="shared" si="11"/>
        <v>3.6982161872698716</v>
      </c>
      <c r="AA20" s="42">
        <f t="shared" si="11"/>
        <v>3.7822055851396326</v>
      </c>
      <c r="AB20" s="42">
        <f t="shared" si="11"/>
        <v>3.8621410159101117</v>
      </c>
      <c r="AC20" s="42">
        <f t="shared" si="11"/>
        <v>3.9385354734936815</v>
      </c>
      <c r="AD20" s="42">
        <f t="shared" si="11"/>
        <v>4.011810621262029</v>
      </c>
      <c r="AE20" s="42">
        <f t="shared" si="11"/>
        <v>4.0823177520461682</v>
      </c>
      <c r="AF20" s="42">
        <f t="shared" si="11"/>
        <v>4.1503530125160477</v>
      </c>
      <c r="AG20" s="42">
        <f t="shared" si="11"/>
        <v>4.2161686894475947</v>
      </c>
      <c r="AH20" s="42">
        <f t="shared" si="11"/>
        <v>4.2799817281043895</v>
      </c>
      <c r="AI20" s="42">
        <f t="shared" si="11"/>
        <v>4.3419802647326264</v>
      </c>
      <c r="AJ20" s="42">
        <f t="shared" si="11"/>
        <v>4.402328707930641</v>
      </c>
      <c r="AK20" s="42">
        <f t="shared" si="11"/>
        <v>4.4611717421722563</v>
      </c>
      <c r="AL20" s="42">
        <f t="shared" si="11"/>
        <v>4.5186375188859964</v>
      </c>
      <c r="AM20" s="42">
        <f t="shared" si="11"/>
        <v>4.574840226950557</v>
      </c>
      <c r="AN20" s="42">
        <f t="shared" si="11"/>
        <v>4.629882183407438</v>
      </c>
      <c r="AO20" s="42">
        <f t="shared" si="11"/>
        <v>4.6838555491478582</v>
      </c>
      <c r="AP20" s="42">
        <f t="shared" si="11"/>
        <v>4.7368437484994601</v>
      </c>
      <c r="AQ20" s="42">
        <f t="shared" si="11"/>
        <v>4.7889226528671793</v>
      </c>
      <c r="AR20" s="42">
        <f t="shared" si="11"/>
        <v>4.8401615747677029</v>
      </c>
      <c r="AS20" s="42">
        <f t="shared" si="11"/>
        <v>4.8906241083096713</v>
      </c>
      <c r="AT20" s="42">
        <f t="shared" si="11"/>
        <v>4.9403688444280727</v>
      </c>
      <c r="AU20" s="42">
        <f t="shared" si="11"/>
        <v>4.9894499832934525</v>
      </c>
      <c r="AV20" s="42">
        <f t="shared" si="11"/>
        <v>5.0379178617982108</v>
      </c>
      <c r="AW20" s="42">
        <f t="shared" si="11"/>
        <v>5.0858194105248193</v>
      </c>
      <c r="AX20" s="42">
        <f t="shared" si="11"/>
        <v>5.1331985518718497</v>
      </c>
      <c r="AY20" s="42">
        <f t="shared" si="11"/>
        <v>5.1800965488688524</v>
      </c>
      <c r="AZ20" s="42">
        <f t="shared" si="11"/>
        <v>5.2265523125136664</v>
      </c>
      <c r="BA20" s="42">
        <f t="shared" si="11"/>
        <v>5.2726026741142427</v>
      </c>
      <c r="BB20" s="42">
        <f t="shared" si="11"/>
        <v>5.31828262803492</v>
      </c>
      <c r="BC20" s="42">
        <f t="shared" si="11"/>
        <v>5.3636255493763851</v>
      </c>
      <c r="BD20" s="42">
        <f t="shared" si="11"/>
        <v>5.4086633904153327</v>
      </c>
      <c r="BE20" s="42">
        <f t="shared" si="11"/>
        <v>5.4534268590597881</v>
      </c>
      <c r="BF20" s="42">
        <f t="shared" si="11"/>
        <v>5.4979455821134131</v>
      </c>
      <c r="BG20" s="42">
        <f t="shared" si="11"/>
        <v>5.5422482557662098</v>
      </c>
      <c r="BH20" s="42">
        <f t="shared" si="11"/>
        <v>5.5863627854244049</v>
      </c>
      <c r="BI20" s="42">
        <f t="shared" si="11"/>
        <v>5.6303164167462274</v>
      </c>
      <c r="BJ20" s="42">
        <f t="shared" si="11"/>
        <v>5.6741358595537905</v>
      </c>
      <c r="BK20" s="42">
        <f t="shared" si="11"/>
        <v>5.7178474061362419</v>
      </c>
      <c r="BL20" s="42">
        <f t="shared" si="11"/>
        <v>5.7614770453408601</v>
      </c>
      <c r="BM20" s="42">
        <f t="shared" si="11"/>
        <v>5.8050505737620197</v>
      </c>
      <c r="BN20" s="42">
        <f t="shared" si="11"/>
        <v>5.8485937052803258</v>
      </c>
      <c r="BO20" s="42">
        <f t="shared" si="11"/>
        <v>5.8921321801735465</v>
      </c>
      <c r="BP20" s="42">
        <f t="shared" si="11"/>
        <v>5.9356918750165448</v>
      </c>
      <c r="BQ20" s="42">
        <f t="shared" si="11"/>
        <v>5.9792989146087088</v>
      </c>
      <c r="BR20" s="42">
        <f t="shared" si="11"/>
        <v>6.0229797872158048</v>
      </c>
      <c r="BS20" s="42">
        <f t="shared" si="11"/>
        <v>6.0667614644899865</v>
      </c>
      <c r="BT20" s="42">
        <f t="shared" si="11"/>
        <v>6.1106715275400969</v>
      </c>
      <c r="BU20" s="42">
        <f t="shared" si="11"/>
        <v>6.1547383007682397</v>
      </c>
      <c r="BV20" s="42">
        <f t="shared" si="11"/>
        <v>6.1989909952733884</v>
      </c>
      <c r="BW20" s="42">
        <f t="shared" si="11"/>
        <v>6.2434598638558469</v>
      </c>
      <c r="BX20" s="42">
        <f t="shared" si="11"/>
        <v>6.2881763699468065</v>
      </c>
      <c r="BY20" s="42">
        <f t="shared" si="11"/>
        <v>6.3331733731474813</v>
      </c>
      <c r="BZ20" s="42">
        <f t="shared" si="11"/>
        <v>6.3784853345075394</v>
      </c>
      <c r="CA20" s="42">
        <f t="shared" ref="CA20:DI23" si="12">IF( AND($J20="OK",UPPER($D20)="WEIBULL"),
    10^((LN(-LN(1-((CA$8-$H20)/($I20-$H20))))-$E20)/$F20),
    IF(  AND($J20="OK",UPPER($D20)="LOGIT"),
         10^((-LN(1/((CA$8-$H20)/($I20-$H20))-1)-$E20)/$F20),
         IF(  AND($J20="OK",UPPER($D20)="GLOGIT"),
              10^((-LN( (((1/((CA$8-$H20)/($I20-$H20)))^(1/$G20))-1) )-$E20)/$F20),
              1E-50
            )
       )
   )</f>
        <v>6.4241485452233347</v>
      </c>
      <c r="CB20" s="42">
        <f t="shared" si="12"/>
        <v>6.4702013831181979</v>
      </c>
      <c r="CC20" s="42">
        <f t="shared" si="12"/>
        <v>6.5166846021141476</v>
      </c>
      <c r="CD20" s="42">
        <f t="shared" si="12"/>
        <v>6.5636416609605099</v>
      </c>
      <c r="CE20" s="42">
        <f t="shared" si="12"/>
        <v>6.6111190988081798</v>
      </c>
      <c r="CF20" s="42">
        <f t="shared" si="12"/>
        <v>6.6591669668856053</v>
      </c>
      <c r="CG20" s="42">
        <f t="shared" si="12"/>
        <v>6.7078393276463188</v>
      </c>
      <c r="CH20" s="42">
        <f t="shared" si="12"/>
        <v>6.7571948354559428</v>
      </c>
      <c r="CI20" s="42">
        <f t="shared" si="12"/>
        <v>6.8072974163565876</v>
      </c>
      <c r="CJ20" s="42">
        <f t="shared" si="12"/>
        <v>6.8582170689453248</v>
      </c>
      <c r="CK20" s="42">
        <f t="shared" si="12"/>
        <v>6.9100308142869906</v>
      </c>
      <c r="CL20" s="42">
        <f t="shared" si="12"/>
        <v>6.9628238305497065</v>
      </c>
      <c r="CM20" s="42">
        <f t="shared" si="12"/>
        <v>7.0166908184121812</v>
      </c>
      <c r="CN20" s="42">
        <f t="shared" si="12"/>
        <v>7.0717376572637276</v>
      </c>
      <c r="CO20" s="42">
        <f t="shared" si="12"/>
        <v>7.1280834312854324</v>
      </c>
      <c r="CP20" s="42">
        <f t="shared" si="12"/>
        <v>7.1858629308617026</v>
      </c>
      <c r="CQ20" s="42">
        <f t="shared" si="12"/>
        <v>7.2452297717321112</v>
      </c>
      <c r="CR20" s="42">
        <f t="shared" si="12"/>
        <v>7.3063603269212205</v>
      </c>
      <c r="CS20" s="42">
        <f t="shared" si="12"/>
        <v>7.3694587426967759</v>
      </c>
      <c r="CT20" s="42">
        <f t="shared" si="12"/>
        <v>7.4347634222488672</v>
      </c>
      <c r="CU20" s="42">
        <f t="shared" si="12"/>
        <v>7.5025555301349929</v>
      </c>
      <c r="CV20" s="42">
        <f t="shared" si="12"/>
        <v>7.573170331532924</v>
      </c>
      <c r="CW20" s="42">
        <f t="shared" si="12"/>
        <v>7.6470125930785251</v>
      </c>
      <c r="CX20" s="42">
        <f t="shared" si="12"/>
        <v>7.7245779440354152</v>
      </c>
      <c r="CY20" s="42">
        <f t="shared" si="12"/>
        <v>7.8064832274513281</v>
      </c>
      <c r="CZ20" s="42">
        <f t="shared" si="12"/>
        <v>7.8935108482317746</v>
      </c>
      <c r="DA20" s="42">
        <f t="shared" si="12"/>
        <v>7.9866757389708996</v>
      </c>
      <c r="DB20" s="42">
        <f t="shared" si="12"/>
        <v>8.0873305244943126</v>
      </c>
      <c r="DC20" s="42">
        <f t="shared" si="12"/>
        <v>8.1973387390861721</v>
      </c>
      <c r="DD20" s="42">
        <f t="shared" si="12"/>
        <v>8.3193775585091014</v>
      </c>
      <c r="DE20" s="42">
        <f t="shared" si="12"/>
        <v>8.4575086139636788</v>
      </c>
      <c r="DF20" s="42">
        <f t="shared" si="12"/>
        <v>8.6183688468656161</v>
      </c>
      <c r="DG20" s="42">
        <f t="shared" si="12"/>
        <v>8.814035955202792</v>
      </c>
      <c r="DH20" s="42">
        <f t="shared" si="12"/>
        <v>9.070624776890952</v>
      </c>
      <c r="DI20" s="43">
        <f t="shared" si="12"/>
        <v>9.4670867843340361</v>
      </c>
    </row>
    <row r="21" spans="3:113" ht="20.25" customHeight="1" x14ac:dyDescent="0.4">
      <c r="C21" s="14"/>
      <c r="D21" s="124"/>
      <c r="E21" s="21"/>
      <c r="F21" s="26"/>
      <c r="G21" s="24"/>
      <c r="H21" s="18"/>
      <c r="I21" s="18"/>
      <c r="J21" s="10"/>
      <c r="K21" s="33">
        <v>1.1386891576449156E-53</v>
      </c>
      <c r="L21" s="120">
        <v>1.1386891576449156E-53</v>
      </c>
      <c r="M21" s="35"/>
      <c r="N21" s="161"/>
      <c r="O21" s="103">
        <f t="shared" si="6"/>
        <v>1E-50</v>
      </c>
      <c r="P21" s="42">
        <f t="shared" ref="P21:CA24" si="13">IF( AND($J21="OK",UPPER($D21)="WEIBULL"),
    10^((LN(-LN(1-((P$8-$H21)/($I21-$H21))))-$E21)/$F21),
    IF(  AND($J21="OK",UPPER($D21)="LOGIT"),
         10^((-LN(1/((P$8-$H21)/($I21-$H21))-1)-$E21)/$F21),
         IF(  AND($J21="OK",UPPER($D21)="GLOGIT"),
              10^((-LN( (((1/((P$8-$H21)/($I21-$H21)))^(1/$G21))-1) )-$E21)/$F21),
              1E-50
            )
       )
   )</f>
        <v>1E-50</v>
      </c>
      <c r="Q21" s="42">
        <f t="shared" si="13"/>
        <v>1E-50</v>
      </c>
      <c r="R21" s="42">
        <f t="shared" si="13"/>
        <v>1E-50</v>
      </c>
      <c r="S21" s="42">
        <f t="shared" si="13"/>
        <v>1E-50</v>
      </c>
      <c r="T21" s="42">
        <f t="shared" si="13"/>
        <v>1E-50</v>
      </c>
      <c r="U21" s="42">
        <f t="shared" si="13"/>
        <v>1E-50</v>
      </c>
      <c r="V21" s="42">
        <f t="shared" si="13"/>
        <v>1E-50</v>
      </c>
      <c r="W21" s="42">
        <f t="shared" si="13"/>
        <v>1E-50</v>
      </c>
      <c r="X21" s="42">
        <f t="shared" si="13"/>
        <v>1E-50</v>
      </c>
      <c r="Y21" s="42">
        <f t="shared" si="13"/>
        <v>1E-50</v>
      </c>
      <c r="Z21" s="42">
        <f t="shared" si="13"/>
        <v>1E-50</v>
      </c>
      <c r="AA21" s="42">
        <f t="shared" si="13"/>
        <v>1E-50</v>
      </c>
      <c r="AB21" s="42">
        <f t="shared" si="13"/>
        <v>1E-50</v>
      </c>
      <c r="AC21" s="42">
        <f t="shared" si="13"/>
        <v>1E-50</v>
      </c>
      <c r="AD21" s="42">
        <f t="shared" si="13"/>
        <v>1E-50</v>
      </c>
      <c r="AE21" s="42">
        <f t="shared" si="13"/>
        <v>1E-50</v>
      </c>
      <c r="AF21" s="42">
        <f t="shared" si="13"/>
        <v>1E-50</v>
      </c>
      <c r="AG21" s="42">
        <f t="shared" si="13"/>
        <v>1E-50</v>
      </c>
      <c r="AH21" s="42">
        <f t="shared" si="13"/>
        <v>1E-50</v>
      </c>
      <c r="AI21" s="42">
        <f t="shared" si="13"/>
        <v>1E-50</v>
      </c>
      <c r="AJ21" s="42">
        <f t="shared" si="13"/>
        <v>1E-50</v>
      </c>
      <c r="AK21" s="42">
        <f t="shared" si="13"/>
        <v>1E-50</v>
      </c>
      <c r="AL21" s="42">
        <f t="shared" si="13"/>
        <v>1E-50</v>
      </c>
      <c r="AM21" s="42">
        <f t="shared" si="13"/>
        <v>1E-50</v>
      </c>
      <c r="AN21" s="42">
        <f t="shared" si="13"/>
        <v>1E-50</v>
      </c>
      <c r="AO21" s="42">
        <f t="shared" si="13"/>
        <v>1E-50</v>
      </c>
      <c r="AP21" s="42">
        <f t="shared" si="13"/>
        <v>1E-50</v>
      </c>
      <c r="AQ21" s="42">
        <f t="shared" si="13"/>
        <v>1E-50</v>
      </c>
      <c r="AR21" s="42">
        <f t="shared" si="13"/>
        <v>1E-50</v>
      </c>
      <c r="AS21" s="42">
        <f t="shared" si="13"/>
        <v>1E-50</v>
      </c>
      <c r="AT21" s="42">
        <f t="shared" si="13"/>
        <v>1E-50</v>
      </c>
      <c r="AU21" s="42">
        <f t="shared" si="13"/>
        <v>1E-50</v>
      </c>
      <c r="AV21" s="42">
        <f t="shared" si="13"/>
        <v>1E-50</v>
      </c>
      <c r="AW21" s="42">
        <f t="shared" si="13"/>
        <v>1E-50</v>
      </c>
      <c r="AX21" s="42">
        <f t="shared" si="13"/>
        <v>1E-50</v>
      </c>
      <c r="AY21" s="42">
        <f t="shared" si="13"/>
        <v>1E-50</v>
      </c>
      <c r="AZ21" s="42">
        <f t="shared" si="13"/>
        <v>1E-50</v>
      </c>
      <c r="BA21" s="42">
        <f t="shared" si="13"/>
        <v>1E-50</v>
      </c>
      <c r="BB21" s="42">
        <f t="shared" si="13"/>
        <v>1E-50</v>
      </c>
      <c r="BC21" s="42">
        <f t="shared" si="13"/>
        <v>1E-50</v>
      </c>
      <c r="BD21" s="42">
        <f t="shared" si="13"/>
        <v>1E-50</v>
      </c>
      <c r="BE21" s="42">
        <f t="shared" si="13"/>
        <v>1E-50</v>
      </c>
      <c r="BF21" s="42">
        <f t="shared" si="13"/>
        <v>1E-50</v>
      </c>
      <c r="BG21" s="42">
        <f t="shared" si="13"/>
        <v>1E-50</v>
      </c>
      <c r="BH21" s="42">
        <f t="shared" si="13"/>
        <v>1E-50</v>
      </c>
      <c r="BI21" s="42">
        <f t="shared" si="13"/>
        <v>1E-50</v>
      </c>
      <c r="BJ21" s="42">
        <f t="shared" si="13"/>
        <v>1E-50</v>
      </c>
      <c r="BK21" s="42">
        <f t="shared" si="13"/>
        <v>1E-50</v>
      </c>
      <c r="BL21" s="42">
        <f t="shared" si="13"/>
        <v>1E-50</v>
      </c>
      <c r="BM21" s="42">
        <f t="shared" si="13"/>
        <v>1E-50</v>
      </c>
      <c r="BN21" s="42">
        <f t="shared" si="13"/>
        <v>1E-50</v>
      </c>
      <c r="BO21" s="42">
        <f t="shared" si="13"/>
        <v>1E-50</v>
      </c>
      <c r="BP21" s="42">
        <f t="shared" si="13"/>
        <v>1E-50</v>
      </c>
      <c r="BQ21" s="42">
        <f t="shared" si="13"/>
        <v>1E-50</v>
      </c>
      <c r="BR21" s="42">
        <f t="shared" si="13"/>
        <v>1E-50</v>
      </c>
      <c r="BS21" s="42">
        <f t="shared" si="13"/>
        <v>1E-50</v>
      </c>
      <c r="BT21" s="42">
        <f t="shared" si="13"/>
        <v>1E-50</v>
      </c>
      <c r="BU21" s="42">
        <f t="shared" si="13"/>
        <v>1E-50</v>
      </c>
      <c r="BV21" s="42">
        <f t="shared" si="13"/>
        <v>1E-50</v>
      </c>
      <c r="BW21" s="42">
        <f t="shared" si="13"/>
        <v>1E-50</v>
      </c>
      <c r="BX21" s="42">
        <f t="shared" si="13"/>
        <v>1E-50</v>
      </c>
      <c r="BY21" s="42">
        <f t="shared" si="13"/>
        <v>1E-50</v>
      </c>
      <c r="BZ21" s="42">
        <f t="shared" si="13"/>
        <v>1E-50</v>
      </c>
      <c r="CA21" s="42">
        <f t="shared" si="13"/>
        <v>1E-50</v>
      </c>
      <c r="CB21" s="42">
        <f t="shared" si="12"/>
        <v>1E-50</v>
      </c>
      <c r="CC21" s="42">
        <f t="shared" si="12"/>
        <v>1E-50</v>
      </c>
      <c r="CD21" s="42">
        <f t="shared" si="12"/>
        <v>1E-50</v>
      </c>
      <c r="CE21" s="42">
        <f t="shared" si="12"/>
        <v>1E-50</v>
      </c>
      <c r="CF21" s="42">
        <f t="shared" si="12"/>
        <v>1E-50</v>
      </c>
      <c r="CG21" s="42">
        <f t="shared" si="12"/>
        <v>1E-50</v>
      </c>
      <c r="CH21" s="42">
        <f t="shared" si="12"/>
        <v>1E-50</v>
      </c>
      <c r="CI21" s="42">
        <f t="shared" si="12"/>
        <v>1E-50</v>
      </c>
      <c r="CJ21" s="42">
        <f t="shared" si="12"/>
        <v>1E-50</v>
      </c>
      <c r="CK21" s="42">
        <f t="shared" si="12"/>
        <v>1E-50</v>
      </c>
      <c r="CL21" s="42">
        <f t="shared" si="12"/>
        <v>1E-50</v>
      </c>
      <c r="CM21" s="42">
        <f t="shared" si="12"/>
        <v>1E-50</v>
      </c>
      <c r="CN21" s="42">
        <f t="shared" si="12"/>
        <v>1E-50</v>
      </c>
      <c r="CO21" s="42">
        <f t="shared" si="12"/>
        <v>1E-50</v>
      </c>
      <c r="CP21" s="42">
        <f t="shared" si="12"/>
        <v>1E-50</v>
      </c>
      <c r="CQ21" s="42">
        <f t="shared" si="12"/>
        <v>1E-50</v>
      </c>
      <c r="CR21" s="42">
        <f t="shared" si="12"/>
        <v>1E-50</v>
      </c>
      <c r="CS21" s="42">
        <f t="shared" si="12"/>
        <v>1E-50</v>
      </c>
      <c r="CT21" s="42">
        <f t="shared" si="12"/>
        <v>1E-50</v>
      </c>
      <c r="CU21" s="42">
        <f t="shared" si="12"/>
        <v>1E-50</v>
      </c>
      <c r="CV21" s="42">
        <f t="shared" si="12"/>
        <v>1E-50</v>
      </c>
      <c r="CW21" s="42">
        <f t="shared" si="12"/>
        <v>1E-50</v>
      </c>
      <c r="CX21" s="42">
        <f t="shared" si="12"/>
        <v>1E-50</v>
      </c>
      <c r="CY21" s="42">
        <f t="shared" si="12"/>
        <v>1E-50</v>
      </c>
      <c r="CZ21" s="42">
        <f t="shared" si="12"/>
        <v>1E-50</v>
      </c>
      <c r="DA21" s="42">
        <f t="shared" si="12"/>
        <v>1E-50</v>
      </c>
      <c r="DB21" s="42">
        <f t="shared" si="12"/>
        <v>1E-50</v>
      </c>
      <c r="DC21" s="42">
        <f t="shared" si="12"/>
        <v>1E-50</v>
      </c>
      <c r="DD21" s="42">
        <f t="shared" si="12"/>
        <v>1E-50</v>
      </c>
      <c r="DE21" s="42">
        <f t="shared" si="12"/>
        <v>1E-50</v>
      </c>
      <c r="DF21" s="42">
        <f t="shared" si="12"/>
        <v>1E-50</v>
      </c>
      <c r="DG21" s="42">
        <f t="shared" si="12"/>
        <v>1E-50</v>
      </c>
      <c r="DH21" s="42">
        <f t="shared" si="12"/>
        <v>1E-50</v>
      </c>
      <c r="DI21" s="43">
        <f t="shared" si="12"/>
        <v>1E-50</v>
      </c>
    </row>
    <row r="22" spans="3:113" ht="20.25" customHeight="1" x14ac:dyDescent="0.4">
      <c r="C22" s="14"/>
      <c r="D22" s="124"/>
      <c r="E22" s="21"/>
      <c r="F22" s="26"/>
      <c r="G22" s="24"/>
      <c r="H22" s="18"/>
      <c r="I22" s="18"/>
      <c r="J22" s="10"/>
      <c r="K22" s="33">
        <v>1.1386891576449156E-53</v>
      </c>
      <c r="L22" s="120">
        <v>1.1386891576449156E-53</v>
      </c>
      <c r="M22" s="35"/>
      <c r="N22" s="161"/>
      <c r="O22" s="103">
        <f t="shared" si="6"/>
        <v>1E-50</v>
      </c>
      <c r="P22" s="42">
        <f t="shared" si="13"/>
        <v>1E-50</v>
      </c>
      <c r="Q22" s="42">
        <f t="shared" si="13"/>
        <v>1E-50</v>
      </c>
      <c r="R22" s="42">
        <f t="shared" si="13"/>
        <v>1E-50</v>
      </c>
      <c r="S22" s="42">
        <f t="shared" si="13"/>
        <v>1E-50</v>
      </c>
      <c r="T22" s="42">
        <f t="shared" si="13"/>
        <v>1E-50</v>
      </c>
      <c r="U22" s="42">
        <f t="shared" si="13"/>
        <v>1E-50</v>
      </c>
      <c r="V22" s="42">
        <f t="shared" si="13"/>
        <v>1E-50</v>
      </c>
      <c r="W22" s="42">
        <f t="shared" si="13"/>
        <v>1E-50</v>
      </c>
      <c r="X22" s="42">
        <f t="shared" si="13"/>
        <v>1E-50</v>
      </c>
      <c r="Y22" s="42">
        <f t="shared" si="13"/>
        <v>1E-50</v>
      </c>
      <c r="Z22" s="42">
        <f t="shared" si="13"/>
        <v>1E-50</v>
      </c>
      <c r="AA22" s="42">
        <f t="shared" si="13"/>
        <v>1E-50</v>
      </c>
      <c r="AB22" s="42">
        <f t="shared" si="13"/>
        <v>1E-50</v>
      </c>
      <c r="AC22" s="42">
        <f t="shared" si="13"/>
        <v>1E-50</v>
      </c>
      <c r="AD22" s="42">
        <f t="shared" si="13"/>
        <v>1E-50</v>
      </c>
      <c r="AE22" s="42">
        <f t="shared" si="13"/>
        <v>1E-50</v>
      </c>
      <c r="AF22" s="42">
        <f t="shared" si="13"/>
        <v>1E-50</v>
      </c>
      <c r="AG22" s="42">
        <f t="shared" si="13"/>
        <v>1E-50</v>
      </c>
      <c r="AH22" s="42">
        <f t="shared" si="13"/>
        <v>1E-50</v>
      </c>
      <c r="AI22" s="42">
        <f t="shared" si="13"/>
        <v>1E-50</v>
      </c>
      <c r="AJ22" s="42">
        <f t="shared" si="13"/>
        <v>1E-50</v>
      </c>
      <c r="AK22" s="42">
        <f t="shared" si="13"/>
        <v>1E-50</v>
      </c>
      <c r="AL22" s="42">
        <f t="shared" si="13"/>
        <v>1E-50</v>
      </c>
      <c r="AM22" s="42">
        <f t="shared" si="13"/>
        <v>1E-50</v>
      </c>
      <c r="AN22" s="42">
        <f t="shared" si="13"/>
        <v>1E-50</v>
      </c>
      <c r="AO22" s="42">
        <f t="shared" si="13"/>
        <v>1E-50</v>
      </c>
      <c r="AP22" s="42">
        <f t="shared" si="13"/>
        <v>1E-50</v>
      </c>
      <c r="AQ22" s="42">
        <f t="shared" si="13"/>
        <v>1E-50</v>
      </c>
      <c r="AR22" s="42">
        <f t="shared" si="13"/>
        <v>1E-50</v>
      </c>
      <c r="AS22" s="42">
        <f t="shared" si="13"/>
        <v>1E-50</v>
      </c>
      <c r="AT22" s="42">
        <f t="shared" si="13"/>
        <v>1E-50</v>
      </c>
      <c r="AU22" s="42">
        <f t="shared" si="13"/>
        <v>1E-50</v>
      </c>
      <c r="AV22" s="42">
        <f t="shared" si="13"/>
        <v>1E-50</v>
      </c>
      <c r="AW22" s="42">
        <f t="shared" si="13"/>
        <v>1E-50</v>
      </c>
      <c r="AX22" s="42">
        <f t="shared" si="13"/>
        <v>1E-50</v>
      </c>
      <c r="AY22" s="42">
        <f t="shared" si="13"/>
        <v>1E-50</v>
      </c>
      <c r="AZ22" s="42">
        <f t="shared" si="13"/>
        <v>1E-50</v>
      </c>
      <c r="BA22" s="42">
        <f t="shared" si="13"/>
        <v>1E-50</v>
      </c>
      <c r="BB22" s="42">
        <f t="shared" si="13"/>
        <v>1E-50</v>
      </c>
      <c r="BC22" s="42">
        <f t="shared" si="13"/>
        <v>1E-50</v>
      </c>
      <c r="BD22" s="42">
        <f t="shared" si="13"/>
        <v>1E-50</v>
      </c>
      <c r="BE22" s="42">
        <f t="shared" si="13"/>
        <v>1E-50</v>
      </c>
      <c r="BF22" s="42">
        <f t="shared" si="13"/>
        <v>1E-50</v>
      </c>
      <c r="BG22" s="42">
        <f t="shared" si="13"/>
        <v>1E-50</v>
      </c>
      <c r="BH22" s="42">
        <f t="shared" si="13"/>
        <v>1E-50</v>
      </c>
      <c r="BI22" s="42">
        <f t="shared" si="13"/>
        <v>1E-50</v>
      </c>
      <c r="BJ22" s="42">
        <f t="shared" si="13"/>
        <v>1E-50</v>
      </c>
      <c r="BK22" s="42">
        <f t="shared" si="13"/>
        <v>1E-50</v>
      </c>
      <c r="BL22" s="42">
        <f t="shared" si="13"/>
        <v>1E-50</v>
      </c>
      <c r="BM22" s="42">
        <f t="shared" si="13"/>
        <v>1E-50</v>
      </c>
      <c r="BN22" s="42">
        <f t="shared" si="13"/>
        <v>1E-50</v>
      </c>
      <c r="BO22" s="42">
        <f t="shared" si="13"/>
        <v>1E-50</v>
      </c>
      <c r="BP22" s="42">
        <f t="shared" si="13"/>
        <v>1E-50</v>
      </c>
      <c r="BQ22" s="42">
        <f t="shared" si="13"/>
        <v>1E-50</v>
      </c>
      <c r="BR22" s="42">
        <f t="shared" si="13"/>
        <v>1E-50</v>
      </c>
      <c r="BS22" s="42">
        <f t="shared" si="13"/>
        <v>1E-50</v>
      </c>
      <c r="BT22" s="42">
        <f t="shared" si="13"/>
        <v>1E-50</v>
      </c>
      <c r="BU22" s="42">
        <f t="shared" si="13"/>
        <v>1E-50</v>
      </c>
      <c r="BV22" s="42">
        <f t="shared" si="13"/>
        <v>1E-50</v>
      </c>
      <c r="BW22" s="42">
        <f t="shared" si="13"/>
        <v>1E-50</v>
      </c>
      <c r="BX22" s="42">
        <f t="shared" si="13"/>
        <v>1E-50</v>
      </c>
      <c r="BY22" s="42">
        <f t="shared" si="13"/>
        <v>1E-50</v>
      </c>
      <c r="BZ22" s="42">
        <f t="shared" si="13"/>
        <v>1E-50</v>
      </c>
      <c r="CA22" s="42">
        <f t="shared" si="13"/>
        <v>1E-50</v>
      </c>
      <c r="CB22" s="42">
        <f t="shared" si="12"/>
        <v>1E-50</v>
      </c>
      <c r="CC22" s="42">
        <f t="shared" si="12"/>
        <v>1E-50</v>
      </c>
      <c r="CD22" s="42">
        <f t="shared" si="12"/>
        <v>1E-50</v>
      </c>
      <c r="CE22" s="42">
        <f t="shared" si="12"/>
        <v>1E-50</v>
      </c>
      <c r="CF22" s="42">
        <f t="shared" si="12"/>
        <v>1E-50</v>
      </c>
      <c r="CG22" s="42">
        <f t="shared" si="12"/>
        <v>1E-50</v>
      </c>
      <c r="CH22" s="42">
        <f t="shared" si="12"/>
        <v>1E-50</v>
      </c>
      <c r="CI22" s="42">
        <f t="shared" si="12"/>
        <v>1E-50</v>
      </c>
      <c r="CJ22" s="42">
        <f t="shared" si="12"/>
        <v>1E-50</v>
      </c>
      <c r="CK22" s="42">
        <f t="shared" si="12"/>
        <v>1E-50</v>
      </c>
      <c r="CL22" s="42">
        <f t="shared" si="12"/>
        <v>1E-50</v>
      </c>
      <c r="CM22" s="42">
        <f t="shared" si="12"/>
        <v>1E-50</v>
      </c>
      <c r="CN22" s="42">
        <f t="shared" si="12"/>
        <v>1E-50</v>
      </c>
      <c r="CO22" s="42">
        <f t="shared" si="12"/>
        <v>1E-50</v>
      </c>
      <c r="CP22" s="42">
        <f t="shared" si="12"/>
        <v>1E-50</v>
      </c>
      <c r="CQ22" s="42">
        <f t="shared" si="12"/>
        <v>1E-50</v>
      </c>
      <c r="CR22" s="42">
        <f t="shared" si="12"/>
        <v>1E-50</v>
      </c>
      <c r="CS22" s="42">
        <f t="shared" si="12"/>
        <v>1E-50</v>
      </c>
      <c r="CT22" s="42">
        <f t="shared" si="12"/>
        <v>1E-50</v>
      </c>
      <c r="CU22" s="42">
        <f t="shared" si="12"/>
        <v>1E-50</v>
      </c>
      <c r="CV22" s="42">
        <f t="shared" si="12"/>
        <v>1E-50</v>
      </c>
      <c r="CW22" s="42">
        <f t="shared" si="12"/>
        <v>1E-50</v>
      </c>
      <c r="CX22" s="42">
        <f t="shared" si="12"/>
        <v>1E-50</v>
      </c>
      <c r="CY22" s="42">
        <f t="shared" si="12"/>
        <v>1E-50</v>
      </c>
      <c r="CZ22" s="42">
        <f t="shared" si="12"/>
        <v>1E-50</v>
      </c>
      <c r="DA22" s="42">
        <f t="shared" si="12"/>
        <v>1E-50</v>
      </c>
      <c r="DB22" s="42">
        <f t="shared" si="12"/>
        <v>1E-50</v>
      </c>
      <c r="DC22" s="42">
        <f t="shared" si="12"/>
        <v>1E-50</v>
      </c>
      <c r="DD22" s="42">
        <f t="shared" si="12"/>
        <v>1E-50</v>
      </c>
      <c r="DE22" s="42">
        <f t="shared" si="12"/>
        <v>1E-50</v>
      </c>
      <c r="DF22" s="42">
        <f t="shared" si="12"/>
        <v>1E-50</v>
      </c>
      <c r="DG22" s="42">
        <f t="shared" si="12"/>
        <v>1E-50</v>
      </c>
      <c r="DH22" s="42">
        <f t="shared" si="12"/>
        <v>1E-50</v>
      </c>
      <c r="DI22" s="43">
        <f t="shared" si="12"/>
        <v>1E-50</v>
      </c>
    </row>
    <row r="23" spans="3:113" ht="20.25" customHeight="1" x14ac:dyDescent="0.4">
      <c r="C23" s="14"/>
      <c r="D23" s="124"/>
      <c r="E23" s="21"/>
      <c r="F23" s="26"/>
      <c r="G23" s="24"/>
      <c r="H23" s="18"/>
      <c r="I23" s="18"/>
      <c r="J23" s="10"/>
      <c r="K23" s="33">
        <v>1.1386891576449156E-53</v>
      </c>
      <c r="L23" s="120">
        <v>1.1386891576449156E-53</v>
      </c>
      <c r="M23" s="35"/>
      <c r="N23" s="161"/>
      <c r="O23" s="103">
        <f t="shared" si="6"/>
        <v>1E-50</v>
      </c>
      <c r="P23" s="42">
        <f t="shared" si="13"/>
        <v>1E-50</v>
      </c>
      <c r="Q23" s="42">
        <f t="shared" si="13"/>
        <v>1E-50</v>
      </c>
      <c r="R23" s="42">
        <f t="shared" si="13"/>
        <v>1E-50</v>
      </c>
      <c r="S23" s="42">
        <f t="shared" si="13"/>
        <v>1E-50</v>
      </c>
      <c r="T23" s="42">
        <f t="shared" si="13"/>
        <v>1E-50</v>
      </c>
      <c r="U23" s="42">
        <f t="shared" si="13"/>
        <v>1E-50</v>
      </c>
      <c r="V23" s="42">
        <f t="shared" si="13"/>
        <v>1E-50</v>
      </c>
      <c r="W23" s="42">
        <f t="shared" si="13"/>
        <v>1E-50</v>
      </c>
      <c r="X23" s="42">
        <f t="shared" si="13"/>
        <v>1E-50</v>
      </c>
      <c r="Y23" s="42">
        <f t="shared" si="13"/>
        <v>1E-50</v>
      </c>
      <c r="Z23" s="42">
        <f t="shared" si="13"/>
        <v>1E-50</v>
      </c>
      <c r="AA23" s="42">
        <f t="shared" si="13"/>
        <v>1E-50</v>
      </c>
      <c r="AB23" s="42">
        <f t="shared" si="13"/>
        <v>1E-50</v>
      </c>
      <c r="AC23" s="42">
        <f t="shared" si="13"/>
        <v>1E-50</v>
      </c>
      <c r="AD23" s="42">
        <f t="shared" si="13"/>
        <v>1E-50</v>
      </c>
      <c r="AE23" s="42">
        <f t="shared" si="13"/>
        <v>1E-50</v>
      </c>
      <c r="AF23" s="42">
        <f t="shared" si="13"/>
        <v>1E-50</v>
      </c>
      <c r="AG23" s="42">
        <f t="shared" si="13"/>
        <v>1E-50</v>
      </c>
      <c r="AH23" s="42">
        <f t="shared" si="13"/>
        <v>1E-50</v>
      </c>
      <c r="AI23" s="42">
        <f t="shared" si="13"/>
        <v>1E-50</v>
      </c>
      <c r="AJ23" s="42">
        <f t="shared" si="13"/>
        <v>1E-50</v>
      </c>
      <c r="AK23" s="42">
        <f t="shared" si="13"/>
        <v>1E-50</v>
      </c>
      <c r="AL23" s="42">
        <f t="shared" si="13"/>
        <v>1E-50</v>
      </c>
      <c r="AM23" s="42">
        <f t="shared" si="13"/>
        <v>1E-50</v>
      </c>
      <c r="AN23" s="42">
        <f t="shared" si="13"/>
        <v>1E-50</v>
      </c>
      <c r="AO23" s="42">
        <f t="shared" si="13"/>
        <v>1E-50</v>
      </c>
      <c r="AP23" s="42">
        <f t="shared" si="13"/>
        <v>1E-50</v>
      </c>
      <c r="AQ23" s="42">
        <f t="shared" si="13"/>
        <v>1E-50</v>
      </c>
      <c r="AR23" s="42">
        <f t="shared" si="13"/>
        <v>1E-50</v>
      </c>
      <c r="AS23" s="42">
        <f t="shared" si="13"/>
        <v>1E-50</v>
      </c>
      <c r="AT23" s="42">
        <f t="shared" si="13"/>
        <v>1E-50</v>
      </c>
      <c r="AU23" s="42">
        <f t="shared" si="13"/>
        <v>1E-50</v>
      </c>
      <c r="AV23" s="42">
        <f t="shared" si="13"/>
        <v>1E-50</v>
      </c>
      <c r="AW23" s="42">
        <f t="shared" si="13"/>
        <v>1E-50</v>
      </c>
      <c r="AX23" s="42">
        <f t="shared" si="13"/>
        <v>1E-50</v>
      </c>
      <c r="AY23" s="42">
        <f t="shared" si="13"/>
        <v>1E-50</v>
      </c>
      <c r="AZ23" s="42">
        <f t="shared" si="13"/>
        <v>1E-50</v>
      </c>
      <c r="BA23" s="42">
        <f t="shared" si="13"/>
        <v>1E-50</v>
      </c>
      <c r="BB23" s="42">
        <f t="shared" si="13"/>
        <v>1E-50</v>
      </c>
      <c r="BC23" s="42">
        <f t="shared" si="13"/>
        <v>1E-50</v>
      </c>
      <c r="BD23" s="42">
        <f t="shared" si="13"/>
        <v>1E-50</v>
      </c>
      <c r="BE23" s="42">
        <f t="shared" si="13"/>
        <v>1E-50</v>
      </c>
      <c r="BF23" s="42">
        <f t="shared" si="13"/>
        <v>1E-50</v>
      </c>
      <c r="BG23" s="42">
        <f t="shared" si="13"/>
        <v>1E-50</v>
      </c>
      <c r="BH23" s="42">
        <f t="shared" si="13"/>
        <v>1E-50</v>
      </c>
      <c r="BI23" s="42">
        <f t="shared" si="13"/>
        <v>1E-50</v>
      </c>
      <c r="BJ23" s="42">
        <f t="shared" si="13"/>
        <v>1E-50</v>
      </c>
      <c r="BK23" s="42">
        <f t="shared" si="13"/>
        <v>1E-50</v>
      </c>
      <c r="BL23" s="42">
        <f t="shared" si="13"/>
        <v>1E-50</v>
      </c>
      <c r="BM23" s="42">
        <f t="shared" si="13"/>
        <v>1E-50</v>
      </c>
      <c r="BN23" s="42">
        <f t="shared" si="13"/>
        <v>1E-50</v>
      </c>
      <c r="BO23" s="42">
        <f t="shared" si="13"/>
        <v>1E-50</v>
      </c>
      <c r="BP23" s="42">
        <f t="shared" si="13"/>
        <v>1E-50</v>
      </c>
      <c r="BQ23" s="42">
        <f t="shared" si="13"/>
        <v>1E-50</v>
      </c>
      <c r="BR23" s="42">
        <f t="shared" si="13"/>
        <v>1E-50</v>
      </c>
      <c r="BS23" s="42">
        <f t="shared" si="13"/>
        <v>1E-50</v>
      </c>
      <c r="BT23" s="42">
        <f t="shared" si="13"/>
        <v>1E-50</v>
      </c>
      <c r="BU23" s="42">
        <f t="shared" si="13"/>
        <v>1E-50</v>
      </c>
      <c r="BV23" s="42">
        <f t="shared" si="13"/>
        <v>1E-50</v>
      </c>
      <c r="BW23" s="42">
        <f t="shared" si="13"/>
        <v>1E-50</v>
      </c>
      <c r="BX23" s="42">
        <f t="shared" si="13"/>
        <v>1E-50</v>
      </c>
      <c r="BY23" s="42">
        <f t="shared" si="13"/>
        <v>1E-50</v>
      </c>
      <c r="BZ23" s="42">
        <f t="shared" si="13"/>
        <v>1E-50</v>
      </c>
      <c r="CA23" s="42">
        <f t="shared" si="13"/>
        <v>1E-50</v>
      </c>
      <c r="CB23" s="42">
        <f t="shared" si="12"/>
        <v>1E-50</v>
      </c>
      <c r="CC23" s="42">
        <f t="shared" si="12"/>
        <v>1E-50</v>
      </c>
      <c r="CD23" s="42">
        <f t="shared" si="12"/>
        <v>1E-50</v>
      </c>
      <c r="CE23" s="42">
        <f t="shared" si="12"/>
        <v>1E-50</v>
      </c>
      <c r="CF23" s="42">
        <f t="shared" si="12"/>
        <v>1E-50</v>
      </c>
      <c r="CG23" s="42">
        <f t="shared" si="12"/>
        <v>1E-50</v>
      </c>
      <c r="CH23" s="42">
        <f t="shared" si="12"/>
        <v>1E-50</v>
      </c>
      <c r="CI23" s="42">
        <f t="shared" si="12"/>
        <v>1E-50</v>
      </c>
      <c r="CJ23" s="42">
        <f t="shared" si="12"/>
        <v>1E-50</v>
      </c>
      <c r="CK23" s="42">
        <f t="shared" si="12"/>
        <v>1E-50</v>
      </c>
      <c r="CL23" s="42">
        <f t="shared" si="12"/>
        <v>1E-50</v>
      </c>
      <c r="CM23" s="42">
        <f t="shared" si="12"/>
        <v>1E-50</v>
      </c>
      <c r="CN23" s="42">
        <f t="shared" si="12"/>
        <v>1E-50</v>
      </c>
      <c r="CO23" s="42">
        <f t="shared" si="12"/>
        <v>1E-50</v>
      </c>
      <c r="CP23" s="42">
        <f t="shared" si="12"/>
        <v>1E-50</v>
      </c>
      <c r="CQ23" s="42">
        <f t="shared" si="12"/>
        <v>1E-50</v>
      </c>
      <c r="CR23" s="42">
        <f t="shared" si="12"/>
        <v>1E-50</v>
      </c>
      <c r="CS23" s="42">
        <f t="shared" si="12"/>
        <v>1E-50</v>
      </c>
      <c r="CT23" s="42">
        <f t="shared" si="12"/>
        <v>1E-50</v>
      </c>
      <c r="CU23" s="42">
        <f t="shared" si="12"/>
        <v>1E-50</v>
      </c>
      <c r="CV23" s="42">
        <f t="shared" si="12"/>
        <v>1E-50</v>
      </c>
      <c r="CW23" s="42">
        <f t="shared" si="12"/>
        <v>1E-50</v>
      </c>
      <c r="CX23" s="42">
        <f t="shared" si="12"/>
        <v>1E-50</v>
      </c>
      <c r="CY23" s="42">
        <f t="shared" si="12"/>
        <v>1E-50</v>
      </c>
      <c r="CZ23" s="42">
        <f t="shared" si="12"/>
        <v>1E-50</v>
      </c>
      <c r="DA23" s="42">
        <f t="shared" si="12"/>
        <v>1E-50</v>
      </c>
      <c r="DB23" s="42">
        <f t="shared" si="12"/>
        <v>1E-50</v>
      </c>
      <c r="DC23" s="42">
        <f t="shared" si="12"/>
        <v>1E-50</v>
      </c>
      <c r="DD23" s="42">
        <f t="shared" si="12"/>
        <v>1E-50</v>
      </c>
      <c r="DE23" s="42">
        <f t="shared" si="12"/>
        <v>1E-50</v>
      </c>
      <c r="DF23" s="42">
        <f t="shared" si="12"/>
        <v>1E-50</v>
      </c>
      <c r="DG23" s="42">
        <f t="shared" si="12"/>
        <v>1E-50</v>
      </c>
      <c r="DH23" s="42">
        <f t="shared" si="12"/>
        <v>1E-50</v>
      </c>
      <c r="DI23" s="43">
        <f t="shared" si="12"/>
        <v>1E-50</v>
      </c>
    </row>
    <row r="24" spans="3:113" ht="20.25" customHeight="1" x14ac:dyDescent="0.4">
      <c r="C24" s="14"/>
      <c r="D24" s="124"/>
      <c r="E24" s="21"/>
      <c r="F24" s="26"/>
      <c r="G24" s="24"/>
      <c r="H24" s="18"/>
      <c r="I24" s="18"/>
      <c r="J24" s="10"/>
      <c r="K24" s="33">
        <v>1.1386891576449156E-53</v>
      </c>
      <c r="L24" s="120">
        <v>1.1386891576449156E-53</v>
      </c>
      <c r="M24" s="35"/>
      <c r="N24" s="161"/>
      <c r="O24" s="103">
        <f t="shared" si="6"/>
        <v>1E-50</v>
      </c>
      <c r="P24" s="42">
        <f t="shared" si="13"/>
        <v>1E-50</v>
      </c>
      <c r="Q24" s="42">
        <f t="shared" si="13"/>
        <v>1E-50</v>
      </c>
      <c r="R24" s="42">
        <f t="shared" si="13"/>
        <v>1E-50</v>
      </c>
      <c r="S24" s="42">
        <f t="shared" si="13"/>
        <v>1E-50</v>
      </c>
      <c r="T24" s="42">
        <f t="shared" si="13"/>
        <v>1E-50</v>
      </c>
      <c r="U24" s="42">
        <f t="shared" si="13"/>
        <v>1E-50</v>
      </c>
      <c r="V24" s="42">
        <f t="shared" si="13"/>
        <v>1E-50</v>
      </c>
      <c r="W24" s="42">
        <f t="shared" si="13"/>
        <v>1E-50</v>
      </c>
      <c r="X24" s="42">
        <f t="shared" si="13"/>
        <v>1E-50</v>
      </c>
      <c r="Y24" s="42">
        <f t="shared" si="13"/>
        <v>1E-50</v>
      </c>
      <c r="Z24" s="42">
        <f t="shared" si="13"/>
        <v>1E-50</v>
      </c>
      <c r="AA24" s="42">
        <f t="shared" si="13"/>
        <v>1E-50</v>
      </c>
      <c r="AB24" s="42">
        <f t="shared" si="13"/>
        <v>1E-50</v>
      </c>
      <c r="AC24" s="42">
        <f t="shared" si="13"/>
        <v>1E-50</v>
      </c>
      <c r="AD24" s="42">
        <f t="shared" si="13"/>
        <v>1E-50</v>
      </c>
      <c r="AE24" s="42">
        <f t="shared" si="13"/>
        <v>1E-50</v>
      </c>
      <c r="AF24" s="42">
        <f t="shared" si="13"/>
        <v>1E-50</v>
      </c>
      <c r="AG24" s="42">
        <f t="shared" si="13"/>
        <v>1E-50</v>
      </c>
      <c r="AH24" s="42">
        <f t="shared" si="13"/>
        <v>1E-50</v>
      </c>
      <c r="AI24" s="42">
        <f t="shared" si="13"/>
        <v>1E-50</v>
      </c>
      <c r="AJ24" s="42">
        <f t="shared" si="13"/>
        <v>1E-50</v>
      </c>
      <c r="AK24" s="42">
        <f t="shared" si="13"/>
        <v>1E-50</v>
      </c>
      <c r="AL24" s="42">
        <f t="shared" si="13"/>
        <v>1E-50</v>
      </c>
      <c r="AM24" s="42">
        <f t="shared" si="13"/>
        <v>1E-50</v>
      </c>
      <c r="AN24" s="42">
        <f t="shared" si="13"/>
        <v>1E-50</v>
      </c>
      <c r="AO24" s="42">
        <f t="shared" si="13"/>
        <v>1E-50</v>
      </c>
      <c r="AP24" s="42">
        <f t="shared" si="13"/>
        <v>1E-50</v>
      </c>
      <c r="AQ24" s="42">
        <f t="shared" si="13"/>
        <v>1E-50</v>
      </c>
      <c r="AR24" s="42">
        <f t="shared" si="13"/>
        <v>1E-50</v>
      </c>
      <c r="AS24" s="42">
        <f t="shared" si="13"/>
        <v>1E-50</v>
      </c>
      <c r="AT24" s="42">
        <f t="shared" si="13"/>
        <v>1E-50</v>
      </c>
      <c r="AU24" s="42">
        <f t="shared" si="13"/>
        <v>1E-50</v>
      </c>
      <c r="AV24" s="42">
        <f t="shared" si="13"/>
        <v>1E-50</v>
      </c>
      <c r="AW24" s="42">
        <f t="shared" si="13"/>
        <v>1E-50</v>
      </c>
      <c r="AX24" s="42">
        <f t="shared" si="13"/>
        <v>1E-50</v>
      </c>
      <c r="AY24" s="42">
        <f t="shared" si="13"/>
        <v>1E-50</v>
      </c>
      <c r="AZ24" s="42">
        <f t="shared" si="13"/>
        <v>1E-50</v>
      </c>
      <c r="BA24" s="42">
        <f t="shared" si="13"/>
        <v>1E-50</v>
      </c>
      <c r="BB24" s="42">
        <f t="shared" si="13"/>
        <v>1E-50</v>
      </c>
      <c r="BC24" s="42">
        <f t="shared" si="13"/>
        <v>1E-50</v>
      </c>
      <c r="BD24" s="42">
        <f t="shared" si="13"/>
        <v>1E-50</v>
      </c>
      <c r="BE24" s="42">
        <f t="shared" si="13"/>
        <v>1E-50</v>
      </c>
      <c r="BF24" s="42">
        <f t="shared" si="13"/>
        <v>1E-50</v>
      </c>
      <c r="BG24" s="42">
        <f t="shared" si="13"/>
        <v>1E-50</v>
      </c>
      <c r="BH24" s="42">
        <f t="shared" si="13"/>
        <v>1E-50</v>
      </c>
      <c r="BI24" s="42">
        <f t="shared" si="13"/>
        <v>1E-50</v>
      </c>
      <c r="BJ24" s="42">
        <f t="shared" si="13"/>
        <v>1E-50</v>
      </c>
      <c r="BK24" s="42">
        <f t="shared" si="13"/>
        <v>1E-50</v>
      </c>
      <c r="BL24" s="42">
        <f t="shared" si="13"/>
        <v>1E-50</v>
      </c>
      <c r="BM24" s="42">
        <f t="shared" si="13"/>
        <v>1E-50</v>
      </c>
      <c r="BN24" s="42">
        <f t="shared" si="13"/>
        <v>1E-50</v>
      </c>
      <c r="BO24" s="42">
        <f t="shared" si="13"/>
        <v>1E-50</v>
      </c>
      <c r="BP24" s="42">
        <f t="shared" si="13"/>
        <v>1E-50</v>
      </c>
      <c r="BQ24" s="42">
        <f t="shared" si="13"/>
        <v>1E-50</v>
      </c>
      <c r="BR24" s="42">
        <f t="shared" si="13"/>
        <v>1E-50</v>
      </c>
      <c r="BS24" s="42">
        <f t="shared" si="13"/>
        <v>1E-50</v>
      </c>
      <c r="BT24" s="42">
        <f t="shared" si="13"/>
        <v>1E-50</v>
      </c>
      <c r="BU24" s="42">
        <f t="shared" si="13"/>
        <v>1E-50</v>
      </c>
      <c r="BV24" s="42">
        <f t="shared" si="13"/>
        <v>1E-50</v>
      </c>
      <c r="BW24" s="42">
        <f t="shared" si="13"/>
        <v>1E-50</v>
      </c>
      <c r="BX24" s="42">
        <f t="shared" si="13"/>
        <v>1E-50</v>
      </c>
      <c r="BY24" s="42">
        <f t="shared" si="13"/>
        <v>1E-50</v>
      </c>
      <c r="BZ24" s="42">
        <f t="shared" si="13"/>
        <v>1E-50</v>
      </c>
      <c r="CA24" s="42">
        <f t="shared" ref="CA24:DI27" si="14">IF( AND($J24="OK",UPPER($D24)="WEIBULL"),
    10^((LN(-LN(1-((CA$8-$H24)/($I24-$H24))))-$E24)/$F24),
    IF(  AND($J24="OK",UPPER($D24)="LOGIT"),
         10^((-LN(1/((CA$8-$H24)/($I24-$H24))-1)-$E24)/$F24),
         IF(  AND($J24="OK",UPPER($D24)="GLOGIT"),
              10^((-LN( (((1/((CA$8-$H24)/($I24-$H24)))^(1/$G24))-1) )-$E24)/$F24),
              1E-50
            )
       )
   )</f>
        <v>1E-50</v>
      </c>
      <c r="CB24" s="42">
        <f t="shared" si="14"/>
        <v>1E-50</v>
      </c>
      <c r="CC24" s="42">
        <f t="shared" si="14"/>
        <v>1E-50</v>
      </c>
      <c r="CD24" s="42">
        <f t="shared" si="14"/>
        <v>1E-50</v>
      </c>
      <c r="CE24" s="42">
        <f t="shared" si="14"/>
        <v>1E-50</v>
      </c>
      <c r="CF24" s="42">
        <f t="shared" si="14"/>
        <v>1E-50</v>
      </c>
      <c r="CG24" s="42">
        <f t="shared" si="14"/>
        <v>1E-50</v>
      </c>
      <c r="CH24" s="42">
        <f t="shared" si="14"/>
        <v>1E-50</v>
      </c>
      <c r="CI24" s="42">
        <f t="shared" si="14"/>
        <v>1E-50</v>
      </c>
      <c r="CJ24" s="42">
        <f t="shared" si="14"/>
        <v>1E-50</v>
      </c>
      <c r="CK24" s="42">
        <f t="shared" si="14"/>
        <v>1E-50</v>
      </c>
      <c r="CL24" s="42">
        <f t="shared" si="14"/>
        <v>1E-50</v>
      </c>
      <c r="CM24" s="42">
        <f t="shared" si="14"/>
        <v>1E-50</v>
      </c>
      <c r="CN24" s="42">
        <f t="shared" si="14"/>
        <v>1E-50</v>
      </c>
      <c r="CO24" s="42">
        <f t="shared" si="14"/>
        <v>1E-50</v>
      </c>
      <c r="CP24" s="42">
        <f t="shared" si="14"/>
        <v>1E-50</v>
      </c>
      <c r="CQ24" s="42">
        <f t="shared" si="14"/>
        <v>1E-50</v>
      </c>
      <c r="CR24" s="42">
        <f t="shared" si="14"/>
        <v>1E-50</v>
      </c>
      <c r="CS24" s="42">
        <f t="shared" si="14"/>
        <v>1E-50</v>
      </c>
      <c r="CT24" s="42">
        <f t="shared" si="14"/>
        <v>1E-50</v>
      </c>
      <c r="CU24" s="42">
        <f t="shared" si="14"/>
        <v>1E-50</v>
      </c>
      <c r="CV24" s="42">
        <f t="shared" si="14"/>
        <v>1E-50</v>
      </c>
      <c r="CW24" s="42">
        <f t="shared" si="14"/>
        <v>1E-50</v>
      </c>
      <c r="CX24" s="42">
        <f t="shared" si="14"/>
        <v>1E-50</v>
      </c>
      <c r="CY24" s="42">
        <f t="shared" si="14"/>
        <v>1E-50</v>
      </c>
      <c r="CZ24" s="42">
        <f t="shared" si="14"/>
        <v>1E-50</v>
      </c>
      <c r="DA24" s="42">
        <f t="shared" si="14"/>
        <v>1E-50</v>
      </c>
      <c r="DB24" s="42">
        <f t="shared" si="14"/>
        <v>1E-50</v>
      </c>
      <c r="DC24" s="42">
        <f t="shared" si="14"/>
        <v>1E-50</v>
      </c>
      <c r="DD24" s="42">
        <f t="shared" si="14"/>
        <v>1E-50</v>
      </c>
      <c r="DE24" s="42">
        <f t="shared" si="14"/>
        <v>1E-50</v>
      </c>
      <c r="DF24" s="42">
        <f t="shared" si="14"/>
        <v>1E-50</v>
      </c>
      <c r="DG24" s="42">
        <f t="shared" si="14"/>
        <v>1E-50</v>
      </c>
      <c r="DH24" s="42">
        <f t="shared" si="14"/>
        <v>1E-50</v>
      </c>
      <c r="DI24" s="43">
        <f t="shared" si="14"/>
        <v>1E-50</v>
      </c>
    </row>
    <row r="25" spans="3:113" ht="20.25" customHeight="1" x14ac:dyDescent="0.4">
      <c r="C25" s="14"/>
      <c r="D25" s="124"/>
      <c r="E25" s="21"/>
      <c r="F25" s="26"/>
      <c r="G25" s="24"/>
      <c r="H25" s="18"/>
      <c r="I25" s="18"/>
      <c r="J25" s="10"/>
      <c r="K25" s="33">
        <v>1.1386891576449156E-53</v>
      </c>
      <c r="L25" s="120">
        <v>1.1386891576449156E-53</v>
      </c>
      <c r="M25" s="35"/>
      <c r="N25" s="161"/>
      <c r="O25" s="103">
        <f t="shared" si="6"/>
        <v>1E-50</v>
      </c>
      <c r="P25" s="42">
        <f t="shared" ref="P25:CA28" si="15">IF( AND($J25="OK",UPPER($D25)="WEIBULL"),
    10^((LN(-LN(1-((P$8-$H25)/($I25-$H25))))-$E25)/$F25),
    IF(  AND($J25="OK",UPPER($D25)="LOGIT"),
         10^((-LN(1/((P$8-$H25)/($I25-$H25))-1)-$E25)/$F25),
         IF(  AND($J25="OK",UPPER($D25)="GLOGIT"),
              10^((-LN( (((1/((P$8-$H25)/($I25-$H25)))^(1/$G25))-1) )-$E25)/$F25),
              1E-50
            )
       )
   )</f>
        <v>1E-50</v>
      </c>
      <c r="Q25" s="42">
        <f t="shared" si="15"/>
        <v>1E-50</v>
      </c>
      <c r="R25" s="42">
        <f t="shared" si="15"/>
        <v>1E-50</v>
      </c>
      <c r="S25" s="42">
        <f t="shared" si="15"/>
        <v>1E-50</v>
      </c>
      <c r="T25" s="42">
        <f t="shared" si="15"/>
        <v>1E-50</v>
      </c>
      <c r="U25" s="42">
        <f t="shared" si="15"/>
        <v>1E-50</v>
      </c>
      <c r="V25" s="42">
        <f t="shared" si="15"/>
        <v>1E-50</v>
      </c>
      <c r="W25" s="42">
        <f t="shared" si="15"/>
        <v>1E-50</v>
      </c>
      <c r="X25" s="42">
        <f t="shared" si="15"/>
        <v>1E-50</v>
      </c>
      <c r="Y25" s="42">
        <f t="shared" si="15"/>
        <v>1E-50</v>
      </c>
      <c r="Z25" s="42">
        <f t="shared" si="15"/>
        <v>1E-50</v>
      </c>
      <c r="AA25" s="42">
        <f t="shared" si="15"/>
        <v>1E-50</v>
      </c>
      <c r="AB25" s="42">
        <f t="shared" si="15"/>
        <v>1E-50</v>
      </c>
      <c r="AC25" s="42">
        <f t="shared" si="15"/>
        <v>1E-50</v>
      </c>
      <c r="AD25" s="42">
        <f t="shared" si="15"/>
        <v>1E-50</v>
      </c>
      <c r="AE25" s="42">
        <f t="shared" si="15"/>
        <v>1E-50</v>
      </c>
      <c r="AF25" s="42">
        <f t="shared" si="15"/>
        <v>1E-50</v>
      </c>
      <c r="AG25" s="42">
        <f t="shared" si="15"/>
        <v>1E-50</v>
      </c>
      <c r="AH25" s="42">
        <f t="shared" si="15"/>
        <v>1E-50</v>
      </c>
      <c r="AI25" s="42">
        <f t="shared" si="15"/>
        <v>1E-50</v>
      </c>
      <c r="AJ25" s="42">
        <f t="shared" si="15"/>
        <v>1E-50</v>
      </c>
      <c r="AK25" s="42">
        <f t="shared" si="15"/>
        <v>1E-50</v>
      </c>
      <c r="AL25" s="42">
        <f t="shared" si="15"/>
        <v>1E-50</v>
      </c>
      <c r="AM25" s="42">
        <f t="shared" si="15"/>
        <v>1E-50</v>
      </c>
      <c r="AN25" s="42">
        <f t="shared" si="15"/>
        <v>1E-50</v>
      </c>
      <c r="AO25" s="42">
        <f t="shared" si="15"/>
        <v>1E-50</v>
      </c>
      <c r="AP25" s="42">
        <f t="shared" si="15"/>
        <v>1E-50</v>
      </c>
      <c r="AQ25" s="42">
        <f t="shared" si="15"/>
        <v>1E-50</v>
      </c>
      <c r="AR25" s="42">
        <f t="shared" si="15"/>
        <v>1E-50</v>
      </c>
      <c r="AS25" s="42">
        <f t="shared" si="15"/>
        <v>1E-50</v>
      </c>
      <c r="AT25" s="42">
        <f t="shared" si="15"/>
        <v>1E-50</v>
      </c>
      <c r="AU25" s="42">
        <f t="shared" si="15"/>
        <v>1E-50</v>
      </c>
      <c r="AV25" s="42">
        <f t="shared" si="15"/>
        <v>1E-50</v>
      </c>
      <c r="AW25" s="42">
        <f t="shared" si="15"/>
        <v>1E-50</v>
      </c>
      <c r="AX25" s="42">
        <f t="shared" si="15"/>
        <v>1E-50</v>
      </c>
      <c r="AY25" s="42">
        <f t="shared" si="15"/>
        <v>1E-50</v>
      </c>
      <c r="AZ25" s="42">
        <f t="shared" si="15"/>
        <v>1E-50</v>
      </c>
      <c r="BA25" s="42">
        <f t="shared" si="15"/>
        <v>1E-50</v>
      </c>
      <c r="BB25" s="42">
        <f t="shared" si="15"/>
        <v>1E-50</v>
      </c>
      <c r="BC25" s="42">
        <f t="shared" si="15"/>
        <v>1E-50</v>
      </c>
      <c r="BD25" s="42">
        <f t="shared" si="15"/>
        <v>1E-50</v>
      </c>
      <c r="BE25" s="42">
        <f t="shared" si="15"/>
        <v>1E-50</v>
      </c>
      <c r="BF25" s="42">
        <f t="shared" si="15"/>
        <v>1E-50</v>
      </c>
      <c r="BG25" s="42">
        <f t="shared" si="15"/>
        <v>1E-50</v>
      </c>
      <c r="BH25" s="42">
        <f t="shared" si="15"/>
        <v>1E-50</v>
      </c>
      <c r="BI25" s="42">
        <f t="shared" si="15"/>
        <v>1E-50</v>
      </c>
      <c r="BJ25" s="42">
        <f t="shared" si="15"/>
        <v>1E-50</v>
      </c>
      <c r="BK25" s="42">
        <f t="shared" si="15"/>
        <v>1E-50</v>
      </c>
      <c r="BL25" s="42">
        <f t="shared" si="15"/>
        <v>1E-50</v>
      </c>
      <c r="BM25" s="42">
        <f t="shared" si="15"/>
        <v>1E-50</v>
      </c>
      <c r="BN25" s="42">
        <f t="shared" si="15"/>
        <v>1E-50</v>
      </c>
      <c r="BO25" s="42">
        <f t="shared" si="15"/>
        <v>1E-50</v>
      </c>
      <c r="BP25" s="42">
        <f t="shared" si="15"/>
        <v>1E-50</v>
      </c>
      <c r="BQ25" s="42">
        <f t="shared" si="15"/>
        <v>1E-50</v>
      </c>
      <c r="BR25" s="42">
        <f t="shared" si="15"/>
        <v>1E-50</v>
      </c>
      <c r="BS25" s="42">
        <f t="shared" si="15"/>
        <v>1E-50</v>
      </c>
      <c r="BT25" s="42">
        <f t="shared" si="15"/>
        <v>1E-50</v>
      </c>
      <c r="BU25" s="42">
        <f t="shared" si="15"/>
        <v>1E-50</v>
      </c>
      <c r="BV25" s="42">
        <f t="shared" si="15"/>
        <v>1E-50</v>
      </c>
      <c r="BW25" s="42">
        <f t="shared" si="15"/>
        <v>1E-50</v>
      </c>
      <c r="BX25" s="42">
        <f t="shared" si="15"/>
        <v>1E-50</v>
      </c>
      <c r="BY25" s="42">
        <f t="shared" si="15"/>
        <v>1E-50</v>
      </c>
      <c r="BZ25" s="42">
        <f t="shared" si="15"/>
        <v>1E-50</v>
      </c>
      <c r="CA25" s="42">
        <f t="shared" si="15"/>
        <v>1E-50</v>
      </c>
      <c r="CB25" s="42">
        <f t="shared" si="14"/>
        <v>1E-50</v>
      </c>
      <c r="CC25" s="42">
        <f t="shared" si="14"/>
        <v>1E-50</v>
      </c>
      <c r="CD25" s="42">
        <f t="shared" si="14"/>
        <v>1E-50</v>
      </c>
      <c r="CE25" s="42">
        <f t="shared" si="14"/>
        <v>1E-50</v>
      </c>
      <c r="CF25" s="42">
        <f t="shared" si="14"/>
        <v>1E-50</v>
      </c>
      <c r="CG25" s="42">
        <f t="shared" si="14"/>
        <v>1E-50</v>
      </c>
      <c r="CH25" s="42">
        <f t="shared" si="14"/>
        <v>1E-50</v>
      </c>
      <c r="CI25" s="42">
        <f t="shared" si="14"/>
        <v>1E-50</v>
      </c>
      <c r="CJ25" s="42">
        <f t="shared" si="14"/>
        <v>1E-50</v>
      </c>
      <c r="CK25" s="42">
        <f t="shared" si="14"/>
        <v>1E-50</v>
      </c>
      <c r="CL25" s="42">
        <f t="shared" si="14"/>
        <v>1E-50</v>
      </c>
      <c r="CM25" s="42">
        <f t="shared" si="14"/>
        <v>1E-50</v>
      </c>
      <c r="CN25" s="42">
        <f t="shared" si="14"/>
        <v>1E-50</v>
      </c>
      <c r="CO25" s="42">
        <f t="shared" si="14"/>
        <v>1E-50</v>
      </c>
      <c r="CP25" s="42">
        <f t="shared" si="14"/>
        <v>1E-50</v>
      </c>
      <c r="CQ25" s="42">
        <f t="shared" si="14"/>
        <v>1E-50</v>
      </c>
      <c r="CR25" s="42">
        <f t="shared" si="14"/>
        <v>1E-50</v>
      </c>
      <c r="CS25" s="42">
        <f t="shared" si="14"/>
        <v>1E-50</v>
      </c>
      <c r="CT25" s="42">
        <f t="shared" si="14"/>
        <v>1E-50</v>
      </c>
      <c r="CU25" s="42">
        <f t="shared" si="14"/>
        <v>1E-50</v>
      </c>
      <c r="CV25" s="42">
        <f t="shared" si="14"/>
        <v>1E-50</v>
      </c>
      <c r="CW25" s="42">
        <f t="shared" si="14"/>
        <v>1E-50</v>
      </c>
      <c r="CX25" s="42">
        <f t="shared" si="14"/>
        <v>1E-50</v>
      </c>
      <c r="CY25" s="42">
        <f t="shared" si="14"/>
        <v>1E-50</v>
      </c>
      <c r="CZ25" s="42">
        <f t="shared" si="14"/>
        <v>1E-50</v>
      </c>
      <c r="DA25" s="42">
        <f t="shared" si="14"/>
        <v>1E-50</v>
      </c>
      <c r="DB25" s="42">
        <f t="shared" si="14"/>
        <v>1E-50</v>
      </c>
      <c r="DC25" s="42">
        <f t="shared" si="14"/>
        <v>1E-50</v>
      </c>
      <c r="DD25" s="42">
        <f t="shared" si="14"/>
        <v>1E-50</v>
      </c>
      <c r="DE25" s="42">
        <f t="shared" si="14"/>
        <v>1E-50</v>
      </c>
      <c r="DF25" s="42">
        <f t="shared" si="14"/>
        <v>1E-50</v>
      </c>
      <c r="DG25" s="42">
        <f t="shared" si="14"/>
        <v>1E-50</v>
      </c>
      <c r="DH25" s="42">
        <f t="shared" si="14"/>
        <v>1E-50</v>
      </c>
      <c r="DI25" s="43">
        <f t="shared" si="14"/>
        <v>1E-50</v>
      </c>
    </row>
    <row r="26" spans="3:113" ht="20.25" customHeight="1" x14ac:dyDescent="0.4">
      <c r="C26" s="14"/>
      <c r="D26" s="124"/>
      <c r="E26" s="21"/>
      <c r="F26" s="26"/>
      <c r="G26" s="24"/>
      <c r="H26" s="18"/>
      <c r="I26" s="18"/>
      <c r="J26" s="10"/>
      <c r="K26" s="33">
        <v>1.1386891576449156E-53</v>
      </c>
      <c r="L26" s="120">
        <v>1.1386891576449156E-53</v>
      </c>
      <c r="M26" s="35"/>
      <c r="N26" s="161"/>
      <c r="O26" s="103">
        <f t="shared" si="6"/>
        <v>1E-50</v>
      </c>
      <c r="P26" s="42">
        <f t="shared" si="15"/>
        <v>1E-50</v>
      </c>
      <c r="Q26" s="42">
        <f t="shared" si="15"/>
        <v>1E-50</v>
      </c>
      <c r="R26" s="42">
        <f t="shared" si="15"/>
        <v>1E-50</v>
      </c>
      <c r="S26" s="42">
        <f t="shared" si="15"/>
        <v>1E-50</v>
      </c>
      <c r="T26" s="42">
        <f t="shared" si="15"/>
        <v>1E-50</v>
      </c>
      <c r="U26" s="42">
        <f t="shared" si="15"/>
        <v>1E-50</v>
      </c>
      <c r="V26" s="42">
        <f t="shared" si="15"/>
        <v>1E-50</v>
      </c>
      <c r="W26" s="42">
        <f t="shared" si="15"/>
        <v>1E-50</v>
      </c>
      <c r="X26" s="42">
        <f t="shared" si="15"/>
        <v>1E-50</v>
      </c>
      <c r="Y26" s="42">
        <f t="shared" si="15"/>
        <v>1E-50</v>
      </c>
      <c r="Z26" s="42">
        <f t="shared" si="15"/>
        <v>1E-50</v>
      </c>
      <c r="AA26" s="42">
        <f t="shared" si="15"/>
        <v>1E-50</v>
      </c>
      <c r="AB26" s="42">
        <f t="shared" si="15"/>
        <v>1E-50</v>
      </c>
      <c r="AC26" s="42">
        <f t="shared" si="15"/>
        <v>1E-50</v>
      </c>
      <c r="AD26" s="42">
        <f t="shared" si="15"/>
        <v>1E-50</v>
      </c>
      <c r="AE26" s="42">
        <f t="shared" si="15"/>
        <v>1E-50</v>
      </c>
      <c r="AF26" s="42">
        <f t="shared" si="15"/>
        <v>1E-50</v>
      </c>
      <c r="AG26" s="42">
        <f t="shared" si="15"/>
        <v>1E-50</v>
      </c>
      <c r="AH26" s="42">
        <f t="shared" si="15"/>
        <v>1E-50</v>
      </c>
      <c r="AI26" s="42">
        <f t="shared" si="15"/>
        <v>1E-50</v>
      </c>
      <c r="AJ26" s="42">
        <f t="shared" si="15"/>
        <v>1E-50</v>
      </c>
      <c r="AK26" s="42">
        <f t="shared" si="15"/>
        <v>1E-50</v>
      </c>
      <c r="AL26" s="42">
        <f t="shared" si="15"/>
        <v>1E-50</v>
      </c>
      <c r="AM26" s="42">
        <f t="shared" si="15"/>
        <v>1E-50</v>
      </c>
      <c r="AN26" s="42">
        <f t="shared" si="15"/>
        <v>1E-50</v>
      </c>
      <c r="AO26" s="42">
        <f t="shared" si="15"/>
        <v>1E-50</v>
      </c>
      <c r="AP26" s="42">
        <f t="shared" si="15"/>
        <v>1E-50</v>
      </c>
      <c r="AQ26" s="42">
        <f t="shared" si="15"/>
        <v>1E-50</v>
      </c>
      <c r="AR26" s="42">
        <f t="shared" si="15"/>
        <v>1E-50</v>
      </c>
      <c r="AS26" s="42">
        <f t="shared" si="15"/>
        <v>1E-50</v>
      </c>
      <c r="AT26" s="42">
        <f t="shared" si="15"/>
        <v>1E-50</v>
      </c>
      <c r="AU26" s="42">
        <f t="shared" si="15"/>
        <v>1E-50</v>
      </c>
      <c r="AV26" s="42">
        <f t="shared" si="15"/>
        <v>1E-50</v>
      </c>
      <c r="AW26" s="42">
        <f t="shared" si="15"/>
        <v>1E-50</v>
      </c>
      <c r="AX26" s="42">
        <f t="shared" si="15"/>
        <v>1E-50</v>
      </c>
      <c r="AY26" s="42">
        <f t="shared" si="15"/>
        <v>1E-50</v>
      </c>
      <c r="AZ26" s="42">
        <f t="shared" si="15"/>
        <v>1E-50</v>
      </c>
      <c r="BA26" s="42">
        <f t="shared" si="15"/>
        <v>1E-50</v>
      </c>
      <c r="BB26" s="42">
        <f t="shared" si="15"/>
        <v>1E-50</v>
      </c>
      <c r="BC26" s="42">
        <f t="shared" si="15"/>
        <v>1E-50</v>
      </c>
      <c r="BD26" s="42">
        <f t="shared" si="15"/>
        <v>1E-50</v>
      </c>
      <c r="BE26" s="42">
        <f t="shared" si="15"/>
        <v>1E-50</v>
      </c>
      <c r="BF26" s="42">
        <f t="shared" si="15"/>
        <v>1E-50</v>
      </c>
      <c r="BG26" s="42">
        <f t="shared" si="15"/>
        <v>1E-50</v>
      </c>
      <c r="BH26" s="42">
        <f t="shared" si="15"/>
        <v>1E-50</v>
      </c>
      <c r="BI26" s="42">
        <f t="shared" si="15"/>
        <v>1E-50</v>
      </c>
      <c r="BJ26" s="42">
        <f t="shared" si="15"/>
        <v>1E-50</v>
      </c>
      <c r="BK26" s="42">
        <f t="shared" si="15"/>
        <v>1E-50</v>
      </c>
      <c r="BL26" s="42">
        <f t="shared" si="15"/>
        <v>1E-50</v>
      </c>
      <c r="BM26" s="42">
        <f t="shared" si="15"/>
        <v>1E-50</v>
      </c>
      <c r="BN26" s="42">
        <f t="shared" si="15"/>
        <v>1E-50</v>
      </c>
      <c r="BO26" s="42">
        <f t="shared" si="15"/>
        <v>1E-50</v>
      </c>
      <c r="BP26" s="42">
        <f t="shared" si="15"/>
        <v>1E-50</v>
      </c>
      <c r="BQ26" s="42">
        <f t="shared" si="15"/>
        <v>1E-50</v>
      </c>
      <c r="BR26" s="42">
        <f t="shared" si="15"/>
        <v>1E-50</v>
      </c>
      <c r="BS26" s="42">
        <f t="shared" si="15"/>
        <v>1E-50</v>
      </c>
      <c r="BT26" s="42">
        <f t="shared" si="15"/>
        <v>1E-50</v>
      </c>
      <c r="BU26" s="42">
        <f t="shared" si="15"/>
        <v>1E-50</v>
      </c>
      <c r="BV26" s="42">
        <f t="shared" si="15"/>
        <v>1E-50</v>
      </c>
      <c r="BW26" s="42">
        <f t="shared" si="15"/>
        <v>1E-50</v>
      </c>
      <c r="BX26" s="42">
        <f t="shared" si="15"/>
        <v>1E-50</v>
      </c>
      <c r="BY26" s="42">
        <f t="shared" si="15"/>
        <v>1E-50</v>
      </c>
      <c r="BZ26" s="42">
        <f t="shared" si="15"/>
        <v>1E-50</v>
      </c>
      <c r="CA26" s="42">
        <f t="shared" si="15"/>
        <v>1E-50</v>
      </c>
      <c r="CB26" s="42">
        <f t="shared" si="14"/>
        <v>1E-50</v>
      </c>
      <c r="CC26" s="42">
        <f t="shared" si="14"/>
        <v>1E-50</v>
      </c>
      <c r="CD26" s="42">
        <f t="shared" si="14"/>
        <v>1E-50</v>
      </c>
      <c r="CE26" s="42">
        <f t="shared" si="14"/>
        <v>1E-50</v>
      </c>
      <c r="CF26" s="42">
        <f t="shared" si="14"/>
        <v>1E-50</v>
      </c>
      <c r="CG26" s="42">
        <f t="shared" si="14"/>
        <v>1E-50</v>
      </c>
      <c r="CH26" s="42">
        <f t="shared" si="14"/>
        <v>1E-50</v>
      </c>
      <c r="CI26" s="42">
        <f t="shared" si="14"/>
        <v>1E-50</v>
      </c>
      <c r="CJ26" s="42">
        <f t="shared" si="14"/>
        <v>1E-50</v>
      </c>
      <c r="CK26" s="42">
        <f t="shared" si="14"/>
        <v>1E-50</v>
      </c>
      <c r="CL26" s="42">
        <f t="shared" si="14"/>
        <v>1E-50</v>
      </c>
      <c r="CM26" s="42">
        <f t="shared" si="14"/>
        <v>1E-50</v>
      </c>
      <c r="CN26" s="42">
        <f t="shared" si="14"/>
        <v>1E-50</v>
      </c>
      <c r="CO26" s="42">
        <f t="shared" si="14"/>
        <v>1E-50</v>
      </c>
      <c r="CP26" s="42">
        <f t="shared" si="14"/>
        <v>1E-50</v>
      </c>
      <c r="CQ26" s="42">
        <f t="shared" si="14"/>
        <v>1E-50</v>
      </c>
      <c r="CR26" s="42">
        <f t="shared" si="14"/>
        <v>1E-50</v>
      </c>
      <c r="CS26" s="42">
        <f t="shared" si="14"/>
        <v>1E-50</v>
      </c>
      <c r="CT26" s="42">
        <f t="shared" si="14"/>
        <v>1E-50</v>
      </c>
      <c r="CU26" s="42">
        <f t="shared" si="14"/>
        <v>1E-50</v>
      </c>
      <c r="CV26" s="42">
        <f t="shared" si="14"/>
        <v>1E-50</v>
      </c>
      <c r="CW26" s="42">
        <f t="shared" si="14"/>
        <v>1E-50</v>
      </c>
      <c r="CX26" s="42">
        <f t="shared" si="14"/>
        <v>1E-50</v>
      </c>
      <c r="CY26" s="42">
        <f t="shared" si="14"/>
        <v>1E-50</v>
      </c>
      <c r="CZ26" s="42">
        <f t="shared" si="14"/>
        <v>1E-50</v>
      </c>
      <c r="DA26" s="42">
        <f t="shared" si="14"/>
        <v>1E-50</v>
      </c>
      <c r="DB26" s="42">
        <f t="shared" si="14"/>
        <v>1E-50</v>
      </c>
      <c r="DC26" s="42">
        <f t="shared" si="14"/>
        <v>1E-50</v>
      </c>
      <c r="DD26" s="42">
        <f t="shared" si="14"/>
        <v>1E-50</v>
      </c>
      <c r="DE26" s="42">
        <f t="shared" si="14"/>
        <v>1E-50</v>
      </c>
      <c r="DF26" s="42">
        <f t="shared" si="14"/>
        <v>1E-50</v>
      </c>
      <c r="DG26" s="42">
        <f t="shared" si="14"/>
        <v>1E-50</v>
      </c>
      <c r="DH26" s="42">
        <f t="shared" si="14"/>
        <v>1E-50</v>
      </c>
      <c r="DI26" s="43">
        <f t="shared" si="14"/>
        <v>1E-50</v>
      </c>
    </row>
    <row r="27" spans="3:113" ht="20.25" customHeight="1" x14ac:dyDescent="0.4">
      <c r="C27" s="14"/>
      <c r="D27" s="124"/>
      <c r="E27" s="21"/>
      <c r="F27" s="26"/>
      <c r="G27" s="24"/>
      <c r="H27" s="18"/>
      <c r="I27" s="18"/>
      <c r="J27" s="10"/>
      <c r="K27" s="33">
        <v>1.1386891576449156E-53</v>
      </c>
      <c r="L27" s="120">
        <v>1.1386891576449156E-53</v>
      </c>
      <c r="M27" s="35"/>
      <c r="N27" s="161"/>
      <c r="O27" s="103">
        <f t="shared" si="6"/>
        <v>1E-50</v>
      </c>
      <c r="P27" s="42">
        <f t="shared" si="15"/>
        <v>1E-50</v>
      </c>
      <c r="Q27" s="42">
        <f t="shared" si="15"/>
        <v>1E-50</v>
      </c>
      <c r="R27" s="42">
        <f t="shared" si="15"/>
        <v>1E-50</v>
      </c>
      <c r="S27" s="42">
        <f t="shared" si="15"/>
        <v>1E-50</v>
      </c>
      <c r="T27" s="42">
        <f t="shared" si="15"/>
        <v>1E-50</v>
      </c>
      <c r="U27" s="42">
        <f t="shared" si="15"/>
        <v>1E-50</v>
      </c>
      <c r="V27" s="42">
        <f t="shared" si="15"/>
        <v>1E-50</v>
      </c>
      <c r="W27" s="42">
        <f t="shared" si="15"/>
        <v>1E-50</v>
      </c>
      <c r="X27" s="42">
        <f t="shared" si="15"/>
        <v>1E-50</v>
      </c>
      <c r="Y27" s="42">
        <f t="shared" si="15"/>
        <v>1E-50</v>
      </c>
      <c r="Z27" s="42">
        <f t="shared" si="15"/>
        <v>1E-50</v>
      </c>
      <c r="AA27" s="42">
        <f t="shared" si="15"/>
        <v>1E-50</v>
      </c>
      <c r="AB27" s="42">
        <f t="shared" si="15"/>
        <v>1E-50</v>
      </c>
      <c r="AC27" s="42">
        <f t="shared" si="15"/>
        <v>1E-50</v>
      </c>
      <c r="AD27" s="42">
        <f t="shared" si="15"/>
        <v>1E-50</v>
      </c>
      <c r="AE27" s="42">
        <f t="shared" si="15"/>
        <v>1E-50</v>
      </c>
      <c r="AF27" s="42">
        <f t="shared" si="15"/>
        <v>1E-50</v>
      </c>
      <c r="AG27" s="42">
        <f t="shared" si="15"/>
        <v>1E-50</v>
      </c>
      <c r="AH27" s="42">
        <f t="shared" si="15"/>
        <v>1E-50</v>
      </c>
      <c r="AI27" s="42">
        <f t="shared" si="15"/>
        <v>1E-50</v>
      </c>
      <c r="AJ27" s="42">
        <f t="shared" si="15"/>
        <v>1E-50</v>
      </c>
      <c r="AK27" s="42">
        <f t="shared" si="15"/>
        <v>1E-50</v>
      </c>
      <c r="AL27" s="42">
        <f t="shared" si="15"/>
        <v>1E-50</v>
      </c>
      <c r="AM27" s="42">
        <f t="shared" si="15"/>
        <v>1E-50</v>
      </c>
      <c r="AN27" s="42">
        <f t="shared" si="15"/>
        <v>1E-50</v>
      </c>
      <c r="AO27" s="42">
        <f t="shared" si="15"/>
        <v>1E-50</v>
      </c>
      <c r="AP27" s="42">
        <f t="shared" si="15"/>
        <v>1E-50</v>
      </c>
      <c r="AQ27" s="42">
        <f t="shared" si="15"/>
        <v>1E-50</v>
      </c>
      <c r="AR27" s="42">
        <f t="shared" si="15"/>
        <v>1E-50</v>
      </c>
      <c r="AS27" s="42">
        <f t="shared" si="15"/>
        <v>1E-50</v>
      </c>
      <c r="AT27" s="42">
        <f t="shared" si="15"/>
        <v>1E-50</v>
      </c>
      <c r="AU27" s="42">
        <f t="shared" si="15"/>
        <v>1E-50</v>
      </c>
      <c r="AV27" s="42">
        <f t="shared" si="15"/>
        <v>1E-50</v>
      </c>
      <c r="AW27" s="42">
        <f t="shared" si="15"/>
        <v>1E-50</v>
      </c>
      <c r="AX27" s="42">
        <f t="shared" si="15"/>
        <v>1E-50</v>
      </c>
      <c r="AY27" s="42">
        <f t="shared" si="15"/>
        <v>1E-50</v>
      </c>
      <c r="AZ27" s="42">
        <f t="shared" si="15"/>
        <v>1E-50</v>
      </c>
      <c r="BA27" s="42">
        <f t="shared" si="15"/>
        <v>1E-50</v>
      </c>
      <c r="BB27" s="42">
        <f t="shared" si="15"/>
        <v>1E-50</v>
      </c>
      <c r="BC27" s="42">
        <f t="shared" si="15"/>
        <v>1E-50</v>
      </c>
      <c r="BD27" s="42">
        <f t="shared" si="15"/>
        <v>1E-50</v>
      </c>
      <c r="BE27" s="42">
        <f t="shared" si="15"/>
        <v>1E-50</v>
      </c>
      <c r="BF27" s="42">
        <f t="shared" si="15"/>
        <v>1E-50</v>
      </c>
      <c r="BG27" s="42">
        <f t="shared" si="15"/>
        <v>1E-50</v>
      </c>
      <c r="BH27" s="42">
        <f t="shared" si="15"/>
        <v>1E-50</v>
      </c>
      <c r="BI27" s="42">
        <f t="shared" si="15"/>
        <v>1E-50</v>
      </c>
      <c r="BJ27" s="42">
        <f t="shared" si="15"/>
        <v>1E-50</v>
      </c>
      <c r="BK27" s="42">
        <f t="shared" si="15"/>
        <v>1E-50</v>
      </c>
      <c r="BL27" s="42">
        <f t="shared" si="15"/>
        <v>1E-50</v>
      </c>
      <c r="BM27" s="42">
        <f t="shared" si="15"/>
        <v>1E-50</v>
      </c>
      <c r="BN27" s="42">
        <f t="shared" si="15"/>
        <v>1E-50</v>
      </c>
      <c r="BO27" s="42">
        <f t="shared" si="15"/>
        <v>1E-50</v>
      </c>
      <c r="BP27" s="42">
        <f t="shared" si="15"/>
        <v>1E-50</v>
      </c>
      <c r="BQ27" s="42">
        <f t="shared" si="15"/>
        <v>1E-50</v>
      </c>
      <c r="BR27" s="42">
        <f t="shared" si="15"/>
        <v>1E-50</v>
      </c>
      <c r="BS27" s="42">
        <f t="shared" si="15"/>
        <v>1E-50</v>
      </c>
      <c r="BT27" s="42">
        <f t="shared" si="15"/>
        <v>1E-50</v>
      </c>
      <c r="BU27" s="42">
        <f t="shared" si="15"/>
        <v>1E-50</v>
      </c>
      <c r="BV27" s="42">
        <f t="shared" si="15"/>
        <v>1E-50</v>
      </c>
      <c r="BW27" s="42">
        <f t="shared" si="15"/>
        <v>1E-50</v>
      </c>
      <c r="BX27" s="42">
        <f t="shared" si="15"/>
        <v>1E-50</v>
      </c>
      <c r="BY27" s="42">
        <f t="shared" si="15"/>
        <v>1E-50</v>
      </c>
      <c r="BZ27" s="42">
        <f t="shared" si="15"/>
        <v>1E-50</v>
      </c>
      <c r="CA27" s="42">
        <f t="shared" si="15"/>
        <v>1E-50</v>
      </c>
      <c r="CB27" s="42">
        <f t="shared" si="14"/>
        <v>1E-50</v>
      </c>
      <c r="CC27" s="42">
        <f t="shared" si="14"/>
        <v>1E-50</v>
      </c>
      <c r="CD27" s="42">
        <f t="shared" si="14"/>
        <v>1E-50</v>
      </c>
      <c r="CE27" s="42">
        <f t="shared" si="14"/>
        <v>1E-50</v>
      </c>
      <c r="CF27" s="42">
        <f t="shared" si="14"/>
        <v>1E-50</v>
      </c>
      <c r="CG27" s="42">
        <f t="shared" si="14"/>
        <v>1E-50</v>
      </c>
      <c r="CH27" s="42">
        <f t="shared" si="14"/>
        <v>1E-50</v>
      </c>
      <c r="CI27" s="42">
        <f t="shared" si="14"/>
        <v>1E-50</v>
      </c>
      <c r="CJ27" s="42">
        <f t="shared" si="14"/>
        <v>1E-50</v>
      </c>
      <c r="CK27" s="42">
        <f t="shared" si="14"/>
        <v>1E-50</v>
      </c>
      <c r="CL27" s="42">
        <f t="shared" si="14"/>
        <v>1E-50</v>
      </c>
      <c r="CM27" s="42">
        <f t="shared" si="14"/>
        <v>1E-50</v>
      </c>
      <c r="CN27" s="42">
        <f t="shared" si="14"/>
        <v>1E-50</v>
      </c>
      <c r="CO27" s="42">
        <f t="shared" si="14"/>
        <v>1E-50</v>
      </c>
      <c r="CP27" s="42">
        <f t="shared" si="14"/>
        <v>1E-50</v>
      </c>
      <c r="CQ27" s="42">
        <f t="shared" si="14"/>
        <v>1E-50</v>
      </c>
      <c r="CR27" s="42">
        <f t="shared" si="14"/>
        <v>1E-50</v>
      </c>
      <c r="CS27" s="42">
        <f t="shared" si="14"/>
        <v>1E-50</v>
      </c>
      <c r="CT27" s="42">
        <f t="shared" si="14"/>
        <v>1E-50</v>
      </c>
      <c r="CU27" s="42">
        <f t="shared" si="14"/>
        <v>1E-50</v>
      </c>
      <c r="CV27" s="42">
        <f t="shared" si="14"/>
        <v>1E-50</v>
      </c>
      <c r="CW27" s="42">
        <f t="shared" si="14"/>
        <v>1E-50</v>
      </c>
      <c r="CX27" s="42">
        <f t="shared" si="14"/>
        <v>1E-50</v>
      </c>
      <c r="CY27" s="42">
        <f t="shared" si="14"/>
        <v>1E-50</v>
      </c>
      <c r="CZ27" s="42">
        <f t="shared" si="14"/>
        <v>1E-50</v>
      </c>
      <c r="DA27" s="42">
        <f t="shared" si="14"/>
        <v>1E-50</v>
      </c>
      <c r="DB27" s="42">
        <f t="shared" si="14"/>
        <v>1E-50</v>
      </c>
      <c r="DC27" s="42">
        <f t="shared" si="14"/>
        <v>1E-50</v>
      </c>
      <c r="DD27" s="42">
        <f t="shared" si="14"/>
        <v>1E-50</v>
      </c>
      <c r="DE27" s="42">
        <f t="shared" si="14"/>
        <v>1E-50</v>
      </c>
      <c r="DF27" s="42">
        <f t="shared" si="14"/>
        <v>1E-50</v>
      </c>
      <c r="DG27" s="42">
        <f t="shared" si="14"/>
        <v>1E-50</v>
      </c>
      <c r="DH27" s="42">
        <f t="shared" si="14"/>
        <v>1E-50</v>
      </c>
      <c r="DI27" s="43">
        <f t="shared" si="14"/>
        <v>1E-50</v>
      </c>
    </row>
    <row r="28" spans="3:113" ht="20.25" customHeight="1" thickBot="1" x14ac:dyDescent="0.45">
      <c r="C28" s="15"/>
      <c r="D28" s="127"/>
      <c r="E28" s="22"/>
      <c r="F28" s="27"/>
      <c r="G28" s="143"/>
      <c r="H28" s="19"/>
      <c r="I28" s="19"/>
      <c r="J28" s="12"/>
      <c r="K28" s="34">
        <v>1.1386891576449156E-53</v>
      </c>
      <c r="L28" s="121">
        <v>1.1386891576449156E-53</v>
      </c>
      <c r="M28" s="35"/>
      <c r="N28" s="162"/>
      <c r="O28" s="104">
        <f t="shared" si="6"/>
        <v>1E-50</v>
      </c>
      <c r="P28" s="45">
        <f t="shared" si="15"/>
        <v>1E-50</v>
      </c>
      <c r="Q28" s="45">
        <f t="shared" si="15"/>
        <v>1E-50</v>
      </c>
      <c r="R28" s="45">
        <f t="shared" si="15"/>
        <v>1E-50</v>
      </c>
      <c r="S28" s="45">
        <f t="shared" si="15"/>
        <v>1E-50</v>
      </c>
      <c r="T28" s="45">
        <f t="shared" si="15"/>
        <v>1E-50</v>
      </c>
      <c r="U28" s="45">
        <f t="shared" si="15"/>
        <v>1E-50</v>
      </c>
      <c r="V28" s="45">
        <f t="shared" si="15"/>
        <v>1E-50</v>
      </c>
      <c r="W28" s="45">
        <f t="shared" si="15"/>
        <v>1E-50</v>
      </c>
      <c r="X28" s="45">
        <f t="shared" si="15"/>
        <v>1E-50</v>
      </c>
      <c r="Y28" s="45">
        <f t="shared" si="15"/>
        <v>1E-50</v>
      </c>
      <c r="Z28" s="45">
        <f t="shared" si="15"/>
        <v>1E-50</v>
      </c>
      <c r="AA28" s="45">
        <f t="shared" si="15"/>
        <v>1E-50</v>
      </c>
      <c r="AB28" s="45">
        <f t="shared" si="15"/>
        <v>1E-50</v>
      </c>
      <c r="AC28" s="45">
        <f t="shared" si="15"/>
        <v>1E-50</v>
      </c>
      <c r="AD28" s="45">
        <f t="shared" si="15"/>
        <v>1E-50</v>
      </c>
      <c r="AE28" s="45">
        <f t="shared" si="15"/>
        <v>1E-50</v>
      </c>
      <c r="AF28" s="45">
        <f t="shared" si="15"/>
        <v>1E-50</v>
      </c>
      <c r="AG28" s="45">
        <f t="shared" si="15"/>
        <v>1E-50</v>
      </c>
      <c r="AH28" s="45">
        <f t="shared" si="15"/>
        <v>1E-50</v>
      </c>
      <c r="AI28" s="45">
        <f t="shared" si="15"/>
        <v>1E-50</v>
      </c>
      <c r="AJ28" s="45">
        <f t="shared" si="15"/>
        <v>1E-50</v>
      </c>
      <c r="AK28" s="45">
        <f t="shared" si="15"/>
        <v>1E-50</v>
      </c>
      <c r="AL28" s="45">
        <f t="shared" si="15"/>
        <v>1E-50</v>
      </c>
      <c r="AM28" s="45">
        <f t="shared" si="15"/>
        <v>1E-50</v>
      </c>
      <c r="AN28" s="45">
        <f t="shared" si="15"/>
        <v>1E-50</v>
      </c>
      <c r="AO28" s="45">
        <f t="shared" si="15"/>
        <v>1E-50</v>
      </c>
      <c r="AP28" s="45">
        <f t="shared" si="15"/>
        <v>1E-50</v>
      </c>
      <c r="AQ28" s="45">
        <f t="shared" si="15"/>
        <v>1E-50</v>
      </c>
      <c r="AR28" s="45">
        <f t="shared" si="15"/>
        <v>1E-50</v>
      </c>
      <c r="AS28" s="45">
        <f t="shared" si="15"/>
        <v>1E-50</v>
      </c>
      <c r="AT28" s="45">
        <f t="shared" si="15"/>
        <v>1E-50</v>
      </c>
      <c r="AU28" s="45">
        <f t="shared" si="15"/>
        <v>1E-50</v>
      </c>
      <c r="AV28" s="45">
        <f t="shared" si="15"/>
        <v>1E-50</v>
      </c>
      <c r="AW28" s="45">
        <f t="shared" si="15"/>
        <v>1E-50</v>
      </c>
      <c r="AX28" s="45">
        <f t="shared" si="15"/>
        <v>1E-50</v>
      </c>
      <c r="AY28" s="45">
        <f t="shared" si="15"/>
        <v>1E-50</v>
      </c>
      <c r="AZ28" s="45">
        <f t="shared" si="15"/>
        <v>1E-50</v>
      </c>
      <c r="BA28" s="45">
        <f t="shared" si="15"/>
        <v>1E-50</v>
      </c>
      <c r="BB28" s="45">
        <f t="shared" si="15"/>
        <v>1E-50</v>
      </c>
      <c r="BC28" s="45">
        <f t="shared" si="15"/>
        <v>1E-50</v>
      </c>
      <c r="BD28" s="45">
        <f t="shared" si="15"/>
        <v>1E-50</v>
      </c>
      <c r="BE28" s="45">
        <f t="shared" si="15"/>
        <v>1E-50</v>
      </c>
      <c r="BF28" s="45">
        <f t="shared" si="15"/>
        <v>1E-50</v>
      </c>
      <c r="BG28" s="45">
        <f t="shared" si="15"/>
        <v>1E-50</v>
      </c>
      <c r="BH28" s="45">
        <f t="shared" si="15"/>
        <v>1E-50</v>
      </c>
      <c r="BI28" s="45">
        <f t="shared" si="15"/>
        <v>1E-50</v>
      </c>
      <c r="BJ28" s="45">
        <f t="shared" si="15"/>
        <v>1E-50</v>
      </c>
      <c r="BK28" s="45">
        <f t="shared" si="15"/>
        <v>1E-50</v>
      </c>
      <c r="BL28" s="45">
        <f t="shared" si="15"/>
        <v>1E-50</v>
      </c>
      <c r="BM28" s="45">
        <f t="shared" si="15"/>
        <v>1E-50</v>
      </c>
      <c r="BN28" s="45">
        <f t="shared" si="15"/>
        <v>1E-50</v>
      </c>
      <c r="BO28" s="45">
        <f t="shared" si="15"/>
        <v>1E-50</v>
      </c>
      <c r="BP28" s="45">
        <f t="shared" si="15"/>
        <v>1E-50</v>
      </c>
      <c r="BQ28" s="45">
        <f t="shared" si="15"/>
        <v>1E-50</v>
      </c>
      <c r="BR28" s="45">
        <f t="shared" si="15"/>
        <v>1E-50</v>
      </c>
      <c r="BS28" s="45">
        <f t="shared" si="15"/>
        <v>1E-50</v>
      </c>
      <c r="BT28" s="45">
        <f t="shared" si="15"/>
        <v>1E-50</v>
      </c>
      <c r="BU28" s="45">
        <f t="shared" si="15"/>
        <v>1E-50</v>
      </c>
      <c r="BV28" s="45">
        <f t="shared" si="15"/>
        <v>1E-50</v>
      </c>
      <c r="BW28" s="45">
        <f t="shared" si="15"/>
        <v>1E-50</v>
      </c>
      <c r="BX28" s="45">
        <f t="shared" si="15"/>
        <v>1E-50</v>
      </c>
      <c r="BY28" s="45">
        <f t="shared" si="15"/>
        <v>1E-50</v>
      </c>
      <c r="BZ28" s="45">
        <f t="shared" si="15"/>
        <v>1E-50</v>
      </c>
      <c r="CA28" s="45">
        <f t="shared" ref="CA28:DI28" si="16">IF( AND($J28="OK",UPPER($D28)="WEIBULL"),
    10^((LN(-LN(1-((CA$8-$H28)/($I28-$H28))))-$E28)/$F28),
    IF(  AND($J28="OK",UPPER($D28)="LOGIT"),
         10^((-LN(1/((CA$8-$H28)/($I28-$H28))-1)-$E28)/$F28),
         IF(  AND($J28="OK",UPPER($D28)="GLOGIT"),
              10^((-LN( (((1/((CA$8-$H28)/($I28-$H28)))^(1/$G28))-1) )-$E28)/$F28),
              1E-50
            )
       )
   )</f>
        <v>1E-50</v>
      </c>
      <c r="CB28" s="45">
        <f t="shared" si="16"/>
        <v>1E-50</v>
      </c>
      <c r="CC28" s="45">
        <f t="shared" si="16"/>
        <v>1E-50</v>
      </c>
      <c r="CD28" s="45">
        <f t="shared" si="16"/>
        <v>1E-50</v>
      </c>
      <c r="CE28" s="45">
        <f t="shared" si="16"/>
        <v>1E-50</v>
      </c>
      <c r="CF28" s="45">
        <f t="shared" si="16"/>
        <v>1E-50</v>
      </c>
      <c r="CG28" s="45">
        <f t="shared" si="16"/>
        <v>1E-50</v>
      </c>
      <c r="CH28" s="45">
        <f t="shared" si="16"/>
        <v>1E-50</v>
      </c>
      <c r="CI28" s="45">
        <f t="shared" si="16"/>
        <v>1E-50</v>
      </c>
      <c r="CJ28" s="45">
        <f t="shared" si="16"/>
        <v>1E-50</v>
      </c>
      <c r="CK28" s="45">
        <f t="shared" si="16"/>
        <v>1E-50</v>
      </c>
      <c r="CL28" s="45">
        <f t="shared" si="16"/>
        <v>1E-50</v>
      </c>
      <c r="CM28" s="45">
        <f t="shared" si="16"/>
        <v>1E-50</v>
      </c>
      <c r="CN28" s="45">
        <f t="shared" si="16"/>
        <v>1E-50</v>
      </c>
      <c r="CO28" s="45">
        <f t="shared" si="16"/>
        <v>1E-50</v>
      </c>
      <c r="CP28" s="45">
        <f t="shared" si="16"/>
        <v>1E-50</v>
      </c>
      <c r="CQ28" s="45">
        <f t="shared" si="16"/>
        <v>1E-50</v>
      </c>
      <c r="CR28" s="45">
        <f t="shared" si="16"/>
        <v>1E-50</v>
      </c>
      <c r="CS28" s="45">
        <f t="shared" si="16"/>
        <v>1E-50</v>
      </c>
      <c r="CT28" s="45">
        <f t="shared" si="16"/>
        <v>1E-50</v>
      </c>
      <c r="CU28" s="45">
        <f t="shared" si="16"/>
        <v>1E-50</v>
      </c>
      <c r="CV28" s="45">
        <f t="shared" si="16"/>
        <v>1E-50</v>
      </c>
      <c r="CW28" s="45">
        <f t="shared" si="16"/>
        <v>1E-50</v>
      </c>
      <c r="CX28" s="45">
        <f t="shared" si="16"/>
        <v>1E-50</v>
      </c>
      <c r="CY28" s="45">
        <f t="shared" si="16"/>
        <v>1E-50</v>
      </c>
      <c r="CZ28" s="45">
        <f t="shared" si="16"/>
        <v>1E-50</v>
      </c>
      <c r="DA28" s="45">
        <f t="shared" si="16"/>
        <v>1E-50</v>
      </c>
      <c r="DB28" s="45">
        <f t="shared" si="16"/>
        <v>1E-50</v>
      </c>
      <c r="DC28" s="45">
        <f t="shared" si="16"/>
        <v>1E-50</v>
      </c>
      <c r="DD28" s="45">
        <f t="shared" si="16"/>
        <v>1E-50</v>
      </c>
      <c r="DE28" s="45">
        <f t="shared" si="16"/>
        <v>1E-50</v>
      </c>
      <c r="DF28" s="45">
        <f t="shared" si="16"/>
        <v>1E-50</v>
      </c>
      <c r="DG28" s="45">
        <f t="shared" si="16"/>
        <v>1E-50</v>
      </c>
      <c r="DH28" s="45">
        <f t="shared" si="16"/>
        <v>1E-50</v>
      </c>
      <c r="DI28" s="46">
        <f t="shared" si="16"/>
        <v>1E-50</v>
      </c>
    </row>
    <row r="29" spans="3:113" s="4" customFormat="1" ht="32.25" customHeight="1" thickBot="1" x14ac:dyDescent="0.45">
      <c r="J29" s="5"/>
      <c r="L29" s="151" t="str">
        <f>IF(AND(SUM(L9:L28)&gt;0.99999999,SUM(L9:L28)&lt;1.0000001),"OK","sum is not 1!")</f>
        <v>OK</v>
      </c>
      <c r="M29" s="7"/>
      <c r="N29" s="51" t="s">
        <v>7</v>
      </c>
      <c r="O29" s="52">
        <f>1/(SUM(O32:O51))</f>
        <v>9.2277029371430608</v>
      </c>
      <c r="P29" s="52">
        <f t="shared" ref="P29:CA29" si="17">1/(SUM(P32:P51))</f>
        <v>11.990816000055496</v>
      </c>
      <c r="Q29" s="52">
        <f t="shared" si="17"/>
        <v>13.946423206815522</v>
      </c>
      <c r="R29" s="52">
        <f t="shared" si="17"/>
        <v>15.512024035579127</v>
      </c>
      <c r="S29" s="52">
        <f t="shared" si="17"/>
        <v>16.840326666045438</v>
      </c>
      <c r="T29" s="52">
        <f t="shared" si="17"/>
        <v>18.00655532444663</v>
      </c>
      <c r="U29" s="52">
        <f t="shared" si="17"/>
        <v>19.053994974205118</v>
      </c>
      <c r="V29" s="52">
        <f t="shared" si="17"/>
        <v>20.010107871540427</v>
      </c>
      <c r="W29" s="52">
        <f t="shared" si="17"/>
        <v>20.893537254926517</v>
      </c>
      <c r="X29" s="52">
        <f t="shared" si="17"/>
        <v>21.717586423122142</v>
      </c>
      <c r="Y29" s="52">
        <f t="shared" si="17"/>
        <v>22.492119496211004</v>
      </c>
      <c r="Z29" s="52">
        <f t="shared" si="17"/>
        <v>23.224676955962103</v>
      </c>
      <c r="AA29" s="52">
        <f t="shared" si="17"/>
        <v>23.921168066672575</v>
      </c>
      <c r="AB29" s="52">
        <f t="shared" si="17"/>
        <v>24.586320498289496</v>
      </c>
      <c r="AC29" s="52">
        <f t="shared" si="17"/>
        <v>25.223983344960391</v>
      </c>
      <c r="AD29" s="52">
        <f t="shared" si="17"/>
        <v>25.837337809347769</v>
      </c>
      <c r="AE29" s="52">
        <f t="shared" si="17"/>
        <v>26.429047630441975</v>
      </c>
      <c r="AF29" s="52">
        <f t="shared" si="17"/>
        <v>27.001368976663045</v>
      </c>
      <c r="AG29" s="52">
        <f t="shared" si="17"/>
        <v>27.556232345879138</v>
      </c>
      <c r="AH29" s="52">
        <f t="shared" si="17"/>
        <v>28.095304685020611</v>
      </c>
      <c r="AI29" s="52">
        <f t="shared" si="17"/>
        <v>28.620037247083864</v>
      </c>
      <c r="AJ29" s="52">
        <f t="shared" si="17"/>
        <v>29.13170297781485</v>
      </c>
      <c r="AK29" s="52">
        <f t="shared" si="17"/>
        <v>29.631426091663645</v>
      </c>
      <c r="AL29" s="52">
        <f t="shared" si="17"/>
        <v>30.120205736332323</v>
      </c>
      <c r="AM29" s="52">
        <f t="shared" si="17"/>
        <v>30.598935124651849</v>
      </c>
      <c r="AN29" s="52">
        <f t="shared" si="17"/>
        <v>31.068417149575179</v>
      </c>
      <c r="AO29" s="52">
        <f t="shared" si="17"/>
        <v>31.529377240851755</v>
      </c>
      <c r="AP29" s="52">
        <f t="shared" si="17"/>
        <v>31.98247403691748</v>
      </c>
      <c r="AQ29" s="52">
        <f t="shared" si="17"/>
        <v>32.428308310601807</v>
      </c>
      <c r="AR29" s="52">
        <f t="shared" si="17"/>
        <v>32.867430487614179</v>
      </c>
      <c r="AS29" s="52">
        <f t="shared" si="17"/>
        <v>33.300347022339587</v>
      </c>
      <c r="AT29" s="52">
        <f t="shared" si="17"/>
        <v>33.727525839273731</v>
      </c>
      <c r="AU29" s="52">
        <f t="shared" si="17"/>
        <v>34.149401005575434</v>
      </c>
      <c r="AV29" s="52">
        <f t="shared" si="17"/>
        <v>34.566376767237898</v>
      </c>
      <c r="AW29" s="52">
        <f t="shared" si="17"/>
        <v>34.978831055788852</v>
      </c>
      <c r="AX29" s="52">
        <f t="shared" si="17"/>
        <v>35.38711855241371</v>
      </c>
      <c r="AY29" s="52">
        <f t="shared" si="17"/>
        <v>35.791573380626083</v>
      </c>
      <c r="AZ29" s="52">
        <f t="shared" si="17"/>
        <v>36.192511486105538</v>
      </c>
      <c r="BA29" s="52">
        <f t="shared" si="17"/>
        <v>36.590232752345294</v>
      </c>
      <c r="BB29" s="52">
        <f t="shared" si="17"/>
        <v>36.985022892751566</v>
      </c>
      <c r="BC29" s="52">
        <f t="shared" si="17"/>
        <v>37.377155153389424</v>
      </c>
      <c r="BD29" s="52">
        <f t="shared" si="17"/>
        <v>37.76689185535669</v>
      </c>
      <c r="BE29" s="52">
        <f t="shared" si="17"/>
        <v>38.154485801540126</v>
      </c>
      <c r="BF29" s="52">
        <f t="shared" si="17"/>
        <v>38.540181569076246</v>
      </c>
      <c r="BG29" s="52">
        <f t="shared" si="17"/>
        <v>38.924216706053862</v>
      </c>
      <c r="BH29" s="52">
        <f t="shared" si="17"/>
        <v>39.306822848741348</v>
      </c>
      <c r="BI29" s="52">
        <f t="shared" si="17"/>
        <v>39.688226773810079</v>
      </c>
      <c r="BJ29" s="52">
        <f t="shared" si="17"/>
        <v>40.068651398584848</v>
      </c>
      <c r="BK29" s="52">
        <f t="shared" si="17"/>
        <v>40.448316741230549</v>
      </c>
      <c r="BL29" s="52">
        <f t="shared" si="17"/>
        <v>40.827440851940317</v>
      </c>
      <c r="BM29" s="52">
        <f t="shared" si="17"/>
        <v>41.206240725594405</v>
      </c>
      <c r="BN29" s="52">
        <f t="shared" si="17"/>
        <v>41.58493320598987</v>
      </c>
      <c r="BO29" s="52">
        <f t="shared" si="17"/>
        <v>41.963735891588001</v>
      </c>
      <c r="BP29" s="52">
        <f t="shared" si="17"/>
        <v>42.34286805278164</v>
      </c>
      <c r="BQ29" s="52">
        <f t="shared" si="17"/>
        <v>42.722551570953485</v>
      </c>
      <c r="BR29" s="52">
        <f t="shared" si="17"/>
        <v>43.103011910085769</v>
      </c>
      <c r="BS29" s="52">
        <f t="shared" si="17"/>
        <v>43.484479132411543</v>
      </c>
      <c r="BT29" s="52">
        <f t="shared" si="17"/>
        <v>43.867188970592288</v>
      </c>
      <c r="BU29" s="52">
        <f t="shared" si="17"/>
        <v>44.251383970204316</v>
      </c>
      <c r="BV29" s="52">
        <f t="shared" si="17"/>
        <v>44.637314717963335</v>
      </c>
      <c r="BW29" s="52">
        <f t="shared" si="17"/>
        <v>45.025241173180007</v>
      </c>
      <c r="BX29" s="52">
        <f t="shared" si="17"/>
        <v>45.415434122498162</v>
      </c>
      <c r="BY29" s="52">
        <f t="shared" si="17"/>
        <v>45.80817678112912</v>
      </c>
      <c r="BZ29" s="52">
        <f t="shared" si="17"/>
        <v>46.203766567696889</v>
      </c>
      <c r="CA29" s="52">
        <f t="shared" si="17"/>
        <v>46.602517084623742</v>
      </c>
      <c r="CB29" s="52">
        <f t="shared" ref="CB29:DI29" si="18">1/(SUM(CB32:CB51))</f>
        <v>47.004760341941626</v>
      </c>
      <c r="CC29" s="52">
        <f t="shared" si="18"/>
        <v>47.410849269806498</v>
      </c>
      <c r="CD29" s="52">
        <f t="shared" si="18"/>
        <v>47.821160574201841</v>
      </c>
      <c r="CE29" s="52">
        <f t="shared" si="18"/>
        <v>48.23609800185347</v>
      </c>
      <c r="CF29" s="52">
        <f t="shared" si="18"/>
        <v>48.656096094904107</v>
      </c>
      <c r="CG29" s="52">
        <f t="shared" si="18"/>
        <v>49.081624534308972</v>
      </c>
      <c r="CH29" s="52">
        <f t="shared" si="18"/>
        <v>49.513193194410285</v>
      </c>
      <c r="CI29" s="52">
        <f t="shared" si="18"/>
        <v>49.951358061361596</v>
      </c>
      <c r="CJ29" s="52">
        <f t="shared" si="18"/>
        <v>50.396728207235356</v>
      </c>
      <c r="CK29" s="52">
        <f t="shared" si="18"/>
        <v>50.849974062859651</v>
      </c>
      <c r="CL29" s="52">
        <f t="shared" si="18"/>
        <v>51.311837300033062</v>
      </c>
      <c r="CM29" s="52">
        <f t="shared" si="18"/>
        <v>51.783142723922488</v>
      </c>
      <c r="CN29" s="52">
        <f t="shared" si="18"/>
        <v>52.264812698009592</v>
      </c>
      <c r="CO29" s="52">
        <f t="shared" si="18"/>
        <v>52.757884789826441</v>
      </c>
      <c r="CP29" s="52">
        <f t="shared" si="18"/>
        <v>53.263533555009708</v>
      </c>
      <c r="CQ29" s="52">
        <f t="shared" si="18"/>
        <v>53.783097698647474</v>
      </c>
      <c r="CR29" s="52">
        <f t="shared" si="18"/>
        <v>54.31811431052823</v>
      </c>
      <c r="CS29" s="52">
        <f t="shared" si="18"/>
        <v>54.870362533523497</v>
      </c>
      <c r="CT29" s="52">
        <f t="shared" si="18"/>
        <v>55.44192000180329</v>
      </c>
      <c r="CU29" s="52">
        <f t="shared" si="18"/>
        <v>56.035236857531565</v>
      </c>
      <c r="CV29" s="52">
        <f t="shared" si="18"/>
        <v>56.653234422790085</v>
      </c>
      <c r="CW29" s="52">
        <f t="shared" si="18"/>
        <v>57.299439189557511</v>
      </c>
      <c r="CX29" s="52">
        <f t="shared" si="18"/>
        <v>57.978168627893972</v>
      </c>
      <c r="CY29" s="52">
        <f t="shared" si="18"/>
        <v>58.694795134519872</v>
      </c>
      <c r="CZ29" s="52">
        <f t="shared" si="18"/>
        <v>59.456131612981153</v>
      </c>
      <c r="DA29" s="52">
        <f t="shared" si="18"/>
        <v>60.271013549205819</v>
      </c>
      <c r="DB29" s="52">
        <f t="shared" si="18"/>
        <v>61.151212851687603</v>
      </c>
      <c r="DC29" s="52">
        <f t="shared" si="18"/>
        <v>62.112942562412286</v>
      </c>
      <c r="DD29" s="52">
        <f t="shared" si="18"/>
        <v>63.179485697843226</v>
      </c>
      <c r="DE29" s="52">
        <f t="shared" si="18"/>
        <v>64.386150005991752</v>
      </c>
      <c r="DF29" s="52">
        <f t="shared" si="18"/>
        <v>65.790599821079184</v>
      </c>
      <c r="DG29" s="52">
        <f t="shared" si="18"/>
        <v>67.497702230249459</v>
      </c>
      <c r="DH29" s="52">
        <f t="shared" si="18"/>
        <v>69.734010143280429</v>
      </c>
      <c r="DI29" s="53">
        <f t="shared" si="18"/>
        <v>73.183566185601336</v>
      </c>
    </row>
    <row r="30" spans="3:113" s="4" customFormat="1" ht="15.75" customHeight="1" thickBot="1" x14ac:dyDescent="0.45">
      <c r="J30" s="5"/>
      <c r="M30" s="7"/>
      <c r="N30" s="7"/>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row>
    <row r="31" spans="3:113" ht="24" customHeight="1" thickBot="1" x14ac:dyDescent="0.45">
      <c r="L31" s="8"/>
      <c r="M31" s="47"/>
      <c r="N31" s="29"/>
      <c r="O31" s="47" t="s">
        <v>10</v>
      </c>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30"/>
    </row>
    <row r="32" spans="3:113" ht="18.45" x14ac:dyDescent="0.5">
      <c r="C32" s="152" t="s">
        <v>86</v>
      </c>
      <c r="D32" s="153"/>
      <c r="E32" s="153"/>
      <c r="F32" s="154"/>
      <c r="L32" s="41"/>
      <c r="M32" s="48" t="str">
        <f t="shared" ref="M32:M51" si="19">C9</f>
        <v>BisphenolA</v>
      </c>
      <c r="O32" s="42">
        <f t="shared" ref="O32:P51" si="20">IF($J9="OK",IF(O9=1E-50,0,$L9/O9),0)</f>
        <v>2.7553625894449294E-3</v>
      </c>
      <c r="P32" s="42">
        <f t="shared" si="20"/>
        <v>2.4914241417524547E-3</v>
      </c>
      <c r="Q32" s="42">
        <f t="shared" ref="Q32:CB32" si="21">IF($J9="OK",IF(Q9=1E-50,0,$L9/Q9),0)</f>
        <v>2.3481849027533926E-3</v>
      </c>
      <c r="R32" s="42">
        <f t="shared" si="21"/>
        <v>2.2510817848891366E-3</v>
      </c>
      <c r="S32" s="42">
        <f t="shared" si="21"/>
        <v>2.1781595803538442E-3</v>
      </c>
      <c r="T32" s="42">
        <f t="shared" si="21"/>
        <v>2.120030266818492E-3</v>
      </c>
      <c r="U32" s="42">
        <f t="shared" si="21"/>
        <v>2.071838694122378E-3</v>
      </c>
      <c r="V32" s="42">
        <f t="shared" si="21"/>
        <v>2.0307585681058047E-3</v>
      </c>
      <c r="W32" s="42">
        <f t="shared" si="21"/>
        <v>1.9950049832581735E-3</v>
      </c>
      <c r="X32" s="42">
        <f t="shared" si="21"/>
        <v>1.963381270791399E-3</v>
      </c>
      <c r="Y32" s="42">
        <f t="shared" si="21"/>
        <v>1.9350475078428802E-3</v>
      </c>
      <c r="Z32" s="42">
        <f t="shared" si="21"/>
        <v>1.9093923634088945E-3</v>
      </c>
      <c r="AA32" s="42">
        <f t="shared" si="21"/>
        <v>1.885957559296125E-3</v>
      </c>
      <c r="AB32" s="42">
        <f t="shared" si="21"/>
        <v>1.8643910418347954E-3</v>
      </c>
      <c r="AC32" s="42">
        <f t="shared" si="21"/>
        <v>1.8444167226826388E-3</v>
      </c>
      <c r="AD32" s="42">
        <f t="shared" si="21"/>
        <v>1.8258142347373073E-3</v>
      </c>
      <c r="AE32" s="42">
        <f t="shared" si="21"/>
        <v>1.8084049820739001E-3</v>
      </c>
      <c r="AF32" s="42">
        <f t="shared" si="21"/>
        <v>1.7920422791382056E-3</v>
      </c>
      <c r="AG32" s="42">
        <f t="shared" si="21"/>
        <v>1.7766042242204597E-3</v>
      </c>
      <c r="AH32" s="42">
        <f t="shared" si="21"/>
        <v>1.7619884476791855E-3</v>
      </c>
      <c r="AI32" s="42">
        <f t="shared" si="21"/>
        <v>1.7481081743292352E-3</v>
      </c>
      <c r="AJ32" s="42">
        <f t="shared" si="21"/>
        <v>1.7348892253072478E-3</v>
      </c>
      <c r="AK32" s="42">
        <f t="shared" si="21"/>
        <v>1.7222677034561642E-3</v>
      </c>
      <c r="AL32" s="42">
        <f t="shared" si="21"/>
        <v>1.7101881839250413E-3</v>
      </c>
      <c r="AM32" s="42">
        <f t="shared" si="21"/>
        <v>1.6986022835675863E-3</v>
      </c>
      <c r="AN32" s="42">
        <f t="shared" si="21"/>
        <v>1.6874675180679865E-3</v>
      </c>
      <c r="AO32" s="42">
        <f t="shared" si="21"/>
        <v>1.6767463802245491E-3</v>
      </c>
      <c r="AP32" s="42">
        <f t="shared" si="21"/>
        <v>1.6664055900803276E-3</v>
      </c>
      <c r="AQ32" s="42">
        <f t="shared" si="21"/>
        <v>1.6564154799254289E-3</v>
      </c>
      <c r="AR32" s="42">
        <f t="shared" si="21"/>
        <v>1.6467494861316465E-3</v>
      </c>
      <c r="AS32" s="42">
        <f t="shared" si="21"/>
        <v>1.637383726334042E-3</v>
      </c>
      <c r="AT32" s="42">
        <f t="shared" si="21"/>
        <v>1.6282966453364963E-3</v>
      </c>
      <c r="AU32" s="42">
        <f t="shared" si="21"/>
        <v>1.6194687167641285E-3</v>
      </c>
      <c r="AV32" s="42">
        <f t="shared" si="21"/>
        <v>1.6108821902464424E-3</v>
      </c>
      <c r="AW32" s="42">
        <f t="shared" si="21"/>
        <v>1.6025208760252734E-3</v>
      </c>
      <c r="AX32" s="42">
        <f t="shared" si="21"/>
        <v>1.594369960508338E-3</v>
      </c>
      <c r="AY32" s="42">
        <f t="shared" si="21"/>
        <v>1.5864158475533941E-3</v>
      </c>
      <c r="AZ32" s="42">
        <f t="shared" si="21"/>
        <v>1.5786460212579981E-3</v>
      </c>
      <c r="BA32" s="42">
        <f t="shared" si="21"/>
        <v>1.5710489268104557E-3</v>
      </c>
      <c r="BB32" s="42">
        <f t="shared" si="21"/>
        <v>1.5636138665773235E-3</v>
      </c>
      <c r="BC32" s="42">
        <f t="shared" si="21"/>
        <v>1.5563309090978635E-3</v>
      </c>
      <c r="BD32" s="42">
        <f t="shared" si="21"/>
        <v>1.549190809053616E-3</v>
      </c>
      <c r="BE32" s="42">
        <f t="shared" si="21"/>
        <v>1.5421849366025646E-3</v>
      </c>
      <c r="BF32" s="42">
        <f t="shared" si="21"/>
        <v>1.535305214728289E-3</v>
      </c>
      <c r="BG32" s="42">
        <f t="shared" si="21"/>
        <v>1.528544063467249E-3</v>
      </c>
      <c r="BH32" s="42">
        <f t="shared" si="21"/>
        <v>1.521894350051658E-3</v>
      </c>
      <c r="BI32" s="42">
        <f t="shared" si="21"/>
        <v>1.5153493441486226E-3</v>
      </c>
      <c r="BJ32" s="42">
        <f t="shared" si="21"/>
        <v>1.5089026774943489E-3</v>
      </c>
      <c r="BK32" s="42">
        <f t="shared" si="21"/>
        <v>1.5025483073197621E-3</v>
      </c>
      <c r="BL32" s="42">
        <f t="shared" si="21"/>
        <v>1.4962804830446338E-3</v>
      </c>
      <c r="BM32" s="42">
        <f t="shared" si="21"/>
        <v>1.4900937157840445E-3</v>
      </c>
      <c r="BN32" s="42">
        <f t="shared" si="21"/>
        <v>1.4839827502661313E-3</v>
      </c>
      <c r="BO32" s="42">
        <f t="shared" si="21"/>
        <v>1.4779425388053693E-3</v>
      </c>
      <c r="BP32" s="42">
        <f t="shared" si="21"/>
        <v>1.4719682170125311E-3</v>
      </c>
      <c r="BQ32" s="42">
        <f t="shared" si="21"/>
        <v>1.4660550809521119E-3</v>
      </c>
      <c r="BR32" s="42">
        <f t="shared" si="21"/>
        <v>1.4601985654812612E-3</v>
      </c>
      <c r="BS32" s="42">
        <f t="shared" si="21"/>
        <v>1.4543942235217169E-3</v>
      </c>
      <c r="BT32" s="42">
        <f t="shared" si="21"/>
        <v>1.448637706028343E-3</v>
      </c>
      <c r="BU32" s="42">
        <f t="shared" si="21"/>
        <v>1.4429247424249127E-3</v>
      </c>
      <c r="BV32" s="42">
        <f t="shared" si="21"/>
        <v>1.43725112127967E-3</v>
      </c>
      <c r="BW32" s="42">
        <f t="shared" si="21"/>
        <v>1.4316126709900479E-3</v>
      </c>
      <c r="BX32" s="42">
        <f t="shared" si="21"/>
        <v>1.4260052402370923E-3</v>
      </c>
      <c r="BY32" s="42">
        <f t="shared" si="21"/>
        <v>1.4204246779554342E-3</v>
      </c>
      <c r="BZ32" s="42">
        <f t="shared" si="21"/>
        <v>1.4148668125428506E-3</v>
      </c>
      <c r="CA32" s="42">
        <f t="shared" si="21"/>
        <v>1.409327430003796E-3</v>
      </c>
      <c r="CB32" s="42">
        <f t="shared" si="21"/>
        <v>1.4038022506818696E-3</v>
      </c>
      <c r="CC32" s="42">
        <f t="shared" ref="CC32:DI32" si="22">IF($J9="OK",IF(CC9=1E-50,0,$L9/CC9),0)</f>
        <v>1.3982869041851489E-3</v>
      </c>
      <c r="CD32" s="42">
        <f t="shared" si="22"/>
        <v>1.3927769020427069E-3</v>
      </c>
      <c r="CE32" s="42">
        <f t="shared" si="22"/>
        <v>1.3872676075468507E-3</v>
      </c>
      <c r="CF32" s="42">
        <f t="shared" si="22"/>
        <v>1.3817542021286298E-3</v>
      </c>
      <c r="CG32" s="42">
        <f t="shared" si="22"/>
        <v>1.376231647477355E-3</v>
      </c>
      <c r="CH32" s="42">
        <f t="shared" si="22"/>
        <v>1.3706946424393311E-3</v>
      </c>
      <c r="CI32" s="42">
        <f t="shared" si="22"/>
        <v>1.365137573504547E-3</v>
      </c>
      <c r="CJ32" s="42">
        <f t="shared" si="22"/>
        <v>1.3595544573960197E-3</v>
      </c>
      <c r="CK32" s="42">
        <f t="shared" si="22"/>
        <v>1.3539388738918864E-3</v>
      </c>
      <c r="CL32" s="42">
        <f t="shared" si="22"/>
        <v>1.3482838865027378E-3</v>
      </c>
      <c r="CM32" s="42">
        <f t="shared" si="22"/>
        <v>1.3425819479506453E-3</v>
      </c>
      <c r="CN32" s="42">
        <f t="shared" si="22"/>
        <v>1.3368247864859904E-3</v>
      </c>
      <c r="CO32" s="42">
        <f t="shared" si="22"/>
        <v>1.3310032678385917E-3</v>
      </c>
      <c r="CP32" s="42">
        <f t="shared" si="22"/>
        <v>1.3251072258896562E-3</v>
      </c>
      <c r="CQ32" s="42">
        <f t="shared" si="22"/>
        <v>1.3191252527598033E-3</v>
      </c>
      <c r="CR32" s="42">
        <f t="shared" si="22"/>
        <v>1.3130444356128461E-3</v>
      </c>
      <c r="CS32" s="42">
        <f t="shared" si="22"/>
        <v>1.3068500225724259E-3</v>
      </c>
      <c r="CT32" s="42">
        <f t="shared" si="22"/>
        <v>1.3005249929382392E-3</v>
      </c>
      <c r="CU32" s="42">
        <f t="shared" si="22"/>
        <v>1.2940494960652978E-3</v>
      </c>
      <c r="CV32" s="42">
        <f t="shared" si="22"/>
        <v>1.2874001066487753E-3</v>
      </c>
      <c r="CW32" s="42">
        <f t="shared" si="22"/>
        <v>1.2805488179722282E-3</v>
      </c>
      <c r="CX32" s="42">
        <f t="shared" si="22"/>
        <v>1.2734616522174361E-3</v>
      </c>
      <c r="CY32" s="42">
        <f t="shared" si="22"/>
        <v>1.2660966957826942E-3</v>
      </c>
      <c r="CZ32" s="42">
        <f t="shared" si="22"/>
        <v>1.2584012437290239E-3</v>
      </c>
      <c r="DA32" s="42">
        <f t="shared" si="22"/>
        <v>1.2503075122778382E-3</v>
      </c>
      <c r="DB32" s="42">
        <f t="shared" si="22"/>
        <v>1.2417259469181727E-3</v>
      </c>
      <c r="DC32" s="42">
        <f t="shared" si="22"/>
        <v>1.2325342743304101E-3</v>
      </c>
      <c r="DD32" s="42">
        <f t="shared" si="22"/>
        <v>1.2225585117810224E-3</v>
      </c>
      <c r="DE32" s="42">
        <f t="shared" si="22"/>
        <v>1.2115374634359055E-3</v>
      </c>
      <c r="DF32" s="42">
        <f t="shared" si="22"/>
        <v>1.1990493798036954E-3</v>
      </c>
      <c r="DG32" s="42">
        <f t="shared" si="22"/>
        <v>1.1843375668211609E-3</v>
      </c>
      <c r="DH32" s="42">
        <f t="shared" si="22"/>
        <v>1.1657950545147079E-3</v>
      </c>
      <c r="DI32" s="43">
        <f t="shared" si="22"/>
        <v>1.1386891576449156E-3</v>
      </c>
    </row>
    <row r="33" spans="3:113" x14ac:dyDescent="0.4">
      <c r="C33" s="41"/>
      <c r="D33" s="144" t="s">
        <v>89</v>
      </c>
      <c r="E33" s="137" t="s">
        <v>61</v>
      </c>
      <c r="F33" s="80"/>
      <c r="L33" s="41"/>
      <c r="M33" s="48" t="str">
        <f t="shared" si="19"/>
        <v>Chlorophene</v>
      </c>
      <c r="O33" s="42">
        <f>IF($J10="OK",IF(O10=1E-50,0,$L10/O10),0)</f>
        <v>4.7303140972406871E-3</v>
      </c>
      <c r="P33" s="42">
        <f t="shared" si="20"/>
        <v>4.0217353735439026E-3</v>
      </c>
      <c r="Q33" s="42">
        <f t="shared" ref="Q33:CB33" si="23">IF($J10="OK",IF(Q10=1E-50,0,$L10/Q10),0)</f>
        <v>3.6557029919403001E-3</v>
      </c>
      <c r="R33" s="42">
        <f t="shared" si="23"/>
        <v>3.4151732839727911E-3</v>
      </c>
      <c r="S33" s="42">
        <f t="shared" si="23"/>
        <v>3.2386535646254985E-3</v>
      </c>
      <c r="T33" s="42">
        <f t="shared" si="23"/>
        <v>3.100502973008578E-3</v>
      </c>
      <c r="U33" s="42">
        <f t="shared" si="23"/>
        <v>2.9877113779071692E-3</v>
      </c>
      <c r="V33" s="42">
        <f t="shared" si="23"/>
        <v>2.8928214021434989E-3</v>
      </c>
      <c r="W33" s="42">
        <f t="shared" si="23"/>
        <v>2.8111844065984914E-3</v>
      </c>
      <c r="X33" s="42">
        <f t="shared" si="23"/>
        <v>2.7397187256934636E-3</v>
      </c>
      <c r="Y33" s="42">
        <f t="shared" si="23"/>
        <v>2.6762828149980876E-3</v>
      </c>
      <c r="Z33" s="42">
        <f t="shared" si="23"/>
        <v>2.619331805217181E-3</v>
      </c>
      <c r="AA33" s="42">
        <f t="shared" si="23"/>
        <v>2.5677169184820871E-3</v>
      </c>
      <c r="AB33" s="42">
        <f t="shared" si="23"/>
        <v>2.5205621495065214E-3</v>
      </c>
      <c r="AC33" s="42">
        <f t="shared" si="23"/>
        <v>2.4771851794721162E-3</v>
      </c>
      <c r="AD33" s="42">
        <f t="shared" si="23"/>
        <v>2.4370448308992263E-3</v>
      </c>
      <c r="AE33" s="42">
        <f t="shared" si="23"/>
        <v>2.3997050902557814E-3</v>
      </c>
      <c r="AF33" s="42">
        <f t="shared" si="23"/>
        <v>2.3648098277661961E-3</v>
      </c>
      <c r="AG33" s="42">
        <f t="shared" si="23"/>
        <v>2.3320646284882025E-3</v>
      </c>
      <c r="AH33" s="42">
        <f t="shared" si="23"/>
        <v>2.3012234727900998E-3</v>
      </c>
      <c r="AI33" s="42">
        <f t="shared" si="23"/>
        <v>2.2720787988597239E-3</v>
      </c>
      <c r="AJ33" s="42">
        <f t="shared" si="23"/>
        <v>2.2444539713718402E-3</v>
      </c>
      <c r="AK33" s="42">
        <f t="shared" si="23"/>
        <v>2.2181974928094173E-3</v>
      </c>
      <c r="AL33" s="42">
        <f t="shared" si="23"/>
        <v>2.193178497296203E-3</v>
      </c>
      <c r="AM33" s="42">
        <f t="shared" si="23"/>
        <v>2.1692832020848108E-3</v>
      </c>
      <c r="AN33" s="42">
        <f t="shared" si="23"/>
        <v>2.1464120836169808E-3</v>
      </c>
      <c r="AO33" s="42">
        <f t="shared" si="23"/>
        <v>2.1244776084390496E-3</v>
      </c>
      <c r="AP33" s="42">
        <f t="shared" si="23"/>
        <v>2.1034023937200872E-3</v>
      </c>
      <c r="AQ33" s="42">
        <f t="shared" si="23"/>
        <v>2.0831177037857335E-3</v>
      </c>
      <c r="AR33" s="42">
        <f t="shared" si="23"/>
        <v>2.0635622119397875E-3</v>
      </c>
      <c r="AS33" s="42">
        <f t="shared" si="23"/>
        <v>2.0446809735553931E-3</v>
      </c>
      <c r="AT33" s="42">
        <f t="shared" si="23"/>
        <v>2.0264245687747042E-3</v>
      </c>
      <c r="AU33" s="42">
        <f t="shared" si="23"/>
        <v>2.0087483823929401E-3</v>
      </c>
      <c r="AV33" s="42">
        <f t="shared" si="23"/>
        <v>1.9916119954769187E-3</v>
      </c>
      <c r="AW33" s="42">
        <f t="shared" si="23"/>
        <v>1.974978668583165E-3</v>
      </c>
      <c r="AX33" s="42">
        <f t="shared" si="23"/>
        <v>1.9588149005267726E-3</v>
      </c>
      <c r="AY33" s="42">
        <f t="shared" si="23"/>
        <v>1.9430900498192199E-3</v>
      </c>
      <c r="AZ33" s="42">
        <f t="shared" si="23"/>
        <v>1.9277760083669317E-3</v>
      </c>
      <c r="BA33" s="42">
        <f t="shared" si="23"/>
        <v>1.9128469189682086E-3</v>
      </c>
      <c r="BB33" s="42">
        <f t="shared" si="23"/>
        <v>1.8982789296873332E-3</v>
      </c>
      <c r="BC33" s="42">
        <f t="shared" si="23"/>
        <v>1.8840499794129854E-3</v>
      </c>
      <c r="BD33" s="42">
        <f t="shared" si="23"/>
        <v>1.8701396098930057E-3</v>
      </c>
      <c r="BE33" s="42">
        <f t="shared" si="23"/>
        <v>1.856528800331668E-3</v>
      </c>
      <c r="BF33" s="42">
        <f t="shared" si="23"/>
        <v>1.8431998212792534E-3</v>
      </c>
      <c r="BG33" s="42">
        <f t="shared" si="23"/>
        <v>1.8301361050679253E-3</v>
      </c>
      <c r="BH33" s="42">
        <f t="shared" si="23"/>
        <v>1.8173221304767383E-3</v>
      </c>
      <c r="BI33" s="42">
        <f t="shared" si="23"/>
        <v>1.8047433196608207E-3</v>
      </c>
      <c r="BJ33" s="42">
        <f t="shared" si="23"/>
        <v>1.7923859456701013E-3</v>
      </c>
      <c r="BK33" s="42">
        <f t="shared" si="23"/>
        <v>1.7802370491229388E-3</v>
      </c>
      <c r="BL33" s="42">
        <f t="shared" si="23"/>
        <v>1.7682843627988512E-3</v>
      </c>
      <c r="BM33" s="42">
        <f t="shared" si="23"/>
        <v>1.756516243079506E-3</v>
      </c>
      <c r="BN33" s="42">
        <f t="shared" si="23"/>
        <v>1.744921607303997E-3</v>
      </c>
      <c r="BO33" s="42">
        <f t="shared" si="23"/>
        <v>1.7334898762177866E-3</v>
      </c>
      <c r="BP33" s="42">
        <f t="shared" si="23"/>
        <v>1.7222109207882699E-3</v>
      </c>
      <c r="BQ33" s="42">
        <f t="shared" si="23"/>
        <v>1.7110750127364586E-3</v>
      </c>
      <c r="BR33" s="42">
        <f t="shared" si="23"/>
        <v>1.7000727781963005E-3</v>
      </c>
      <c r="BS33" s="42">
        <f t="shared" si="23"/>
        <v>1.6891951539620598E-3</v>
      </c>
      <c r="BT33" s="42">
        <f t="shared" si="23"/>
        <v>1.6784333458215873E-3</v>
      </c>
      <c r="BU33" s="42">
        <f t="shared" si="23"/>
        <v>1.6677787884998155E-3</v>
      </c>
      <c r="BV33" s="42">
        <f t="shared" si="23"/>
        <v>1.6572231067531189E-3</v>
      </c>
      <c r="BW33" s="42">
        <f t="shared" si="23"/>
        <v>1.6467580771612515E-3</v>
      </c>
      <c r="BX33" s="42">
        <f t="shared" si="23"/>
        <v>1.6363755901592858E-3</v>
      </c>
      <c r="BY33" s="42">
        <f t="shared" si="23"/>
        <v>1.6260676118366102E-3</v>
      </c>
      <c r="BZ33" s="42">
        <f t="shared" si="23"/>
        <v>1.6158261450024429E-3</v>
      </c>
      <c r="CA33" s="42">
        <f t="shared" si="23"/>
        <v>1.6056431889758882E-3</v>
      </c>
      <c r="CB33" s="42">
        <f t="shared" si="23"/>
        <v>1.5955106975008005E-3</v>
      </c>
      <c r="CC33" s="42">
        <f t="shared" ref="CC33:DI33" si="24">IF($J10="OK",IF(CC10=1E-50,0,$L10/CC10),0)</f>
        <v>1.5854205341084831E-3</v>
      </c>
      <c r="CD33" s="42">
        <f t="shared" si="24"/>
        <v>1.5753644241500947E-3</v>
      </c>
      <c r="CE33" s="42">
        <f t="shared" si="24"/>
        <v>1.5653339025897071E-3</v>
      </c>
      <c r="CF33" s="42">
        <f t="shared" si="24"/>
        <v>1.5553202564803684E-3</v>
      </c>
      <c r="CG33" s="42">
        <f t="shared" si="24"/>
        <v>1.5453144608287886E-3</v>
      </c>
      <c r="CH33" s="42">
        <f t="shared" si="24"/>
        <v>1.5353071062749473E-3</v>
      </c>
      <c r="CI33" s="42">
        <f t="shared" si="24"/>
        <v>1.5252883166518218E-3</v>
      </c>
      <c r="CJ33" s="42">
        <f t="shared" si="24"/>
        <v>1.5152476540207919E-3</v>
      </c>
      <c r="CK33" s="42">
        <f t="shared" si="24"/>
        <v>1.5051740081632712E-3</v>
      </c>
      <c r="CL33" s="42">
        <f t="shared" si="24"/>
        <v>1.4950554666972907E-3</v>
      </c>
      <c r="CM33" s="42">
        <f t="shared" si="24"/>
        <v>1.4848791609059389E-3</v>
      </c>
      <c r="CN33" s="42">
        <f t="shared" si="24"/>
        <v>1.4746310809083325E-3</v>
      </c>
      <c r="CO33" s="42">
        <f t="shared" si="24"/>
        <v>1.4642958518207134E-3</v>
      </c>
      <c r="CP33" s="42">
        <f t="shared" si="24"/>
        <v>1.4538564598210555E-3</v>
      </c>
      <c r="CQ33" s="42">
        <f t="shared" si="24"/>
        <v>1.4432939132081862E-3</v>
      </c>
      <c r="CR33" s="42">
        <f t="shared" si="24"/>
        <v>1.4325868181215094E-3</v>
      </c>
      <c r="CS33" s="42">
        <f t="shared" si="24"/>
        <v>1.4217108407589671E-3</v>
      </c>
      <c r="CT33" s="42">
        <f t="shared" si="24"/>
        <v>1.4106380164241319E-3</v>
      </c>
      <c r="CU33" s="42">
        <f t="shared" si="24"/>
        <v>1.3993358484720368E-3</v>
      </c>
      <c r="CV33" s="42">
        <f t="shared" si="24"/>
        <v>1.38776611373384E-3</v>
      </c>
      <c r="CW33" s="42">
        <f t="shared" si="24"/>
        <v>1.3758832492995383E-3</v>
      </c>
      <c r="CX33" s="42">
        <f t="shared" si="24"/>
        <v>1.3636321279715887E-3</v>
      </c>
      <c r="CY33" s="42">
        <f t="shared" si="24"/>
        <v>1.3509449165743435E-3</v>
      </c>
      <c r="CZ33" s="42">
        <f t="shared" si="24"/>
        <v>1.3377365146034935E-3</v>
      </c>
      <c r="DA33" s="42">
        <f t="shared" si="24"/>
        <v>1.3238977133285803E-3</v>
      </c>
      <c r="DB33" s="42">
        <f t="shared" si="24"/>
        <v>1.30928453165337E-3</v>
      </c>
      <c r="DC33" s="42">
        <f t="shared" si="24"/>
        <v>1.2937007927348088E-3</v>
      </c>
      <c r="DD33" s="42">
        <f t="shared" si="24"/>
        <v>1.2768679463866768E-3</v>
      </c>
      <c r="DE33" s="42">
        <f t="shared" si="24"/>
        <v>1.2583687465934411E-3</v>
      </c>
      <c r="DF33" s="42">
        <f t="shared" si="24"/>
        <v>1.237531135240746E-3</v>
      </c>
      <c r="DG33" s="42">
        <f t="shared" si="24"/>
        <v>1.2131527972179181E-3</v>
      </c>
      <c r="DH33" s="42">
        <f t="shared" si="24"/>
        <v>1.1826897013200498E-3</v>
      </c>
      <c r="DI33" s="43">
        <f t="shared" si="24"/>
        <v>1.1386891576449158E-3</v>
      </c>
    </row>
    <row r="34" spans="3:113" x14ac:dyDescent="0.4">
      <c r="C34" s="135" t="str">
        <f>C9</f>
        <v>BisphenolA</v>
      </c>
      <c r="D34" s="145">
        <v>68.82225533356727</v>
      </c>
      <c r="E34" s="147">
        <f>D34/SUM($D$34:$D$53)</f>
        <v>7.8367155953003018E-2</v>
      </c>
      <c r="F34" s="80"/>
      <c r="L34" s="41"/>
      <c r="M34" s="48" t="str">
        <f t="shared" si="19"/>
        <v>Cyprodinil</v>
      </c>
      <c r="O34" s="42">
        <f t="shared" si="20"/>
        <v>1.9421228042659982E-2</v>
      </c>
      <c r="P34" s="42">
        <f t="shared" si="20"/>
        <v>1.4057388236166632E-2</v>
      </c>
      <c r="Q34" s="42">
        <f t="shared" ref="Q34:CB34" si="25">IF($J11="OK",IF(Q11=1E-50,0,$L11/Q11),0)</f>
        <v>1.162414640428424E-2</v>
      </c>
      <c r="R34" s="42">
        <f t="shared" si="25"/>
        <v>1.0150522437858384E-2</v>
      </c>
      <c r="S34" s="42">
        <f t="shared" si="25"/>
        <v>9.1323359446134501E-3</v>
      </c>
      <c r="T34" s="42">
        <f t="shared" si="25"/>
        <v>8.3728488493683903E-3</v>
      </c>
      <c r="U34" s="42">
        <f t="shared" si="25"/>
        <v>7.7771215296233353E-3</v>
      </c>
      <c r="V34" s="42">
        <f t="shared" si="25"/>
        <v>7.2929021679445545E-3</v>
      </c>
      <c r="W34" s="42">
        <f t="shared" si="25"/>
        <v>6.8887161800775844E-3</v>
      </c>
      <c r="X34" s="42">
        <f t="shared" si="25"/>
        <v>6.544308451051222E-3</v>
      </c>
      <c r="Y34" s="42">
        <f t="shared" si="25"/>
        <v>6.2459668928397695E-3</v>
      </c>
      <c r="Z34" s="42">
        <f t="shared" si="25"/>
        <v>5.9840291506894627E-3</v>
      </c>
      <c r="AA34" s="42">
        <f t="shared" si="25"/>
        <v>5.7514612634831149E-3</v>
      </c>
      <c r="AB34" s="42">
        <f t="shared" si="25"/>
        <v>5.5430026638969227E-3</v>
      </c>
      <c r="AC34" s="42">
        <f t="shared" si="25"/>
        <v>5.3546286234703172E-3</v>
      </c>
      <c r="AD34" s="42">
        <f t="shared" si="25"/>
        <v>5.1831995423576374E-3</v>
      </c>
      <c r="AE34" s="42">
        <f t="shared" si="25"/>
        <v>5.0262248272639129E-3</v>
      </c>
      <c r="AF34" s="42">
        <f t="shared" si="25"/>
        <v>4.8816995524193045E-3</v>
      </c>
      <c r="AG34" s="42">
        <f t="shared" si="25"/>
        <v>4.7479887724727098E-3</v>
      </c>
      <c r="AH34" s="42">
        <f t="shared" si="25"/>
        <v>4.6237438700521757E-3</v>
      </c>
      <c r="AI34" s="42">
        <f t="shared" si="25"/>
        <v>4.507840946901048E-3</v>
      </c>
      <c r="AJ34" s="42">
        <f t="shared" si="25"/>
        <v>4.3993347007298001E-3</v>
      </c>
      <c r="AK34" s="42">
        <f t="shared" si="25"/>
        <v>4.2974233840058973E-3</v>
      </c>
      <c r="AL34" s="42">
        <f t="shared" si="25"/>
        <v>4.2014218263273107E-3</v>
      </c>
      <c r="AM34" s="42">
        <f t="shared" si="25"/>
        <v>4.1107404131139128E-3</v>
      </c>
      <c r="AN34" s="42">
        <f t="shared" si="25"/>
        <v>4.0248685246550252E-3</v>
      </c>
      <c r="AO34" s="42">
        <f t="shared" si="25"/>
        <v>3.9433613572523191E-3</v>
      </c>
      <c r="AP34" s="42">
        <f t="shared" si="25"/>
        <v>3.8658293383897284E-3</v>
      </c>
      <c r="AQ34" s="42">
        <f t="shared" si="25"/>
        <v>3.7919295525585838E-3</v>
      </c>
      <c r="AR34" s="42">
        <f t="shared" si="25"/>
        <v>3.7213587407872789E-3</v>
      </c>
      <c r="AS34" s="42">
        <f t="shared" si="25"/>
        <v>3.6538475430196679E-3</v>
      </c>
      <c r="AT34" s="42">
        <f t="shared" si="25"/>
        <v>3.5891557302835751E-3</v>
      </c>
      <c r="AU34" s="42">
        <f t="shared" si="25"/>
        <v>3.5270682312727839E-3</v>
      </c>
      <c r="AV34" s="42">
        <f t="shared" si="25"/>
        <v>3.4673918011762098E-3</v>
      </c>
      <c r="AW34" s="42">
        <f t="shared" si="25"/>
        <v>3.4099522132699225E-3</v>
      </c>
      <c r="AX34" s="42">
        <f t="shared" si="25"/>
        <v>3.3545918787294977E-3</v>
      </c>
      <c r="AY34" s="42">
        <f t="shared" si="25"/>
        <v>3.3011678193158567E-3</v>
      </c>
      <c r="AZ34" s="42">
        <f t="shared" si="25"/>
        <v>3.249549932478276E-3</v>
      </c>
      <c r="BA34" s="42">
        <f t="shared" si="25"/>
        <v>3.1996195000552371E-3</v>
      </c>
      <c r="BB34" s="42">
        <f t="shared" si="25"/>
        <v>3.1512679009119884E-3</v>
      </c>
      <c r="BC34" s="42">
        <f t="shared" si="25"/>
        <v>3.1043954951088318E-3</v>
      </c>
      <c r="BD34" s="42">
        <f t="shared" si="25"/>
        <v>3.0589106529774444E-3</v>
      </c>
      <c r="BE34" s="42">
        <f t="shared" si="25"/>
        <v>3.0147289071199013E-3</v>
      </c>
      <c r="BF34" s="42">
        <f t="shared" si="25"/>
        <v>2.9717722090840202E-3</v>
      </c>
      <c r="BG34" s="42">
        <f t="shared" si="25"/>
        <v>2.9299682754992261E-3</v>
      </c>
      <c r="BH34" s="42">
        <f t="shared" si="25"/>
        <v>2.8892500109254796E-3</v>
      </c>
      <c r="BI34" s="42">
        <f t="shared" si="25"/>
        <v>2.8495549966876112E-3</v>
      </c>
      <c r="BJ34" s="42">
        <f t="shared" si="25"/>
        <v>2.810825036627189E-3</v>
      </c>
      <c r="BK34" s="42">
        <f t="shared" si="25"/>
        <v>2.7730057520733995E-3</v>
      </c>
      <c r="BL34" s="42">
        <f t="shared" si="25"/>
        <v>2.7360462194681583E-3</v>
      </c>
      <c r="BM34" s="42">
        <f t="shared" si="25"/>
        <v>2.6998986450222995E-3</v>
      </c>
      <c r="BN34" s="42">
        <f t="shared" si="25"/>
        <v>2.6645180715637383E-3</v>
      </c>
      <c r="BO34" s="42">
        <f t="shared" si="25"/>
        <v>2.6298621133926301E-3</v>
      </c>
      <c r="BP34" s="42">
        <f t="shared" si="25"/>
        <v>2.5958907155048685E-3</v>
      </c>
      <c r="BQ34" s="42">
        <f t="shared" si="25"/>
        <v>2.5625659340014388E-3</v>
      </c>
      <c r="BR34" s="42">
        <f t="shared" si="25"/>
        <v>2.5298517348814453E-3</v>
      </c>
      <c r="BS34" s="42">
        <f t="shared" si="25"/>
        <v>2.4977138087323679E-3</v>
      </c>
      <c r="BT34" s="42">
        <f t="shared" si="25"/>
        <v>2.4661193990912975E-3</v>
      </c>
      <c r="BU34" s="42">
        <f t="shared" si="25"/>
        <v>2.4350371424625263E-3</v>
      </c>
      <c r="BV34" s="42">
        <f t="shared" si="25"/>
        <v>2.4044369181453916E-3</v>
      </c>
      <c r="BW34" s="42">
        <f t="shared" si="25"/>
        <v>2.3742897061554396E-3</v>
      </c>
      <c r="BX34" s="42">
        <f t="shared" si="25"/>
        <v>2.3445674516143749E-3</v>
      </c>
      <c r="BY34" s="42">
        <f t="shared" si="25"/>
        <v>2.3152429340410822E-3</v>
      </c>
      <c r="BZ34" s="42">
        <f t="shared" si="25"/>
        <v>2.2862896399970831E-3</v>
      </c>
      <c r="CA34" s="42">
        <f t="shared" si="25"/>
        <v>2.2576816375235839E-3</v>
      </c>
      <c r="CB34" s="42">
        <f t="shared" si="25"/>
        <v>2.2293934507506274E-3</v>
      </c>
      <c r="CC34" s="42">
        <f t="shared" ref="CC34:DI34" si="26">IF($J11="OK",IF(CC11=1E-50,0,$L11/CC11),0)</f>
        <v>2.2013999329565412E-3</v>
      </c>
      <c r="CD34" s="42">
        <f t="shared" si="26"/>
        <v>2.1736761362005359E-3</v>
      </c>
      <c r="CE34" s="42">
        <f t="shared" si="26"/>
        <v>2.1461971754321912E-3</v>
      </c>
      <c r="CF34" s="42">
        <f t="shared" si="26"/>
        <v>2.1189380846842014E-3</v>
      </c>
      <c r="CG34" s="42">
        <f t="shared" si="26"/>
        <v>2.0918736625591518E-3</v>
      </c>
      <c r="CH34" s="42">
        <f t="shared" si="26"/>
        <v>2.0649783037000199E-3</v>
      </c>
      <c r="CI34" s="42">
        <f t="shared" si="26"/>
        <v>2.0382258122502782E-3</v>
      </c>
      <c r="CJ34" s="42">
        <f t="shared" si="26"/>
        <v>2.0115891924116398E-3</v>
      </c>
      <c r="CK34" s="42">
        <f t="shared" si="26"/>
        <v>1.9850404100244536E-3</v>
      </c>
      <c r="CL34" s="42">
        <f t="shared" si="26"/>
        <v>1.958550117527845E-3</v>
      </c>
      <c r="CM34" s="42">
        <f t="shared" si="26"/>
        <v>1.9320873325628601E-3</v>
      </c>
      <c r="CN34" s="42">
        <f t="shared" si="26"/>
        <v>1.9056190576598052E-3</v>
      </c>
      <c r="CO34" s="42">
        <f t="shared" si="26"/>
        <v>1.8791098246068948E-3</v>
      </c>
      <c r="CP34" s="42">
        <f t="shared" si="26"/>
        <v>1.85252114179806E-3</v>
      </c>
      <c r="CQ34" s="42">
        <f t="shared" si="26"/>
        <v>1.8258108154541393E-3</v>
      </c>
      <c r="CR34" s="42">
        <f t="shared" si="26"/>
        <v>1.79893210511368E-3</v>
      </c>
      <c r="CS34" s="42">
        <f t="shared" si="26"/>
        <v>1.7718326586574486E-3</v>
      </c>
      <c r="CT34" s="42">
        <f t="shared" si="26"/>
        <v>1.7444531499182919E-3</v>
      </c>
      <c r="CU34" s="42">
        <f t="shared" si="26"/>
        <v>1.7167255086559421E-3</v>
      </c>
      <c r="CV34" s="42">
        <f t="shared" si="26"/>
        <v>1.6885705816993715E-3</v>
      </c>
      <c r="CW34" s="42">
        <f t="shared" si="26"/>
        <v>1.6598949839501109E-3</v>
      </c>
      <c r="CX34" s="42">
        <f t="shared" si="26"/>
        <v>1.6305867683887535E-3</v>
      </c>
      <c r="CY34" s="42">
        <f t="shared" si="26"/>
        <v>1.6005093277616028E-3</v>
      </c>
      <c r="CZ34" s="42">
        <f t="shared" si="26"/>
        <v>1.5694925650835436E-3</v>
      </c>
      <c r="DA34" s="42">
        <f t="shared" si="26"/>
        <v>1.5373196894515795E-3</v>
      </c>
      <c r="DB34" s="42">
        <f t="shared" si="26"/>
        <v>1.5037066947481727E-3</v>
      </c>
      <c r="DC34" s="42">
        <f t="shared" si="26"/>
        <v>1.4682689418314709E-3</v>
      </c>
      <c r="DD34" s="42">
        <f t="shared" si="26"/>
        <v>1.4304634901603065E-3</v>
      </c>
      <c r="DE34" s="42">
        <f t="shared" si="26"/>
        <v>1.3894819152529341E-3</v>
      </c>
      <c r="DF34" s="42">
        <f t="shared" si="26"/>
        <v>1.3440304117408504E-3</v>
      </c>
      <c r="DG34" s="42">
        <f t="shared" si="26"/>
        <v>1.2918112389659424E-3</v>
      </c>
      <c r="DH34" s="42">
        <f t="shared" si="26"/>
        <v>1.2280066560518077E-3</v>
      </c>
      <c r="DI34" s="43">
        <f t="shared" si="26"/>
        <v>1.1386891576449158E-3</v>
      </c>
    </row>
    <row r="35" spans="3:113" x14ac:dyDescent="0.4">
      <c r="C35" s="135" t="str">
        <f t="shared" ref="C35:C53" si="27">C10</f>
        <v>Chlorophene</v>
      </c>
      <c r="D35" s="145">
        <v>11.0463781856996</v>
      </c>
      <c r="E35" s="148">
        <f t="shared" ref="E35:E53" si="28">D35/SUM($D$34:$D$53)</f>
        <v>1.257839107130145E-2</v>
      </c>
      <c r="F35" s="80"/>
      <c r="L35" s="41"/>
      <c r="M35" s="48" t="str">
        <f t="shared" si="19"/>
        <v>Diazinon</v>
      </c>
      <c r="O35" s="42">
        <f t="shared" si="20"/>
        <v>2.5348914383216233E-2</v>
      </c>
      <c r="P35" s="42">
        <f t="shared" si="20"/>
        <v>1.7799395282273568E-2</v>
      </c>
      <c r="Q35" s="42">
        <f t="shared" ref="Q35:AD35" si="29">IF($J12="OK",IF(Q12=1E-50,0,$L12/Q12),0)</f>
        <v>1.4458064983736066E-2</v>
      </c>
      <c r="R35" s="42">
        <f t="shared" si="29"/>
        <v>1.246547630015884E-2</v>
      </c>
      <c r="S35" s="42">
        <f t="shared" si="29"/>
        <v>1.1104304657634987E-2</v>
      </c>
      <c r="T35" s="42">
        <f t="shared" si="29"/>
        <v>1.0098144850749701E-2</v>
      </c>
      <c r="U35" s="42">
        <f t="shared" si="29"/>
        <v>9.3148757601628895E-3</v>
      </c>
      <c r="V35" s="42">
        <f t="shared" si="29"/>
        <v>8.6823401561362118E-3</v>
      </c>
      <c r="W35" s="42">
        <f t="shared" si="29"/>
        <v>8.1573545748779702E-3</v>
      </c>
      <c r="X35" s="42">
        <f t="shared" si="29"/>
        <v>7.7122846537253263E-3</v>
      </c>
      <c r="Y35" s="42">
        <f t="shared" si="29"/>
        <v>7.3285154364404505E-3</v>
      </c>
      <c r="Z35" s="42">
        <f t="shared" si="29"/>
        <v>6.9929879214372277E-3</v>
      </c>
      <c r="AA35" s="42">
        <f t="shared" si="29"/>
        <v>6.6962337000454827E-3</v>
      </c>
      <c r="AB35" s="42">
        <f t="shared" si="29"/>
        <v>6.431197573485389E-3</v>
      </c>
      <c r="AC35" s="42">
        <f t="shared" si="29"/>
        <v>6.1925000855162018E-3</v>
      </c>
      <c r="AD35" s="42">
        <f t="shared" si="29"/>
        <v>5.975958042553367E-3</v>
      </c>
      <c r="AE35" s="42">
        <f t="shared" ref="AE35:CP35" si="30">IF($J12="OK",IF(AE12=1E-50,0,$L12/AE12),0)</f>
        <v>5.7782627229822775E-3</v>
      </c>
      <c r="AF35" s="42">
        <f t="shared" si="30"/>
        <v>5.5967579356209635E-3</v>
      </c>
      <c r="AG35" s="42">
        <f t="shared" si="30"/>
        <v>5.4292832619152473E-3</v>
      </c>
      <c r="AH35" s="42">
        <f t="shared" si="30"/>
        <v>5.2740610004109265E-3</v>
      </c>
      <c r="AI35" s="42">
        <f t="shared" si="30"/>
        <v>5.1296131070940245E-3</v>
      </c>
      <c r="AJ35" s="42">
        <f t="shared" si="30"/>
        <v>4.9946991574677697E-3</v>
      </c>
      <c r="AK35" s="42">
        <f t="shared" si="30"/>
        <v>4.8682693181416993E-3</v>
      </c>
      <c r="AL35" s="42">
        <f t="shared" si="30"/>
        <v>4.7494282163108754E-3</v>
      </c>
      <c r="AM35" s="42">
        <f t="shared" si="30"/>
        <v>4.6374068426604537E-3</v>
      </c>
      <c r="AN35" s="42">
        <f t="shared" si="30"/>
        <v>4.5315404582877477E-3</v>
      </c>
      <c r="AO35" s="42">
        <f t="shared" si="30"/>
        <v>4.4312510456958332E-3</v>
      </c>
      <c r="AP35" s="42">
        <f t="shared" si="30"/>
        <v>4.3360332387918279E-3</v>
      </c>
      <c r="AQ35" s="42">
        <f t="shared" si="30"/>
        <v>4.2454429448596865E-3</v>
      </c>
      <c r="AR35" s="42">
        <f t="shared" si="30"/>
        <v>4.1590880700142652E-3</v>
      </c>
      <c r="AS35" s="42">
        <f t="shared" si="30"/>
        <v>4.0766209032609205E-3</v>
      </c>
      <c r="AT35" s="42">
        <f t="shared" si="30"/>
        <v>3.997731819427741E-3</v>
      </c>
      <c r="AU35" s="42">
        <f t="shared" si="30"/>
        <v>3.922144039074091E-3</v>
      </c>
      <c r="AV35" s="42">
        <f t="shared" si="30"/>
        <v>3.8496092417007908E-3</v>
      </c>
      <c r="AW35" s="42">
        <f t="shared" si="30"/>
        <v>3.7799038725593345E-3</v>
      </c>
      <c r="AX35" s="42">
        <f t="shared" si="30"/>
        <v>3.7128260168690142E-3</v>
      </c>
      <c r="AY35" s="42">
        <f t="shared" si="30"/>
        <v>3.6481927410072046E-3</v>
      </c>
      <c r="AZ35" s="42">
        <f t="shared" si="30"/>
        <v>3.5858378201916266E-3</v>
      </c>
      <c r="BA35" s="42">
        <f t="shared" si="30"/>
        <v>3.5256097877477605E-3</v>
      </c>
      <c r="BB35" s="42">
        <f t="shared" si="30"/>
        <v>3.4673702532963366E-3</v>
      </c>
      <c r="BC35" s="42">
        <f t="shared" si="30"/>
        <v>3.4109924468823773E-3</v>
      </c>
      <c r="BD35" s="42">
        <f t="shared" si="30"/>
        <v>3.3563599537799809E-3</v>
      </c>
      <c r="BE35" s="42">
        <f t="shared" si="30"/>
        <v>3.3033656108846046E-3</v>
      </c>
      <c r="BF35" s="42">
        <f t="shared" si="30"/>
        <v>3.2519105405803329E-3</v>
      </c>
      <c r="BG35" s="42">
        <f t="shared" si="30"/>
        <v>3.2019033019984149E-3</v>
      </c>
      <c r="BH35" s="42">
        <f t="shared" si="30"/>
        <v>3.153259142861842E-3</v>
      </c>
      <c r="BI35" s="42">
        <f t="shared" si="30"/>
        <v>3.105899337790994E-3</v>
      </c>
      <c r="BJ35" s="42">
        <f t="shared" si="30"/>
        <v>3.0597506011461736E-3</v>
      </c>
      <c r="BK35" s="42">
        <f t="shared" si="30"/>
        <v>3.0147445642973772E-3</v>
      </c>
      <c r="BL35" s="42">
        <f t="shared" si="30"/>
        <v>2.970817308713113E-3</v>
      </c>
      <c r="BM35" s="42">
        <f t="shared" si="30"/>
        <v>2.9279089475065492E-3</v>
      </c>
      <c r="BN35" s="42">
        <f t="shared" si="30"/>
        <v>2.8859632491152545E-3</v>
      </c>
      <c r="BO35" s="42">
        <f t="shared" si="30"/>
        <v>2.8449272976567462E-3</v>
      </c>
      <c r="BP35" s="42">
        <f t="shared" si="30"/>
        <v>2.8047511852258272E-3</v>
      </c>
      <c r="BQ35" s="42">
        <f t="shared" si="30"/>
        <v>2.7653877320049335E-3</v>
      </c>
      <c r="BR35" s="42">
        <f t="shared" si="30"/>
        <v>2.7267922305641993E-3</v>
      </c>
      <c r="BS35" s="42">
        <f t="shared" si="30"/>
        <v>2.6889222111493609E-3</v>
      </c>
      <c r="BT35" s="42">
        <f t="shared" si="30"/>
        <v>2.6517372251046271E-3</v>
      </c>
      <c r="BU35" s="42">
        <f t="shared" si="30"/>
        <v>2.6151986438641963E-3</v>
      </c>
      <c r="BV35" s="42">
        <f t="shared" si="30"/>
        <v>2.5792694711774373E-3</v>
      </c>
      <c r="BW35" s="42">
        <f t="shared" si="30"/>
        <v>2.543914166414387E-3</v>
      </c>
      <c r="BX35" s="42">
        <f t="shared" si="30"/>
        <v>2.5090984769340473E-3</v>
      </c>
      <c r="BY35" s="42">
        <f t="shared" si="30"/>
        <v>2.474789277590064E-3</v>
      </c>
      <c r="BZ35" s="42">
        <f t="shared" si="30"/>
        <v>2.4409544154975248E-3</v>
      </c>
      <c r="CA35" s="42">
        <f t="shared" si="30"/>
        <v>2.4075625581894519E-3</v>
      </c>
      <c r="CB35" s="42">
        <f t="shared" si="30"/>
        <v>2.374583043249519E-3</v>
      </c>
      <c r="CC35" s="42">
        <f t="shared" si="30"/>
        <v>2.3419857274130243E-3</v>
      </c>
      <c r="CD35" s="42">
        <f t="shared" si="30"/>
        <v>2.3097408329737891E-3</v>
      </c>
      <c r="CE35" s="42">
        <f t="shared" si="30"/>
        <v>2.2778187891088941E-3</v>
      </c>
      <c r="CF35" s="42">
        <f t="shared" si="30"/>
        <v>2.2461900654206384E-3</v>
      </c>
      <c r="CG35" s="42">
        <f t="shared" si="30"/>
        <v>2.2148249945741112E-3</v>
      </c>
      <c r="CH35" s="42">
        <f t="shared" si="30"/>
        <v>2.1836935803500887E-3</v>
      </c>
      <c r="CI35" s="42">
        <f t="shared" si="30"/>
        <v>2.1527652866960853E-3</v>
      </c>
      <c r="CJ35" s="42">
        <f t="shared" si="30"/>
        <v>2.1220088023875829E-3</v>
      </c>
      <c r="CK35" s="42">
        <f t="shared" si="30"/>
        <v>2.0913917746297247E-3</v>
      </c>
      <c r="CL35" s="42">
        <f t="shared" si="30"/>
        <v>2.0608805032285562E-3</v>
      </c>
      <c r="CM35" s="42">
        <f t="shared" si="30"/>
        <v>2.0304395846870607E-3</v>
      </c>
      <c r="CN35" s="42">
        <f t="shared" si="30"/>
        <v>2.0000314925150216E-3</v>
      </c>
      <c r="CO35" s="42">
        <f t="shared" si="30"/>
        <v>1.9696160758639922E-3</v>
      </c>
      <c r="CP35" s="42">
        <f t="shared" si="30"/>
        <v>1.9391499528385921E-3</v>
      </c>
      <c r="CQ35" s="42">
        <f t="shared" ref="CQ35:DI35" si="31">IF($J12="OK",IF(CQ12=1E-50,0,$L12/CQ12),0)</f>
        <v>1.9085857667883155E-3</v>
      </c>
      <c r="CR35" s="42">
        <f t="shared" si="31"/>
        <v>1.8778712624745347E-3</v>
      </c>
      <c r="CS35" s="42">
        <f t="shared" si="31"/>
        <v>1.8469481225641836E-3</v>
      </c>
      <c r="CT35" s="42">
        <f t="shared" si="31"/>
        <v>1.8157504807694534E-3</v>
      </c>
      <c r="CU35" s="42">
        <f t="shared" si="31"/>
        <v>1.7842029918140206E-3</v>
      </c>
      <c r="CV35" s="42">
        <f t="shared" si="31"/>
        <v>1.7522182830522594E-3</v>
      </c>
      <c r="CW35" s="42">
        <f t="shared" si="31"/>
        <v>1.7196935256064423E-3</v>
      </c>
      <c r="CX35" s="42">
        <f t="shared" si="31"/>
        <v>1.6865057223008136E-3</v>
      </c>
      <c r="CY35" s="42">
        <f t="shared" si="31"/>
        <v>1.6525050748526693E-3</v>
      </c>
      <c r="CZ35" s="42">
        <f t="shared" si="31"/>
        <v>1.6175053855580978E-3</v>
      </c>
      <c r="DA35" s="42">
        <f t="shared" si="31"/>
        <v>1.5812697109640309E-3</v>
      </c>
      <c r="DB35" s="42">
        <f t="shared" si="31"/>
        <v>1.5434880777896883E-3</v>
      </c>
      <c r="DC35" s="42">
        <f t="shared" si="31"/>
        <v>1.5037412159789039E-3</v>
      </c>
      <c r="DD35" s="42">
        <f t="shared" si="31"/>
        <v>1.4614380145108511E-3</v>
      </c>
      <c r="DE35" s="42">
        <f t="shared" si="31"/>
        <v>1.415699362896688E-3</v>
      </c>
      <c r="DF35" s="42">
        <f t="shared" si="31"/>
        <v>1.365120046004107E-3</v>
      </c>
      <c r="DG35" s="42">
        <f t="shared" si="31"/>
        <v>1.3072078451902619E-3</v>
      </c>
      <c r="DH35" s="42">
        <f t="shared" si="31"/>
        <v>1.2367459198304503E-3</v>
      </c>
      <c r="DI35" s="43">
        <f t="shared" si="31"/>
        <v>1.1386891576449156E-3</v>
      </c>
    </row>
    <row r="36" spans="3:113" x14ac:dyDescent="0.4">
      <c r="C36" s="135" t="str">
        <f t="shared" si="27"/>
        <v>Cyprodinil</v>
      </c>
      <c r="D36" s="145">
        <v>6.5992914847282513</v>
      </c>
      <c r="E36" s="148">
        <f t="shared" si="28"/>
        <v>7.5145416617984776E-3</v>
      </c>
      <c r="F36" s="80"/>
      <c r="L36" s="41"/>
      <c r="M36" s="48" t="str">
        <f t="shared" si="19"/>
        <v>Diclofenac sodium salt</v>
      </c>
      <c r="O36" s="42">
        <f t="shared" si="20"/>
        <v>5.8711020606349003E-3</v>
      </c>
      <c r="P36" s="42">
        <f t="shared" si="20"/>
        <v>4.8702497300854549E-3</v>
      </c>
      <c r="Q36" s="42">
        <f t="shared" ref="Q36:AD36" si="32">IF($J13="OK",IF(Q13=1E-50,0,$L13/Q13),0)</f>
        <v>4.363363904398467E-3</v>
      </c>
      <c r="R36" s="42">
        <f t="shared" si="32"/>
        <v>4.0344007774871507E-3</v>
      </c>
      <c r="S36" s="42">
        <f t="shared" si="32"/>
        <v>3.7951956023957079E-3</v>
      </c>
      <c r="T36" s="42">
        <f t="shared" si="32"/>
        <v>3.6093551447899416E-3</v>
      </c>
      <c r="U36" s="42">
        <f t="shared" si="32"/>
        <v>3.4585541262686548E-3</v>
      </c>
      <c r="V36" s="42">
        <f t="shared" si="32"/>
        <v>3.3323533878145519E-3</v>
      </c>
      <c r="W36" s="42">
        <f t="shared" si="32"/>
        <v>3.2242794531115847E-3</v>
      </c>
      <c r="X36" s="42">
        <f t="shared" si="32"/>
        <v>3.1300602968771588E-3</v>
      </c>
      <c r="Y36" s="42">
        <f t="shared" si="32"/>
        <v>3.0467389790717054E-3</v>
      </c>
      <c r="Z36" s="42">
        <f t="shared" si="32"/>
        <v>2.9721900281261598E-3</v>
      </c>
      <c r="AA36" s="42">
        <f t="shared" si="32"/>
        <v>2.904838033613522E-3</v>
      </c>
      <c r="AB36" s="42">
        <f t="shared" si="32"/>
        <v>2.8434852110872156E-3</v>
      </c>
      <c r="AC36" s="42">
        <f t="shared" si="32"/>
        <v>2.7872011509026528E-3</v>
      </c>
      <c r="AD36" s="42">
        <f t="shared" si="32"/>
        <v>2.7352497699252173E-3</v>
      </c>
      <c r="AE36" s="42">
        <f t="shared" ref="AE36:CP36" si="33">IF($J13="OK",IF(AE13=1E-50,0,$L13/AE13),0)</f>
        <v>2.6870394238750171E-3</v>
      </c>
      <c r="AF36" s="42">
        <f t="shared" si="33"/>
        <v>2.6420879363527202E-3</v>
      </c>
      <c r="AG36" s="42">
        <f t="shared" si="33"/>
        <v>2.5999975211105654E-3</v>
      </c>
      <c r="AH36" s="42">
        <f t="shared" si="33"/>
        <v>2.5604364361734018E-3</v>
      </c>
      <c r="AI36" s="42">
        <f t="shared" si="33"/>
        <v>2.5231253232424681E-3</v>
      </c>
      <c r="AJ36" s="42">
        <f t="shared" si="33"/>
        <v>2.4878268740363791E-3</v>
      </c>
      <c r="AK36" s="42">
        <f t="shared" si="33"/>
        <v>2.4543379017640081E-3</v>
      </c>
      <c r="AL36" s="42">
        <f t="shared" si="33"/>
        <v>2.4224831795986268E-3</v>
      </c>
      <c r="AM36" s="42">
        <f t="shared" si="33"/>
        <v>2.3921105964060632E-3</v>
      </c>
      <c r="AN36" s="42">
        <f t="shared" si="33"/>
        <v>2.3630873075570855E-3</v>
      </c>
      <c r="AO36" s="42">
        <f t="shared" si="33"/>
        <v>2.3352966466025989E-3</v>
      </c>
      <c r="AP36" s="42">
        <f t="shared" si="33"/>
        <v>2.3086356252102979E-3</v>
      </c>
      <c r="AQ36" s="42">
        <f t="shared" si="33"/>
        <v>2.2830128925804744E-3</v>
      </c>
      <c r="AR36" s="42">
        <f t="shared" si="33"/>
        <v>2.2583470571471346E-3</v>
      </c>
      <c r="AS36" s="42">
        <f t="shared" si="33"/>
        <v>2.2345652964305194E-3</v>
      </c>
      <c r="AT36" s="42">
        <f t="shared" si="33"/>
        <v>2.2116021979382474E-3</v>
      </c>
      <c r="AU36" s="42">
        <f t="shared" si="33"/>
        <v>2.189398786727447E-3</v>
      </c>
      <c r="AV36" s="42">
        <f t="shared" si="33"/>
        <v>2.1679017048289867E-3</v>
      </c>
      <c r="AW36" s="42">
        <f t="shared" si="33"/>
        <v>2.1470625150341021E-3</v>
      </c>
      <c r="AX36" s="42">
        <f t="shared" si="33"/>
        <v>2.1268371071489541E-3</v>
      </c>
      <c r="AY36" s="42">
        <f t="shared" si="33"/>
        <v>2.1071851891624653E-3</v>
      </c>
      <c r="AZ36" s="42">
        <f t="shared" si="33"/>
        <v>2.0880698491588618E-3</v>
      </c>
      <c r="BA36" s="42">
        <f t="shared" si="33"/>
        <v>2.0694571764673995E-3</v>
      </c>
      <c r="BB36" s="42">
        <f t="shared" si="33"/>
        <v>2.0513159326473501E-3</v>
      </c>
      <c r="BC36" s="42">
        <f t="shared" si="33"/>
        <v>2.0336172645829867E-3</v>
      </c>
      <c r="BD36" s="42">
        <f t="shared" si="33"/>
        <v>2.0163344533065571E-3</v>
      </c>
      <c r="BE36" s="42">
        <f t="shared" si="33"/>
        <v>1.9994426932493851E-3</v>
      </c>
      <c r="BF36" s="42">
        <f t="shared" si="33"/>
        <v>1.9829188974977E-3</v>
      </c>
      <c r="BG36" s="42">
        <f t="shared" si="33"/>
        <v>1.9667415253431021E-3</v>
      </c>
      <c r="BH36" s="42">
        <f t="shared" si="33"/>
        <v>1.9508904290008319E-3</v>
      </c>
      <c r="BI36" s="42">
        <f t="shared" si="33"/>
        <v>1.9353467168477978E-3</v>
      </c>
      <c r="BJ36" s="42">
        <f t="shared" si="33"/>
        <v>1.9200926309268891E-3</v>
      </c>
      <c r="BK36" s="42">
        <f t="shared" si="33"/>
        <v>1.9051114367902343E-3</v>
      </c>
      <c r="BL36" s="42">
        <f t="shared" si="33"/>
        <v>1.890387324024389E-3</v>
      </c>
      <c r="BM36" s="42">
        <f t="shared" si="33"/>
        <v>1.8759053160247565E-3</v>
      </c>
      <c r="BN36" s="42">
        <f t="shared" si="33"/>
        <v>1.8616511877730107E-3</v>
      </c>
      <c r="BO36" s="42">
        <f t="shared" si="33"/>
        <v>1.8476113905259522E-3</v>
      </c>
      <c r="BP36" s="42">
        <f t="shared" si="33"/>
        <v>1.8337729824523354E-3</v>
      </c>
      <c r="BQ36" s="42">
        <f t="shared" si="33"/>
        <v>1.8201235643596427E-3</v>
      </c>
      <c r="BR36" s="42">
        <f t="shared" si="33"/>
        <v>1.8066512197386652E-3</v>
      </c>
      <c r="BS36" s="42">
        <f t="shared" si="33"/>
        <v>1.7933444584226274E-3</v>
      </c>
      <c r="BT36" s="42">
        <f t="shared" si="33"/>
        <v>1.7801921632111786E-3</v>
      </c>
      <c r="BU36" s="42">
        <f t="shared" si="33"/>
        <v>1.7671835388492225E-3</v>
      </c>
      <c r="BV36" s="42">
        <f t="shared" si="33"/>
        <v>1.7543080627770891E-3</v>
      </c>
      <c r="BW36" s="42">
        <f t="shared" si="33"/>
        <v>1.7415554370823001E-3</v>
      </c>
      <c r="BX36" s="42">
        <f t="shared" si="33"/>
        <v>1.728915541084026E-3</v>
      </c>
      <c r="BY36" s="42">
        <f t="shared" si="33"/>
        <v>1.7163783839686472E-3</v>
      </c>
      <c r="BZ36" s="42">
        <f t="shared" si="33"/>
        <v>1.7039340568674767E-3</v>
      </c>
      <c r="CA36" s="42">
        <f t="shared" si="33"/>
        <v>1.691572683723778E-3</v>
      </c>
      <c r="CB36" s="42">
        <f t="shared" si="33"/>
        <v>1.6792843702330849E-3</v>
      </c>
      <c r="CC36" s="42">
        <f t="shared" si="33"/>
        <v>1.6670591500548867E-3</v>
      </c>
      <c r="CD36" s="42">
        <f t="shared" si="33"/>
        <v>1.6548869273798911E-3</v>
      </c>
      <c r="CE36" s="42">
        <f t="shared" si="33"/>
        <v>1.6427574147887627E-3</v>
      </c>
      <c r="CF36" s="42">
        <f t="shared" si="33"/>
        <v>1.6306600651463492E-3</v>
      </c>
      <c r="CG36" s="42">
        <f t="shared" si="33"/>
        <v>1.6185839960278798E-3</v>
      </c>
      <c r="CH36" s="42">
        <f t="shared" si="33"/>
        <v>1.6065179048541729E-3</v>
      </c>
      <c r="CI36" s="42">
        <f t="shared" si="33"/>
        <v>1.5944499724991231E-3</v>
      </c>
      <c r="CJ36" s="42">
        <f t="shared" si="33"/>
        <v>1.5823677525942854E-3</v>
      </c>
      <c r="CK36" s="42">
        <f t="shared" si="33"/>
        <v>1.570258043049813E-3</v>
      </c>
      <c r="CL36" s="42">
        <f t="shared" si="33"/>
        <v>1.5581067353793456E-3</v>
      </c>
      <c r="CM36" s="42">
        <f t="shared" si="33"/>
        <v>1.5458986361747775E-3</v>
      </c>
      <c r="CN36" s="42">
        <f t="shared" si="33"/>
        <v>1.5336172534052763E-3</v>
      </c>
      <c r="CO36" s="42">
        <f t="shared" si="33"/>
        <v>1.5212445379388295E-3</v>
      </c>
      <c r="CP36" s="42">
        <f t="shared" si="33"/>
        <v>1.5087605675465543E-3</v>
      </c>
      <c r="CQ36" s="42">
        <f t="shared" ref="CQ36:DI36" si="34">IF($J13="OK",IF(CQ13=1E-50,0,$L13/CQ13),0)</f>
        <v>1.49614315626379E-3</v>
      </c>
      <c r="CR36" s="42">
        <f t="shared" si="34"/>
        <v>1.4833673657578981E-3</v>
      </c>
      <c r="CS36" s="42">
        <f t="shared" si="34"/>
        <v>1.4704048863727777E-3</v>
      </c>
      <c r="CT36" s="42">
        <f t="shared" si="34"/>
        <v>1.457223242323921E-3</v>
      </c>
      <c r="CU36" s="42">
        <f t="shared" si="34"/>
        <v>1.4437847557268902E-3</v>
      </c>
      <c r="CV36" s="42">
        <f t="shared" si="34"/>
        <v>1.4300451737788136E-3</v>
      </c>
      <c r="CW36" s="42">
        <f t="shared" si="34"/>
        <v>1.4159518156267538E-3</v>
      </c>
      <c r="CX36" s="42">
        <f t="shared" si="34"/>
        <v>1.4014410180552561E-3</v>
      </c>
      <c r="CY36" s="42">
        <f t="shared" si="34"/>
        <v>1.3864345295728133E-3</v>
      </c>
      <c r="CZ36" s="42">
        <f t="shared" si="34"/>
        <v>1.370834277298256E-3</v>
      </c>
      <c r="DA36" s="42">
        <f t="shared" si="34"/>
        <v>1.354514522095447E-3</v>
      </c>
      <c r="DB36" s="42">
        <f t="shared" si="34"/>
        <v>1.3373096352288108E-3</v>
      </c>
      <c r="DC36" s="42">
        <f t="shared" si="34"/>
        <v>1.3189941379630997E-3</v>
      </c>
      <c r="DD36" s="42">
        <f t="shared" si="34"/>
        <v>1.2992481499603738E-3</v>
      </c>
      <c r="DE36" s="42">
        <f t="shared" si="34"/>
        <v>1.2775929460383515E-3</v>
      </c>
      <c r="DF36" s="42">
        <f t="shared" si="34"/>
        <v>1.2532582006436535E-3</v>
      </c>
      <c r="DG36" s="42">
        <f t="shared" si="34"/>
        <v>1.2248673667927543E-3</v>
      </c>
      <c r="DH36" s="42">
        <f t="shared" si="34"/>
        <v>1.189511918018074E-3</v>
      </c>
      <c r="DI36" s="43">
        <f t="shared" si="34"/>
        <v>1.1386891576449156E-3</v>
      </c>
    </row>
    <row r="37" spans="3:113" x14ac:dyDescent="0.4">
      <c r="C37" s="135" t="str">
        <f t="shared" si="27"/>
        <v>Diazinon</v>
      </c>
      <c r="D37" s="145">
        <v>57.644895866875416</v>
      </c>
      <c r="E37" s="148">
        <f t="shared" si="28"/>
        <v>6.5639617917181245E-2</v>
      </c>
      <c r="F37" s="80"/>
      <c r="L37" s="41"/>
      <c r="M37" s="48" t="str">
        <f t="shared" si="19"/>
        <v>Diuron</v>
      </c>
      <c r="O37" s="42">
        <f t="shared" si="20"/>
        <v>6.1627972303555708E-3</v>
      </c>
      <c r="P37" s="42">
        <f t="shared" si="20"/>
        <v>5.0840508684430481E-3</v>
      </c>
      <c r="Q37" s="42">
        <f t="shared" ref="Q37:AD37" si="35">IF($J14="OK",IF(Q14=1E-50,0,$L14/Q14),0)</f>
        <v>4.5401379455879565E-3</v>
      </c>
      <c r="R37" s="42">
        <f t="shared" si="35"/>
        <v>4.1881309541576851E-3</v>
      </c>
      <c r="S37" s="42">
        <f t="shared" si="35"/>
        <v>3.9326982799987933E-3</v>
      </c>
      <c r="T37" s="42">
        <f t="shared" si="35"/>
        <v>3.7345774468507216E-3</v>
      </c>
      <c r="U37" s="42">
        <f t="shared" si="35"/>
        <v>3.574032325507571E-3</v>
      </c>
      <c r="V37" s="42">
        <f t="shared" si="35"/>
        <v>3.4398356821169563E-3</v>
      </c>
      <c r="W37" s="42">
        <f t="shared" si="35"/>
        <v>3.3250335046083484E-3</v>
      </c>
      <c r="X37" s="42">
        <f t="shared" si="35"/>
        <v>3.2250413069538977E-3</v>
      </c>
      <c r="Y37" s="42">
        <f t="shared" si="35"/>
        <v>3.1366887180248608E-3</v>
      </c>
      <c r="Z37" s="42">
        <f t="shared" si="35"/>
        <v>3.0576986787705712E-3</v>
      </c>
      <c r="AA37" s="42">
        <f t="shared" si="35"/>
        <v>2.9863846481720919E-3</v>
      </c>
      <c r="AB37" s="42">
        <f t="shared" si="35"/>
        <v>2.9214652015948153E-3</v>
      </c>
      <c r="AC37" s="42">
        <f t="shared" si="35"/>
        <v>2.8619455696179742E-3</v>
      </c>
      <c r="AD37" s="42">
        <f t="shared" si="35"/>
        <v>2.8070391990235111E-3</v>
      </c>
      <c r="AE37" s="42">
        <f t="shared" ref="AE37:CP37" si="36">IF($J14="OK",IF(AE14=1E-50,0,$L14/AE14),0)</f>
        <v>2.7561142144581613E-3</v>
      </c>
      <c r="AF37" s="42">
        <f t="shared" si="36"/>
        <v>2.7086559084550988E-3</v>
      </c>
      <c r="AG37" s="42">
        <f t="shared" si="36"/>
        <v>2.6642398564501219E-3</v>
      </c>
      <c r="AH37" s="42">
        <f t="shared" si="36"/>
        <v>2.6225122580323577E-3</v>
      </c>
      <c r="AI37" s="42">
        <f t="shared" si="36"/>
        <v>2.5831753052529848E-3</v>
      </c>
      <c r="AJ37" s="42">
        <f t="shared" si="36"/>
        <v>2.5459761190135201E-3</v>
      </c>
      <c r="AK37" s="42">
        <f t="shared" si="36"/>
        <v>2.5106982638568856E-3</v>
      </c>
      <c r="AL37" s="42">
        <f t="shared" si="36"/>
        <v>2.4771551563215074E-3</v>
      </c>
      <c r="AM37" s="42">
        <f t="shared" si="36"/>
        <v>2.4451848843756153E-3</v>
      </c>
      <c r="AN37" s="42">
        <f t="shared" si="36"/>
        <v>2.414646092438169E-3</v>
      </c>
      <c r="AO37" s="42">
        <f t="shared" si="36"/>
        <v>2.3854146808956565E-3</v>
      </c>
      <c r="AP37" s="42">
        <f t="shared" si="36"/>
        <v>2.3573811351436619E-3</v>
      </c>
      <c r="AQ37" s="42">
        <f t="shared" si="36"/>
        <v>2.3304483461855851E-3</v>
      </c>
      <c r="AR37" s="42">
        <f t="shared" si="36"/>
        <v>2.3045298186942873E-3</v>
      </c>
      <c r="AS37" s="42">
        <f t="shared" si="36"/>
        <v>2.2795481871629515E-3</v>
      </c>
      <c r="AT37" s="42">
        <f t="shared" si="36"/>
        <v>2.2554339790237772E-3</v>
      </c>
      <c r="AU37" s="42">
        <f t="shared" si="36"/>
        <v>2.2321245772361242E-3</v>
      </c>
      <c r="AV37" s="42">
        <f t="shared" si="36"/>
        <v>2.209563345116408E-3</v>
      </c>
      <c r="AW37" s="42">
        <f t="shared" si="36"/>
        <v>2.1876988839982831E-3</v>
      </c>
      <c r="AX37" s="42">
        <f t="shared" si="36"/>
        <v>2.1664844003124266E-3</v>
      </c>
      <c r="AY37" s="42">
        <f t="shared" si="36"/>
        <v>2.1458771633202384E-3</v>
      </c>
      <c r="AZ37" s="42">
        <f t="shared" si="36"/>
        <v>2.1258380383590144E-3</v>
      </c>
      <c r="BA37" s="42">
        <f t="shared" si="36"/>
        <v>2.106331083303103E-3</v>
      </c>
      <c r="BB37" s="42">
        <f t="shared" si="36"/>
        <v>2.0873231981975941E-3</v>
      </c>
      <c r="BC37" s="42">
        <f t="shared" si="36"/>
        <v>2.0687838198141248E-3</v>
      </c>
      <c r="BD37" s="42">
        <f t="shared" si="36"/>
        <v>2.0506846543145445E-3</v>
      </c>
      <c r="BE37" s="42">
        <f t="shared" si="36"/>
        <v>2.0329994423649222E-3</v>
      </c>
      <c r="BF37" s="42">
        <f t="shared" si="36"/>
        <v>2.0157037519791705E-3</v>
      </c>
      <c r="BG37" s="42">
        <f t="shared" si="36"/>
        <v>1.9987747951337996E-3</v>
      </c>
      <c r="BH37" s="42">
        <f t="shared" si="36"/>
        <v>1.9821912648185233E-3</v>
      </c>
      <c r="BI37" s="42">
        <f t="shared" si="36"/>
        <v>1.9659331896989345E-3</v>
      </c>
      <c r="BJ37" s="42">
        <f t="shared" si="36"/>
        <v>1.9499818039890157E-3</v>
      </c>
      <c r="BK37" s="42">
        <f t="shared" si="36"/>
        <v>1.9343194304796212E-3</v>
      </c>
      <c r="BL37" s="42">
        <f t="shared" si="36"/>
        <v>1.918929374957856E-3</v>
      </c>
      <c r="BM37" s="42">
        <f t="shared" si="36"/>
        <v>1.9037958304919365E-3</v>
      </c>
      <c r="BN37" s="42">
        <f t="shared" si="36"/>
        <v>1.8889037902554159E-3</v>
      </c>
      <c r="BO37" s="42">
        <f t="shared" si="36"/>
        <v>1.8742389677299423E-3</v>
      </c>
      <c r="BP37" s="42">
        <f t="shared" si="36"/>
        <v>1.8597877232628549E-3</v>
      </c>
      <c r="BQ37" s="42">
        <f t="shared" si="36"/>
        <v>1.8455369960687132E-3</v>
      </c>
      <c r="BR37" s="42">
        <f t="shared" si="36"/>
        <v>1.8314742408560888E-3</v>
      </c>
      <c r="BS37" s="42">
        <f t="shared" si="36"/>
        <v>1.8175873683349102E-3</v>
      </c>
      <c r="BT37" s="42">
        <f t="shared" si="36"/>
        <v>1.8038646889175333E-3</v>
      </c>
      <c r="BU37" s="42">
        <f t="shared" si="36"/>
        <v>1.7902948589698371E-3</v>
      </c>
      <c r="BV37" s="42">
        <f t="shared" si="36"/>
        <v>1.776866828997889E-3</v>
      </c>
      <c r="BW37" s="42">
        <f t="shared" si="36"/>
        <v>1.7635697931716319E-3</v>
      </c>
      <c r="BX37" s="42">
        <f t="shared" si="36"/>
        <v>1.750393139589295E-3</v>
      </c>
      <c r="BY37" s="42">
        <f t="shared" si="36"/>
        <v>1.7373264006745523E-3</v>
      </c>
      <c r="BZ37" s="42">
        <f t="shared" si="36"/>
        <v>1.7243592030712753E-3</v>
      </c>
      <c r="CA37" s="42">
        <f t="shared" si="36"/>
        <v>1.7114812163565786E-3</v>
      </c>
      <c r="CB37" s="42">
        <f t="shared" si="36"/>
        <v>1.6986820998286386E-3</v>
      </c>
      <c r="CC37" s="42">
        <f t="shared" si="36"/>
        <v>1.6859514465380758E-3</v>
      </c>
      <c r="CD37" s="42">
        <f t="shared" si="36"/>
        <v>1.673278723615147E-3</v>
      </c>
      <c r="CE37" s="42">
        <f t="shared" si="36"/>
        <v>1.6606532077928966E-3</v>
      </c>
      <c r="CF37" s="42">
        <f t="shared" si="36"/>
        <v>1.6480639148294424E-3</v>
      </c>
      <c r="CG37" s="42">
        <f t="shared" si="36"/>
        <v>1.6354995212782631E-3</v>
      </c>
      <c r="CH37" s="42">
        <f t="shared" si="36"/>
        <v>1.6229482767270015E-3</v>
      </c>
      <c r="CI37" s="42">
        <f t="shared" si="36"/>
        <v>1.6103979041998482E-3</v>
      </c>
      <c r="CJ37" s="42">
        <f t="shared" si="36"/>
        <v>1.5978354858647678E-3</v>
      </c>
      <c r="CK37" s="42">
        <f t="shared" si="36"/>
        <v>1.5852473304611612E-3</v>
      </c>
      <c r="CL37" s="42">
        <f t="shared" si="36"/>
        <v>1.5726188179050762E-3</v>
      </c>
      <c r="CM37" s="42">
        <f t="shared" si="36"/>
        <v>1.5599342152518071E-3</v>
      </c>
      <c r="CN37" s="42">
        <f t="shared" si="36"/>
        <v>1.5471764564761066E-3</v>
      </c>
      <c r="CO37" s="42">
        <f t="shared" si="36"/>
        <v>1.5343268761886851E-3</v>
      </c>
      <c r="CP37" s="42">
        <f t="shared" si="36"/>
        <v>1.5213648841795485E-3</v>
      </c>
      <c r="CQ37" s="42">
        <f t="shared" ref="CQ37:DI37" si="37">IF($J14="OK",IF(CQ14=1E-50,0,$L14/CQ14),0)</f>
        <v>1.5082675631666554E-3</v>
      </c>
      <c r="CR37" s="42">
        <f t="shared" si="37"/>
        <v>1.495009165725933E-3</v>
      </c>
      <c r="CS37" s="42">
        <f t="shared" si="37"/>
        <v>1.4815604771419176E-3</v>
      </c>
      <c r="CT37" s="42">
        <f t="shared" si="37"/>
        <v>1.4678879973452682E-3</v>
      </c>
      <c r="CU37" s="42">
        <f t="shared" si="37"/>
        <v>1.4539528747484348E-3</v>
      </c>
      <c r="CV37" s="42">
        <f t="shared" si="37"/>
        <v>1.4397094935639674E-3</v>
      </c>
      <c r="CW37" s="42">
        <f t="shared" si="37"/>
        <v>1.4251035670483215E-3</v>
      </c>
      <c r="CX37" s="42">
        <f t="shared" si="37"/>
        <v>1.4100695095217051E-3</v>
      </c>
      <c r="CY37" s="42">
        <f t="shared" si="37"/>
        <v>1.3945267268048E-3</v>
      </c>
      <c r="CZ37" s="42">
        <f t="shared" si="37"/>
        <v>1.3783742331962788E-3</v>
      </c>
      <c r="DA37" s="42">
        <f t="shared" si="37"/>
        <v>1.36148258268761E-3</v>
      </c>
      <c r="DB37" s="42">
        <f t="shared" si="37"/>
        <v>1.3436812980642909E-3</v>
      </c>
      <c r="DC37" s="42">
        <f t="shared" si="37"/>
        <v>1.3247383453513747E-3</v>
      </c>
      <c r="DD37" s="42">
        <f t="shared" si="37"/>
        <v>1.3043246085345684E-3</v>
      </c>
      <c r="DE37" s="42">
        <f t="shared" si="37"/>
        <v>1.2819476400642909E-3</v>
      </c>
      <c r="DF37" s="42">
        <f t="shared" si="37"/>
        <v>1.2568152078843184E-3</v>
      </c>
      <c r="DG37" s="42">
        <f t="shared" si="37"/>
        <v>1.2275119791140159E-3</v>
      </c>
      <c r="DH37" s="42">
        <f t="shared" si="37"/>
        <v>1.1910484315702445E-3</v>
      </c>
      <c r="DI37" s="43">
        <f t="shared" si="37"/>
        <v>1.1386891576449156E-3</v>
      </c>
    </row>
    <row r="38" spans="3:113" x14ac:dyDescent="0.4">
      <c r="C38" s="135" t="str">
        <f t="shared" si="27"/>
        <v>Diclofenac sodium salt</v>
      </c>
      <c r="D38" s="145">
        <v>12.100193917439235</v>
      </c>
      <c r="E38" s="148">
        <f t="shared" si="28"/>
        <v>1.3778359619189015E-2</v>
      </c>
      <c r="F38" s="80"/>
      <c r="L38" s="41"/>
      <c r="M38" s="48" t="str">
        <f t="shared" si="19"/>
        <v>Genistein</v>
      </c>
      <c r="O38" s="42">
        <f t="shared" si="20"/>
        <v>9.6401891824308035E-3</v>
      </c>
      <c r="P38" s="42">
        <f t="shared" si="20"/>
        <v>7.5574652597116872E-3</v>
      </c>
      <c r="Q38" s="42">
        <f t="shared" ref="Q38:AD38" si="38">IF($J15="OK",IF(Q15=1E-50,0,$L15/Q15),0)</f>
        <v>6.5496096375191031E-3</v>
      </c>
      <c r="R38" s="42">
        <f t="shared" si="38"/>
        <v>5.9139876649651263E-3</v>
      </c>
      <c r="S38" s="42">
        <f t="shared" si="38"/>
        <v>5.4614729146408858E-3</v>
      </c>
      <c r="T38" s="42">
        <f t="shared" si="38"/>
        <v>5.1157899432177113E-3</v>
      </c>
      <c r="U38" s="42">
        <f t="shared" si="38"/>
        <v>4.839200935111909E-3</v>
      </c>
      <c r="V38" s="42">
        <f t="shared" si="38"/>
        <v>4.6105123304049939E-3</v>
      </c>
      <c r="W38" s="42">
        <f t="shared" si="38"/>
        <v>4.4167386217718171E-3</v>
      </c>
      <c r="X38" s="42">
        <f t="shared" si="38"/>
        <v>4.249398985530479E-3</v>
      </c>
      <c r="Y38" s="42">
        <f t="shared" si="38"/>
        <v>4.1026769461548155E-3</v>
      </c>
      <c r="Z38" s="42">
        <f t="shared" si="38"/>
        <v>3.9724258070922003E-3</v>
      </c>
      <c r="AA38" s="42">
        <f t="shared" si="38"/>
        <v>3.8555948217833622E-3</v>
      </c>
      <c r="AB38" s="42">
        <f t="shared" si="38"/>
        <v>3.7498802513689354E-3</v>
      </c>
      <c r="AC38" s="42">
        <f t="shared" si="38"/>
        <v>3.6535038051340556E-3</v>
      </c>
      <c r="AD38" s="42">
        <f t="shared" si="38"/>
        <v>3.5650667775774386E-3</v>
      </c>
      <c r="AE38" s="42">
        <f t="shared" ref="AE38:CP38" si="39">IF($J15="OK",IF(AE15=1E-50,0,$L15/AE15),0)</f>
        <v>3.4834510187649677E-3</v>
      </c>
      <c r="AF38" s="42">
        <f t="shared" si="39"/>
        <v>3.4077498949796445E-3</v>
      </c>
      <c r="AG38" s="42">
        <f t="shared" si="39"/>
        <v>3.3372190338061512E-3</v>
      </c>
      <c r="AH38" s="42">
        <f t="shared" si="39"/>
        <v>3.2712404642847182E-3</v>
      </c>
      <c r="AI38" s="42">
        <f t="shared" si="39"/>
        <v>3.2092960361048513E-3</v>
      </c>
      <c r="AJ38" s="42">
        <f t="shared" si="39"/>
        <v>3.1509473985079691E-3</v>
      </c>
      <c r="AK38" s="42">
        <f t="shared" si="39"/>
        <v>3.0958207015064623E-3</v>
      </c>
      <c r="AL38" s="42">
        <f t="shared" si="39"/>
        <v>3.0435947526930873E-3</v>
      </c>
      <c r="AM38" s="42">
        <f t="shared" si="39"/>
        <v>2.9939917403549632E-3</v>
      </c>
      <c r="AN38" s="42">
        <f t="shared" si="39"/>
        <v>2.9467698882368067E-3</v>
      </c>
      <c r="AO38" s="42">
        <f t="shared" si="39"/>
        <v>2.9017175821912139E-3</v>
      </c>
      <c r="AP38" s="42">
        <f t="shared" si="39"/>
        <v>2.8586486310628132E-3</v>
      </c>
      <c r="AQ38" s="42">
        <f t="shared" si="39"/>
        <v>2.8173984106964244E-3</v>
      </c>
      <c r="AR38" s="42">
        <f t="shared" si="39"/>
        <v>2.7778207021470656E-3</v>
      </c>
      <c r="AS38" s="42">
        <f t="shared" si="39"/>
        <v>2.7397850804275598E-3</v>
      </c>
      <c r="AT38" s="42">
        <f t="shared" si="39"/>
        <v>2.7031747434560988E-3</v>
      </c>
      <c r="AU38" s="42">
        <f t="shared" si="39"/>
        <v>2.6678846956762802E-3</v>
      </c>
      <c r="AV38" s="42">
        <f t="shared" si="39"/>
        <v>2.6338202194804198E-3</v>
      </c>
      <c r="AW38" s="42">
        <f t="shared" si="39"/>
        <v>2.6008955817325E-3</v>
      </c>
      <c r="AX38" s="42">
        <f t="shared" si="39"/>
        <v>2.5690329335373106E-3</v>
      </c>
      <c r="AY38" s="42">
        <f t="shared" si="39"/>
        <v>2.5381613697822328E-3</v>
      </c>
      <c r="AZ38" s="42">
        <f t="shared" si="39"/>
        <v>2.5082161215008968E-3</v>
      </c>
      <c r="BA38" s="42">
        <f t="shared" si="39"/>
        <v>2.4791378592221949E-3</v>
      </c>
      <c r="BB38" s="42">
        <f t="shared" si="39"/>
        <v>2.4508720895059549E-3</v>
      </c>
      <c r="BC38" s="42">
        <f t="shared" si="39"/>
        <v>2.4233686300749908E-3</v>
      </c>
      <c r="BD38" s="42">
        <f t="shared" si="39"/>
        <v>2.3965811515185378E-3</v>
      </c>
      <c r="BE38" s="42">
        <f t="shared" si="39"/>
        <v>2.370466775604593E-3</v>
      </c>
      <c r="BF38" s="42">
        <f t="shared" si="39"/>
        <v>2.3449857219064022E-3</v>
      </c>
      <c r="BG38" s="42">
        <f t="shared" si="39"/>
        <v>2.320100995803182E-3</v>
      </c>
      <c r="BH38" s="42">
        <f t="shared" si="39"/>
        <v>2.295778112021472E-3</v>
      </c>
      <c r="BI38" s="42">
        <f t="shared" si="39"/>
        <v>2.2719848487905803E-3</v>
      </c>
      <c r="BJ38" s="42">
        <f t="shared" si="39"/>
        <v>2.2486910284322823E-3</v>
      </c>
      <c r="BK38" s="42">
        <f t="shared" si="39"/>
        <v>2.2258683208219473E-3</v>
      </c>
      <c r="BL38" s="42">
        <f t="shared" si="39"/>
        <v>2.2034900666695612E-3</v>
      </c>
      <c r="BM38" s="42">
        <f t="shared" si="39"/>
        <v>2.1815311179937845E-3</v>
      </c>
      <c r="BN38" s="42">
        <f t="shared" si="39"/>
        <v>2.1599676935157423E-3</v>
      </c>
      <c r="BO38" s="42">
        <f t="shared" si="39"/>
        <v>2.1387772469934844E-3</v>
      </c>
      <c r="BP38" s="42">
        <f t="shared" si="39"/>
        <v>2.1179383467630252E-3</v>
      </c>
      <c r="BQ38" s="42">
        <f t="shared" si="39"/>
        <v>2.0974305649550519E-3</v>
      </c>
      <c r="BR38" s="42">
        <f t="shared" si="39"/>
        <v>2.0772343750242402E-3</v>
      </c>
      <c r="BS38" s="42">
        <f t="shared" si="39"/>
        <v>2.0573310563652089E-3</v>
      </c>
      <c r="BT38" s="42">
        <f t="shared" si="39"/>
        <v>2.037702604899441E-3</v>
      </c>
      <c r="BU38" s="42">
        <f t="shared" si="39"/>
        <v>2.0183316486038268E-3</v>
      </c>
      <c r="BV38" s="42">
        <f t="shared" si="39"/>
        <v>1.9992013670156769E-3</v>
      </c>
      <c r="BW38" s="42">
        <f t="shared" si="39"/>
        <v>1.9802954137926195E-3</v>
      </c>
      <c r="BX38" s="42">
        <f t="shared" si="39"/>
        <v>1.9615978414288873E-3</v>
      </c>
      <c r="BY38" s="42">
        <f t="shared" si="39"/>
        <v>1.9430930272322712E-3</v>
      </c>
      <c r="BZ38" s="42">
        <f t="shared" si="39"/>
        <v>1.9247655996469056E-3</v>
      </c>
      <c r="CA38" s="42">
        <f t="shared" si="39"/>
        <v>1.9066003639645372E-3</v>
      </c>
      <c r="CB38" s="42">
        <f t="shared" si="39"/>
        <v>1.888582226397475E-3</v>
      </c>
      <c r="CC38" s="42">
        <f t="shared" si="39"/>
        <v>1.8706961153858569E-3</v>
      </c>
      <c r="CD38" s="42">
        <f t="shared" si="39"/>
        <v>1.8529268988738017E-3</v>
      </c>
      <c r="CE38" s="42">
        <f t="shared" si="39"/>
        <v>1.8352592961050397E-3</v>
      </c>
      <c r="CF38" s="42">
        <f t="shared" si="39"/>
        <v>1.8176777822472754E-3</v>
      </c>
      <c r="CG38" s="42">
        <f t="shared" si="39"/>
        <v>1.8001664838402718E-3</v>
      </c>
      <c r="CH38" s="42">
        <f t="shared" si="39"/>
        <v>1.7827090626545005E-3</v>
      </c>
      <c r="CI38" s="42">
        <f t="shared" si="39"/>
        <v>1.7652885850164364E-3</v>
      </c>
      <c r="CJ38" s="42">
        <f t="shared" si="39"/>
        <v>1.7478873729640178E-3</v>
      </c>
      <c r="CK38" s="42">
        <f t="shared" si="39"/>
        <v>1.7304868326866354E-3</v>
      </c>
      <c r="CL38" s="42">
        <f t="shared" si="39"/>
        <v>1.7130672545023805E-3</v>
      </c>
      <c r="CM38" s="42">
        <f t="shared" si="39"/>
        <v>1.6956075770227525E-3</v>
      </c>
      <c r="CN38" s="42">
        <f t="shared" si="39"/>
        <v>1.6780851059972311E-3</v>
      </c>
      <c r="CO38" s="42">
        <f t="shared" si="39"/>
        <v>1.6604751753917567E-3</v>
      </c>
      <c r="CP38" s="42">
        <f t="shared" si="39"/>
        <v>1.6427507342047056E-3</v>
      </c>
      <c r="CQ38" s="42">
        <f t="shared" ref="CQ38:DI38" si="40">IF($J15="OK",IF(CQ15=1E-50,0,$L15/CQ15),0)</f>
        <v>1.6248818368639246E-3</v>
      </c>
      <c r="CR38" s="42">
        <f t="shared" si="40"/>
        <v>1.6068350070195499E-3</v>
      </c>
      <c r="CS38" s="42">
        <f t="shared" si="40"/>
        <v>1.5885724329685897E-3</v>
      </c>
      <c r="CT38" s="42">
        <f t="shared" si="40"/>
        <v>1.5700509359403254E-3</v>
      </c>
      <c r="CU38" s="42">
        <f t="shared" si="40"/>
        <v>1.5512206269792362E-3</v>
      </c>
      <c r="CV38" s="42">
        <f t="shared" si="40"/>
        <v>1.532023129074565E-3</v>
      </c>
      <c r="CW38" s="42">
        <f t="shared" si="40"/>
        <v>1.5123891797086983E-3</v>
      </c>
      <c r="CX38" s="42">
        <f t="shared" si="40"/>
        <v>1.4922353294863136E-3</v>
      </c>
      <c r="CY38" s="42">
        <f t="shared" si="40"/>
        <v>1.4714592860714621E-3</v>
      </c>
      <c r="CZ38" s="42">
        <f t="shared" si="40"/>
        <v>1.4499331636054513E-3</v>
      </c>
      <c r="DA38" s="42">
        <f t="shared" si="40"/>
        <v>1.4274933732740329E-3</v>
      </c>
      <c r="DB38" s="42">
        <f t="shared" si="40"/>
        <v>1.4039248884587206E-3</v>
      </c>
      <c r="DC38" s="42">
        <f t="shared" si="40"/>
        <v>1.3789355803381499E-3</v>
      </c>
      <c r="DD38" s="42">
        <f t="shared" si="40"/>
        <v>1.3521118506933383E-3</v>
      </c>
      <c r="DE38" s="42">
        <f t="shared" si="40"/>
        <v>1.3228360043260944E-3</v>
      </c>
      <c r="DF38" s="42">
        <f t="shared" si="40"/>
        <v>1.2901163286041938E-3</v>
      </c>
      <c r="DG38" s="42">
        <f t="shared" si="40"/>
        <v>1.25218524105271E-3</v>
      </c>
      <c r="DH38" s="42">
        <f t="shared" si="40"/>
        <v>1.2053200569370811E-3</v>
      </c>
      <c r="DI38" s="43">
        <f t="shared" si="40"/>
        <v>1.1386891576449158E-3</v>
      </c>
    </row>
    <row r="39" spans="3:113" x14ac:dyDescent="0.4">
      <c r="C39" s="135" t="str">
        <f t="shared" si="27"/>
        <v>Diuron</v>
      </c>
      <c r="D39" s="145">
        <v>22.141346305140623</v>
      </c>
      <c r="E39" s="148">
        <f t="shared" si="28"/>
        <v>2.5212110973324941E-2</v>
      </c>
      <c r="F39" s="80"/>
      <c r="L39" s="41"/>
      <c r="M39" s="48" t="str">
        <f t="shared" si="19"/>
        <v>Naphthalene</v>
      </c>
      <c r="O39" s="42">
        <f t="shared" si="20"/>
        <v>9.5536543212126172E-3</v>
      </c>
      <c r="P39" s="42">
        <f t="shared" si="20"/>
        <v>7.4973253711862909E-3</v>
      </c>
      <c r="Q39" s="42">
        <f t="shared" ref="Q39:AD39" si="41">IF($J16="OK",IF(Q16=1E-50,0,$L16/Q16),0)</f>
        <v>6.5014169037010908E-3</v>
      </c>
      <c r="R39" s="42">
        <f t="shared" si="41"/>
        <v>5.8730022354745925E-3</v>
      </c>
      <c r="S39" s="42">
        <f t="shared" si="41"/>
        <v>5.4254463036921587E-3</v>
      </c>
      <c r="T39" s="42">
        <f t="shared" si="41"/>
        <v>5.0834465594513248E-3</v>
      </c>
      <c r="U39" s="42">
        <f t="shared" si="41"/>
        <v>4.8097345970701411E-3</v>
      </c>
      <c r="V39" s="42">
        <f t="shared" si="41"/>
        <v>4.5833750456123028E-3</v>
      </c>
      <c r="W39" s="42">
        <f t="shared" si="41"/>
        <v>4.3915377862187013E-3</v>
      </c>
      <c r="X39" s="42">
        <f t="shared" si="41"/>
        <v>4.2258418918999065E-3</v>
      </c>
      <c r="Y39" s="42">
        <f t="shared" si="41"/>
        <v>4.0805384390552096E-3</v>
      </c>
      <c r="Z39" s="42">
        <f t="shared" si="41"/>
        <v>3.9515282767029949E-3</v>
      </c>
      <c r="AA39" s="42">
        <f t="shared" si="41"/>
        <v>3.8357952287105942E-3</v>
      </c>
      <c r="AB39" s="42">
        <f t="shared" si="41"/>
        <v>3.7310613791769927E-3</v>
      </c>
      <c r="AC39" s="42">
        <f t="shared" si="41"/>
        <v>3.6355681695054475E-3</v>
      </c>
      <c r="AD39" s="42">
        <f t="shared" si="41"/>
        <v>3.5479322677021085E-3</v>
      </c>
      <c r="AE39" s="42">
        <f t="shared" ref="AE39:CP39" si="42">IF($J16="OK",IF(AE16=1E-50,0,$L16/AE16),0)</f>
        <v>3.4670477042645751E-3</v>
      </c>
      <c r="AF39" s="42">
        <f t="shared" si="42"/>
        <v>3.3920176385763747E-3</v>
      </c>
      <c r="AG39" s="42">
        <f t="shared" si="42"/>
        <v>3.3221056742886849E-3</v>
      </c>
      <c r="AH39" s="42">
        <f t="shared" si="42"/>
        <v>3.2567004115680877E-3</v>
      </c>
      <c r="AI39" s="42">
        <f t="shared" si="42"/>
        <v>3.1952891695791849E-3</v>
      </c>
      <c r="AJ39" s="42">
        <f t="shared" si="42"/>
        <v>3.1374381922816439E-3</v>
      </c>
      <c r="AK39" s="42">
        <f t="shared" si="42"/>
        <v>3.0827775219044481E-3</v>
      </c>
      <c r="AL39" s="42">
        <f t="shared" si="42"/>
        <v>3.0309892882757913E-3</v>
      </c>
      <c r="AM39" s="42">
        <f t="shared" si="42"/>
        <v>2.9817985351237308E-3</v>
      </c>
      <c r="AN39" s="42">
        <f t="shared" si="42"/>
        <v>2.9349659560723427E-3</v>
      </c>
      <c r="AO39" s="42">
        <f t="shared" si="42"/>
        <v>2.8902820858881691E-3</v>
      </c>
      <c r="AP39" s="42">
        <f t="shared" si="42"/>
        <v>2.8475626132078249E-3</v>
      </c>
      <c r="AQ39" s="42">
        <f t="shared" si="42"/>
        <v>2.8066445665107125E-3</v>
      </c>
      <c r="AR39" s="42">
        <f t="shared" si="42"/>
        <v>2.7673831865661119E-3</v>
      </c>
      <c r="AS39" s="42">
        <f t="shared" si="42"/>
        <v>2.7296493433185539E-3</v>
      </c>
      <c r="AT39" s="42">
        <f t="shared" si="42"/>
        <v>2.6933273881186741E-3</v>
      </c>
      <c r="AU39" s="42">
        <f t="shared" si="42"/>
        <v>2.6583133567324208E-3</v>
      </c>
      <c r="AV39" s="42">
        <f t="shared" si="42"/>
        <v>2.6245134570072339E-3</v>
      </c>
      <c r="AW39" s="42">
        <f t="shared" si="42"/>
        <v>2.5918427890782979E-3</v>
      </c>
      <c r="AX39" s="42">
        <f t="shared" si="42"/>
        <v>2.5602242567254385E-3</v>
      </c>
      <c r="AY39" s="42">
        <f t="shared" si="42"/>
        <v>2.5295876367768719E-3</v>
      </c>
      <c r="AZ39" s="42">
        <f t="shared" si="42"/>
        <v>2.4998687799053245E-3</v>
      </c>
      <c r="BA39" s="42">
        <f t="shared" si="42"/>
        <v>2.4710089212193692E-3</v>
      </c>
      <c r="BB39" s="42">
        <f t="shared" si="42"/>
        <v>2.4429540830454045E-3</v>
      </c>
      <c r="BC39" s="42">
        <f t="shared" si="42"/>
        <v>2.4156545554687428E-3</v>
      </c>
      <c r="BD39" s="42">
        <f t="shared" si="42"/>
        <v>2.3890644427389204E-3</v>
      </c>
      <c r="BE39" s="42">
        <f t="shared" si="42"/>
        <v>2.3631412656843361E-3</v>
      </c>
      <c r="BF39" s="42">
        <f t="shared" si="42"/>
        <v>2.3378456119305113E-3</v>
      </c>
      <c r="BG39" s="42">
        <f t="shared" si="42"/>
        <v>2.3131408270563748E-3</v>
      </c>
      <c r="BH39" s="42">
        <f t="shared" si="42"/>
        <v>2.2889927409171511E-3</v>
      </c>
      <c r="BI39" s="42">
        <f t="shared" si="42"/>
        <v>2.2653694242595352E-3</v>
      </c>
      <c r="BJ39" s="42">
        <f t="shared" si="42"/>
        <v>2.2422409714935062E-3</v>
      </c>
      <c r="BK39" s="42">
        <f t="shared" si="42"/>
        <v>2.2195793060953437E-3</v>
      </c>
      <c r="BL39" s="42">
        <f t="shared" si="42"/>
        <v>2.1973580056221689E-3</v>
      </c>
      <c r="BM39" s="42">
        <f t="shared" si="42"/>
        <v>2.1755521437384026E-3</v>
      </c>
      <c r="BN39" s="42">
        <f t="shared" si="42"/>
        <v>2.1541381470042286E-3</v>
      </c>
      <c r="BO39" s="42">
        <f t="shared" si="42"/>
        <v>2.1330936644671349E-3</v>
      </c>
      <c r="BP39" s="42">
        <f t="shared" si="42"/>
        <v>2.1123974483399375E-3</v>
      </c>
      <c r="BQ39" s="42">
        <f t="shared" si="42"/>
        <v>2.0920292442495685E-3</v>
      </c>
      <c r="BR39" s="42">
        <f t="shared" si="42"/>
        <v>2.0719696897068835E-3</v>
      </c>
      <c r="BS39" s="42">
        <f t="shared" si="42"/>
        <v>2.0522002195832289E-3</v>
      </c>
      <c r="BT39" s="42">
        <f t="shared" si="42"/>
        <v>2.0327029774885111E-3</v>
      </c>
      <c r="BU39" s="42">
        <f t="shared" si="42"/>
        <v>2.0134607320307068E-3</v>
      </c>
      <c r="BV39" s="42">
        <f t="shared" si="42"/>
        <v>1.9944567970000627E-3</v>
      </c>
      <c r="BW39" s="42">
        <f t="shared" si="42"/>
        <v>1.9756749545640673E-3</v>
      </c>
      <c r="BX39" s="42">
        <f t="shared" si="42"/>
        <v>1.9570993805818186E-3</v>
      </c>
      <c r="BY39" s="42">
        <f t="shared" si="42"/>
        <v>1.9387145711487236E-3</v>
      </c>
      <c r="BZ39" s="42">
        <f t="shared" si="42"/>
        <v>1.9205052694631416E-3</v>
      </c>
      <c r="CA39" s="42">
        <f t="shared" si="42"/>
        <v>1.9024563920638842E-3</v>
      </c>
      <c r="CB39" s="42">
        <f t="shared" si="42"/>
        <v>1.8845529534181088E-3</v>
      </c>
      <c r="CC39" s="42">
        <f t="shared" si="42"/>
        <v>1.8667799877387008E-3</v>
      </c>
      <c r="CD39" s="42">
        <f t="shared" si="42"/>
        <v>1.8491224667726036E-3</v>
      </c>
      <c r="CE39" s="42">
        <f t="shared" si="42"/>
        <v>1.8315652121181256E-3</v>
      </c>
      <c r="CF39" s="42">
        <f t="shared" si="42"/>
        <v>1.8140928003887585E-3</v>
      </c>
      <c r="CG39" s="42">
        <f t="shared" si="42"/>
        <v>1.7966894592279527E-3</v>
      </c>
      <c r="CH39" s="42">
        <f t="shared" si="42"/>
        <v>1.7793389517726688E-3</v>
      </c>
      <c r="CI39" s="42">
        <f t="shared" si="42"/>
        <v>1.7620244466348993E-3</v>
      </c>
      <c r="CJ39" s="42">
        <f t="shared" si="42"/>
        <v>1.7447283697804568E-3</v>
      </c>
      <c r="CK39" s="42">
        <f t="shared" si="42"/>
        <v>1.727432233778893E-3</v>
      </c>
      <c r="CL39" s="42">
        <f t="shared" si="42"/>
        <v>1.7101164387015519E-3</v>
      </c>
      <c r="CM39" s="42">
        <f t="shared" si="42"/>
        <v>1.6927600373487499E-3</v>
      </c>
      <c r="CN39" s="42">
        <f t="shared" si="42"/>
        <v>1.6753404553379926E-3</v>
      </c>
      <c r="CO39" s="42">
        <f t="shared" si="42"/>
        <v>1.6578331536586694E-3</v>
      </c>
      <c r="CP39" s="42">
        <f t="shared" si="42"/>
        <v>1.6402112172646539E-3</v>
      </c>
      <c r="CQ39" s="42">
        <f t="shared" ref="CQ39:DI39" si="43">IF($J16="OK",IF(CQ16=1E-50,0,$L16/CQ16),0)</f>
        <v>1.6224448476390341E-3</v>
      </c>
      <c r="CR39" s="42">
        <f t="shared" si="43"/>
        <v>1.604500729268835E-3</v>
      </c>
      <c r="CS39" s="42">
        <f t="shared" si="43"/>
        <v>1.5863412284355092E-3</v>
      </c>
      <c r="CT39" s="42">
        <f t="shared" si="43"/>
        <v>1.5679233657884539E-3</v>
      </c>
      <c r="CU39" s="42">
        <f t="shared" si="43"/>
        <v>1.5491974787787519E-3</v>
      </c>
      <c r="CV39" s="42">
        <f t="shared" si="43"/>
        <v>1.5301054510992447E-3</v>
      </c>
      <c r="CW39" s="42">
        <f t="shared" si="43"/>
        <v>1.5105783250454596E-3</v>
      </c>
      <c r="CX39" s="42">
        <f t="shared" si="43"/>
        <v>1.4905330135976931E-3</v>
      </c>
      <c r="CY39" s="42">
        <f t="shared" si="43"/>
        <v>1.4698676632499443E-3</v>
      </c>
      <c r="CZ39" s="42">
        <f t="shared" si="43"/>
        <v>1.4484549306994653E-3</v>
      </c>
      <c r="DA39" s="42">
        <f t="shared" si="43"/>
        <v>1.4261319140712655E-3</v>
      </c>
      <c r="DB39" s="42">
        <f t="shared" si="43"/>
        <v>1.4026844810468854E-3</v>
      </c>
      <c r="DC39" s="42">
        <f t="shared" si="43"/>
        <v>1.3778217066470787E-3</v>
      </c>
      <c r="DD39" s="42">
        <f t="shared" si="43"/>
        <v>1.351131681648121E-3</v>
      </c>
      <c r="DE39" s="42">
        <f t="shared" si="43"/>
        <v>1.3219992098598291E-3</v>
      </c>
      <c r="DF39" s="42">
        <f t="shared" si="43"/>
        <v>1.2894365504661719E-3</v>
      </c>
      <c r="DG39" s="42">
        <f t="shared" si="43"/>
        <v>1.2516831179854666E-3</v>
      </c>
      <c r="DH39" s="42">
        <f t="shared" si="43"/>
        <v>1.2050307481238829E-3</v>
      </c>
      <c r="DI39" s="43">
        <f t="shared" si="43"/>
        <v>1.1386891576449156E-3</v>
      </c>
    </row>
    <row r="40" spans="3:113" x14ac:dyDescent="0.4">
      <c r="C40" s="135" t="str">
        <f t="shared" si="27"/>
        <v>Genistein</v>
      </c>
      <c r="D40" s="145">
        <v>30.943160290319096</v>
      </c>
      <c r="E40" s="148">
        <f t="shared" si="28"/>
        <v>3.523464112585506E-2</v>
      </c>
      <c r="F40" s="80"/>
      <c r="L40" s="41"/>
      <c r="M40" s="48" t="str">
        <f t="shared" si="19"/>
        <v>Naproxen sodium salt</v>
      </c>
      <c r="O40" s="42">
        <f t="shared" si="20"/>
        <v>2.7776119842797004E-3</v>
      </c>
      <c r="P40" s="42">
        <f t="shared" si="20"/>
        <v>2.5092416091491267E-3</v>
      </c>
      <c r="Q40" s="42">
        <f t="shared" ref="Q40:AD40" si="44">IF($J17="OK",IF(Q17=1E-50,0,$L17/Q17),0)</f>
        <v>2.3637038442691997E-3</v>
      </c>
      <c r="R40" s="42">
        <f t="shared" si="44"/>
        <v>2.2650881999479646E-3</v>
      </c>
      <c r="S40" s="42">
        <f t="shared" si="44"/>
        <v>2.1910554884969715E-3</v>
      </c>
      <c r="T40" s="42">
        <f t="shared" si="44"/>
        <v>2.1320570654567569E-3</v>
      </c>
      <c r="U40" s="42">
        <f t="shared" si="44"/>
        <v>2.083156110600459E-3</v>
      </c>
      <c r="V40" s="42">
        <f t="shared" si="44"/>
        <v>2.0414794472335311E-3</v>
      </c>
      <c r="W40" s="42">
        <f t="shared" si="44"/>
        <v>2.0052129129815911E-3</v>
      </c>
      <c r="X40" s="42">
        <f t="shared" si="44"/>
        <v>1.973140427933652E-3</v>
      </c>
      <c r="Y40" s="42">
        <f t="shared" si="44"/>
        <v>1.944408571097612E-3</v>
      </c>
      <c r="Z40" s="42">
        <f t="shared" si="44"/>
        <v>1.9183962692416086E-3</v>
      </c>
      <c r="AA40" s="42">
        <f t="shared" si="44"/>
        <v>1.8946379968874175E-3</v>
      </c>
      <c r="AB40" s="42">
        <f t="shared" si="44"/>
        <v>1.8727761721971038E-3</v>
      </c>
      <c r="AC40" s="42">
        <f t="shared" si="44"/>
        <v>1.8525303999084295E-3</v>
      </c>
      <c r="AD40" s="42">
        <f t="shared" si="44"/>
        <v>1.8336768962798221E-3</v>
      </c>
      <c r="AE40" s="42">
        <f t="shared" ref="AE40:CP40" si="45">IF($J17="OK",IF(AE17=1E-50,0,$L17/AE17),0)</f>
        <v>1.8160343123091952E-3</v>
      </c>
      <c r="AF40" s="42">
        <f t="shared" si="45"/>
        <v>1.7994537135540669E-3</v>
      </c>
      <c r="AG40" s="42">
        <f t="shared" si="45"/>
        <v>1.7838113390230663E-3</v>
      </c>
      <c r="AH40" s="42">
        <f t="shared" si="45"/>
        <v>1.7690032653744098E-3</v>
      </c>
      <c r="AI40" s="42">
        <f t="shared" si="45"/>
        <v>1.7549414065971343E-3</v>
      </c>
      <c r="AJ40" s="42">
        <f t="shared" si="45"/>
        <v>1.7415504683418357E-3</v>
      </c>
      <c r="AK40" s="42">
        <f t="shared" si="45"/>
        <v>1.7287655967619716E-3</v>
      </c>
      <c r="AL40" s="42">
        <f t="shared" si="45"/>
        <v>1.7165305406618039E-3</v>
      </c>
      <c r="AM40" s="42">
        <f t="shared" si="45"/>
        <v>1.7047961984862812E-3</v>
      </c>
      <c r="AN40" s="42">
        <f t="shared" si="45"/>
        <v>1.6935194576115529E-3</v>
      </c>
      <c r="AO40" s="42">
        <f t="shared" si="45"/>
        <v>1.6826622582960151E-3</v>
      </c>
      <c r="AP40" s="42">
        <f t="shared" si="45"/>
        <v>1.672190832190895E-3</v>
      </c>
      <c r="AQ40" s="42">
        <f t="shared" si="45"/>
        <v>1.6620750778444213E-3</v>
      </c>
      <c r="AR40" s="42">
        <f t="shared" si="45"/>
        <v>1.6522880447138026E-3</v>
      </c>
      <c r="AS40" s="42">
        <f t="shared" si="45"/>
        <v>1.6428055038587362E-3</v>
      </c>
      <c r="AT40" s="42">
        <f t="shared" si="45"/>
        <v>1.6336055884302926E-3</v>
      </c>
      <c r="AU40" s="42">
        <f t="shared" si="45"/>
        <v>1.6246684907734457E-3</v>
      </c>
      <c r="AV40" s="42">
        <f t="shared" si="45"/>
        <v>1.6159762057663403E-3</v>
      </c>
      <c r="AW40" s="42">
        <f t="shared" si="45"/>
        <v>1.6075123121631881E-3</v>
      </c>
      <c r="AX40" s="42">
        <f t="shared" si="45"/>
        <v>1.5992617853602719E-3</v>
      </c>
      <c r="AY40" s="42">
        <f t="shared" si="45"/>
        <v>1.5912108362886399E-3</v>
      </c>
      <c r="AZ40" s="42">
        <f t="shared" si="45"/>
        <v>1.583346772142761E-3</v>
      </c>
      <c r="BA40" s="42">
        <f t="shared" si="45"/>
        <v>1.5756578754472447E-3</v>
      </c>
      <c r="BB40" s="42">
        <f t="shared" si="45"/>
        <v>1.5681332985933172E-3</v>
      </c>
      <c r="BC40" s="42">
        <f t="shared" si="45"/>
        <v>1.5607629714794074E-3</v>
      </c>
      <c r="BD40" s="42">
        <f t="shared" si="45"/>
        <v>1.5535375202943285E-3</v>
      </c>
      <c r="BE40" s="42">
        <f t="shared" si="45"/>
        <v>1.5464481958077972E-3</v>
      </c>
      <c r="BF40" s="42">
        <f t="shared" si="45"/>
        <v>1.5394868097979991E-3</v>
      </c>
      <c r="BG40" s="42">
        <f t="shared" si="45"/>
        <v>1.5326456784620502E-3</v>
      </c>
      <c r="BH40" s="42">
        <f t="shared" si="45"/>
        <v>1.525917571832115E-3</v>
      </c>
      <c r="BI40" s="42">
        <f t="shared" si="45"/>
        <v>1.5192956683655534E-3</v>
      </c>
      <c r="BJ40" s="42">
        <f t="shared" si="45"/>
        <v>1.5127735139972278E-3</v>
      </c>
      <c r="BK40" s="42">
        <f t="shared" si="45"/>
        <v>1.5063449850413653E-3</v>
      </c>
      <c r="BL40" s="42">
        <f t="shared" si="45"/>
        <v>1.5000042544121937E-3</v>
      </c>
      <c r="BM40" s="42">
        <f t="shared" si="45"/>
        <v>1.4937457607005352E-3</v>
      </c>
      <c r="BN40" s="42">
        <f t="shared" si="45"/>
        <v>1.48756417969936E-3</v>
      </c>
      <c r="BO40" s="42">
        <f t="shared" si="45"/>
        <v>1.4814543980174414E-3</v>
      </c>
      <c r="BP40" s="42">
        <f t="shared" si="45"/>
        <v>1.4754114884577099E-3</v>
      </c>
      <c r="BQ40" s="42">
        <f t="shared" si="45"/>
        <v>1.4694306868669926E-3</v>
      </c>
      <c r="BR40" s="42">
        <f t="shared" si="45"/>
        <v>1.4635073701875826E-3</v>
      </c>
      <c r="BS40" s="42">
        <f t="shared" si="45"/>
        <v>1.4576370354587287E-3</v>
      </c>
      <c r="BT40" s="42">
        <f t="shared" si="45"/>
        <v>1.4518152795286172E-3</v>
      </c>
      <c r="BU40" s="42">
        <f t="shared" si="45"/>
        <v>1.4460377792445023E-3</v>
      </c>
      <c r="BV40" s="42">
        <f t="shared" si="45"/>
        <v>1.4403002718908157E-3</v>
      </c>
      <c r="BW40" s="42">
        <f t="shared" si="45"/>
        <v>1.4345985356417922E-3</v>
      </c>
      <c r="BX40" s="42">
        <f t="shared" si="45"/>
        <v>1.4289283697865316E-3</v>
      </c>
      <c r="BY40" s="42">
        <f t="shared" si="45"/>
        <v>1.4232855744694308E-3</v>
      </c>
      <c r="BZ40" s="42">
        <f t="shared" si="45"/>
        <v>1.4176659296671532E-3</v>
      </c>
      <c r="CA40" s="42">
        <f t="shared" si="45"/>
        <v>1.4120651730932915E-3</v>
      </c>
      <c r="CB40" s="42">
        <f t="shared" si="45"/>
        <v>1.4064789766822614E-3</v>
      </c>
      <c r="CC40" s="42">
        <f t="shared" si="45"/>
        <v>1.4009029212523707E-3</v>
      </c>
      <c r="CD40" s="42">
        <f t="shared" si="45"/>
        <v>1.3953324688819884E-3</v>
      </c>
      <c r="CE40" s="42">
        <f t="shared" si="45"/>
        <v>1.3897629324480874E-3</v>
      </c>
      <c r="CF40" s="42">
        <f t="shared" si="45"/>
        <v>1.3841894416686041E-3</v>
      </c>
      <c r="CG40" s="42">
        <f t="shared" si="45"/>
        <v>1.3786069048519435E-3</v>
      </c>
      <c r="CH40" s="42">
        <f t="shared" si="45"/>
        <v>1.3730099653799632E-3</v>
      </c>
      <c r="CI40" s="42">
        <f t="shared" si="45"/>
        <v>1.367392951722143E-3</v>
      </c>
      <c r="CJ40" s="42">
        <f t="shared" si="45"/>
        <v>1.3617498194821002E-3</v>
      </c>
      <c r="CK40" s="42">
        <f t="shared" si="45"/>
        <v>1.3560740835893927E-3</v>
      </c>
      <c r="CL40" s="42">
        <f t="shared" si="45"/>
        <v>1.3503587382375695E-3</v>
      </c>
      <c r="CM40" s="42">
        <f t="shared" si="45"/>
        <v>1.3445961614870748E-3</v>
      </c>
      <c r="CN40" s="42">
        <f t="shared" si="45"/>
        <v>1.338778000533286E-3</v>
      </c>
      <c r="CO40" s="42">
        <f t="shared" si="45"/>
        <v>1.3328950323890539E-3</v>
      </c>
      <c r="CP40" s="42">
        <f t="shared" si="45"/>
        <v>1.326936993005814E-3</v>
      </c>
      <c r="CQ40" s="42">
        <f t="shared" ref="CQ40:DI40" si="46">IF($J17="OK",IF(CQ17=1E-50,0,$L17/CQ17),0)</f>
        <v>1.3208923654445788E-3</v>
      </c>
      <c r="CR40" s="42">
        <f t="shared" si="46"/>
        <v>1.3147481142820403E-3</v>
      </c>
      <c r="CS40" s="42">
        <f t="shared" si="46"/>
        <v>1.3084893484904588E-3</v>
      </c>
      <c r="CT40" s="42">
        <f t="shared" si="46"/>
        <v>1.3020988877550049E-3</v>
      </c>
      <c r="CU40" s="42">
        <f t="shared" si="46"/>
        <v>1.2955566962720793E-3</v>
      </c>
      <c r="CV40" s="42">
        <f t="shared" si="46"/>
        <v>1.2888391313025666E-3</v>
      </c>
      <c r="CW40" s="42">
        <f t="shared" si="46"/>
        <v>1.2819179273353947E-3</v>
      </c>
      <c r="CX40" s="42">
        <f t="shared" si="46"/>
        <v>1.274758793878546E-3</v>
      </c>
      <c r="CY40" s="42">
        <f t="shared" si="46"/>
        <v>1.267319433109599E-3</v>
      </c>
      <c r="CZ40" s="42">
        <f t="shared" si="46"/>
        <v>1.2595466586894767E-3</v>
      </c>
      <c r="DA40" s="42">
        <f t="shared" si="46"/>
        <v>1.2513720698481817E-3</v>
      </c>
      <c r="DB40" s="42">
        <f t="shared" si="46"/>
        <v>1.2427052996639811E-3</v>
      </c>
      <c r="DC40" s="42">
        <f t="shared" si="46"/>
        <v>1.2334229693311074E-3</v>
      </c>
      <c r="DD40" s="42">
        <f t="shared" si="46"/>
        <v>1.2233495285927513E-3</v>
      </c>
      <c r="DE40" s="42">
        <f t="shared" si="46"/>
        <v>1.2122214370934538E-3</v>
      </c>
      <c r="DF40" s="42">
        <f t="shared" si="46"/>
        <v>1.1996131754148692E-3</v>
      </c>
      <c r="DG40" s="42">
        <f t="shared" si="46"/>
        <v>1.1847613187084829E-3</v>
      </c>
      <c r="DH40" s="42">
        <f t="shared" si="46"/>
        <v>1.1660446920492859E-3</v>
      </c>
      <c r="DI40" s="43">
        <f t="shared" si="46"/>
        <v>1.1386891576449156E-3</v>
      </c>
    </row>
    <row r="41" spans="3:113" x14ac:dyDescent="0.4">
      <c r="C41" s="135" t="str">
        <f t="shared" si="27"/>
        <v>Naphthalene</v>
      </c>
      <c r="D41" s="145">
        <v>74.478461850976885</v>
      </c>
      <c r="E41" s="148">
        <f t="shared" si="28"/>
        <v>8.4807816987777854E-2</v>
      </c>
      <c r="F41" s="80"/>
      <c r="L41" s="41"/>
      <c r="M41" s="48" t="str">
        <f t="shared" si="19"/>
        <v>Propiconazole</v>
      </c>
      <c r="O41" s="42">
        <f t="shared" si="20"/>
        <v>1.3765148090060381E-2</v>
      </c>
      <c r="P41" s="42">
        <f t="shared" si="20"/>
        <v>1.0362007952963485E-2</v>
      </c>
      <c r="Q41" s="42">
        <f t="shared" ref="Q41:AD41" si="47">IF($J18="OK",IF(Q18=1E-50,0,$L18/Q18),0)</f>
        <v>8.7683436848545893E-3</v>
      </c>
      <c r="R41" s="42">
        <f t="shared" si="47"/>
        <v>7.7837607624357957E-3</v>
      </c>
      <c r="S41" s="42">
        <f t="shared" si="47"/>
        <v>7.0933930311185972E-3</v>
      </c>
      <c r="T41" s="42">
        <f t="shared" si="47"/>
        <v>6.5723637061939066E-3</v>
      </c>
      <c r="U41" s="42">
        <f t="shared" si="47"/>
        <v>6.1596669898689961E-3</v>
      </c>
      <c r="V41" s="42">
        <f t="shared" si="47"/>
        <v>5.821391816925172E-3</v>
      </c>
      <c r="W41" s="42">
        <f t="shared" si="47"/>
        <v>5.5369395270059825E-3</v>
      </c>
      <c r="X41" s="42">
        <f t="shared" si="47"/>
        <v>5.2929575575064152E-3</v>
      </c>
      <c r="Y41" s="42">
        <f t="shared" si="47"/>
        <v>5.0803485600112849E-3</v>
      </c>
      <c r="Z41" s="42">
        <f t="shared" si="47"/>
        <v>4.8926651240883291E-3</v>
      </c>
      <c r="AA41" s="42">
        <f t="shared" si="47"/>
        <v>4.7251892357565934E-3</v>
      </c>
      <c r="AB41" s="42">
        <f t="shared" si="47"/>
        <v>4.574375572702306E-3</v>
      </c>
      <c r="AC41" s="42">
        <f t="shared" si="47"/>
        <v>4.4374997922730607E-3</v>
      </c>
      <c r="AD41" s="42">
        <f t="shared" si="47"/>
        <v>4.3124280449631904E-3</v>
      </c>
      <c r="AE41" s="42">
        <f t="shared" ref="AE41:CP41" si="48">IF($J18="OK",IF(AE18=1E-50,0,$L18/AE18),0)</f>
        <v>4.1974611553898767E-3</v>
      </c>
      <c r="AF41" s="42">
        <f t="shared" si="48"/>
        <v>4.0912264201734931E-3</v>
      </c>
      <c r="AG41" s="42">
        <f t="shared" si="48"/>
        <v>3.9926006976573683E-3</v>
      </c>
      <c r="AH41" s="42">
        <f t="shared" si="48"/>
        <v>3.9006546075585754E-3</v>
      </c>
      <c r="AI41" s="42">
        <f t="shared" si="48"/>
        <v>3.8146113044413171E-3</v>
      </c>
      <c r="AJ41" s="42">
        <f t="shared" si="48"/>
        <v>3.7338155211080167E-3</v>
      </c>
      <c r="AK41" s="42">
        <f t="shared" si="48"/>
        <v>3.6577099829456236E-3</v>
      </c>
      <c r="AL41" s="42">
        <f t="shared" si="48"/>
        <v>3.5858172005594634E-3</v>
      </c>
      <c r="AM41" s="42">
        <f t="shared" si="48"/>
        <v>3.51772524571029E-3</v>
      </c>
      <c r="AN41" s="42">
        <f t="shared" si="48"/>
        <v>3.4530765176676976E-3</v>
      </c>
      <c r="AO41" s="42">
        <f t="shared" si="48"/>
        <v>3.3915587825468774E-3</v>
      </c>
      <c r="AP41" s="42">
        <f t="shared" si="48"/>
        <v>3.3328979600310174E-3</v>
      </c>
      <c r="AQ41" s="42">
        <f t="shared" si="48"/>
        <v>3.2768522675154441E-3</v>
      </c>
      <c r="AR41" s="42">
        <f t="shared" si="48"/>
        <v>3.2232074289469865E-3</v>
      </c>
      <c r="AS41" s="42">
        <f t="shared" si="48"/>
        <v>3.1717727262409799E-3</v>
      </c>
      <c r="AT41" s="42">
        <f t="shared" si="48"/>
        <v>3.1223777230414622E-3</v>
      </c>
      <c r="AU41" s="42">
        <f t="shared" si="48"/>
        <v>3.0748695291355072E-3</v>
      </c>
      <c r="AV41" s="42">
        <f t="shared" si="48"/>
        <v>3.0291105027627743E-3</v>
      </c>
      <c r="AW41" s="42">
        <f t="shared" si="48"/>
        <v>2.9849763099835209E-3</v>
      </c>
      <c r="AX41" s="42">
        <f t="shared" si="48"/>
        <v>2.9423542770284044E-3</v>
      </c>
      <c r="AY41" s="42">
        <f t="shared" si="48"/>
        <v>2.901141984474952E-3</v>
      </c>
      <c r="AZ41" s="42">
        <f t="shared" si="48"/>
        <v>2.8612460621356838E-3</v>
      </c>
      <c r="BA41" s="42">
        <f t="shared" si="48"/>
        <v>2.8225811514021679E-3</v>
      </c>
      <c r="BB41" s="42">
        <f t="shared" si="48"/>
        <v>2.7850690079841201E-3</v>
      </c>
      <c r="BC41" s="42">
        <f t="shared" si="48"/>
        <v>2.7486377228976935E-3</v>
      </c>
      <c r="BD41" s="42">
        <f t="shared" si="48"/>
        <v>2.7132210434806458E-3</v>
      </c>
      <c r="BE41" s="42">
        <f t="shared" si="48"/>
        <v>2.6787577793627258E-3</v>
      </c>
      <c r="BF41" s="42">
        <f t="shared" si="48"/>
        <v>2.6451912808631239E-3</v>
      </c>
      <c r="BG41" s="42">
        <f t="shared" si="48"/>
        <v>2.6124689793511702E-3</v>
      </c>
      <c r="BH41" s="42">
        <f t="shared" si="48"/>
        <v>2.5805419807897727E-3</v>
      </c>
      <c r="BI41" s="42">
        <f t="shared" si="48"/>
        <v>2.5493647050598982E-3</v>
      </c>
      <c r="BJ41" s="42">
        <f t="shared" si="48"/>
        <v>2.5188945647986595E-3</v>
      </c>
      <c r="BK41" s="42">
        <f t="shared" si="48"/>
        <v>2.4890916784199705E-3</v>
      </c>
      <c r="BL41" s="42">
        <f t="shared" si="48"/>
        <v>2.4599186127625097E-3</v>
      </c>
      <c r="BM41" s="42">
        <f t="shared" si="48"/>
        <v>2.431340151454174E-3</v>
      </c>
      <c r="BN41" s="42">
        <f t="shared" si="48"/>
        <v>2.4033230856188828E-3</v>
      </c>
      <c r="BO41" s="42">
        <f t="shared" si="48"/>
        <v>2.3758360239988056E-3</v>
      </c>
      <c r="BP41" s="42">
        <f t="shared" si="48"/>
        <v>2.3488492199383901E-3</v>
      </c>
      <c r="BQ41" s="42">
        <f t="shared" si="48"/>
        <v>2.3223344129871663E-3</v>
      </c>
      <c r="BR41" s="42">
        <f t="shared" si="48"/>
        <v>2.2962646831365644E-3</v>
      </c>
      <c r="BS41" s="42">
        <f t="shared" si="48"/>
        <v>2.2706143159187649E-3</v>
      </c>
      <c r="BT41" s="42">
        <f t="shared" si="48"/>
        <v>2.2453586767693964E-3</v>
      </c>
      <c r="BU41" s="42">
        <f t="shared" si="48"/>
        <v>2.2204740931950234E-3</v>
      </c>
      <c r="BV41" s="42">
        <f t="shared" si="48"/>
        <v>2.1959377433943654E-3</v>
      </c>
      <c r="BW41" s="42">
        <f t="shared" si="48"/>
        <v>2.1717275500612323E-3</v>
      </c>
      <c r="BX41" s="42">
        <f t="shared" si="48"/>
        <v>2.1478220781486982E-3</v>
      </c>
      <c r="BY41" s="42">
        <f t="shared" si="48"/>
        <v>2.1242004353983347E-3</v>
      </c>
      <c r="BZ41" s="42">
        <f t="shared" si="48"/>
        <v>2.1008421744345058E-3</v>
      </c>
      <c r="CA41" s="42">
        <f t="shared" si="48"/>
        <v>2.0777271951901715E-3</v>
      </c>
      <c r="CB41" s="42">
        <f t="shared" si="48"/>
        <v>2.0548356463637404E-3</v>
      </c>
      <c r="CC41" s="42">
        <f t="shared" si="48"/>
        <v>2.0321478245016347E-3</v>
      </c>
      <c r="CD41" s="42">
        <f t="shared" si="48"/>
        <v>2.0096440691513531E-3</v>
      </c>
      <c r="CE41" s="42">
        <f t="shared" si="48"/>
        <v>1.9873046523251905E-3</v>
      </c>
      <c r="CF41" s="42">
        <f t="shared" si="48"/>
        <v>1.9651096602424866E-3</v>
      </c>
      <c r="CG41" s="42">
        <f t="shared" si="48"/>
        <v>1.9430388649603466E-3</v>
      </c>
      <c r="CH41" s="42">
        <f t="shared" si="48"/>
        <v>1.921071583034975E-3</v>
      </c>
      <c r="CI41" s="42">
        <f t="shared" si="48"/>
        <v>1.8991865177451245E-3</v>
      </c>
      <c r="CJ41" s="42">
        <f t="shared" si="48"/>
        <v>1.8773615806099181E-3</v>
      </c>
      <c r="CK41" s="42">
        <f t="shared" si="48"/>
        <v>1.8555736868827212E-3</v>
      </c>
      <c r="CL41" s="42">
        <f t="shared" si="48"/>
        <v>1.8337985183121076E-3</v>
      </c>
      <c r="CM41" s="42">
        <f t="shared" si="48"/>
        <v>1.8120102446057133E-3</v>
      </c>
      <c r="CN41" s="42">
        <f t="shared" si="48"/>
        <v>1.7901811925333715E-3</v>
      </c>
      <c r="CO41" s="42">
        <f t="shared" si="48"/>
        <v>1.768281448202228E-3</v>
      </c>
      <c r="CP41" s="42">
        <f t="shared" si="48"/>
        <v>1.7462783733446156E-3</v>
      </c>
      <c r="CQ41" s="42">
        <f t="shared" ref="CQ41:DI41" si="49">IF($J18="OK",IF(CQ18=1E-50,0,$L18/CQ18),0)</f>
        <v>1.7241360099039598E-3</v>
      </c>
      <c r="CR41" s="42">
        <f t="shared" si="49"/>
        <v>1.70181433790689E-3</v>
      </c>
      <c r="CS41" s="42">
        <f t="shared" si="49"/>
        <v>1.6792683382056642E-3</v>
      </c>
      <c r="CT41" s="42">
        <f t="shared" si="49"/>
        <v>1.6564467919933574E-3</v>
      </c>
      <c r="CU41" s="42">
        <f t="shared" si="49"/>
        <v>1.6332907195034392E-3</v>
      </c>
      <c r="CV41" s="42">
        <f t="shared" si="49"/>
        <v>1.6097313151049351E-3</v>
      </c>
      <c r="CW41" s="42">
        <f t="shared" si="49"/>
        <v>1.5856871649441505E-3</v>
      </c>
      <c r="CX41" s="42">
        <f t="shared" si="49"/>
        <v>1.5610604183159389E-3</v>
      </c>
      <c r="CY41" s="42">
        <f t="shared" si="49"/>
        <v>1.535731391757125E-3</v>
      </c>
      <c r="CZ41" s="42">
        <f t="shared" si="49"/>
        <v>1.5095507512543438E-3</v>
      </c>
      <c r="DA41" s="42">
        <f t="shared" si="49"/>
        <v>1.4823278129881138E-3</v>
      </c>
      <c r="DB41" s="42">
        <f t="shared" si="49"/>
        <v>1.4538123478086812E-3</v>
      </c>
      <c r="DC41" s="42">
        <f t="shared" si="49"/>
        <v>1.4236649277482652E-3</v>
      </c>
      <c r="DD41" s="42">
        <f t="shared" si="49"/>
        <v>1.3914057095151284E-3</v>
      </c>
      <c r="DE41" s="42">
        <f t="shared" si="49"/>
        <v>1.3563191500769413E-3</v>
      </c>
      <c r="DF41" s="42">
        <f t="shared" si="49"/>
        <v>1.3172582957578789E-3</v>
      </c>
      <c r="DG41" s="42">
        <f t="shared" si="49"/>
        <v>1.2721826187556936E-3</v>
      </c>
      <c r="DH41" s="42">
        <f t="shared" si="49"/>
        <v>1.2168043803214338E-3</v>
      </c>
      <c r="DI41" s="43">
        <f t="shared" si="49"/>
        <v>1.1386891576449158E-3</v>
      </c>
    </row>
    <row r="42" spans="3:113" x14ac:dyDescent="0.4">
      <c r="C42" s="135" t="str">
        <f t="shared" si="27"/>
        <v>Naproxen sodium salt</v>
      </c>
      <c r="D42" s="145">
        <v>460.06863705150636</v>
      </c>
      <c r="E42" s="148">
        <f t="shared" si="28"/>
        <v>0.5238751687830242</v>
      </c>
      <c r="F42" s="80"/>
      <c r="L42" s="41"/>
      <c r="M42" s="48" t="str">
        <f t="shared" si="19"/>
        <v>Triclosan</v>
      </c>
      <c r="O42" s="42">
        <f t="shared" si="20"/>
        <v>2.6639212447100613E-3</v>
      </c>
      <c r="P42" s="42">
        <f t="shared" si="20"/>
        <v>2.4180234242408482E-3</v>
      </c>
      <c r="Q42" s="42">
        <f t="shared" ref="Q42:AD42" si="50">IF($J19="OK",IF(Q19=1E-50,0,$L19/Q19),0)</f>
        <v>2.2841639254411236E-3</v>
      </c>
      <c r="R42" s="42">
        <f t="shared" si="50"/>
        <v>2.1932429644159917E-3</v>
      </c>
      <c r="S42" s="42">
        <f t="shared" si="50"/>
        <v>2.1248651940117993E-3</v>
      </c>
      <c r="T42" s="42">
        <f t="shared" si="50"/>
        <v>2.0702959088798522E-3</v>
      </c>
      <c r="U42" s="42">
        <f t="shared" si="50"/>
        <v>2.0250124615875079E-3</v>
      </c>
      <c r="V42" s="42">
        <f t="shared" si="50"/>
        <v>1.9863795789992907E-3</v>
      </c>
      <c r="W42" s="42">
        <f t="shared" si="50"/>
        <v>1.9527316402259095E-3</v>
      </c>
      <c r="X42" s="42">
        <f t="shared" si="50"/>
        <v>1.9229511640214477E-3</v>
      </c>
      <c r="Y42" s="42">
        <f t="shared" si="50"/>
        <v>1.8962533211166373E-3</v>
      </c>
      <c r="Z42" s="42">
        <f t="shared" si="50"/>
        <v>1.8720665623490208E-3</v>
      </c>
      <c r="AA42" s="42">
        <f t="shared" si="50"/>
        <v>1.8499622157490787E-3</v>
      </c>
      <c r="AB42" s="42">
        <f t="shared" si="50"/>
        <v>1.8296108196733636E-3</v>
      </c>
      <c r="AC42" s="42">
        <f t="shared" si="50"/>
        <v>1.8107538931518565E-3</v>
      </c>
      <c r="AD42" s="42">
        <f t="shared" si="50"/>
        <v>1.7931850414525012E-3</v>
      </c>
      <c r="AE42" s="42">
        <f t="shared" ref="AE42:CP42" si="51">IF($J19="OK",IF(AE19=1E-50,0,$L19/AE19),0)</f>
        <v>1.7767369308567466E-3</v>
      </c>
      <c r="AF42" s="42">
        <f t="shared" si="51"/>
        <v>1.761272078170439E-3</v>
      </c>
      <c r="AG42" s="42">
        <f t="shared" si="51"/>
        <v>1.7466761918807758E-3</v>
      </c>
      <c r="AH42" s="42">
        <f t="shared" si="51"/>
        <v>1.7328532634332428E-3</v>
      </c>
      <c r="AI42" s="42">
        <f t="shared" si="51"/>
        <v>1.7197218856997451E-3</v>
      </c>
      <c r="AJ42" s="42">
        <f t="shared" si="51"/>
        <v>1.7072124490116046E-3</v>
      </c>
      <c r="AK42" s="42">
        <f t="shared" si="51"/>
        <v>1.6952649758481199E-3</v>
      </c>
      <c r="AL42" s="42">
        <f t="shared" si="51"/>
        <v>1.6838274277071578E-3</v>
      </c>
      <c r="AM42" s="42">
        <f t="shared" si="51"/>
        <v>1.6728543660974905E-3</v>
      </c>
      <c r="AN42" s="42">
        <f t="shared" si="51"/>
        <v>1.66230588257988E-3</v>
      </c>
      <c r="AO42" s="42">
        <f t="shared" si="51"/>
        <v>1.6521467356571059E-3</v>
      </c>
      <c r="AP42" s="42">
        <f t="shared" si="51"/>
        <v>1.642345648428252E-3</v>
      </c>
      <c r="AQ42" s="42">
        <f t="shared" si="51"/>
        <v>1.6328747324433988E-3</v>
      </c>
      <c r="AR42" s="42">
        <f t="shared" si="51"/>
        <v>1.6237090115424732E-3</v>
      </c>
      <c r="AS42" s="42">
        <f t="shared" si="51"/>
        <v>1.6148260255857312E-3</v>
      </c>
      <c r="AT42" s="42">
        <f t="shared" si="51"/>
        <v>1.6062054985274393E-3</v>
      </c>
      <c r="AU42" s="42">
        <f t="shared" si="51"/>
        <v>1.5978290586922037E-3</v>
      </c>
      <c r="AV42" s="42">
        <f t="shared" si="51"/>
        <v>1.5896800016946206E-3</v>
      </c>
      <c r="AW42" s="42">
        <f t="shared" si="51"/>
        <v>1.5817430884160564E-3</v>
      </c>
      <c r="AX42" s="42">
        <f t="shared" si="51"/>
        <v>1.5740043719737404E-3</v>
      </c>
      <c r="AY42" s="42">
        <f t="shared" si="51"/>
        <v>1.5664510487998812E-3</v>
      </c>
      <c r="AZ42" s="42">
        <f t="shared" si="51"/>
        <v>1.5590713298746081E-3</v>
      </c>
      <c r="BA42" s="42">
        <f t="shared" si="51"/>
        <v>1.5518543288869835E-3</v>
      </c>
      <c r="BB42" s="42">
        <f t="shared" si="51"/>
        <v>1.5447899646782776E-3</v>
      </c>
      <c r="BC42" s="42">
        <f t="shared" si="51"/>
        <v>1.5378688757850245E-3</v>
      </c>
      <c r="BD42" s="42">
        <f t="shared" si="51"/>
        <v>1.5310823452716975E-3</v>
      </c>
      <c r="BE42" s="42">
        <f t="shared" si="51"/>
        <v>1.5244222343436589E-3</v>
      </c>
      <c r="BF42" s="42">
        <f t="shared" si="51"/>
        <v>1.5178809234752831E-3</v>
      </c>
      <c r="BG42" s="42">
        <f t="shared" si="51"/>
        <v>1.511451259987396E-3</v>
      </c>
      <c r="BH42" s="42">
        <f t="shared" si="51"/>
        <v>1.5051265111713646E-3</v>
      </c>
      <c r="BI42" s="42">
        <f t="shared" si="51"/>
        <v>1.4989003221912991E-3</v>
      </c>
      <c r="BJ42" s="42">
        <f t="shared" si="51"/>
        <v>1.4927666781064249E-3</v>
      </c>
      <c r="BK42" s="42">
        <f t="shared" si="51"/>
        <v>1.4867198694470333E-3</v>
      </c>
      <c r="BL42" s="42">
        <f t="shared" si="51"/>
        <v>1.4807544608529881E-3</v>
      </c>
      <c r="BM42" s="42">
        <f t="shared" si="51"/>
        <v>1.4748652623462429E-3</v>
      </c>
      <c r="BN42" s="42">
        <f t="shared" si="51"/>
        <v>1.4690473028603922E-3</v>
      </c>
      <c r="BO42" s="42">
        <f t="shared" si="51"/>
        <v>1.4632958056926037E-3</v>
      </c>
      <c r="BP42" s="42">
        <f t="shared" si="51"/>
        <v>1.4576061655777698E-3</v>
      </c>
      <c r="BQ42" s="42">
        <f t="shared" si="51"/>
        <v>1.451973927112329E-3</v>
      </c>
      <c r="BR42" s="42">
        <f t="shared" si="51"/>
        <v>1.4463947642768492E-3</v>
      </c>
      <c r="BS42" s="42">
        <f t="shared" si="51"/>
        <v>1.4408644608226034E-3</v>
      </c>
      <c r="BT42" s="42">
        <f t="shared" si="51"/>
        <v>1.4353788912985061E-3</v>
      </c>
      <c r="BU42" s="42">
        <f t="shared" si="51"/>
        <v>1.429934002501026E-3</v>
      </c>
      <c r="BV42" s="42">
        <f t="shared" si="51"/>
        <v>1.4245257951311938E-3</v>
      </c>
      <c r="BW42" s="42">
        <f t="shared" si="51"/>
        <v>1.4191503054393525E-3</v>
      </c>
      <c r="BX42" s="42">
        <f t="shared" si="51"/>
        <v>1.4138035866296111E-3</v>
      </c>
      <c r="BY42" s="42">
        <f t="shared" si="51"/>
        <v>1.4084816897814462E-3</v>
      </c>
      <c r="BZ42" s="42">
        <f t="shared" si="51"/>
        <v>1.40318064402482E-3</v>
      </c>
      <c r="CA42" s="42">
        <f t="shared" si="51"/>
        <v>1.397896435676359E-3</v>
      </c>
      <c r="CB42" s="42">
        <f t="shared" si="51"/>
        <v>1.3926249860061258E-3</v>
      </c>
      <c r="CC42" s="42">
        <f t="shared" si="51"/>
        <v>1.3873621272552266E-3</v>
      </c>
      <c r="CD42" s="42">
        <f t="shared" si="51"/>
        <v>1.3821035764612986E-3</v>
      </c>
      <c r="CE42" s="42">
        <f t="shared" si="51"/>
        <v>1.3768449065681744E-3</v>
      </c>
      <c r="CF42" s="42">
        <f t="shared" si="51"/>
        <v>1.3715815141930304E-3</v>
      </c>
      <c r="CG42" s="42">
        <f t="shared" si="51"/>
        <v>1.3663085832926183E-3</v>
      </c>
      <c r="CH42" s="42">
        <f t="shared" si="51"/>
        <v>1.3610210438012426E-3</v>
      </c>
      <c r="CI42" s="42">
        <f t="shared" si="51"/>
        <v>1.355713524095201E-3</v>
      </c>
      <c r="CJ42" s="42">
        <f t="shared" si="51"/>
        <v>1.3503802958554903E-3</v>
      </c>
      <c r="CK42" s="42">
        <f t="shared" si="51"/>
        <v>1.34501520953047E-3</v>
      </c>
      <c r="CL42" s="42">
        <f t="shared" si="51"/>
        <v>1.3396116181118125E-3</v>
      </c>
      <c r="CM42" s="42">
        <f t="shared" si="51"/>
        <v>1.334162286286536E-3</v>
      </c>
      <c r="CN42" s="42">
        <f t="shared" si="51"/>
        <v>1.3286592811520568E-3</v>
      </c>
      <c r="CO42" s="42">
        <f t="shared" si="51"/>
        <v>1.3230938394883562E-3</v>
      </c>
      <c r="CP42" s="42">
        <f t="shared" si="51"/>
        <v>1.3174562049360385E-3</v>
      </c>
      <c r="CQ42" s="42">
        <f t="shared" ref="CQ42:DI42" si="52">IF($J19="OK",IF(CQ19=1E-50,0,$L19/CQ19),0)</f>
        <v>1.3117354261279665E-3</v>
      </c>
      <c r="CR42" s="42">
        <f t="shared" si="52"/>
        <v>1.3059191035547076E-3</v>
      </c>
      <c r="CS42" s="42">
        <f t="shared" si="52"/>
        <v>1.2999930682260888E-3</v>
      </c>
      <c r="CT42" s="42">
        <f t="shared" si="52"/>
        <v>1.2939409682522418E-3</v>
      </c>
      <c r="CU42" s="42">
        <f t="shared" si="52"/>
        <v>1.2877437290511841E-3</v>
      </c>
      <c r="CV42" s="42">
        <f t="shared" si="52"/>
        <v>1.2813788368933013E-3</v>
      </c>
      <c r="CW42" s="42">
        <f t="shared" si="52"/>
        <v>1.2748193702906503E-3</v>
      </c>
      <c r="CX42" s="42">
        <f t="shared" si="52"/>
        <v>1.268032662870138E-3</v>
      </c>
      <c r="CY42" s="42">
        <f t="shared" si="52"/>
        <v>1.2609784128801767E-3</v>
      </c>
      <c r="CZ42" s="42">
        <f t="shared" si="52"/>
        <v>1.2536059352787905E-3</v>
      </c>
      <c r="DA42" s="42">
        <f t="shared" si="52"/>
        <v>1.2458500355540122E-3</v>
      </c>
      <c r="DB42" s="42">
        <f t="shared" si="52"/>
        <v>1.2376245691215445E-3</v>
      </c>
      <c r="DC42" s="42">
        <f t="shared" si="52"/>
        <v>1.2288119034671672E-3</v>
      </c>
      <c r="DD42" s="42">
        <f t="shared" si="52"/>
        <v>1.219244637373811E-3</v>
      </c>
      <c r="DE42" s="42">
        <f t="shared" si="52"/>
        <v>1.2086714206069281E-3</v>
      </c>
      <c r="DF42" s="42">
        <f t="shared" si="52"/>
        <v>1.1966863381985041E-3</v>
      </c>
      <c r="DG42" s="42">
        <f t="shared" si="52"/>
        <v>1.1825609732761344E-3</v>
      </c>
      <c r="DH42" s="42">
        <f t="shared" si="52"/>
        <v>1.1647480504819146E-3</v>
      </c>
      <c r="DI42" s="43">
        <f t="shared" si="52"/>
        <v>1.1386891576449158E-3</v>
      </c>
    </row>
    <row r="43" spans="3:113" x14ac:dyDescent="0.4">
      <c r="C43" s="135" t="str">
        <f t="shared" si="27"/>
        <v>Propiconazole</v>
      </c>
      <c r="D43" s="145">
        <v>123.66351518074033</v>
      </c>
      <c r="E43" s="148">
        <f t="shared" si="28"/>
        <v>0.14081430393256647</v>
      </c>
      <c r="F43" s="80"/>
      <c r="L43" s="41"/>
      <c r="M43" s="48" t="str">
        <f t="shared" si="19"/>
        <v>Triphenylphosphat</v>
      </c>
      <c r="O43" s="42">
        <f t="shared" si="20"/>
        <v>5.6790884277708002E-3</v>
      </c>
      <c r="P43" s="42">
        <f t="shared" si="20"/>
        <v>4.7288527098533961E-3</v>
      </c>
      <c r="Q43" s="42">
        <f t="shared" ref="Q43:AD43" si="53">IF($J20="OK",IF(Q20=1E-50,0,$L20/Q20),0)</f>
        <v>4.246133395057773E-3</v>
      </c>
      <c r="R43" s="42">
        <f t="shared" si="53"/>
        <v>3.9322524459614134E-3</v>
      </c>
      <c r="S43" s="42">
        <f t="shared" si="53"/>
        <v>3.7036903502378669E-3</v>
      </c>
      <c r="T43" s="42">
        <f t="shared" si="53"/>
        <v>3.5259177235882626E-3</v>
      </c>
      <c r="U43" s="42">
        <f t="shared" si="53"/>
        <v>3.3815273250827741E-3</v>
      </c>
      <c r="V43" s="42">
        <f t="shared" si="53"/>
        <v>3.260593502394262E-3</v>
      </c>
      <c r="W43" s="42">
        <f t="shared" si="53"/>
        <v>3.1569562609527198E-3</v>
      </c>
      <c r="X43" s="42">
        <f t="shared" si="53"/>
        <v>3.066547619469116E-3</v>
      </c>
      <c r="Y43" s="42">
        <f t="shared" si="53"/>
        <v>2.9865501389961498E-3</v>
      </c>
      <c r="Z43" s="42">
        <f t="shared" si="53"/>
        <v>2.9149375076860475E-3</v>
      </c>
      <c r="AA43" s="42">
        <f t="shared" si="53"/>
        <v>2.85020706387822E-3</v>
      </c>
      <c r="AB43" s="42">
        <f t="shared" si="53"/>
        <v>2.7912158130415439E-3</v>
      </c>
      <c r="AC43" s="42">
        <f t="shared" si="53"/>
        <v>2.7370755318453857E-3</v>
      </c>
      <c r="AD43" s="42">
        <f t="shared" si="53"/>
        <v>2.6870832383442517E-3</v>
      </c>
      <c r="AE43" s="42">
        <f t="shared" ref="AE43:CP43" si="54">IF($J20="OK",IF(AE20=1E-50,0,$L20/AE20),0)</f>
        <v>2.6406736884705688E-3</v>
      </c>
      <c r="AF43" s="42">
        <f t="shared" si="54"/>
        <v>2.5973860641000002E-3</v>
      </c>
      <c r="AG43" s="42">
        <f t="shared" si="54"/>
        <v>2.5568400768179529E-3</v>
      </c>
      <c r="AH43" s="42">
        <f t="shared" si="54"/>
        <v>2.5187184807396704E-3</v>
      </c>
      <c r="AI43" s="42">
        <f t="shared" si="54"/>
        <v>2.4827540473559614E-3</v>
      </c>
      <c r="AJ43" s="42">
        <f t="shared" si="54"/>
        <v>2.4487197097265182E-3</v>
      </c>
      <c r="AK43" s="42">
        <f t="shared" si="54"/>
        <v>2.4164209985234847E-3</v>
      </c>
      <c r="AL43" s="42">
        <f t="shared" si="54"/>
        <v>2.3856901622996978E-3</v>
      </c>
      <c r="AM43" s="42">
        <f t="shared" si="54"/>
        <v>2.3563815436217512E-3</v>
      </c>
      <c r="AN43" s="42">
        <f t="shared" si="54"/>
        <v>2.3283679041419727E-3</v>
      </c>
      <c r="AO43" s="42">
        <f t="shared" si="54"/>
        <v>2.3015374754172067E-3</v>
      </c>
      <c r="AP43" s="42">
        <f t="shared" si="54"/>
        <v>2.2757915709631657E-3</v>
      </c>
      <c r="AQ43" s="42">
        <f t="shared" si="54"/>
        <v>2.2510426367714446E-3</v>
      </c>
      <c r="AR43" s="42">
        <f t="shared" si="54"/>
        <v>2.2272126476112551E-3</v>
      </c>
      <c r="AS43" s="42">
        <f t="shared" si="54"/>
        <v>2.2042317784121243E-3</v>
      </c>
      <c r="AT43" s="42">
        <f t="shared" si="54"/>
        <v>2.1820372962562886E-3</v>
      </c>
      <c r="AU43" s="42">
        <f t="shared" si="54"/>
        <v>2.1605726306306999E-3</v>
      </c>
      <c r="AV43" s="42">
        <f t="shared" si="54"/>
        <v>2.1397865887310932E-3</v>
      </c>
      <c r="AW43" s="42">
        <f t="shared" si="54"/>
        <v>2.1196326895712983E-3</v>
      </c>
      <c r="AX43" s="42">
        <f t="shared" si="54"/>
        <v>2.1000685959972508E-3</v>
      </c>
      <c r="AY43" s="42">
        <f t="shared" si="54"/>
        <v>2.0810556278451253E-3</v>
      </c>
      <c r="AZ43" s="42">
        <f t="shared" si="54"/>
        <v>2.0625583427136985E-3</v>
      </c>
      <c r="BA43" s="42">
        <f t="shared" si="54"/>
        <v>2.0445441733603804E-3</v>
      </c>
      <c r="BB43" s="42">
        <f t="shared" si="54"/>
        <v>2.0269831127398773E-3</v>
      </c>
      <c r="BC43" s="42">
        <f t="shared" si="54"/>
        <v>2.0098474393049318E-3</v>
      </c>
      <c r="BD43" s="42">
        <f t="shared" si="54"/>
        <v>1.9931114764708685E-3</v>
      </c>
      <c r="BE43" s="42">
        <f t="shared" si="54"/>
        <v>1.9767513811789167E-3</v>
      </c>
      <c r="BF43" s="42">
        <f t="shared" si="54"/>
        <v>1.9607449573301838E-3</v>
      </c>
      <c r="BG43" s="42">
        <f t="shared" si="54"/>
        <v>1.9450714905433813E-3</v>
      </c>
      <c r="BH43" s="42">
        <f t="shared" si="54"/>
        <v>1.9297116012464016E-3</v>
      </c>
      <c r="BI43" s="42">
        <f t="shared" si="54"/>
        <v>1.9146471135692339E-3</v>
      </c>
      <c r="BJ43" s="42">
        <f t="shared" si="54"/>
        <v>1.8998609378825082E-3</v>
      </c>
      <c r="BK43" s="42">
        <f t="shared" si="54"/>
        <v>1.8853369651375713E-3</v>
      </c>
      <c r="BL43" s="42">
        <f t="shared" si="54"/>
        <v>1.8710599714221142E-3</v>
      </c>
      <c r="BM43" s="42">
        <f t="shared" si="54"/>
        <v>1.8570155313597048E-3</v>
      </c>
      <c r="BN43" s="42">
        <f t="shared" si="54"/>
        <v>1.8431899391595612E-3</v>
      </c>
      <c r="BO43" s="42">
        <f t="shared" si="54"/>
        <v>1.8295701362706228E-3</v>
      </c>
      <c r="BP43" s="42">
        <f t="shared" si="54"/>
        <v>1.8161436447161586E-3</v>
      </c>
      <c r="BQ43" s="42">
        <f t="shared" si="54"/>
        <v>1.8028985052857313E-3</v>
      </c>
      <c r="BR43" s="42">
        <f t="shared" si="54"/>
        <v>1.7898232198431225E-3</v>
      </c>
      <c r="BS43" s="42">
        <f t="shared" si="54"/>
        <v>1.7769066970743151E-3</v>
      </c>
      <c r="BT43" s="42">
        <f t="shared" si="54"/>
        <v>1.7641382010504245E-3</v>
      </c>
      <c r="BU43" s="42">
        <f t="shared" si="54"/>
        <v>1.7515073020178712E-3</v>
      </c>
      <c r="BV43" s="42">
        <f t="shared" si="54"/>
        <v>1.7390038288528297E-3</v>
      </c>
      <c r="BW43" s="42">
        <f t="shared" si="54"/>
        <v>1.7266178226293687E-3</v>
      </c>
      <c r="BX43" s="42">
        <f t="shared" si="54"/>
        <v>1.7143394907506114E-3</v>
      </c>
      <c r="BY43" s="42">
        <f t="shared" si="54"/>
        <v>1.7021591610790093E-3</v>
      </c>
      <c r="BZ43" s="42">
        <f t="shared" si="54"/>
        <v>1.690067235474318E-3</v>
      </c>
      <c r="CA43" s="42">
        <f t="shared" si="54"/>
        <v>1.6780541421041921E-3</v>
      </c>
      <c r="CB43" s="42">
        <f t="shared" si="54"/>
        <v>1.6661102858299868E-3</v>
      </c>
      <c r="CC43" s="42">
        <f t="shared" si="54"/>
        <v>1.6542259958856008E-3</v>
      </c>
      <c r="CD43" s="42">
        <f t="shared" si="54"/>
        <v>1.6423914699552782E-3</v>
      </c>
      <c r="CE43" s="42">
        <f t="shared" si="54"/>
        <v>1.6305967136105617E-3</v>
      </c>
      <c r="CF43" s="42">
        <f t="shared" si="54"/>
        <v>1.6188314738782284E-3</v>
      </c>
      <c r="CG43" s="42">
        <f t="shared" si="54"/>
        <v>1.6070851654682078E-3</v>
      </c>
      <c r="CH43" s="42">
        <f t="shared" si="54"/>
        <v>1.5953467878771399E-3</v>
      </c>
      <c r="CI43" s="42">
        <f t="shared" si="54"/>
        <v>1.5836048311775339E-3</v>
      </c>
      <c r="CJ43" s="42">
        <f t="shared" si="54"/>
        <v>1.5718471677745283E-3</v>
      </c>
      <c r="CK43" s="42">
        <f t="shared" si="54"/>
        <v>1.5600609267206248E-3</v>
      </c>
      <c r="CL43" s="42">
        <f t="shared" si="54"/>
        <v>1.5482323462654036E-3</v>
      </c>
      <c r="CM43" s="42">
        <f t="shared" si="54"/>
        <v>1.5363465991001263E-3</v>
      </c>
      <c r="CN43" s="42">
        <f t="shared" si="54"/>
        <v>1.5243875831185423E-3</v>
      </c>
      <c r="CO43" s="42">
        <f t="shared" si="54"/>
        <v>1.5123376682840859E-3</v>
      </c>
      <c r="CP43" s="42">
        <f t="shared" si="54"/>
        <v>1.5001773871175037E-3</v>
      </c>
      <c r="CQ43" s="42">
        <f t="shared" ref="CQ43:DI43" si="55">IF($J20="OK",IF(CQ20=1E-50,0,$L20/CQ20),0)</f>
        <v>1.4878850520191928E-3</v>
      </c>
      <c r="CR43" s="42">
        <f t="shared" si="55"/>
        <v>1.4754362765389618E-3</v>
      </c>
      <c r="CS43" s="42">
        <f t="shared" si="55"/>
        <v>1.4628033689024743E-3</v>
      </c>
      <c r="CT43" s="42">
        <f t="shared" si="55"/>
        <v>1.4499545531663847E-3</v>
      </c>
      <c r="CU43" s="42">
        <f t="shared" si="55"/>
        <v>1.4368529539708281E-3</v>
      </c>
      <c r="CV43" s="42">
        <f t="shared" si="55"/>
        <v>1.4234552510880324E-3</v>
      </c>
      <c r="CW43" s="42">
        <f t="shared" si="55"/>
        <v>1.4097098631120221E-3</v>
      </c>
      <c r="CX43" s="42">
        <f t="shared" si="55"/>
        <v>1.3955544437387079E-3</v>
      </c>
      <c r="CY43" s="42">
        <f t="shared" si="55"/>
        <v>1.3809123470472284E-3</v>
      </c>
      <c r="CZ43" s="42">
        <f t="shared" si="55"/>
        <v>1.3656874973725385E-3</v>
      </c>
      <c r="DA43" s="42">
        <f t="shared" si="55"/>
        <v>1.3497566982973159E-3</v>
      </c>
      <c r="DB43" s="42">
        <f t="shared" si="55"/>
        <v>1.332957648157789E-3</v>
      </c>
      <c r="DC43" s="42">
        <f t="shared" si="55"/>
        <v>1.3150693681113371E-3</v>
      </c>
      <c r="DD43" s="42">
        <f t="shared" si="55"/>
        <v>1.2957783199511997E-3</v>
      </c>
      <c r="DE43" s="42">
        <f t="shared" si="55"/>
        <v>1.2746152050033173E-3</v>
      </c>
      <c r="DF43" s="42">
        <f t="shared" si="55"/>
        <v>1.2508247520324222E-3</v>
      </c>
      <c r="DG43" s="42">
        <f t="shared" si="55"/>
        <v>1.2230570797072055E-3</v>
      </c>
      <c r="DH43" s="42">
        <f t="shared" si="55"/>
        <v>1.1884593774917028E-3</v>
      </c>
      <c r="DI43" s="43">
        <f t="shared" si="55"/>
        <v>1.1386891576449156E-3</v>
      </c>
    </row>
    <row r="44" spans="3:113" x14ac:dyDescent="0.4">
      <c r="C44" s="135" t="str">
        <f t="shared" si="27"/>
        <v>Triclosan</v>
      </c>
      <c r="D44" s="145">
        <v>1.2275719758890786</v>
      </c>
      <c r="E44" s="148">
        <f t="shared" si="28"/>
        <v>1.3978228991736398E-3</v>
      </c>
      <c r="F44" s="80"/>
      <c r="L44" s="41"/>
      <c r="M44" s="48">
        <f t="shared" si="19"/>
        <v>0</v>
      </c>
      <c r="O44" s="42">
        <f t="shared" si="20"/>
        <v>0</v>
      </c>
      <c r="P44" s="42">
        <f t="shared" si="20"/>
        <v>0</v>
      </c>
      <c r="Q44" s="42">
        <f t="shared" ref="Q44:AD44" si="56">IF($J21="OK",IF(Q21=1E-50,0,$L21/Q21),0)</f>
        <v>0</v>
      </c>
      <c r="R44" s="42">
        <f t="shared" si="56"/>
        <v>0</v>
      </c>
      <c r="S44" s="42">
        <f t="shared" si="56"/>
        <v>0</v>
      </c>
      <c r="T44" s="42">
        <f t="shared" si="56"/>
        <v>0</v>
      </c>
      <c r="U44" s="42">
        <f t="shared" si="56"/>
        <v>0</v>
      </c>
      <c r="V44" s="42">
        <f t="shared" si="56"/>
        <v>0</v>
      </c>
      <c r="W44" s="42">
        <f t="shared" si="56"/>
        <v>0</v>
      </c>
      <c r="X44" s="42">
        <f t="shared" si="56"/>
        <v>0</v>
      </c>
      <c r="Y44" s="42">
        <f t="shared" si="56"/>
        <v>0</v>
      </c>
      <c r="Z44" s="42">
        <f t="shared" si="56"/>
        <v>0</v>
      </c>
      <c r="AA44" s="42">
        <f t="shared" si="56"/>
        <v>0</v>
      </c>
      <c r="AB44" s="42">
        <f t="shared" si="56"/>
        <v>0</v>
      </c>
      <c r="AC44" s="42">
        <f t="shared" si="56"/>
        <v>0</v>
      </c>
      <c r="AD44" s="42">
        <f t="shared" si="56"/>
        <v>0</v>
      </c>
      <c r="AE44" s="42">
        <f t="shared" ref="AE44:CP44" si="57">IF($J21="OK",IF(AE21=1E-50,0,$L21/AE21),0)</f>
        <v>0</v>
      </c>
      <c r="AF44" s="42">
        <f t="shared" si="57"/>
        <v>0</v>
      </c>
      <c r="AG44" s="42">
        <f t="shared" si="57"/>
        <v>0</v>
      </c>
      <c r="AH44" s="42">
        <f t="shared" si="57"/>
        <v>0</v>
      </c>
      <c r="AI44" s="42">
        <f t="shared" si="57"/>
        <v>0</v>
      </c>
      <c r="AJ44" s="42">
        <f t="shared" si="57"/>
        <v>0</v>
      </c>
      <c r="AK44" s="42">
        <f t="shared" si="57"/>
        <v>0</v>
      </c>
      <c r="AL44" s="42">
        <f t="shared" si="57"/>
        <v>0</v>
      </c>
      <c r="AM44" s="42">
        <f t="shared" si="57"/>
        <v>0</v>
      </c>
      <c r="AN44" s="42">
        <f t="shared" si="57"/>
        <v>0</v>
      </c>
      <c r="AO44" s="42">
        <f t="shared" si="57"/>
        <v>0</v>
      </c>
      <c r="AP44" s="42">
        <f t="shared" si="57"/>
        <v>0</v>
      </c>
      <c r="AQ44" s="42">
        <f t="shared" si="57"/>
        <v>0</v>
      </c>
      <c r="AR44" s="42">
        <f t="shared" si="57"/>
        <v>0</v>
      </c>
      <c r="AS44" s="42">
        <f t="shared" si="57"/>
        <v>0</v>
      </c>
      <c r="AT44" s="42">
        <f t="shared" si="57"/>
        <v>0</v>
      </c>
      <c r="AU44" s="42">
        <f t="shared" si="57"/>
        <v>0</v>
      </c>
      <c r="AV44" s="42">
        <f t="shared" si="57"/>
        <v>0</v>
      </c>
      <c r="AW44" s="42">
        <f t="shared" si="57"/>
        <v>0</v>
      </c>
      <c r="AX44" s="42">
        <f t="shared" si="57"/>
        <v>0</v>
      </c>
      <c r="AY44" s="42">
        <f t="shared" si="57"/>
        <v>0</v>
      </c>
      <c r="AZ44" s="42">
        <f t="shared" si="57"/>
        <v>0</v>
      </c>
      <c r="BA44" s="42">
        <f t="shared" si="57"/>
        <v>0</v>
      </c>
      <c r="BB44" s="42">
        <f t="shared" si="57"/>
        <v>0</v>
      </c>
      <c r="BC44" s="42">
        <f t="shared" si="57"/>
        <v>0</v>
      </c>
      <c r="BD44" s="42">
        <f t="shared" si="57"/>
        <v>0</v>
      </c>
      <c r="BE44" s="42">
        <f t="shared" si="57"/>
        <v>0</v>
      </c>
      <c r="BF44" s="42">
        <f t="shared" si="57"/>
        <v>0</v>
      </c>
      <c r="BG44" s="42">
        <f t="shared" si="57"/>
        <v>0</v>
      </c>
      <c r="BH44" s="42">
        <f t="shared" si="57"/>
        <v>0</v>
      </c>
      <c r="BI44" s="42">
        <f t="shared" si="57"/>
        <v>0</v>
      </c>
      <c r="BJ44" s="42">
        <f t="shared" si="57"/>
        <v>0</v>
      </c>
      <c r="BK44" s="42">
        <f t="shared" si="57"/>
        <v>0</v>
      </c>
      <c r="BL44" s="42">
        <f t="shared" si="57"/>
        <v>0</v>
      </c>
      <c r="BM44" s="42">
        <f t="shared" si="57"/>
        <v>0</v>
      </c>
      <c r="BN44" s="42">
        <f t="shared" si="57"/>
        <v>0</v>
      </c>
      <c r="BO44" s="42">
        <f t="shared" si="57"/>
        <v>0</v>
      </c>
      <c r="BP44" s="42">
        <f t="shared" si="57"/>
        <v>0</v>
      </c>
      <c r="BQ44" s="42">
        <f t="shared" si="57"/>
        <v>0</v>
      </c>
      <c r="BR44" s="42">
        <f t="shared" si="57"/>
        <v>0</v>
      </c>
      <c r="BS44" s="42">
        <f t="shared" si="57"/>
        <v>0</v>
      </c>
      <c r="BT44" s="42">
        <f t="shared" si="57"/>
        <v>0</v>
      </c>
      <c r="BU44" s="42">
        <f t="shared" si="57"/>
        <v>0</v>
      </c>
      <c r="BV44" s="42">
        <f t="shared" si="57"/>
        <v>0</v>
      </c>
      <c r="BW44" s="42">
        <f t="shared" si="57"/>
        <v>0</v>
      </c>
      <c r="BX44" s="42">
        <f t="shared" si="57"/>
        <v>0</v>
      </c>
      <c r="BY44" s="42">
        <f t="shared" si="57"/>
        <v>0</v>
      </c>
      <c r="BZ44" s="42">
        <f t="shared" si="57"/>
        <v>0</v>
      </c>
      <c r="CA44" s="42">
        <f t="shared" si="57"/>
        <v>0</v>
      </c>
      <c r="CB44" s="42">
        <f t="shared" si="57"/>
        <v>0</v>
      </c>
      <c r="CC44" s="42">
        <f t="shared" si="57"/>
        <v>0</v>
      </c>
      <c r="CD44" s="42">
        <f t="shared" si="57"/>
        <v>0</v>
      </c>
      <c r="CE44" s="42">
        <f t="shared" si="57"/>
        <v>0</v>
      </c>
      <c r="CF44" s="42">
        <f t="shared" si="57"/>
        <v>0</v>
      </c>
      <c r="CG44" s="42">
        <f t="shared" si="57"/>
        <v>0</v>
      </c>
      <c r="CH44" s="42">
        <f t="shared" si="57"/>
        <v>0</v>
      </c>
      <c r="CI44" s="42">
        <f t="shared" si="57"/>
        <v>0</v>
      </c>
      <c r="CJ44" s="42">
        <f t="shared" si="57"/>
        <v>0</v>
      </c>
      <c r="CK44" s="42">
        <f t="shared" si="57"/>
        <v>0</v>
      </c>
      <c r="CL44" s="42">
        <f t="shared" si="57"/>
        <v>0</v>
      </c>
      <c r="CM44" s="42">
        <f t="shared" si="57"/>
        <v>0</v>
      </c>
      <c r="CN44" s="42">
        <f t="shared" si="57"/>
        <v>0</v>
      </c>
      <c r="CO44" s="42">
        <f t="shared" si="57"/>
        <v>0</v>
      </c>
      <c r="CP44" s="42">
        <f t="shared" si="57"/>
        <v>0</v>
      </c>
      <c r="CQ44" s="42">
        <f t="shared" ref="CQ44:DI44" si="58">IF($J21="OK",IF(CQ21=1E-50,0,$L21/CQ21),0)</f>
        <v>0</v>
      </c>
      <c r="CR44" s="42">
        <f t="shared" si="58"/>
        <v>0</v>
      </c>
      <c r="CS44" s="42">
        <f t="shared" si="58"/>
        <v>0</v>
      </c>
      <c r="CT44" s="42">
        <f t="shared" si="58"/>
        <v>0</v>
      </c>
      <c r="CU44" s="42">
        <f t="shared" si="58"/>
        <v>0</v>
      </c>
      <c r="CV44" s="42">
        <f t="shared" si="58"/>
        <v>0</v>
      </c>
      <c r="CW44" s="42">
        <f t="shared" si="58"/>
        <v>0</v>
      </c>
      <c r="CX44" s="42">
        <f t="shared" si="58"/>
        <v>0</v>
      </c>
      <c r="CY44" s="42">
        <f t="shared" si="58"/>
        <v>0</v>
      </c>
      <c r="CZ44" s="42">
        <f t="shared" si="58"/>
        <v>0</v>
      </c>
      <c r="DA44" s="42">
        <f t="shared" si="58"/>
        <v>0</v>
      </c>
      <c r="DB44" s="42">
        <f t="shared" si="58"/>
        <v>0</v>
      </c>
      <c r="DC44" s="42">
        <f t="shared" si="58"/>
        <v>0</v>
      </c>
      <c r="DD44" s="42">
        <f t="shared" si="58"/>
        <v>0</v>
      </c>
      <c r="DE44" s="42">
        <f t="shared" si="58"/>
        <v>0</v>
      </c>
      <c r="DF44" s="42">
        <f t="shared" si="58"/>
        <v>0</v>
      </c>
      <c r="DG44" s="42">
        <f t="shared" si="58"/>
        <v>0</v>
      </c>
      <c r="DH44" s="42">
        <f t="shared" si="58"/>
        <v>0</v>
      </c>
      <c r="DI44" s="43">
        <f t="shared" si="58"/>
        <v>0</v>
      </c>
    </row>
    <row r="45" spans="3:113" x14ac:dyDescent="0.4">
      <c r="C45" s="135" t="str">
        <f t="shared" si="27"/>
        <v>Triphenylphosphat</v>
      </c>
      <c r="D45" s="145">
        <v>9.4670867843340361</v>
      </c>
      <c r="E45" s="148">
        <f t="shared" si="28"/>
        <v>1.0780069075804637E-2</v>
      </c>
      <c r="F45" s="80"/>
      <c r="L45" s="41"/>
      <c r="M45" s="48">
        <f t="shared" si="19"/>
        <v>0</v>
      </c>
      <c r="O45" s="42">
        <f t="shared" si="20"/>
        <v>0</v>
      </c>
      <c r="P45" s="42">
        <f t="shared" si="20"/>
        <v>0</v>
      </c>
      <c r="Q45" s="42">
        <f t="shared" ref="Q45:AD45" si="59">IF($J22="OK",IF(Q22=1E-50,0,$L22/Q22),0)</f>
        <v>0</v>
      </c>
      <c r="R45" s="42">
        <f t="shared" si="59"/>
        <v>0</v>
      </c>
      <c r="S45" s="42">
        <f t="shared" si="59"/>
        <v>0</v>
      </c>
      <c r="T45" s="42">
        <f t="shared" si="59"/>
        <v>0</v>
      </c>
      <c r="U45" s="42">
        <f t="shared" si="59"/>
        <v>0</v>
      </c>
      <c r="V45" s="42">
        <f t="shared" si="59"/>
        <v>0</v>
      </c>
      <c r="W45" s="42">
        <f t="shared" si="59"/>
        <v>0</v>
      </c>
      <c r="X45" s="42">
        <f t="shared" si="59"/>
        <v>0</v>
      </c>
      <c r="Y45" s="42">
        <f t="shared" si="59"/>
        <v>0</v>
      </c>
      <c r="Z45" s="42">
        <f t="shared" si="59"/>
        <v>0</v>
      </c>
      <c r="AA45" s="42">
        <f t="shared" si="59"/>
        <v>0</v>
      </c>
      <c r="AB45" s="42">
        <f t="shared" si="59"/>
        <v>0</v>
      </c>
      <c r="AC45" s="42">
        <f t="shared" si="59"/>
        <v>0</v>
      </c>
      <c r="AD45" s="42">
        <f t="shared" si="59"/>
        <v>0</v>
      </c>
      <c r="AE45" s="42">
        <f t="shared" ref="AE45:CP45" si="60">IF($J22="OK",IF(AE22=1E-50,0,$L22/AE22),0)</f>
        <v>0</v>
      </c>
      <c r="AF45" s="42">
        <f t="shared" si="60"/>
        <v>0</v>
      </c>
      <c r="AG45" s="42">
        <f t="shared" si="60"/>
        <v>0</v>
      </c>
      <c r="AH45" s="42">
        <f t="shared" si="60"/>
        <v>0</v>
      </c>
      <c r="AI45" s="42">
        <f t="shared" si="60"/>
        <v>0</v>
      </c>
      <c r="AJ45" s="42">
        <f t="shared" si="60"/>
        <v>0</v>
      </c>
      <c r="AK45" s="42">
        <f t="shared" si="60"/>
        <v>0</v>
      </c>
      <c r="AL45" s="42">
        <f t="shared" si="60"/>
        <v>0</v>
      </c>
      <c r="AM45" s="42">
        <f t="shared" si="60"/>
        <v>0</v>
      </c>
      <c r="AN45" s="42">
        <f t="shared" si="60"/>
        <v>0</v>
      </c>
      <c r="AO45" s="42">
        <f t="shared" si="60"/>
        <v>0</v>
      </c>
      <c r="AP45" s="42">
        <f t="shared" si="60"/>
        <v>0</v>
      </c>
      <c r="AQ45" s="42">
        <f t="shared" si="60"/>
        <v>0</v>
      </c>
      <c r="AR45" s="42">
        <f t="shared" si="60"/>
        <v>0</v>
      </c>
      <c r="AS45" s="42">
        <f t="shared" si="60"/>
        <v>0</v>
      </c>
      <c r="AT45" s="42">
        <f t="shared" si="60"/>
        <v>0</v>
      </c>
      <c r="AU45" s="42">
        <f t="shared" si="60"/>
        <v>0</v>
      </c>
      <c r="AV45" s="42">
        <f t="shared" si="60"/>
        <v>0</v>
      </c>
      <c r="AW45" s="42">
        <f t="shared" si="60"/>
        <v>0</v>
      </c>
      <c r="AX45" s="42">
        <f t="shared" si="60"/>
        <v>0</v>
      </c>
      <c r="AY45" s="42">
        <f t="shared" si="60"/>
        <v>0</v>
      </c>
      <c r="AZ45" s="42">
        <f t="shared" si="60"/>
        <v>0</v>
      </c>
      <c r="BA45" s="42">
        <f t="shared" si="60"/>
        <v>0</v>
      </c>
      <c r="BB45" s="42">
        <f t="shared" si="60"/>
        <v>0</v>
      </c>
      <c r="BC45" s="42">
        <f t="shared" si="60"/>
        <v>0</v>
      </c>
      <c r="BD45" s="42">
        <f t="shared" si="60"/>
        <v>0</v>
      </c>
      <c r="BE45" s="42">
        <f t="shared" si="60"/>
        <v>0</v>
      </c>
      <c r="BF45" s="42">
        <f t="shared" si="60"/>
        <v>0</v>
      </c>
      <c r="BG45" s="42">
        <f t="shared" si="60"/>
        <v>0</v>
      </c>
      <c r="BH45" s="42">
        <f t="shared" si="60"/>
        <v>0</v>
      </c>
      <c r="BI45" s="42">
        <f t="shared" si="60"/>
        <v>0</v>
      </c>
      <c r="BJ45" s="42">
        <f t="shared" si="60"/>
        <v>0</v>
      </c>
      <c r="BK45" s="42">
        <f t="shared" si="60"/>
        <v>0</v>
      </c>
      <c r="BL45" s="42">
        <f t="shared" si="60"/>
        <v>0</v>
      </c>
      <c r="BM45" s="42">
        <f t="shared" si="60"/>
        <v>0</v>
      </c>
      <c r="BN45" s="42">
        <f t="shared" si="60"/>
        <v>0</v>
      </c>
      <c r="BO45" s="42">
        <f t="shared" si="60"/>
        <v>0</v>
      </c>
      <c r="BP45" s="42">
        <f t="shared" si="60"/>
        <v>0</v>
      </c>
      <c r="BQ45" s="42">
        <f t="shared" si="60"/>
        <v>0</v>
      </c>
      <c r="BR45" s="42">
        <f t="shared" si="60"/>
        <v>0</v>
      </c>
      <c r="BS45" s="42">
        <f t="shared" si="60"/>
        <v>0</v>
      </c>
      <c r="BT45" s="42">
        <f t="shared" si="60"/>
        <v>0</v>
      </c>
      <c r="BU45" s="42">
        <f t="shared" si="60"/>
        <v>0</v>
      </c>
      <c r="BV45" s="42">
        <f t="shared" si="60"/>
        <v>0</v>
      </c>
      <c r="BW45" s="42">
        <f t="shared" si="60"/>
        <v>0</v>
      </c>
      <c r="BX45" s="42">
        <f t="shared" si="60"/>
        <v>0</v>
      </c>
      <c r="BY45" s="42">
        <f t="shared" si="60"/>
        <v>0</v>
      </c>
      <c r="BZ45" s="42">
        <f t="shared" si="60"/>
        <v>0</v>
      </c>
      <c r="CA45" s="42">
        <f t="shared" si="60"/>
        <v>0</v>
      </c>
      <c r="CB45" s="42">
        <f t="shared" si="60"/>
        <v>0</v>
      </c>
      <c r="CC45" s="42">
        <f t="shared" si="60"/>
        <v>0</v>
      </c>
      <c r="CD45" s="42">
        <f t="shared" si="60"/>
        <v>0</v>
      </c>
      <c r="CE45" s="42">
        <f t="shared" si="60"/>
        <v>0</v>
      </c>
      <c r="CF45" s="42">
        <f t="shared" si="60"/>
        <v>0</v>
      </c>
      <c r="CG45" s="42">
        <f t="shared" si="60"/>
        <v>0</v>
      </c>
      <c r="CH45" s="42">
        <f t="shared" si="60"/>
        <v>0</v>
      </c>
      <c r="CI45" s="42">
        <f t="shared" si="60"/>
        <v>0</v>
      </c>
      <c r="CJ45" s="42">
        <f t="shared" si="60"/>
        <v>0</v>
      </c>
      <c r="CK45" s="42">
        <f t="shared" si="60"/>
        <v>0</v>
      </c>
      <c r="CL45" s="42">
        <f t="shared" si="60"/>
        <v>0</v>
      </c>
      <c r="CM45" s="42">
        <f t="shared" si="60"/>
        <v>0</v>
      </c>
      <c r="CN45" s="42">
        <f t="shared" si="60"/>
        <v>0</v>
      </c>
      <c r="CO45" s="42">
        <f t="shared" si="60"/>
        <v>0</v>
      </c>
      <c r="CP45" s="42">
        <f t="shared" si="60"/>
        <v>0</v>
      </c>
      <c r="CQ45" s="42">
        <f t="shared" ref="CQ45:DI45" si="61">IF($J22="OK",IF(CQ22=1E-50,0,$L22/CQ22),0)</f>
        <v>0</v>
      </c>
      <c r="CR45" s="42">
        <f t="shared" si="61"/>
        <v>0</v>
      </c>
      <c r="CS45" s="42">
        <f t="shared" si="61"/>
        <v>0</v>
      </c>
      <c r="CT45" s="42">
        <f t="shared" si="61"/>
        <v>0</v>
      </c>
      <c r="CU45" s="42">
        <f t="shared" si="61"/>
        <v>0</v>
      </c>
      <c r="CV45" s="42">
        <f t="shared" si="61"/>
        <v>0</v>
      </c>
      <c r="CW45" s="42">
        <f t="shared" si="61"/>
        <v>0</v>
      </c>
      <c r="CX45" s="42">
        <f t="shared" si="61"/>
        <v>0</v>
      </c>
      <c r="CY45" s="42">
        <f t="shared" si="61"/>
        <v>0</v>
      </c>
      <c r="CZ45" s="42">
        <f t="shared" si="61"/>
        <v>0</v>
      </c>
      <c r="DA45" s="42">
        <f t="shared" si="61"/>
        <v>0</v>
      </c>
      <c r="DB45" s="42">
        <f t="shared" si="61"/>
        <v>0</v>
      </c>
      <c r="DC45" s="42">
        <f t="shared" si="61"/>
        <v>0</v>
      </c>
      <c r="DD45" s="42">
        <f t="shared" si="61"/>
        <v>0</v>
      </c>
      <c r="DE45" s="42">
        <f t="shared" si="61"/>
        <v>0</v>
      </c>
      <c r="DF45" s="42">
        <f t="shared" si="61"/>
        <v>0</v>
      </c>
      <c r="DG45" s="42">
        <f t="shared" si="61"/>
        <v>0</v>
      </c>
      <c r="DH45" s="42">
        <f t="shared" si="61"/>
        <v>0</v>
      </c>
      <c r="DI45" s="43">
        <f t="shared" si="61"/>
        <v>0</v>
      </c>
    </row>
    <row r="46" spans="3:113" x14ac:dyDescent="0.4">
      <c r="C46" s="135">
        <f t="shared" si="27"/>
        <v>0</v>
      </c>
      <c r="D46" s="145">
        <v>1E-50</v>
      </c>
      <c r="E46" s="148">
        <f t="shared" si="28"/>
        <v>1.1386891576449156E-53</v>
      </c>
      <c r="F46" s="80"/>
      <c r="L46" s="41"/>
      <c r="M46" s="48">
        <f t="shared" si="19"/>
        <v>0</v>
      </c>
      <c r="O46" s="42">
        <f t="shared" si="20"/>
        <v>0</v>
      </c>
      <c r="P46" s="42">
        <f t="shared" si="20"/>
        <v>0</v>
      </c>
      <c r="Q46" s="42">
        <f t="shared" ref="Q46:AD46" si="62">IF($J23="OK",IF(Q23=1E-50,0,$L23/Q23),0)</f>
        <v>0</v>
      </c>
      <c r="R46" s="42">
        <f t="shared" si="62"/>
        <v>0</v>
      </c>
      <c r="S46" s="42">
        <f t="shared" si="62"/>
        <v>0</v>
      </c>
      <c r="T46" s="42">
        <f t="shared" si="62"/>
        <v>0</v>
      </c>
      <c r="U46" s="42">
        <f t="shared" si="62"/>
        <v>0</v>
      </c>
      <c r="V46" s="42">
        <f t="shared" si="62"/>
        <v>0</v>
      </c>
      <c r="W46" s="42">
        <f t="shared" si="62"/>
        <v>0</v>
      </c>
      <c r="X46" s="42">
        <f t="shared" si="62"/>
        <v>0</v>
      </c>
      <c r="Y46" s="42">
        <f t="shared" si="62"/>
        <v>0</v>
      </c>
      <c r="Z46" s="42">
        <f t="shared" si="62"/>
        <v>0</v>
      </c>
      <c r="AA46" s="42">
        <f t="shared" si="62"/>
        <v>0</v>
      </c>
      <c r="AB46" s="42">
        <f t="shared" si="62"/>
        <v>0</v>
      </c>
      <c r="AC46" s="42">
        <f t="shared" si="62"/>
        <v>0</v>
      </c>
      <c r="AD46" s="42">
        <f t="shared" si="62"/>
        <v>0</v>
      </c>
      <c r="AE46" s="42">
        <f t="shared" ref="AE46:CP46" si="63">IF($J23="OK",IF(AE23=1E-50,0,$L23/AE23),0)</f>
        <v>0</v>
      </c>
      <c r="AF46" s="42">
        <f t="shared" si="63"/>
        <v>0</v>
      </c>
      <c r="AG46" s="42">
        <f t="shared" si="63"/>
        <v>0</v>
      </c>
      <c r="AH46" s="42">
        <f t="shared" si="63"/>
        <v>0</v>
      </c>
      <c r="AI46" s="42">
        <f t="shared" si="63"/>
        <v>0</v>
      </c>
      <c r="AJ46" s="42">
        <f t="shared" si="63"/>
        <v>0</v>
      </c>
      <c r="AK46" s="42">
        <f t="shared" si="63"/>
        <v>0</v>
      </c>
      <c r="AL46" s="42">
        <f t="shared" si="63"/>
        <v>0</v>
      </c>
      <c r="AM46" s="42">
        <f t="shared" si="63"/>
        <v>0</v>
      </c>
      <c r="AN46" s="42">
        <f t="shared" si="63"/>
        <v>0</v>
      </c>
      <c r="AO46" s="42">
        <f t="shared" si="63"/>
        <v>0</v>
      </c>
      <c r="AP46" s="42">
        <f t="shared" si="63"/>
        <v>0</v>
      </c>
      <c r="AQ46" s="42">
        <f t="shared" si="63"/>
        <v>0</v>
      </c>
      <c r="AR46" s="42">
        <f t="shared" si="63"/>
        <v>0</v>
      </c>
      <c r="AS46" s="42">
        <f t="shared" si="63"/>
        <v>0</v>
      </c>
      <c r="AT46" s="42">
        <f t="shared" si="63"/>
        <v>0</v>
      </c>
      <c r="AU46" s="42">
        <f t="shared" si="63"/>
        <v>0</v>
      </c>
      <c r="AV46" s="42">
        <f t="shared" si="63"/>
        <v>0</v>
      </c>
      <c r="AW46" s="42">
        <f t="shared" si="63"/>
        <v>0</v>
      </c>
      <c r="AX46" s="42">
        <f t="shared" si="63"/>
        <v>0</v>
      </c>
      <c r="AY46" s="42">
        <f t="shared" si="63"/>
        <v>0</v>
      </c>
      <c r="AZ46" s="42">
        <f t="shared" si="63"/>
        <v>0</v>
      </c>
      <c r="BA46" s="42">
        <f t="shared" si="63"/>
        <v>0</v>
      </c>
      <c r="BB46" s="42">
        <f t="shared" si="63"/>
        <v>0</v>
      </c>
      <c r="BC46" s="42">
        <f t="shared" si="63"/>
        <v>0</v>
      </c>
      <c r="BD46" s="42">
        <f t="shared" si="63"/>
        <v>0</v>
      </c>
      <c r="BE46" s="42">
        <f t="shared" si="63"/>
        <v>0</v>
      </c>
      <c r="BF46" s="42">
        <f t="shared" si="63"/>
        <v>0</v>
      </c>
      <c r="BG46" s="42">
        <f t="shared" si="63"/>
        <v>0</v>
      </c>
      <c r="BH46" s="42">
        <f t="shared" si="63"/>
        <v>0</v>
      </c>
      <c r="BI46" s="42">
        <f t="shared" si="63"/>
        <v>0</v>
      </c>
      <c r="BJ46" s="42">
        <f t="shared" si="63"/>
        <v>0</v>
      </c>
      <c r="BK46" s="42">
        <f t="shared" si="63"/>
        <v>0</v>
      </c>
      <c r="BL46" s="42">
        <f t="shared" si="63"/>
        <v>0</v>
      </c>
      <c r="BM46" s="42">
        <f t="shared" si="63"/>
        <v>0</v>
      </c>
      <c r="BN46" s="42">
        <f t="shared" si="63"/>
        <v>0</v>
      </c>
      <c r="BO46" s="42">
        <f t="shared" si="63"/>
        <v>0</v>
      </c>
      <c r="BP46" s="42">
        <f t="shared" si="63"/>
        <v>0</v>
      </c>
      <c r="BQ46" s="42">
        <f t="shared" si="63"/>
        <v>0</v>
      </c>
      <c r="BR46" s="42">
        <f t="shared" si="63"/>
        <v>0</v>
      </c>
      <c r="BS46" s="42">
        <f t="shared" si="63"/>
        <v>0</v>
      </c>
      <c r="BT46" s="42">
        <f t="shared" si="63"/>
        <v>0</v>
      </c>
      <c r="BU46" s="42">
        <f t="shared" si="63"/>
        <v>0</v>
      </c>
      <c r="BV46" s="42">
        <f t="shared" si="63"/>
        <v>0</v>
      </c>
      <c r="BW46" s="42">
        <f t="shared" si="63"/>
        <v>0</v>
      </c>
      <c r="BX46" s="42">
        <f t="shared" si="63"/>
        <v>0</v>
      </c>
      <c r="BY46" s="42">
        <f t="shared" si="63"/>
        <v>0</v>
      </c>
      <c r="BZ46" s="42">
        <f t="shared" si="63"/>
        <v>0</v>
      </c>
      <c r="CA46" s="42">
        <f t="shared" si="63"/>
        <v>0</v>
      </c>
      <c r="CB46" s="42">
        <f t="shared" si="63"/>
        <v>0</v>
      </c>
      <c r="CC46" s="42">
        <f t="shared" si="63"/>
        <v>0</v>
      </c>
      <c r="CD46" s="42">
        <f t="shared" si="63"/>
        <v>0</v>
      </c>
      <c r="CE46" s="42">
        <f t="shared" si="63"/>
        <v>0</v>
      </c>
      <c r="CF46" s="42">
        <f t="shared" si="63"/>
        <v>0</v>
      </c>
      <c r="CG46" s="42">
        <f t="shared" si="63"/>
        <v>0</v>
      </c>
      <c r="CH46" s="42">
        <f t="shared" si="63"/>
        <v>0</v>
      </c>
      <c r="CI46" s="42">
        <f t="shared" si="63"/>
        <v>0</v>
      </c>
      <c r="CJ46" s="42">
        <f t="shared" si="63"/>
        <v>0</v>
      </c>
      <c r="CK46" s="42">
        <f t="shared" si="63"/>
        <v>0</v>
      </c>
      <c r="CL46" s="42">
        <f t="shared" si="63"/>
        <v>0</v>
      </c>
      <c r="CM46" s="42">
        <f t="shared" si="63"/>
        <v>0</v>
      </c>
      <c r="CN46" s="42">
        <f t="shared" si="63"/>
        <v>0</v>
      </c>
      <c r="CO46" s="42">
        <f t="shared" si="63"/>
        <v>0</v>
      </c>
      <c r="CP46" s="42">
        <f t="shared" si="63"/>
        <v>0</v>
      </c>
      <c r="CQ46" s="42">
        <f t="shared" ref="CQ46:DI46" si="64">IF($J23="OK",IF(CQ23=1E-50,0,$L23/CQ23),0)</f>
        <v>0</v>
      </c>
      <c r="CR46" s="42">
        <f t="shared" si="64"/>
        <v>0</v>
      </c>
      <c r="CS46" s="42">
        <f t="shared" si="64"/>
        <v>0</v>
      </c>
      <c r="CT46" s="42">
        <f t="shared" si="64"/>
        <v>0</v>
      </c>
      <c r="CU46" s="42">
        <f t="shared" si="64"/>
        <v>0</v>
      </c>
      <c r="CV46" s="42">
        <f t="shared" si="64"/>
        <v>0</v>
      </c>
      <c r="CW46" s="42">
        <f t="shared" si="64"/>
        <v>0</v>
      </c>
      <c r="CX46" s="42">
        <f t="shared" si="64"/>
        <v>0</v>
      </c>
      <c r="CY46" s="42">
        <f t="shared" si="64"/>
        <v>0</v>
      </c>
      <c r="CZ46" s="42">
        <f t="shared" si="64"/>
        <v>0</v>
      </c>
      <c r="DA46" s="42">
        <f t="shared" si="64"/>
        <v>0</v>
      </c>
      <c r="DB46" s="42">
        <f t="shared" si="64"/>
        <v>0</v>
      </c>
      <c r="DC46" s="42">
        <f t="shared" si="64"/>
        <v>0</v>
      </c>
      <c r="DD46" s="42">
        <f t="shared" si="64"/>
        <v>0</v>
      </c>
      <c r="DE46" s="42">
        <f t="shared" si="64"/>
        <v>0</v>
      </c>
      <c r="DF46" s="42">
        <f t="shared" si="64"/>
        <v>0</v>
      </c>
      <c r="DG46" s="42">
        <f t="shared" si="64"/>
        <v>0</v>
      </c>
      <c r="DH46" s="42">
        <f t="shared" si="64"/>
        <v>0</v>
      </c>
      <c r="DI46" s="43">
        <f t="shared" si="64"/>
        <v>0</v>
      </c>
    </row>
    <row r="47" spans="3:113" x14ac:dyDescent="0.4">
      <c r="C47" s="135">
        <f t="shared" si="27"/>
        <v>0</v>
      </c>
      <c r="D47" s="145">
        <v>1E-50</v>
      </c>
      <c r="E47" s="148">
        <f t="shared" si="28"/>
        <v>1.1386891576449156E-53</v>
      </c>
      <c r="F47" s="80"/>
      <c r="L47" s="41"/>
      <c r="M47" s="48">
        <f t="shared" si="19"/>
        <v>0</v>
      </c>
      <c r="O47" s="42">
        <f t="shared" si="20"/>
        <v>0</v>
      </c>
      <c r="P47" s="42">
        <f t="shared" si="20"/>
        <v>0</v>
      </c>
      <c r="Q47" s="42">
        <f t="shared" ref="Q47:AD47" si="65">IF($J24="OK",IF(Q24=1E-50,0,$L24/Q24),0)</f>
        <v>0</v>
      </c>
      <c r="R47" s="42">
        <f t="shared" si="65"/>
        <v>0</v>
      </c>
      <c r="S47" s="42">
        <f t="shared" si="65"/>
        <v>0</v>
      </c>
      <c r="T47" s="42">
        <f t="shared" si="65"/>
        <v>0</v>
      </c>
      <c r="U47" s="42">
        <f t="shared" si="65"/>
        <v>0</v>
      </c>
      <c r="V47" s="42">
        <f t="shared" si="65"/>
        <v>0</v>
      </c>
      <c r="W47" s="42">
        <f t="shared" si="65"/>
        <v>0</v>
      </c>
      <c r="X47" s="42">
        <f t="shared" si="65"/>
        <v>0</v>
      </c>
      <c r="Y47" s="42">
        <f t="shared" si="65"/>
        <v>0</v>
      </c>
      <c r="Z47" s="42">
        <f t="shared" si="65"/>
        <v>0</v>
      </c>
      <c r="AA47" s="42">
        <f t="shared" si="65"/>
        <v>0</v>
      </c>
      <c r="AB47" s="42">
        <f t="shared" si="65"/>
        <v>0</v>
      </c>
      <c r="AC47" s="42">
        <f t="shared" si="65"/>
        <v>0</v>
      </c>
      <c r="AD47" s="42">
        <f t="shared" si="65"/>
        <v>0</v>
      </c>
      <c r="AE47" s="42">
        <f t="shared" ref="AE47:CP47" si="66">IF($J24="OK",IF(AE24=1E-50,0,$L24/AE24),0)</f>
        <v>0</v>
      </c>
      <c r="AF47" s="42">
        <f t="shared" si="66"/>
        <v>0</v>
      </c>
      <c r="AG47" s="42">
        <f t="shared" si="66"/>
        <v>0</v>
      </c>
      <c r="AH47" s="42">
        <f t="shared" si="66"/>
        <v>0</v>
      </c>
      <c r="AI47" s="42">
        <f t="shared" si="66"/>
        <v>0</v>
      </c>
      <c r="AJ47" s="42">
        <f t="shared" si="66"/>
        <v>0</v>
      </c>
      <c r="AK47" s="42">
        <f t="shared" si="66"/>
        <v>0</v>
      </c>
      <c r="AL47" s="42">
        <f t="shared" si="66"/>
        <v>0</v>
      </c>
      <c r="AM47" s="42">
        <f t="shared" si="66"/>
        <v>0</v>
      </c>
      <c r="AN47" s="42">
        <f t="shared" si="66"/>
        <v>0</v>
      </c>
      <c r="AO47" s="42">
        <f t="shared" si="66"/>
        <v>0</v>
      </c>
      <c r="AP47" s="42">
        <f t="shared" si="66"/>
        <v>0</v>
      </c>
      <c r="AQ47" s="42">
        <f t="shared" si="66"/>
        <v>0</v>
      </c>
      <c r="AR47" s="42">
        <f t="shared" si="66"/>
        <v>0</v>
      </c>
      <c r="AS47" s="42">
        <f t="shared" si="66"/>
        <v>0</v>
      </c>
      <c r="AT47" s="42">
        <f t="shared" si="66"/>
        <v>0</v>
      </c>
      <c r="AU47" s="42">
        <f t="shared" si="66"/>
        <v>0</v>
      </c>
      <c r="AV47" s="42">
        <f t="shared" si="66"/>
        <v>0</v>
      </c>
      <c r="AW47" s="42">
        <f t="shared" si="66"/>
        <v>0</v>
      </c>
      <c r="AX47" s="42">
        <f t="shared" si="66"/>
        <v>0</v>
      </c>
      <c r="AY47" s="42">
        <f t="shared" si="66"/>
        <v>0</v>
      </c>
      <c r="AZ47" s="42">
        <f t="shared" si="66"/>
        <v>0</v>
      </c>
      <c r="BA47" s="42">
        <f t="shared" si="66"/>
        <v>0</v>
      </c>
      <c r="BB47" s="42">
        <f t="shared" si="66"/>
        <v>0</v>
      </c>
      <c r="BC47" s="42">
        <f t="shared" si="66"/>
        <v>0</v>
      </c>
      <c r="BD47" s="42">
        <f t="shared" si="66"/>
        <v>0</v>
      </c>
      <c r="BE47" s="42">
        <f t="shared" si="66"/>
        <v>0</v>
      </c>
      <c r="BF47" s="42">
        <f t="shared" si="66"/>
        <v>0</v>
      </c>
      <c r="BG47" s="42">
        <f t="shared" si="66"/>
        <v>0</v>
      </c>
      <c r="BH47" s="42">
        <f t="shared" si="66"/>
        <v>0</v>
      </c>
      <c r="BI47" s="42">
        <f t="shared" si="66"/>
        <v>0</v>
      </c>
      <c r="BJ47" s="42">
        <f t="shared" si="66"/>
        <v>0</v>
      </c>
      <c r="BK47" s="42">
        <f t="shared" si="66"/>
        <v>0</v>
      </c>
      <c r="BL47" s="42">
        <f t="shared" si="66"/>
        <v>0</v>
      </c>
      <c r="BM47" s="42">
        <f t="shared" si="66"/>
        <v>0</v>
      </c>
      <c r="BN47" s="42">
        <f t="shared" si="66"/>
        <v>0</v>
      </c>
      <c r="BO47" s="42">
        <f t="shared" si="66"/>
        <v>0</v>
      </c>
      <c r="BP47" s="42">
        <f t="shared" si="66"/>
        <v>0</v>
      </c>
      <c r="BQ47" s="42">
        <f t="shared" si="66"/>
        <v>0</v>
      </c>
      <c r="BR47" s="42">
        <f t="shared" si="66"/>
        <v>0</v>
      </c>
      <c r="BS47" s="42">
        <f t="shared" si="66"/>
        <v>0</v>
      </c>
      <c r="BT47" s="42">
        <f t="shared" si="66"/>
        <v>0</v>
      </c>
      <c r="BU47" s="42">
        <f t="shared" si="66"/>
        <v>0</v>
      </c>
      <c r="BV47" s="42">
        <f t="shared" si="66"/>
        <v>0</v>
      </c>
      <c r="BW47" s="42">
        <f t="shared" si="66"/>
        <v>0</v>
      </c>
      <c r="BX47" s="42">
        <f t="shared" si="66"/>
        <v>0</v>
      </c>
      <c r="BY47" s="42">
        <f t="shared" si="66"/>
        <v>0</v>
      </c>
      <c r="BZ47" s="42">
        <f t="shared" si="66"/>
        <v>0</v>
      </c>
      <c r="CA47" s="42">
        <f t="shared" si="66"/>
        <v>0</v>
      </c>
      <c r="CB47" s="42">
        <f t="shared" si="66"/>
        <v>0</v>
      </c>
      <c r="CC47" s="42">
        <f t="shared" si="66"/>
        <v>0</v>
      </c>
      <c r="CD47" s="42">
        <f t="shared" si="66"/>
        <v>0</v>
      </c>
      <c r="CE47" s="42">
        <f t="shared" si="66"/>
        <v>0</v>
      </c>
      <c r="CF47" s="42">
        <f t="shared" si="66"/>
        <v>0</v>
      </c>
      <c r="CG47" s="42">
        <f t="shared" si="66"/>
        <v>0</v>
      </c>
      <c r="CH47" s="42">
        <f t="shared" si="66"/>
        <v>0</v>
      </c>
      <c r="CI47" s="42">
        <f t="shared" si="66"/>
        <v>0</v>
      </c>
      <c r="CJ47" s="42">
        <f t="shared" si="66"/>
        <v>0</v>
      </c>
      <c r="CK47" s="42">
        <f t="shared" si="66"/>
        <v>0</v>
      </c>
      <c r="CL47" s="42">
        <f t="shared" si="66"/>
        <v>0</v>
      </c>
      <c r="CM47" s="42">
        <f t="shared" si="66"/>
        <v>0</v>
      </c>
      <c r="CN47" s="42">
        <f t="shared" si="66"/>
        <v>0</v>
      </c>
      <c r="CO47" s="42">
        <f t="shared" si="66"/>
        <v>0</v>
      </c>
      <c r="CP47" s="42">
        <f t="shared" si="66"/>
        <v>0</v>
      </c>
      <c r="CQ47" s="42">
        <f t="shared" ref="CQ47:DI47" si="67">IF($J24="OK",IF(CQ24=1E-50,0,$L24/CQ24),0)</f>
        <v>0</v>
      </c>
      <c r="CR47" s="42">
        <f t="shared" si="67"/>
        <v>0</v>
      </c>
      <c r="CS47" s="42">
        <f t="shared" si="67"/>
        <v>0</v>
      </c>
      <c r="CT47" s="42">
        <f t="shared" si="67"/>
        <v>0</v>
      </c>
      <c r="CU47" s="42">
        <f t="shared" si="67"/>
        <v>0</v>
      </c>
      <c r="CV47" s="42">
        <f t="shared" si="67"/>
        <v>0</v>
      </c>
      <c r="CW47" s="42">
        <f t="shared" si="67"/>
        <v>0</v>
      </c>
      <c r="CX47" s="42">
        <f t="shared" si="67"/>
        <v>0</v>
      </c>
      <c r="CY47" s="42">
        <f t="shared" si="67"/>
        <v>0</v>
      </c>
      <c r="CZ47" s="42">
        <f t="shared" si="67"/>
        <v>0</v>
      </c>
      <c r="DA47" s="42">
        <f t="shared" si="67"/>
        <v>0</v>
      </c>
      <c r="DB47" s="42">
        <f t="shared" si="67"/>
        <v>0</v>
      </c>
      <c r="DC47" s="42">
        <f t="shared" si="67"/>
        <v>0</v>
      </c>
      <c r="DD47" s="42">
        <f t="shared" si="67"/>
        <v>0</v>
      </c>
      <c r="DE47" s="42">
        <f t="shared" si="67"/>
        <v>0</v>
      </c>
      <c r="DF47" s="42">
        <f t="shared" si="67"/>
        <v>0</v>
      </c>
      <c r="DG47" s="42">
        <f t="shared" si="67"/>
        <v>0</v>
      </c>
      <c r="DH47" s="42">
        <f t="shared" si="67"/>
        <v>0</v>
      </c>
      <c r="DI47" s="43">
        <f t="shared" si="67"/>
        <v>0</v>
      </c>
    </row>
    <row r="48" spans="3:113" x14ac:dyDescent="0.4">
      <c r="C48" s="135">
        <f t="shared" si="27"/>
        <v>0</v>
      </c>
      <c r="D48" s="145">
        <v>1E-50</v>
      </c>
      <c r="E48" s="148">
        <f t="shared" si="28"/>
        <v>1.1386891576449156E-53</v>
      </c>
      <c r="F48" s="80"/>
      <c r="L48" s="41"/>
      <c r="M48" s="48">
        <f t="shared" si="19"/>
        <v>0</v>
      </c>
      <c r="O48" s="42">
        <f t="shared" si="20"/>
        <v>0</v>
      </c>
      <c r="P48" s="42">
        <f t="shared" si="20"/>
        <v>0</v>
      </c>
      <c r="Q48" s="42">
        <f t="shared" ref="Q48:AD48" si="68">IF($J25="OK",IF(Q25=1E-50,0,$L25/Q25),0)</f>
        <v>0</v>
      </c>
      <c r="R48" s="42">
        <f t="shared" si="68"/>
        <v>0</v>
      </c>
      <c r="S48" s="42">
        <f t="shared" si="68"/>
        <v>0</v>
      </c>
      <c r="T48" s="42">
        <f t="shared" si="68"/>
        <v>0</v>
      </c>
      <c r="U48" s="42">
        <f t="shared" si="68"/>
        <v>0</v>
      </c>
      <c r="V48" s="42">
        <f t="shared" si="68"/>
        <v>0</v>
      </c>
      <c r="W48" s="42">
        <f t="shared" si="68"/>
        <v>0</v>
      </c>
      <c r="X48" s="42">
        <f t="shared" si="68"/>
        <v>0</v>
      </c>
      <c r="Y48" s="42">
        <f t="shared" si="68"/>
        <v>0</v>
      </c>
      <c r="Z48" s="42">
        <f t="shared" si="68"/>
        <v>0</v>
      </c>
      <c r="AA48" s="42">
        <f t="shared" si="68"/>
        <v>0</v>
      </c>
      <c r="AB48" s="42">
        <f t="shared" si="68"/>
        <v>0</v>
      </c>
      <c r="AC48" s="42">
        <f t="shared" si="68"/>
        <v>0</v>
      </c>
      <c r="AD48" s="42">
        <f t="shared" si="68"/>
        <v>0</v>
      </c>
      <c r="AE48" s="42">
        <f t="shared" ref="AE48:CP48" si="69">IF($J25="OK",IF(AE25=1E-50,0,$L25/AE25),0)</f>
        <v>0</v>
      </c>
      <c r="AF48" s="42">
        <f t="shared" si="69"/>
        <v>0</v>
      </c>
      <c r="AG48" s="42">
        <f t="shared" si="69"/>
        <v>0</v>
      </c>
      <c r="AH48" s="42">
        <f t="shared" si="69"/>
        <v>0</v>
      </c>
      <c r="AI48" s="42">
        <f t="shared" si="69"/>
        <v>0</v>
      </c>
      <c r="AJ48" s="42">
        <f t="shared" si="69"/>
        <v>0</v>
      </c>
      <c r="AK48" s="42">
        <f t="shared" si="69"/>
        <v>0</v>
      </c>
      <c r="AL48" s="42">
        <f t="shared" si="69"/>
        <v>0</v>
      </c>
      <c r="AM48" s="42">
        <f t="shared" si="69"/>
        <v>0</v>
      </c>
      <c r="AN48" s="42">
        <f t="shared" si="69"/>
        <v>0</v>
      </c>
      <c r="AO48" s="42">
        <f t="shared" si="69"/>
        <v>0</v>
      </c>
      <c r="AP48" s="42">
        <f t="shared" si="69"/>
        <v>0</v>
      </c>
      <c r="AQ48" s="42">
        <f t="shared" si="69"/>
        <v>0</v>
      </c>
      <c r="AR48" s="42">
        <f t="shared" si="69"/>
        <v>0</v>
      </c>
      <c r="AS48" s="42">
        <f t="shared" si="69"/>
        <v>0</v>
      </c>
      <c r="AT48" s="42">
        <f t="shared" si="69"/>
        <v>0</v>
      </c>
      <c r="AU48" s="42">
        <f t="shared" si="69"/>
        <v>0</v>
      </c>
      <c r="AV48" s="42">
        <f t="shared" si="69"/>
        <v>0</v>
      </c>
      <c r="AW48" s="42">
        <f t="shared" si="69"/>
        <v>0</v>
      </c>
      <c r="AX48" s="42">
        <f t="shared" si="69"/>
        <v>0</v>
      </c>
      <c r="AY48" s="42">
        <f t="shared" si="69"/>
        <v>0</v>
      </c>
      <c r="AZ48" s="42">
        <f t="shared" si="69"/>
        <v>0</v>
      </c>
      <c r="BA48" s="42">
        <f t="shared" si="69"/>
        <v>0</v>
      </c>
      <c r="BB48" s="42">
        <f t="shared" si="69"/>
        <v>0</v>
      </c>
      <c r="BC48" s="42">
        <f t="shared" si="69"/>
        <v>0</v>
      </c>
      <c r="BD48" s="42">
        <f t="shared" si="69"/>
        <v>0</v>
      </c>
      <c r="BE48" s="42">
        <f t="shared" si="69"/>
        <v>0</v>
      </c>
      <c r="BF48" s="42">
        <f t="shared" si="69"/>
        <v>0</v>
      </c>
      <c r="BG48" s="42">
        <f t="shared" si="69"/>
        <v>0</v>
      </c>
      <c r="BH48" s="42">
        <f t="shared" si="69"/>
        <v>0</v>
      </c>
      <c r="BI48" s="42">
        <f t="shared" si="69"/>
        <v>0</v>
      </c>
      <c r="BJ48" s="42">
        <f t="shared" si="69"/>
        <v>0</v>
      </c>
      <c r="BK48" s="42">
        <f t="shared" si="69"/>
        <v>0</v>
      </c>
      <c r="BL48" s="42">
        <f t="shared" si="69"/>
        <v>0</v>
      </c>
      <c r="BM48" s="42">
        <f t="shared" si="69"/>
        <v>0</v>
      </c>
      <c r="BN48" s="42">
        <f t="shared" si="69"/>
        <v>0</v>
      </c>
      <c r="BO48" s="42">
        <f t="shared" si="69"/>
        <v>0</v>
      </c>
      <c r="BP48" s="42">
        <f t="shared" si="69"/>
        <v>0</v>
      </c>
      <c r="BQ48" s="42">
        <f t="shared" si="69"/>
        <v>0</v>
      </c>
      <c r="BR48" s="42">
        <f t="shared" si="69"/>
        <v>0</v>
      </c>
      <c r="BS48" s="42">
        <f t="shared" si="69"/>
        <v>0</v>
      </c>
      <c r="BT48" s="42">
        <f t="shared" si="69"/>
        <v>0</v>
      </c>
      <c r="BU48" s="42">
        <f t="shared" si="69"/>
        <v>0</v>
      </c>
      <c r="BV48" s="42">
        <f t="shared" si="69"/>
        <v>0</v>
      </c>
      <c r="BW48" s="42">
        <f t="shared" si="69"/>
        <v>0</v>
      </c>
      <c r="BX48" s="42">
        <f t="shared" si="69"/>
        <v>0</v>
      </c>
      <c r="BY48" s="42">
        <f t="shared" si="69"/>
        <v>0</v>
      </c>
      <c r="BZ48" s="42">
        <f t="shared" si="69"/>
        <v>0</v>
      </c>
      <c r="CA48" s="42">
        <f t="shared" si="69"/>
        <v>0</v>
      </c>
      <c r="CB48" s="42">
        <f t="shared" si="69"/>
        <v>0</v>
      </c>
      <c r="CC48" s="42">
        <f t="shared" si="69"/>
        <v>0</v>
      </c>
      <c r="CD48" s="42">
        <f t="shared" si="69"/>
        <v>0</v>
      </c>
      <c r="CE48" s="42">
        <f t="shared" si="69"/>
        <v>0</v>
      </c>
      <c r="CF48" s="42">
        <f t="shared" si="69"/>
        <v>0</v>
      </c>
      <c r="CG48" s="42">
        <f t="shared" si="69"/>
        <v>0</v>
      </c>
      <c r="CH48" s="42">
        <f t="shared" si="69"/>
        <v>0</v>
      </c>
      <c r="CI48" s="42">
        <f t="shared" si="69"/>
        <v>0</v>
      </c>
      <c r="CJ48" s="42">
        <f t="shared" si="69"/>
        <v>0</v>
      </c>
      <c r="CK48" s="42">
        <f t="shared" si="69"/>
        <v>0</v>
      </c>
      <c r="CL48" s="42">
        <f t="shared" si="69"/>
        <v>0</v>
      </c>
      <c r="CM48" s="42">
        <f t="shared" si="69"/>
        <v>0</v>
      </c>
      <c r="CN48" s="42">
        <f t="shared" si="69"/>
        <v>0</v>
      </c>
      <c r="CO48" s="42">
        <f t="shared" si="69"/>
        <v>0</v>
      </c>
      <c r="CP48" s="42">
        <f t="shared" si="69"/>
        <v>0</v>
      </c>
      <c r="CQ48" s="42">
        <f t="shared" ref="CQ48:DI48" si="70">IF($J25="OK",IF(CQ25=1E-50,0,$L25/CQ25),0)</f>
        <v>0</v>
      </c>
      <c r="CR48" s="42">
        <f t="shared" si="70"/>
        <v>0</v>
      </c>
      <c r="CS48" s="42">
        <f t="shared" si="70"/>
        <v>0</v>
      </c>
      <c r="CT48" s="42">
        <f t="shared" si="70"/>
        <v>0</v>
      </c>
      <c r="CU48" s="42">
        <f t="shared" si="70"/>
        <v>0</v>
      </c>
      <c r="CV48" s="42">
        <f t="shared" si="70"/>
        <v>0</v>
      </c>
      <c r="CW48" s="42">
        <f t="shared" si="70"/>
        <v>0</v>
      </c>
      <c r="CX48" s="42">
        <f t="shared" si="70"/>
        <v>0</v>
      </c>
      <c r="CY48" s="42">
        <f t="shared" si="70"/>
        <v>0</v>
      </c>
      <c r="CZ48" s="42">
        <f t="shared" si="70"/>
        <v>0</v>
      </c>
      <c r="DA48" s="42">
        <f t="shared" si="70"/>
        <v>0</v>
      </c>
      <c r="DB48" s="42">
        <f t="shared" si="70"/>
        <v>0</v>
      </c>
      <c r="DC48" s="42">
        <f t="shared" si="70"/>
        <v>0</v>
      </c>
      <c r="DD48" s="42">
        <f t="shared" si="70"/>
        <v>0</v>
      </c>
      <c r="DE48" s="42">
        <f t="shared" si="70"/>
        <v>0</v>
      </c>
      <c r="DF48" s="42">
        <f t="shared" si="70"/>
        <v>0</v>
      </c>
      <c r="DG48" s="42">
        <f t="shared" si="70"/>
        <v>0</v>
      </c>
      <c r="DH48" s="42">
        <f t="shared" si="70"/>
        <v>0</v>
      </c>
      <c r="DI48" s="43">
        <f t="shared" si="70"/>
        <v>0</v>
      </c>
    </row>
    <row r="49" spans="3:113" x14ac:dyDescent="0.4">
      <c r="C49" s="135">
        <f t="shared" si="27"/>
        <v>0</v>
      </c>
      <c r="D49" s="145">
        <v>1E-50</v>
      </c>
      <c r="E49" s="148">
        <f t="shared" si="28"/>
        <v>1.1386891576449156E-53</v>
      </c>
      <c r="F49" s="80"/>
      <c r="L49" s="41"/>
      <c r="M49" s="48">
        <f t="shared" si="19"/>
        <v>0</v>
      </c>
      <c r="O49" s="42">
        <f t="shared" si="20"/>
        <v>0</v>
      </c>
      <c r="P49" s="42">
        <f t="shared" si="20"/>
        <v>0</v>
      </c>
      <c r="Q49" s="42">
        <f t="shared" ref="Q49:AD49" si="71">IF($J26="OK",IF(Q26=1E-50,0,$L26/Q26),0)</f>
        <v>0</v>
      </c>
      <c r="R49" s="42">
        <f t="shared" si="71"/>
        <v>0</v>
      </c>
      <c r="S49" s="42">
        <f t="shared" si="71"/>
        <v>0</v>
      </c>
      <c r="T49" s="42">
        <f t="shared" si="71"/>
        <v>0</v>
      </c>
      <c r="U49" s="42">
        <f t="shared" si="71"/>
        <v>0</v>
      </c>
      <c r="V49" s="42">
        <f t="shared" si="71"/>
        <v>0</v>
      </c>
      <c r="W49" s="42">
        <f t="shared" si="71"/>
        <v>0</v>
      </c>
      <c r="X49" s="42">
        <f t="shared" si="71"/>
        <v>0</v>
      </c>
      <c r="Y49" s="42">
        <f t="shared" si="71"/>
        <v>0</v>
      </c>
      <c r="Z49" s="42">
        <f t="shared" si="71"/>
        <v>0</v>
      </c>
      <c r="AA49" s="42">
        <f t="shared" si="71"/>
        <v>0</v>
      </c>
      <c r="AB49" s="42">
        <f t="shared" si="71"/>
        <v>0</v>
      </c>
      <c r="AC49" s="42">
        <f t="shared" si="71"/>
        <v>0</v>
      </c>
      <c r="AD49" s="42">
        <f t="shared" si="71"/>
        <v>0</v>
      </c>
      <c r="AE49" s="42">
        <f t="shared" ref="AE49:CP49" si="72">IF($J26="OK",IF(AE26=1E-50,0,$L26/AE26),0)</f>
        <v>0</v>
      </c>
      <c r="AF49" s="42">
        <f t="shared" si="72"/>
        <v>0</v>
      </c>
      <c r="AG49" s="42">
        <f t="shared" si="72"/>
        <v>0</v>
      </c>
      <c r="AH49" s="42">
        <f t="shared" si="72"/>
        <v>0</v>
      </c>
      <c r="AI49" s="42">
        <f t="shared" si="72"/>
        <v>0</v>
      </c>
      <c r="AJ49" s="42">
        <f t="shared" si="72"/>
        <v>0</v>
      </c>
      <c r="AK49" s="42">
        <f t="shared" si="72"/>
        <v>0</v>
      </c>
      <c r="AL49" s="42">
        <f t="shared" si="72"/>
        <v>0</v>
      </c>
      <c r="AM49" s="42">
        <f t="shared" si="72"/>
        <v>0</v>
      </c>
      <c r="AN49" s="42">
        <f t="shared" si="72"/>
        <v>0</v>
      </c>
      <c r="AO49" s="42">
        <f t="shared" si="72"/>
        <v>0</v>
      </c>
      <c r="AP49" s="42">
        <f t="shared" si="72"/>
        <v>0</v>
      </c>
      <c r="AQ49" s="42">
        <f t="shared" si="72"/>
        <v>0</v>
      </c>
      <c r="AR49" s="42">
        <f t="shared" si="72"/>
        <v>0</v>
      </c>
      <c r="AS49" s="42">
        <f t="shared" si="72"/>
        <v>0</v>
      </c>
      <c r="AT49" s="42">
        <f t="shared" si="72"/>
        <v>0</v>
      </c>
      <c r="AU49" s="42">
        <f t="shared" si="72"/>
        <v>0</v>
      </c>
      <c r="AV49" s="42">
        <f t="shared" si="72"/>
        <v>0</v>
      </c>
      <c r="AW49" s="42">
        <f t="shared" si="72"/>
        <v>0</v>
      </c>
      <c r="AX49" s="42">
        <f t="shared" si="72"/>
        <v>0</v>
      </c>
      <c r="AY49" s="42">
        <f t="shared" si="72"/>
        <v>0</v>
      </c>
      <c r="AZ49" s="42">
        <f t="shared" si="72"/>
        <v>0</v>
      </c>
      <c r="BA49" s="42">
        <f t="shared" si="72"/>
        <v>0</v>
      </c>
      <c r="BB49" s="42">
        <f t="shared" si="72"/>
        <v>0</v>
      </c>
      <c r="BC49" s="42">
        <f t="shared" si="72"/>
        <v>0</v>
      </c>
      <c r="BD49" s="42">
        <f t="shared" si="72"/>
        <v>0</v>
      </c>
      <c r="BE49" s="42">
        <f t="shared" si="72"/>
        <v>0</v>
      </c>
      <c r="BF49" s="42">
        <f t="shared" si="72"/>
        <v>0</v>
      </c>
      <c r="BG49" s="42">
        <f t="shared" si="72"/>
        <v>0</v>
      </c>
      <c r="BH49" s="42">
        <f t="shared" si="72"/>
        <v>0</v>
      </c>
      <c r="BI49" s="42">
        <f t="shared" si="72"/>
        <v>0</v>
      </c>
      <c r="BJ49" s="42">
        <f t="shared" si="72"/>
        <v>0</v>
      </c>
      <c r="BK49" s="42">
        <f t="shared" si="72"/>
        <v>0</v>
      </c>
      <c r="BL49" s="42">
        <f t="shared" si="72"/>
        <v>0</v>
      </c>
      <c r="BM49" s="42">
        <f t="shared" si="72"/>
        <v>0</v>
      </c>
      <c r="BN49" s="42">
        <f t="shared" si="72"/>
        <v>0</v>
      </c>
      <c r="BO49" s="42">
        <f t="shared" si="72"/>
        <v>0</v>
      </c>
      <c r="BP49" s="42">
        <f t="shared" si="72"/>
        <v>0</v>
      </c>
      <c r="BQ49" s="42">
        <f t="shared" si="72"/>
        <v>0</v>
      </c>
      <c r="BR49" s="42">
        <f t="shared" si="72"/>
        <v>0</v>
      </c>
      <c r="BS49" s="42">
        <f t="shared" si="72"/>
        <v>0</v>
      </c>
      <c r="BT49" s="42">
        <f t="shared" si="72"/>
        <v>0</v>
      </c>
      <c r="BU49" s="42">
        <f t="shared" si="72"/>
        <v>0</v>
      </c>
      <c r="BV49" s="42">
        <f t="shared" si="72"/>
        <v>0</v>
      </c>
      <c r="BW49" s="42">
        <f t="shared" si="72"/>
        <v>0</v>
      </c>
      <c r="BX49" s="42">
        <f t="shared" si="72"/>
        <v>0</v>
      </c>
      <c r="BY49" s="42">
        <f t="shared" si="72"/>
        <v>0</v>
      </c>
      <c r="BZ49" s="42">
        <f t="shared" si="72"/>
        <v>0</v>
      </c>
      <c r="CA49" s="42">
        <f t="shared" si="72"/>
        <v>0</v>
      </c>
      <c r="CB49" s="42">
        <f t="shared" si="72"/>
        <v>0</v>
      </c>
      <c r="CC49" s="42">
        <f t="shared" si="72"/>
        <v>0</v>
      </c>
      <c r="CD49" s="42">
        <f t="shared" si="72"/>
        <v>0</v>
      </c>
      <c r="CE49" s="42">
        <f t="shared" si="72"/>
        <v>0</v>
      </c>
      <c r="CF49" s="42">
        <f t="shared" si="72"/>
        <v>0</v>
      </c>
      <c r="CG49" s="42">
        <f t="shared" si="72"/>
        <v>0</v>
      </c>
      <c r="CH49" s="42">
        <f t="shared" si="72"/>
        <v>0</v>
      </c>
      <c r="CI49" s="42">
        <f t="shared" si="72"/>
        <v>0</v>
      </c>
      <c r="CJ49" s="42">
        <f t="shared" si="72"/>
        <v>0</v>
      </c>
      <c r="CK49" s="42">
        <f t="shared" si="72"/>
        <v>0</v>
      </c>
      <c r="CL49" s="42">
        <f t="shared" si="72"/>
        <v>0</v>
      </c>
      <c r="CM49" s="42">
        <f t="shared" si="72"/>
        <v>0</v>
      </c>
      <c r="CN49" s="42">
        <f t="shared" si="72"/>
        <v>0</v>
      </c>
      <c r="CO49" s="42">
        <f t="shared" si="72"/>
        <v>0</v>
      </c>
      <c r="CP49" s="42">
        <f t="shared" si="72"/>
        <v>0</v>
      </c>
      <c r="CQ49" s="42">
        <f t="shared" ref="CQ49:DI49" si="73">IF($J26="OK",IF(CQ26=1E-50,0,$L26/CQ26),0)</f>
        <v>0</v>
      </c>
      <c r="CR49" s="42">
        <f t="shared" si="73"/>
        <v>0</v>
      </c>
      <c r="CS49" s="42">
        <f t="shared" si="73"/>
        <v>0</v>
      </c>
      <c r="CT49" s="42">
        <f t="shared" si="73"/>
        <v>0</v>
      </c>
      <c r="CU49" s="42">
        <f t="shared" si="73"/>
        <v>0</v>
      </c>
      <c r="CV49" s="42">
        <f t="shared" si="73"/>
        <v>0</v>
      </c>
      <c r="CW49" s="42">
        <f t="shared" si="73"/>
        <v>0</v>
      </c>
      <c r="CX49" s="42">
        <f t="shared" si="73"/>
        <v>0</v>
      </c>
      <c r="CY49" s="42">
        <f t="shared" si="73"/>
        <v>0</v>
      </c>
      <c r="CZ49" s="42">
        <f t="shared" si="73"/>
        <v>0</v>
      </c>
      <c r="DA49" s="42">
        <f t="shared" si="73"/>
        <v>0</v>
      </c>
      <c r="DB49" s="42">
        <f t="shared" si="73"/>
        <v>0</v>
      </c>
      <c r="DC49" s="42">
        <f t="shared" si="73"/>
        <v>0</v>
      </c>
      <c r="DD49" s="42">
        <f t="shared" si="73"/>
        <v>0</v>
      </c>
      <c r="DE49" s="42">
        <f t="shared" si="73"/>
        <v>0</v>
      </c>
      <c r="DF49" s="42">
        <f t="shared" si="73"/>
        <v>0</v>
      </c>
      <c r="DG49" s="42">
        <f t="shared" si="73"/>
        <v>0</v>
      </c>
      <c r="DH49" s="42">
        <f t="shared" si="73"/>
        <v>0</v>
      </c>
      <c r="DI49" s="43">
        <f t="shared" si="73"/>
        <v>0</v>
      </c>
    </row>
    <row r="50" spans="3:113" x14ac:dyDescent="0.4">
      <c r="C50" s="135">
        <f t="shared" si="27"/>
        <v>0</v>
      </c>
      <c r="D50" s="145">
        <v>1E-50</v>
      </c>
      <c r="E50" s="148">
        <f t="shared" si="28"/>
        <v>1.1386891576449156E-53</v>
      </c>
      <c r="F50" s="80"/>
      <c r="L50" s="41"/>
      <c r="M50" s="48">
        <f t="shared" si="19"/>
        <v>0</v>
      </c>
      <c r="O50" s="42">
        <f t="shared" si="20"/>
        <v>0</v>
      </c>
      <c r="P50" s="42">
        <f t="shared" si="20"/>
        <v>0</v>
      </c>
      <c r="Q50" s="42">
        <f t="shared" ref="Q50:Y50" si="74">IF($J27="OK",IF(Q27=1E-50,0,$L27/Q27),0)</f>
        <v>0</v>
      </c>
      <c r="R50" s="42">
        <f t="shared" si="74"/>
        <v>0</v>
      </c>
      <c r="S50" s="42">
        <f t="shared" si="74"/>
        <v>0</v>
      </c>
      <c r="T50" s="42">
        <f t="shared" si="74"/>
        <v>0</v>
      </c>
      <c r="U50" s="42">
        <f t="shared" si="74"/>
        <v>0</v>
      </c>
      <c r="V50" s="42">
        <f t="shared" si="74"/>
        <v>0</v>
      </c>
      <c r="W50" s="42">
        <f t="shared" si="74"/>
        <v>0</v>
      </c>
      <c r="X50" s="42">
        <f t="shared" si="74"/>
        <v>0</v>
      </c>
      <c r="Y50" s="42">
        <f t="shared" si="74"/>
        <v>0</v>
      </c>
      <c r="Z50" s="42">
        <f t="shared" ref="Z50:CK50" si="75">IF($J27="OK",IF(Z27=1E-50,0,$L27/Z27),0)</f>
        <v>0</v>
      </c>
      <c r="AA50" s="42">
        <f t="shared" si="75"/>
        <v>0</v>
      </c>
      <c r="AB50" s="42">
        <f t="shared" si="75"/>
        <v>0</v>
      </c>
      <c r="AC50" s="42">
        <f t="shared" si="75"/>
        <v>0</v>
      </c>
      <c r="AD50" s="42">
        <f t="shared" si="75"/>
        <v>0</v>
      </c>
      <c r="AE50" s="42">
        <f t="shared" si="75"/>
        <v>0</v>
      </c>
      <c r="AF50" s="42">
        <f t="shared" si="75"/>
        <v>0</v>
      </c>
      <c r="AG50" s="42">
        <f t="shared" si="75"/>
        <v>0</v>
      </c>
      <c r="AH50" s="42">
        <f t="shared" si="75"/>
        <v>0</v>
      </c>
      <c r="AI50" s="42">
        <f t="shared" si="75"/>
        <v>0</v>
      </c>
      <c r="AJ50" s="42">
        <f t="shared" si="75"/>
        <v>0</v>
      </c>
      <c r="AK50" s="42">
        <f t="shared" si="75"/>
        <v>0</v>
      </c>
      <c r="AL50" s="42">
        <f t="shared" si="75"/>
        <v>0</v>
      </c>
      <c r="AM50" s="42">
        <f t="shared" si="75"/>
        <v>0</v>
      </c>
      <c r="AN50" s="42">
        <f t="shared" si="75"/>
        <v>0</v>
      </c>
      <c r="AO50" s="42">
        <f t="shared" si="75"/>
        <v>0</v>
      </c>
      <c r="AP50" s="42">
        <f t="shared" si="75"/>
        <v>0</v>
      </c>
      <c r="AQ50" s="42">
        <f t="shared" si="75"/>
        <v>0</v>
      </c>
      <c r="AR50" s="42">
        <f t="shared" si="75"/>
        <v>0</v>
      </c>
      <c r="AS50" s="42">
        <f t="shared" si="75"/>
        <v>0</v>
      </c>
      <c r="AT50" s="42">
        <f t="shared" si="75"/>
        <v>0</v>
      </c>
      <c r="AU50" s="42">
        <f t="shared" si="75"/>
        <v>0</v>
      </c>
      <c r="AV50" s="42">
        <f t="shared" si="75"/>
        <v>0</v>
      </c>
      <c r="AW50" s="42">
        <f t="shared" si="75"/>
        <v>0</v>
      </c>
      <c r="AX50" s="42">
        <f t="shared" si="75"/>
        <v>0</v>
      </c>
      <c r="AY50" s="42">
        <f t="shared" si="75"/>
        <v>0</v>
      </c>
      <c r="AZ50" s="42">
        <f t="shared" si="75"/>
        <v>0</v>
      </c>
      <c r="BA50" s="42">
        <f t="shared" si="75"/>
        <v>0</v>
      </c>
      <c r="BB50" s="42">
        <f t="shared" si="75"/>
        <v>0</v>
      </c>
      <c r="BC50" s="42">
        <f t="shared" si="75"/>
        <v>0</v>
      </c>
      <c r="BD50" s="42">
        <f t="shared" si="75"/>
        <v>0</v>
      </c>
      <c r="BE50" s="42">
        <f t="shared" si="75"/>
        <v>0</v>
      </c>
      <c r="BF50" s="42">
        <f t="shared" si="75"/>
        <v>0</v>
      </c>
      <c r="BG50" s="42">
        <f t="shared" si="75"/>
        <v>0</v>
      </c>
      <c r="BH50" s="42">
        <f t="shared" si="75"/>
        <v>0</v>
      </c>
      <c r="BI50" s="42">
        <f t="shared" si="75"/>
        <v>0</v>
      </c>
      <c r="BJ50" s="42">
        <f t="shared" si="75"/>
        <v>0</v>
      </c>
      <c r="BK50" s="42">
        <f t="shared" si="75"/>
        <v>0</v>
      </c>
      <c r="BL50" s="42">
        <f t="shared" si="75"/>
        <v>0</v>
      </c>
      <c r="BM50" s="42">
        <f t="shared" si="75"/>
        <v>0</v>
      </c>
      <c r="BN50" s="42">
        <f t="shared" si="75"/>
        <v>0</v>
      </c>
      <c r="BO50" s="42">
        <f t="shared" si="75"/>
        <v>0</v>
      </c>
      <c r="BP50" s="42">
        <f t="shared" si="75"/>
        <v>0</v>
      </c>
      <c r="BQ50" s="42">
        <f t="shared" si="75"/>
        <v>0</v>
      </c>
      <c r="BR50" s="42">
        <f t="shared" si="75"/>
        <v>0</v>
      </c>
      <c r="BS50" s="42">
        <f t="shared" si="75"/>
        <v>0</v>
      </c>
      <c r="BT50" s="42">
        <f t="shared" si="75"/>
        <v>0</v>
      </c>
      <c r="BU50" s="42">
        <f t="shared" si="75"/>
        <v>0</v>
      </c>
      <c r="BV50" s="42">
        <f t="shared" si="75"/>
        <v>0</v>
      </c>
      <c r="BW50" s="42">
        <f t="shared" si="75"/>
        <v>0</v>
      </c>
      <c r="BX50" s="42">
        <f t="shared" si="75"/>
        <v>0</v>
      </c>
      <c r="BY50" s="42">
        <f t="shared" si="75"/>
        <v>0</v>
      </c>
      <c r="BZ50" s="42">
        <f t="shared" si="75"/>
        <v>0</v>
      </c>
      <c r="CA50" s="42">
        <f t="shared" si="75"/>
        <v>0</v>
      </c>
      <c r="CB50" s="42">
        <f t="shared" si="75"/>
        <v>0</v>
      </c>
      <c r="CC50" s="42">
        <f t="shared" si="75"/>
        <v>0</v>
      </c>
      <c r="CD50" s="42">
        <f t="shared" si="75"/>
        <v>0</v>
      </c>
      <c r="CE50" s="42">
        <f t="shared" si="75"/>
        <v>0</v>
      </c>
      <c r="CF50" s="42">
        <f t="shared" si="75"/>
        <v>0</v>
      </c>
      <c r="CG50" s="42">
        <f t="shared" si="75"/>
        <v>0</v>
      </c>
      <c r="CH50" s="42">
        <f t="shared" si="75"/>
        <v>0</v>
      </c>
      <c r="CI50" s="42">
        <f t="shared" si="75"/>
        <v>0</v>
      </c>
      <c r="CJ50" s="42">
        <f t="shared" si="75"/>
        <v>0</v>
      </c>
      <c r="CK50" s="42">
        <f t="shared" si="75"/>
        <v>0</v>
      </c>
      <c r="CL50" s="42">
        <f t="shared" ref="CL50:DI50" si="76">IF($J27="OK",IF(CL27=1E-50,0,$L27/CL27),0)</f>
        <v>0</v>
      </c>
      <c r="CM50" s="42">
        <f t="shared" si="76"/>
        <v>0</v>
      </c>
      <c r="CN50" s="42">
        <f t="shared" si="76"/>
        <v>0</v>
      </c>
      <c r="CO50" s="42">
        <f t="shared" si="76"/>
        <v>0</v>
      </c>
      <c r="CP50" s="42">
        <f t="shared" si="76"/>
        <v>0</v>
      </c>
      <c r="CQ50" s="42">
        <f t="shared" si="76"/>
        <v>0</v>
      </c>
      <c r="CR50" s="42">
        <f t="shared" si="76"/>
        <v>0</v>
      </c>
      <c r="CS50" s="42">
        <f t="shared" si="76"/>
        <v>0</v>
      </c>
      <c r="CT50" s="42">
        <f t="shared" si="76"/>
        <v>0</v>
      </c>
      <c r="CU50" s="42">
        <f t="shared" si="76"/>
        <v>0</v>
      </c>
      <c r="CV50" s="42">
        <f t="shared" si="76"/>
        <v>0</v>
      </c>
      <c r="CW50" s="42">
        <f t="shared" si="76"/>
        <v>0</v>
      </c>
      <c r="CX50" s="42">
        <f t="shared" si="76"/>
        <v>0</v>
      </c>
      <c r="CY50" s="42">
        <f t="shared" si="76"/>
        <v>0</v>
      </c>
      <c r="CZ50" s="42">
        <f t="shared" si="76"/>
        <v>0</v>
      </c>
      <c r="DA50" s="42">
        <f t="shared" si="76"/>
        <v>0</v>
      </c>
      <c r="DB50" s="42">
        <f t="shared" si="76"/>
        <v>0</v>
      </c>
      <c r="DC50" s="42">
        <f t="shared" si="76"/>
        <v>0</v>
      </c>
      <c r="DD50" s="42">
        <f t="shared" si="76"/>
        <v>0</v>
      </c>
      <c r="DE50" s="42">
        <f t="shared" si="76"/>
        <v>0</v>
      </c>
      <c r="DF50" s="42">
        <f t="shared" si="76"/>
        <v>0</v>
      </c>
      <c r="DG50" s="42">
        <f t="shared" si="76"/>
        <v>0</v>
      </c>
      <c r="DH50" s="42">
        <f t="shared" si="76"/>
        <v>0</v>
      </c>
      <c r="DI50" s="43">
        <f t="shared" si="76"/>
        <v>0</v>
      </c>
    </row>
    <row r="51" spans="3:113" ht="15" thickBot="1" x14ac:dyDescent="0.45">
      <c r="C51" s="135">
        <f t="shared" si="27"/>
        <v>0</v>
      </c>
      <c r="D51" s="145">
        <v>1E-50</v>
      </c>
      <c r="E51" s="148">
        <f t="shared" si="28"/>
        <v>1.1386891576449156E-53</v>
      </c>
      <c r="F51" s="80"/>
      <c r="L51" s="44"/>
      <c r="M51" s="49">
        <f t="shared" si="19"/>
        <v>0</v>
      </c>
      <c r="N51" s="11"/>
      <c r="O51" s="45">
        <f t="shared" si="20"/>
        <v>0</v>
      </c>
      <c r="P51" s="45">
        <f t="shared" si="20"/>
        <v>0</v>
      </c>
      <c r="Q51" s="45">
        <f t="shared" ref="Q51:CB51" si="77">IF($J28="OK",IF(Q28=1E-50,0,$L28/Q28),0)</f>
        <v>0</v>
      </c>
      <c r="R51" s="45">
        <f t="shared" si="77"/>
        <v>0</v>
      </c>
      <c r="S51" s="45">
        <f t="shared" si="77"/>
        <v>0</v>
      </c>
      <c r="T51" s="45">
        <f t="shared" si="77"/>
        <v>0</v>
      </c>
      <c r="U51" s="45">
        <f t="shared" si="77"/>
        <v>0</v>
      </c>
      <c r="V51" s="45">
        <f t="shared" si="77"/>
        <v>0</v>
      </c>
      <c r="W51" s="45">
        <f t="shared" si="77"/>
        <v>0</v>
      </c>
      <c r="X51" s="45">
        <f t="shared" si="77"/>
        <v>0</v>
      </c>
      <c r="Y51" s="45">
        <f t="shared" si="77"/>
        <v>0</v>
      </c>
      <c r="Z51" s="45">
        <f t="shared" si="77"/>
        <v>0</v>
      </c>
      <c r="AA51" s="45">
        <f t="shared" si="77"/>
        <v>0</v>
      </c>
      <c r="AB51" s="45">
        <f t="shared" si="77"/>
        <v>0</v>
      </c>
      <c r="AC51" s="45">
        <f t="shared" si="77"/>
        <v>0</v>
      </c>
      <c r="AD51" s="45">
        <f t="shared" si="77"/>
        <v>0</v>
      </c>
      <c r="AE51" s="45">
        <f t="shared" si="77"/>
        <v>0</v>
      </c>
      <c r="AF51" s="45">
        <f t="shared" si="77"/>
        <v>0</v>
      </c>
      <c r="AG51" s="45">
        <f t="shared" si="77"/>
        <v>0</v>
      </c>
      <c r="AH51" s="45">
        <f t="shared" si="77"/>
        <v>0</v>
      </c>
      <c r="AI51" s="45">
        <f t="shared" si="77"/>
        <v>0</v>
      </c>
      <c r="AJ51" s="45">
        <f t="shared" si="77"/>
        <v>0</v>
      </c>
      <c r="AK51" s="45">
        <f t="shared" si="77"/>
        <v>0</v>
      </c>
      <c r="AL51" s="45">
        <f t="shared" si="77"/>
        <v>0</v>
      </c>
      <c r="AM51" s="45">
        <f t="shared" si="77"/>
        <v>0</v>
      </c>
      <c r="AN51" s="45">
        <f t="shared" si="77"/>
        <v>0</v>
      </c>
      <c r="AO51" s="45">
        <f t="shared" si="77"/>
        <v>0</v>
      </c>
      <c r="AP51" s="45">
        <f t="shared" si="77"/>
        <v>0</v>
      </c>
      <c r="AQ51" s="45">
        <f t="shared" si="77"/>
        <v>0</v>
      </c>
      <c r="AR51" s="45">
        <f t="shared" si="77"/>
        <v>0</v>
      </c>
      <c r="AS51" s="45">
        <f t="shared" si="77"/>
        <v>0</v>
      </c>
      <c r="AT51" s="45">
        <f t="shared" si="77"/>
        <v>0</v>
      </c>
      <c r="AU51" s="45">
        <f t="shared" si="77"/>
        <v>0</v>
      </c>
      <c r="AV51" s="45">
        <f t="shared" si="77"/>
        <v>0</v>
      </c>
      <c r="AW51" s="45">
        <f t="shared" si="77"/>
        <v>0</v>
      </c>
      <c r="AX51" s="45">
        <f t="shared" si="77"/>
        <v>0</v>
      </c>
      <c r="AY51" s="45">
        <f t="shared" si="77"/>
        <v>0</v>
      </c>
      <c r="AZ51" s="45">
        <f t="shared" si="77"/>
        <v>0</v>
      </c>
      <c r="BA51" s="45">
        <f t="shared" si="77"/>
        <v>0</v>
      </c>
      <c r="BB51" s="45">
        <f t="shared" si="77"/>
        <v>0</v>
      </c>
      <c r="BC51" s="45">
        <f t="shared" si="77"/>
        <v>0</v>
      </c>
      <c r="BD51" s="45">
        <f t="shared" si="77"/>
        <v>0</v>
      </c>
      <c r="BE51" s="45">
        <f t="shared" si="77"/>
        <v>0</v>
      </c>
      <c r="BF51" s="45">
        <f t="shared" si="77"/>
        <v>0</v>
      </c>
      <c r="BG51" s="45">
        <f t="shared" si="77"/>
        <v>0</v>
      </c>
      <c r="BH51" s="45">
        <f t="shared" si="77"/>
        <v>0</v>
      </c>
      <c r="BI51" s="45">
        <f t="shared" si="77"/>
        <v>0</v>
      </c>
      <c r="BJ51" s="45">
        <f t="shared" si="77"/>
        <v>0</v>
      </c>
      <c r="BK51" s="45">
        <f t="shared" si="77"/>
        <v>0</v>
      </c>
      <c r="BL51" s="45">
        <f t="shared" si="77"/>
        <v>0</v>
      </c>
      <c r="BM51" s="45">
        <f t="shared" si="77"/>
        <v>0</v>
      </c>
      <c r="BN51" s="45">
        <f t="shared" si="77"/>
        <v>0</v>
      </c>
      <c r="BO51" s="45">
        <f t="shared" si="77"/>
        <v>0</v>
      </c>
      <c r="BP51" s="45">
        <f t="shared" si="77"/>
        <v>0</v>
      </c>
      <c r="BQ51" s="45">
        <f t="shared" si="77"/>
        <v>0</v>
      </c>
      <c r="BR51" s="45">
        <f t="shared" si="77"/>
        <v>0</v>
      </c>
      <c r="BS51" s="45">
        <f t="shared" si="77"/>
        <v>0</v>
      </c>
      <c r="BT51" s="45">
        <f t="shared" si="77"/>
        <v>0</v>
      </c>
      <c r="BU51" s="45">
        <f t="shared" si="77"/>
        <v>0</v>
      </c>
      <c r="BV51" s="45">
        <f t="shared" si="77"/>
        <v>0</v>
      </c>
      <c r="BW51" s="45">
        <f t="shared" si="77"/>
        <v>0</v>
      </c>
      <c r="BX51" s="45">
        <f t="shared" si="77"/>
        <v>0</v>
      </c>
      <c r="BY51" s="45">
        <f t="shared" si="77"/>
        <v>0</v>
      </c>
      <c r="BZ51" s="45">
        <f t="shared" si="77"/>
        <v>0</v>
      </c>
      <c r="CA51" s="45">
        <f t="shared" si="77"/>
        <v>0</v>
      </c>
      <c r="CB51" s="45">
        <f t="shared" si="77"/>
        <v>0</v>
      </c>
      <c r="CC51" s="45">
        <f t="shared" ref="CC51:DI51" si="78">IF($J28="OK",IF(CC28=1E-50,0,$L28/CC28),0)</f>
        <v>0</v>
      </c>
      <c r="CD51" s="45">
        <f t="shared" si="78"/>
        <v>0</v>
      </c>
      <c r="CE51" s="45">
        <f t="shared" si="78"/>
        <v>0</v>
      </c>
      <c r="CF51" s="45">
        <f t="shared" si="78"/>
        <v>0</v>
      </c>
      <c r="CG51" s="45">
        <f t="shared" si="78"/>
        <v>0</v>
      </c>
      <c r="CH51" s="45">
        <f t="shared" si="78"/>
        <v>0</v>
      </c>
      <c r="CI51" s="45">
        <f t="shared" si="78"/>
        <v>0</v>
      </c>
      <c r="CJ51" s="45">
        <f t="shared" si="78"/>
        <v>0</v>
      </c>
      <c r="CK51" s="45">
        <f t="shared" si="78"/>
        <v>0</v>
      </c>
      <c r="CL51" s="45">
        <f t="shared" si="78"/>
        <v>0</v>
      </c>
      <c r="CM51" s="45">
        <f t="shared" si="78"/>
        <v>0</v>
      </c>
      <c r="CN51" s="45">
        <f t="shared" si="78"/>
        <v>0</v>
      </c>
      <c r="CO51" s="45">
        <f t="shared" si="78"/>
        <v>0</v>
      </c>
      <c r="CP51" s="45">
        <f t="shared" si="78"/>
        <v>0</v>
      </c>
      <c r="CQ51" s="45">
        <f t="shared" si="78"/>
        <v>0</v>
      </c>
      <c r="CR51" s="45">
        <f t="shared" si="78"/>
        <v>0</v>
      </c>
      <c r="CS51" s="45">
        <f t="shared" si="78"/>
        <v>0</v>
      </c>
      <c r="CT51" s="45">
        <f t="shared" si="78"/>
        <v>0</v>
      </c>
      <c r="CU51" s="45">
        <f t="shared" si="78"/>
        <v>0</v>
      </c>
      <c r="CV51" s="45">
        <f t="shared" si="78"/>
        <v>0</v>
      </c>
      <c r="CW51" s="45">
        <f t="shared" si="78"/>
        <v>0</v>
      </c>
      <c r="CX51" s="45">
        <f t="shared" si="78"/>
        <v>0</v>
      </c>
      <c r="CY51" s="45">
        <f t="shared" si="78"/>
        <v>0</v>
      </c>
      <c r="CZ51" s="45">
        <f t="shared" si="78"/>
        <v>0</v>
      </c>
      <c r="DA51" s="45">
        <f t="shared" si="78"/>
        <v>0</v>
      </c>
      <c r="DB51" s="45">
        <f t="shared" si="78"/>
        <v>0</v>
      </c>
      <c r="DC51" s="45">
        <f t="shared" si="78"/>
        <v>0</v>
      </c>
      <c r="DD51" s="45">
        <f t="shared" si="78"/>
        <v>0</v>
      </c>
      <c r="DE51" s="45">
        <f t="shared" si="78"/>
        <v>0</v>
      </c>
      <c r="DF51" s="45">
        <f t="shared" si="78"/>
        <v>0</v>
      </c>
      <c r="DG51" s="45">
        <f t="shared" si="78"/>
        <v>0</v>
      </c>
      <c r="DH51" s="45">
        <f t="shared" si="78"/>
        <v>0</v>
      </c>
      <c r="DI51" s="46">
        <f t="shared" si="78"/>
        <v>0</v>
      </c>
    </row>
    <row r="52" spans="3:113" x14ac:dyDescent="0.4">
      <c r="C52" s="135">
        <f t="shared" si="27"/>
        <v>0</v>
      </c>
      <c r="D52" s="145">
        <v>1E-50</v>
      </c>
      <c r="E52" s="148">
        <f t="shared" si="28"/>
        <v>1.1386891576449156E-53</v>
      </c>
      <c r="F52" s="80"/>
    </row>
    <row r="53" spans="3:113" x14ac:dyDescent="0.4">
      <c r="C53" s="135">
        <f t="shared" si="27"/>
        <v>0</v>
      </c>
      <c r="D53" s="146">
        <v>1E-50</v>
      </c>
      <c r="E53" s="149">
        <f t="shared" si="28"/>
        <v>1.1386891576449156E-53</v>
      </c>
      <c r="F53" s="80"/>
    </row>
    <row r="54" spans="3:113" ht="15" thickBot="1" x14ac:dyDescent="0.45">
      <c r="C54" s="44"/>
      <c r="D54" s="60" t="s">
        <v>62</v>
      </c>
      <c r="E54" s="136">
        <f>SUM(E34:E53)</f>
        <v>1</v>
      </c>
      <c r="F54" s="81"/>
    </row>
    <row r="56" spans="3:113" x14ac:dyDescent="0.4">
      <c r="C56" t="s">
        <v>64</v>
      </c>
    </row>
  </sheetData>
  <mergeCells count="2">
    <mergeCell ref="D7:J7"/>
    <mergeCell ref="N9:N28"/>
  </mergeCells>
  <conditionalFormatting sqref="J9:J28">
    <cfRule type="containsText" dxfId="7" priority="7" operator="containsText" text="false">
      <formula>NOT(ISERROR(SEARCH("false",J9)))</formula>
    </cfRule>
    <cfRule type="cellIs" dxfId="6" priority="8" operator="equal">
      <formula>FALSE</formula>
    </cfRule>
  </conditionalFormatting>
  <conditionalFormatting sqref="O9:DI28">
    <cfRule type="cellIs" dxfId="5" priority="3" operator="equal">
      <formula>1E-50</formula>
    </cfRule>
  </conditionalFormatting>
  <conditionalFormatting sqref="O32:DI51 L9:L28">
    <cfRule type="cellIs" dxfId="4" priority="2" operator="equal">
      <formula>0</formula>
    </cfRule>
  </conditionalFormatting>
  <dataValidations count="1">
    <dataValidation type="list" allowBlank="1" showInputMessage="1" showErrorMessage="1" sqref="D9:D28" xr:uid="{00000000-0002-0000-0100-000000000000}">
      <formula1>$D$2:$D$4</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B1:BJ41"/>
  <sheetViews>
    <sheetView zoomScale="80" zoomScaleNormal="80" workbookViewId="0">
      <selection activeCell="L7" sqref="L7"/>
    </sheetView>
  </sheetViews>
  <sheetFormatPr defaultColWidth="8.84375" defaultRowHeight="14.6" x14ac:dyDescent="0.4"/>
  <cols>
    <col min="4" max="4" width="14" customWidth="1"/>
    <col min="5" max="55" width="9.53515625" bestFit="1" customWidth="1"/>
  </cols>
  <sheetData>
    <row r="1" spans="2:62" ht="7.5" customHeight="1" x14ac:dyDescent="0.4"/>
    <row r="2" spans="2:62" ht="5.25" customHeight="1" x14ac:dyDescent="0.4"/>
    <row r="3" spans="2:62" ht="6.75" customHeight="1" x14ac:dyDescent="0.4"/>
    <row r="5" spans="2:62" ht="30.75" customHeight="1" x14ac:dyDescent="0.4">
      <c r="D5" s="139" t="s">
        <v>67</v>
      </c>
    </row>
    <row r="6" spans="2:62" ht="23.25" customHeight="1" x14ac:dyDescent="0.4">
      <c r="D6" s="2" t="s">
        <v>13</v>
      </c>
      <c r="E6" t="s">
        <v>14</v>
      </c>
      <c r="J6" s="1" t="s">
        <v>19</v>
      </c>
      <c r="K6" s="56">
        <v>0.1</v>
      </c>
      <c r="L6" t="s">
        <v>90</v>
      </c>
    </row>
    <row r="7" spans="2:62" ht="23.25" customHeight="1" x14ac:dyDescent="0.4">
      <c r="C7" s="1" t="s">
        <v>68</v>
      </c>
      <c r="D7" s="55">
        <v>9.9999999999999995E-7</v>
      </c>
      <c r="E7" s="3">
        <f>INPUT!O29</f>
        <v>9.2277029371430608</v>
      </c>
      <c r="F7" t="s">
        <v>15</v>
      </c>
    </row>
    <row r="8" spans="2:62" ht="23.25" customHeight="1" x14ac:dyDescent="0.4">
      <c r="C8" t="s">
        <v>69</v>
      </c>
      <c r="D8" s="55">
        <v>100000</v>
      </c>
      <c r="E8" s="3">
        <f>INPUT!DI29</f>
        <v>73.183566185601336</v>
      </c>
      <c r="F8" t="s">
        <v>26</v>
      </c>
    </row>
    <row r="9" spans="2:62" ht="23.25" customHeight="1" x14ac:dyDescent="0.4">
      <c r="D9" s="54"/>
      <c r="E9" s="3"/>
    </row>
    <row r="11" spans="2:62" s="2" customFormat="1" x14ac:dyDescent="0.4">
      <c r="D11" s="1" t="s">
        <v>17</v>
      </c>
      <c r="E11" s="2">
        <v>1</v>
      </c>
      <c r="F11" s="2">
        <f>E11+1</f>
        <v>2</v>
      </c>
      <c r="G11" s="2">
        <f t="shared" ref="G11:W11" si="0">F11+1</f>
        <v>3</v>
      </c>
      <c r="H11" s="2">
        <f t="shared" si="0"/>
        <v>4</v>
      </c>
      <c r="I11" s="2">
        <f t="shared" si="0"/>
        <v>5</v>
      </c>
      <c r="J11" s="2">
        <f t="shared" si="0"/>
        <v>6</v>
      </c>
      <c r="K11" s="2">
        <f t="shared" si="0"/>
        <v>7</v>
      </c>
      <c r="L11" s="2">
        <f t="shared" si="0"/>
        <v>8</v>
      </c>
      <c r="M11" s="2">
        <f t="shared" si="0"/>
        <v>9</v>
      </c>
      <c r="N11" s="2">
        <f t="shared" si="0"/>
        <v>10</v>
      </c>
      <c r="O11" s="2">
        <f t="shared" si="0"/>
        <v>11</v>
      </c>
      <c r="P11" s="2">
        <f t="shared" si="0"/>
        <v>12</v>
      </c>
      <c r="Q11" s="2">
        <f t="shared" si="0"/>
        <v>13</v>
      </c>
      <c r="R11" s="2">
        <f t="shared" si="0"/>
        <v>14</v>
      </c>
      <c r="S11" s="2">
        <f t="shared" si="0"/>
        <v>15</v>
      </c>
      <c r="T11" s="2">
        <f t="shared" si="0"/>
        <v>16</v>
      </c>
      <c r="U11" s="2">
        <f t="shared" si="0"/>
        <v>17</v>
      </c>
      <c r="V11" s="2">
        <f t="shared" si="0"/>
        <v>18</v>
      </c>
      <c r="W11" s="2">
        <f t="shared" si="0"/>
        <v>19</v>
      </c>
      <c r="X11" s="2">
        <f t="shared" ref="X11:BC11" si="1">W11+1</f>
        <v>20</v>
      </c>
      <c r="Y11" s="2">
        <f t="shared" si="1"/>
        <v>21</v>
      </c>
      <c r="Z11" s="2">
        <f t="shared" si="1"/>
        <v>22</v>
      </c>
      <c r="AA11" s="2">
        <f t="shared" si="1"/>
        <v>23</v>
      </c>
      <c r="AB11" s="2">
        <f t="shared" si="1"/>
        <v>24</v>
      </c>
      <c r="AC11" s="2">
        <f t="shared" si="1"/>
        <v>25</v>
      </c>
      <c r="AD11" s="2">
        <f t="shared" si="1"/>
        <v>26</v>
      </c>
      <c r="AE11" s="2">
        <f t="shared" si="1"/>
        <v>27</v>
      </c>
      <c r="AF11" s="2">
        <f t="shared" si="1"/>
        <v>28</v>
      </c>
      <c r="AG11" s="2">
        <f t="shared" si="1"/>
        <v>29</v>
      </c>
      <c r="AH11" s="2">
        <f t="shared" si="1"/>
        <v>30</v>
      </c>
      <c r="AI11" s="2">
        <f t="shared" si="1"/>
        <v>31</v>
      </c>
      <c r="AJ11" s="2">
        <f t="shared" si="1"/>
        <v>32</v>
      </c>
      <c r="AK11" s="2">
        <f t="shared" si="1"/>
        <v>33</v>
      </c>
      <c r="AL11" s="2">
        <f t="shared" si="1"/>
        <v>34</v>
      </c>
      <c r="AM11" s="2">
        <f t="shared" si="1"/>
        <v>35</v>
      </c>
      <c r="AN11" s="2">
        <f t="shared" si="1"/>
        <v>36</v>
      </c>
      <c r="AO11" s="2">
        <f t="shared" si="1"/>
        <v>37</v>
      </c>
      <c r="AP11" s="2">
        <f t="shared" si="1"/>
        <v>38</v>
      </c>
      <c r="AQ11" s="2">
        <f t="shared" si="1"/>
        <v>39</v>
      </c>
      <c r="AR11" s="2">
        <f t="shared" si="1"/>
        <v>40</v>
      </c>
      <c r="AS11" s="2">
        <f t="shared" si="1"/>
        <v>41</v>
      </c>
      <c r="AT11" s="2">
        <f t="shared" si="1"/>
        <v>42</v>
      </c>
      <c r="AU11" s="2">
        <f t="shared" si="1"/>
        <v>43</v>
      </c>
      <c r="AV11" s="2">
        <f t="shared" si="1"/>
        <v>44</v>
      </c>
      <c r="AW11" s="2">
        <f t="shared" si="1"/>
        <v>45</v>
      </c>
      <c r="AX11" s="2">
        <f t="shared" si="1"/>
        <v>46</v>
      </c>
      <c r="AY11" s="2">
        <f t="shared" si="1"/>
        <v>47</v>
      </c>
      <c r="AZ11" s="2">
        <f t="shared" si="1"/>
        <v>48</v>
      </c>
      <c r="BA11" s="2">
        <f t="shared" si="1"/>
        <v>49</v>
      </c>
      <c r="BB11" s="2">
        <f t="shared" si="1"/>
        <v>50</v>
      </c>
      <c r="BC11" s="2">
        <f t="shared" si="1"/>
        <v>51</v>
      </c>
    </row>
    <row r="12" spans="2:62" ht="24" customHeight="1" x14ac:dyDescent="0.4">
      <c r="D12" s="57" t="s">
        <v>16</v>
      </c>
      <c r="E12" s="58">
        <f>10^(LOG10($D$7)+(E11-1)*((LOG10($D$8)-LOG10($D$7))/50))</f>
        <v>9.9999999999999995E-7</v>
      </c>
      <c r="F12" s="58">
        <f>10^(LOG10($D$7)+(F11-1)*((LOG10($D$8)-LOG10($D$7))/50))</f>
        <v>1.6595869074375577E-6</v>
      </c>
      <c r="G12" s="58">
        <f t="shared" ref="G12:BC12" si="2">10^(LOG10($D$7)+(G11-1)*((LOG10($D$8)-LOG10($D$7))/50))</f>
        <v>2.7542287033381663E-6</v>
      </c>
      <c r="H12" s="58">
        <f t="shared" si="2"/>
        <v>4.5708818961487476E-6</v>
      </c>
      <c r="I12" s="58">
        <f t="shared" si="2"/>
        <v>7.5857757502918323E-6</v>
      </c>
      <c r="J12" s="58">
        <f t="shared" si="2"/>
        <v>1.2589254117941658E-5</v>
      </c>
      <c r="K12" s="58">
        <f t="shared" si="2"/>
        <v>2.0892961308540399E-5</v>
      </c>
      <c r="L12" s="58">
        <f t="shared" si="2"/>
        <v>3.4673685045253161E-5</v>
      </c>
      <c r="M12" s="58">
        <f t="shared" si="2"/>
        <v>5.7543993733715576E-5</v>
      </c>
      <c r="N12" s="58">
        <f t="shared" si="2"/>
        <v>9.5499258602143526E-5</v>
      </c>
      <c r="O12" s="58">
        <f t="shared" si="2"/>
        <v>1.584893192461112E-4</v>
      </c>
      <c r="P12" s="58">
        <f t="shared" si="2"/>
        <v>2.6302679918953782E-4</v>
      </c>
      <c r="Q12" s="58">
        <f t="shared" si="2"/>
        <v>4.3651583224016562E-4</v>
      </c>
      <c r="R12" s="58">
        <f t="shared" si="2"/>
        <v>7.2443596007498929E-4</v>
      </c>
      <c r="S12" s="58">
        <f t="shared" si="2"/>
        <v>1.2022644346174124E-3</v>
      </c>
      <c r="T12" s="58">
        <f t="shared" si="2"/>
        <v>1.9952623149688781E-3</v>
      </c>
      <c r="U12" s="58">
        <f t="shared" si="2"/>
        <v>3.3113112148259105E-3</v>
      </c>
      <c r="V12" s="58">
        <f t="shared" si="2"/>
        <v>5.4954087385762473E-3</v>
      </c>
      <c r="W12" s="58">
        <f t="shared" si="2"/>
        <v>9.1201083935590881E-3</v>
      </c>
      <c r="X12" s="58">
        <f t="shared" si="2"/>
        <v>1.5135612484362064E-2</v>
      </c>
      <c r="Y12" s="58">
        <f t="shared" si="2"/>
        <v>2.5118864315095819E-2</v>
      </c>
      <c r="Z12" s="58">
        <f t="shared" si="2"/>
        <v>4.1686938347033534E-2</v>
      </c>
      <c r="AA12" s="58">
        <f t="shared" si="2"/>
        <v>6.9183097091893617E-2</v>
      </c>
      <c r="AB12" s="58">
        <f t="shared" si="2"/>
        <v>0.11481536214968813</v>
      </c>
      <c r="AC12" s="58">
        <f t="shared" si="2"/>
        <v>0.1905460717963248</v>
      </c>
      <c r="AD12" s="58">
        <f t="shared" si="2"/>
        <v>0.31622776601683794</v>
      </c>
      <c r="AE12" s="58">
        <f t="shared" si="2"/>
        <v>0.52480746024977232</v>
      </c>
      <c r="AF12" s="58">
        <f t="shared" si="2"/>
        <v>0.87096358995608147</v>
      </c>
      <c r="AG12" s="58">
        <f t="shared" si="2"/>
        <v>1.4454397707459281</v>
      </c>
      <c r="AH12" s="58">
        <f t="shared" si="2"/>
        <v>2.3988329190194899</v>
      </c>
      <c r="AI12" s="58">
        <f t="shared" si="2"/>
        <v>3.98107170553497</v>
      </c>
      <c r="AJ12" s="58">
        <f t="shared" si="2"/>
        <v>6.6069344800759655</v>
      </c>
      <c r="AK12" s="58">
        <f t="shared" si="2"/>
        <v>10.964781961431854</v>
      </c>
      <c r="AL12" s="58">
        <f t="shared" si="2"/>
        <v>18.197008586099834</v>
      </c>
      <c r="AM12" s="58">
        <f t="shared" si="2"/>
        <v>30.199517204020204</v>
      </c>
      <c r="AN12" s="58">
        <f t="shared" si="2"/>
        <v>50.118723362727259</v>
      </c>
      <c r="AO12" s="58">
        <f t="shared" si="2"/>
        <v>83.176377110267126</v>
      </c>
      <c r="AP12" s="58">
        <f t="shared" si="2"/>
        <v>138.03842646028872</v>
      </c>
      <c r="AQ12" s="58">
        <f t="shared" si="2"/>
        <v>229.08676527677702</v>
      </c>
      <c r="AR12" s="58">
        <f t="shared" si="2"/>
        <v>380.18939632056163</v>
      </c>
      <c r="AS12" s="58">
        <f t="shared" si="2"/>
        <v>630.95734448019482</v>
      </c>
      <c r="AT12" s="58">
        <f t="shared" si="2"/>
        <v>1047.1285480508991</v>
      </c>
      <c r="AU12" s="58">
        <f t="shared" si="2"/>
        <v>1737.8008287493772</v>
      </c>
      <c r="AV12" s="58">
        <f t="shared" si="2"/>
        <v>2884.0315031266132</v>
      </c>
      <c r="AW12" s="58">
        <f t="shared" si="2"/>
        <v>4786.3009232263848</v>
      </c>
      <c r="AX12" s="58">
        <f t="shared" si="2"/>
        <v>7943.2823472428299</v>
      </c>
      <c r="AY12" s="58">
        <f t="shared" si="2"/>
        <v>13182.567385564067</v>
      </c>
      <c r="AZ12" s="58">
        <f t="shared" si="2"/>
        <v>21877.61623949555</v>
      </c>
      <c r="BA12" s="58">
        <f t="shared" si="2"/>
        <v>36307.805477010232</v>
      </c>
      <c r="BB12" s="58">
        <f t="shared" si="2"/>
        <v>60255.958607435699</v>
      </c>
      <c r="BC12" s="58">
        <f t="shared" si="2"/>
        <v>100000</v>
      </c>
      <c r="BD12" s="3"/>
      <c r="BE12" s="3"/>
      <c r="BF12" s="3"/>
      <c r="BG12" s="3"/>
      <c r="BH12" s="3"/>
      <c r="BI12" s="3"/>
      <c r="BJ12" s="3"/>
    </row>
    <row r="13" spans="2:62" ht="15" thickBot="1" x14ac:dyDescent="0.45">
      <c r="D13" s="1"/>
    </row>
    <row r="14" spans="2:62" ht="19.5" customHeight="1" x14ac:dyDescent="0.4">
      <c r="B14" s="8"/>
      <c r="C14" s="59" t="s">
        <v>0</v>
      </c>
      <c r="D14" s="59" t="s">
        <v>18</v>
      </c>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30"/>
    </row>
    <row r="15" spans="2:62" x14ac:dyDescent="0.4">
      <c r="B15" s="62"/>
      <c r="C15" s="63" t="str">
        <f>INPUT!C9</f>
        <v>BisphenolA</v>
      </c>
      <c r="D15" s="64">
        <f>INPUT!L9</f>
        <v>7.8367155953003018E-2</v>
      </c>
      <c r="E15" s="82">
        <f>IF($D15&gt;0,
      IF(UPPER(INPUT!$D9)="WEIBULL",
         INPUT!$H9 + (INPUT!$I9 - INPUT!$H9) * (1-EXP(-EXP(INPUT!$E9 + INPUT!$F9 *LOG10($D15 * E$12)))),
         IF(UPPER(INPUT!$D9)="LOGIT",
            INPUT!$H9 + (INPUT!$I9 - INPUT!$H9) /(1+EXP(-INPUT!$E9 - INPUT!$F9 *LOG10($D15 * E$12))),
            IF(UPPER(INPUT!$D9)="GLOGIT",
               INPUT!$H9 + (INPUT!$I9 - INPUT!$H9) /(1+EXP(-INPUT!$E9 - INPUT!$F9 *LOG10($D15 * E$12)))^INPUT!$G9,
               0
               )
            )
        ),
    " ")</f>
        <v>0</v>
      </c>
      <c r="F15" s="83">
        <f>IF($D15&gt;0,
      IF(UPPER(INPUT!$D9)="WEIBULL",
         INPUT!$H9 + (INPUT!$I9 - INPUT!$H9) * (1-EXP(-EXP(INPUT!$E9 + INPUT!$F9 *LOG10($D15 * F$12)))),
         IF(UPPER(INPUT!$D9)="LOGIT",
            INPUT!$H9 + (INPUT!$I9 - INPUT!$H9) /(1+EXP(-INPUT!$E9 - INPUT!$F9 *LOG10($D15 * F$12))),
            IF(UPPER(INPUT!$D9)="GLOGIT",
               INPUT!$H9 + (INPUT!$I9 - INPUT!$H9) /(1+EXP(-INPUT!$E9 - INPUT!$F9 *LOG10($D15 * F$12)))^INPUT!$G9,
               0
               )
            )
        ),
    " ")</f>
        <v>0</v>
      </c>
      <c r="G15" s="83">
        <f>IF($D15&gt;0,
      IF(UPPER(INPUT!$D9)="WEIBULL",
         INPUT!$H9 + (INPUT!$I9 - INPUT!$H9) * (1-EXP(-EXP(INPUT!$E9 + INPUT!$F9 *LOG10($D15 * G$12)))),
         IF(UPPER(INPUT!$D9)="LOGIT",
            INPUT!$H9 + (INPUT!$I9 - INPUT!$H9) /(1+EXP(-INPUT!$E9 - INPUT!$F9 *LOG10($D15 * G$12))),
            IF(UPPER(INPUT!$D9)="GLOGIT",
               INPUT!$H9 + (INPUT!$I9 - INPUT!$H9) /(1+EXP(-INPUT!$E9 - INPUT!$F9 *LOG10($D15 * G$12)))^INPUT!$G9,
               0
               )
            )
        ),
    " ")</f>
        <v>0</v>
      </c>
      <c r="H15" s="83">
        <f>IF($D15&gt;0,
      IF(UPPER(INPUT!$D9)="WEIBULL",
         INPUT!$H9 + (INPUT!$I9 - INPUT!$H9) * (1-EXP(-EXP(INPUT!$E9 + INPUT!$F9 *LOG10($D15 * H$12)))),
         IF(UPPER(INPUT!$D9)="LOGIT",
            INPUT!$H9 + (INPUT!$I9 - INPUT!$H9) /(1+EXP(-INPUT!$E9 - INPUT!$F9 *LOG10($D15 * H$12))),
            IF(UPPER(INPUT!$D9)="GLOGIT",
               INPUT!$H9 + (INPUT!$I9 - INPUT!$H9) /(1+EXP(-INPUT!$E9 - INPUT!$F9 *LOG10($D15 * H$12)))^INPUT!$G9,
               0
               )
            )
        ),
    " ")</f>
        <v>0</v>
      </c>
      <c r="I15" s="83">
        <f>IF($D15&gt;0,
      IF(UPPER(INPUT!$D9)="WEIBULL",
         INPUT!$H9 + (INPUT!$I9 - INPUT!$H9) * (1-EXP(-EXP(INPUT!$E9 + INPUT!$F9 *LOG10($D15 * I$12)))),
         IF(UPPER(INPUT!$D9)="LOGIT",
            INPUT!$H9 + (INPUT!$I9 - INPUT!$H9) /(1+EXP(-INPUT!$E9 - INPUT!$F9 *LOG10($D15 * I$12))),
            IF(UPPER(INPUT!$D9)="GLOGIT",
               INPUT!$H9 + (INPUT!$I9 - INPUT!$H9) /(1+EXP(-INPUT!$E9 - INPUT!$F9 *LOG10($D15 * I$12)))^INPUT!$G9,
               0
               )
            )
        ),
    " ")</f>
        <v>0</v>
      </c>
      <c r="J15" s="83">
        <f>IF($D15&gt;0,
      IF(UPPER(INPUT!$D9)="WEIBULL",
         INPUT!$H9 + (INPUT!$I9 - INPUT!$H9) * (1-EXP(-EXP(INPUT!$E9 + INPUT!$F9 *LOG10($D15 * J$12)))),
         IF(UPPER(INPUT!$D9)="LOGIT",
            INPUT!$H9 + (INPUT!$I9 - INPUT!$H9) /(1+EXP(-INPUT!$E9 - INPUT!$F9 *LOG10($D15 * J$12))),
            IF(UPPER(INPUT!$D9)="GLOGIT",
               INPUT!$H9 + (INPUT!$I9 - INPUT!$H9) /(1+EXP(-INPUT!$E9 - INPUT!$F9 *LOG10($D15 * J$12)))^INPUT!$G9,
               0
               )
            )
        ),
    " ")</f>
        <v>0</v>
      </c>
      <c r="K15" s="83">
        <f>IF($D15&gt;0,
      IF(UPPER(INPUT!$D9)="WEIBULL",
         INPUT!$H9 + (INPUT!$I9 - INPUT!$H9) * (1-EXP(-EXP(INPUT!$E9 + INPUT!$F9 *LOG10($D15 * K$12)))),
         IF(UPPER(INPUT!$D9)="LOGIT",
            INPUT!$H9 + (INPUT!$I9 - INPUT!$H9) /(1+EXP(-INPUT!$E9 - INPUT!$F9 *LOG10($D15 * K$12))),
            IF(UPPER(INPUT!$D9)="GLOGIT",
               INPUT!$H9 + (INPUT!$I9 - INPUT!$H9) /(1+EXP(-INPUT!$E9 - INPUT!$F9 *LOG10($D15 * K$12)))^INPUT!$G9,
               0
               )
            )
        ),
    " ")</f>
        <v>0</v>
      </c>
      <c r="L15" s="83">
        <f>IF($D15&gt;0,
      IF(UPPER(INPUT!$D9)="WEIBULL",
         INPUT!$H9 + (INPUT!$I9 - INPUT!$H9) * (1-EXP(-EXP(INPUT!$E9 + INPUT!$F9 *LOG10($D15 * L$12)))),
         IF(UPPER(INPUT!$D9)="LOGIT",
            INPUT!$H9 + (INPUT!$I9 - INPUT!$H9) /(1+EXP(-INPUT!$E9 - INPUT!$F9 *LOG10($D15 * L$12))),
            IF(UPPER(INPUT!$D9)="GLOGIT",
               INPUT!$H9 + (INPUT!$I9 - INPUT!$H9) /(1+EXP(-INPUT!$E9 - INPUT!$F9 *LOG10($D15 * L$12)))^INPUT!$G9,
               0
               )
            )
        ),
    " ")</f>
        <v>0</v>
      </c>
      <c r="M15" s="83">
        <f>IF($D15&gt;0,
      IF(UPPER(INPUT!$D9)="WEIBULL",
         INPUT!$H9 + (INPUT!$I9 - INPUT!$H9) * (1-EXP(-EXP(INPUT!$E9 + INPUT!$F9 *LOG10($D15 * M$12)))),
         IF(UPPER(INPUT!$D9)="LOGIT",
            INPUT!$H9 + (INPUT!$I9 - INPUT!$H9) /(1+EXP(-INPUT!$E9 - INPUT!$F9 *LOG10($D15 * M$12))),
            IF(UPPER(INPUT!$D9)="GLOGIT",
               INPUT!$H9 + (INPUT!$I9 - INPUT!$H9) /(1+EXP(-INPUT!$E9 - INPUT!$F9 *LOG10($D15 * M$12)))^INPUT!$G9,
               0
               )
            )
        ),
    " ")</f>
        <v>0</v>
      </c>
      <c r="N15" s="83">
        <f>IF($D15&gt;0,
      IF(UPPER(INPUT!$D9)="WEIBULL",
         INPUT!$H9 + (INPUT!$I9 - INPUT!$H9) * (1-EXP(-EXP(INPUT!$E9 + INPUT!$F9 *LOG10($D15 * N$12)))),
         IF(UPPER(INPUT!$D9)="LOGIT",
            INPUT!$H9 + (INPUT!$I9 - INPUT!$H9) /(1+EXP(-INPUT!$E9 - INPUT!$F9 *LOG10($D15 * N$12))),
            IF(UPPER(INPUT!$D9)="GLOGIT",
               INPUT!$H9 + (INPUT!$I9 - INPUT!$H9) /(1+EXP(-INPUT!$E9 - INPUT!$F9 *LOG10($D15 * N$12)))^INPUT!$G9,
               0
               )
            )
        ),
    " ")</f>
        <v>0</v>
      </c>
      <c r="O15" s="83">
        <f>IF($D15&gt;0,
      IF(UPPER(INPUT!$D9)="WEIBULL",
         INPUT!$H9 + (INPUT!$I9 - INPUT!$H9) * (1-EXP(-EXP(INPUT!$E9 + INPUT!$F9 *LOG10($D15 * O$12)))),
         IF(UPPER(INPUT!$D9)="LOGIT",
            INPUT!$H9 + (INPUT!$I9 - INPUT!$H9) /(1+EXP(-INPUT!$E9 - INPUT!$F9 *LOG10($D15 * O$12))),
            IF(UPPER(INPUT!$D9)="GLOGIT",
               INPUT!$H9 + (INPUT!$I9 - INPUT!$H9) /(1+EXP(-INPUT!$E9 - INPUT!$F9 *LOG10($D15 * O$12)))^INPUT!$G9,
               0
               )
            )
        ),
    " ")</f>
        <v>0</v>
      </c>
      <c r="P15" s="83">
        <f>IF($D15&gt;0,
      IF(UPPER(INPUT!$D9)="WEIBULL",
         INPUT!$H9 + (INPUT!$I9 - INPUT!$H9) * (1-EXP(-EXP(INPUT!$E9 + INPUT!$F9 *LOG10($D15 * P$12)))),
         IF(UPPER(INPUT!$D9)="LOGIT",
            INPUT!$H9 + (INPUT!$I9 - INPUT!$H9) /(1+EXP(-INPUT!$E9 - INPUT!$F9 *LOG10($D15 * P$12))),
            IF(UPPER(INPUT!$D9)="GLOGIT",
               INPUT!$H9 + (INPUT!$I9 - INPUT!$H9) /(1+EXP(-INPUT!$E9 - INPUT!$F9 *LOG10($D15 * P$12)))^INPUT!$G9,
               0
               )
            )
        ),
    " ")</f>
        <v>0</v>
      </c>
      <c r="Q15" s="83">
        <f>IF($D15&gt;0,
      IF(UPPER(INPUT!$D9)="WEIBULL",
         INPUT!$H9 + (INPUT!$I9 - INPUT!$H9) * (1-EXP(-EXP(INPUT!$E9 + INPUT!$F9 *LOG10($D15 * Q$12)))),
         IF(UPPER(INPUT!$D9)="LOGIT",
            INPUT!$H9 + (INPUT!$I9 - INPUT!$H9) /(1+EXP(-INPUT!$E9 - INPUT!$F9 *LOG10($D15 * Q$12))),
            IF(UPPER(INPUT!$D9)="GLOGIT",
               INPUT!$H9 + (INPUT!$I9 - INPUT!$H9) /(1+EXP(-INPUT!$E9 - INPUT!$F9 *LOG10($D15 * Q$12)))^INPUT!$G9,
               0
               )
            )
        ),
    " ")</f>
        <v>0</v>
      </c>
      <c r="R15" s="83">
        <f>IF($D15&gt;0,
      IF(UPPER(INPUT!$D9)="WEIBULL",
         INPUT!$H9 + (INPUT!$I9 - INPUT!$H9) * (1-EXP(-EXP(INPUT!$E9 + INPUT!$F9 *LOG10($D15 * R$12)))),
         IF(UPPER(INPUT!$D9)="LOGIT",
            INPUT!$H9 + (INPUT!$I9 - INPUT!$H9) /(1+EXP(-INPUT!$E9 - INPUT!$F9 *LOG10($D15 * R$12))),
            IF(UPPER(INPUT!$D9)="GLOGIT",
               INPUT!$H9 + (INPUT!$I9 - INPUT!$H9) /(1+EXP(-INPUT!$E9 - INPUT!$F9 *LOG10($D15 * R$12)))^INPUT!$G9,
               0
               )
            )
        ),
    " ")</f>
        <v>0</v>
      </c>
      <c r="S15" s="83">
        <f>IF($D15&gt;0,
      IF(UPPER(INPUT!$D9)="WEIBULL",
         INPUT!$H9 + (INPUT!$I9 - INPUT!$H9) * (1-EXP(-EXP(INPUT!$E9 + INPUT!$F9 *LOG10($D15 * S$12)))),
         IF(UPPER(INPUT!$D9)="LOGIT",
            INPUT!$H9 + (INPUT!$I9 - INPUT!$H9) /(1+EXP(-INPUT!$E9 - INPUT!$F9 *LOG10($D15 * S$12))),
            IF(UPPER(INPUT!$D9)="GLOGIT",
               INPUT!$H9 + (INPUT!$I9 - INPUT!$H9) /(1+EXP(-INPUT!$E9 - INPUT!$F9 *LOG10($D15 * S$12)))^INPUT!$G9,
               0
               )
            )
        ),
    " ")</f>
        <v>0</v>
      </c>
      <c r="T15" s="83">
        <f>IF($D15&gt;0,
      IF(UPPER(INPUT!$D9)="WEIBULL",
         INPUT!$H9 + (INPUT!$I9 - INPUT!$H9) * (1-EXP(-EXP(INPUT!$E9 + INPUT!$F9 *LOG10($D15 * T$12)))),
         IF(UPPER(INPUT!$D9)="LOGIT",
            INPUT!$H9 + (INPUT!$I9 - INPUT!$H9) /(1+EXP(-INPUT!$E9 - INPUT!$F9 *LOG10($D15 * T$12))),
            IF(UPPER(INPUT!$D9)="GLOGIT",
               INPUT!$H9 + (INPUT!$I9 - INPUT!$H9) /(1+EXP(-INPUT!$E9 - INPUT!$F9 *LOG10($D15 * T$12)))^INPUT!$G9,
               0
               )
            )
        ),
    " ")</f>
        <v>0</v>
      </c>
      <c r="U15" s="83">
        <f>IF($D15&gt;0,
      IF(UPPER(INPUT!$D9)="WEIBULL",
         INPUT!$H9 + (INPUT!$I9 - INPUT!$H9) * (1-EXP(-EXP(INPUT!$E9 + INPUT!$F9 *LOG10($D15 * U$12)))),
         IF(UPPER(INPUT!$D9)="LOGIT",
            INPUT!$H9 + (INPUT!$I9 - INPUT!$H9) /(1+EXP(-INPUT!$E9 - INPUT!$F9 *LOG10($D15 * U$12))),
            IF(UPPER(INPUT!$D9)="GLOGIT",
               INPUT!$H9 + (INPUT!$I9 - INPUT!$H9) /(1+EXP(-INPUT!$E9 - INPUT!$F9 *LOG10($D15 * U$12)))^INPUT!$G9,
               0
               )
            )
        ),
    " ")</f>
        <v>0</v>
      </c>
      <c r="V15" s="83">
        <f>IF($D15&gt;0,
      IF(UPPER(INPUT!$D9)="WEIBULL",
         INPUT!$H9 + (INPUT!$I9 - INPUT!$H9) * (1-EXP(-EXP(INPUT!$E9 + INPUT!$F9 *LOG10($D15 * V$12)))),
         IF(UPPER(INPUT!$D9)="LOGIT",
            INPUT!$H9 + (INPUT!$I9 - INPUT!$H9) /(1+EXP(-INPUT!$E9 - INPUT!$F9 *LOG10($D15 * V$12))),
            IF(UPPER(INPUT!$D9)="GLOGIT",
               INPUT!$H9 + (INPUT!$I9 - INPUT!$H9) /(1+EXP(-INPUT!$E9 - INPUT!$F9 *LOG10($D15 * V$12)))^INPUT!$G9,
               0
               )
            )
        ),
    " ")</f>
        <v>0</v>
      </c>
      <c r="W15" s="83">
        <f>IF($D15&gt;0,
      IF(UPPER(INPUT!$D9)="WEIBULL",
         INPUT!$H9 + (INPUT!$I9 - INPUT!$H9) * (1-EXP(-EXP(INPUT!$E9 + INPUT!$F9 *LOG10($D15 * W$12)))),
         IF(UPPER(INPUT!$D9)="LOGIT",
            INPUT!$H9 + (INPUT!$I9 - INPUT!$H9) /(1+EXP(-INPUT!$E9 - INPUT!$F9 *LOG10($D15 * W$12))),
            IF(UPPER(INPUT!$D9)="GLOGIT",
               INPUT!$H9 + (INPUT!$I9 - INPUT!$H9) /(1+EXP(-INPUT!$E9 - INPUT!$F9 *LOG10($D15 * W$12)))^INPUT!$G9,
               0
               )
            )
        ),
    " ")</f>
        <v>0</v>
      </c>
      <c r="X15" s="83">
        <f>IF($D15&gt;0,
      IF(UPPER(INPUT!$D9)="WEIBULL",
         INPUT!$H9 + (INPUT!$I9 - INPUT!$H9) * (1-EXP(-EXP(INPUT!$E9 + INPUT!$F9 *LOG10($D15 * X$12)))),
         IF(UPPER(INPUT!$D9)="LOGIT",
            INPUT!$H9 + (INPUT!$I9 - INPUT!$H9) /(1+EXP(-INPUT!$E9 - INPUT!$F9 *LOG10($D15 * X$12))),
            IF(UPPER(INPUT!$D9)="GLOGIT",
               INPUT!$H9 + (INPUT!$I9 - INPUT!$H9) /(1+EXP(-INPUT!$E9 - INPUT!$F9 *LOG10($D15 * X$12)))^INPUT!$G9,
               0
               )
            )
        ),
    " ")</f>
        <v>0</v>
      </c>
      <c r="Y15" s="83">
        <f>IF($D15&gt;0,
      IF(UPPER(INPUT!$D9)="WEIBULL",
         INPUT!$H9 + (INPUT!$I9 - INPUT!$H9) * (1-EXP(-EXP(INPUT!$E9 + INPUT!$F9 *LOG10($D15 * Y$12)))),
         IF(UPPER(INPUT!$D9)="LOGIT",
            INPUT!$H9 + (INPUT!$I9 - INPUT!$H9) /(1+EXP(-INPUT!$E9 - INPUT!$F9 *LOG10($D15 * Y$12))),
            IF(UPPER(INPUT!$D9)="GLOGIT",
               INPUT!$H9 + (INPUT!$I9 - INPUT!$H9) /(1+EXP(-INPUT!$E9 - INPUT!$F9 *LOG10($D15 * Y$12)))^INPUT!$G9,
               0
               )
            )
        ),
    " ")</f>
        <v>0</v>
      </c>
      <c r="Z15" s="83">
        <f>IF($D15&gt;0,
      IF(UPPER(INPUT!$D9)="WEIBULL",
         INPUT!$H9 + (INPUT!$I9 - INPUT!$H9) * (1-EXP(-EXP(INPUT!$E9 + INPUT!$F9 *LOG10($D15 * Z$12)))),
         IF(UPPER(INPUT!$D9)="LOGIT",
            INPUT!$H9 + (INPUT!$I9 - INPUT!$H9) /(1+EXP(-INPUT!$E9 - INPUT!$F9 *LOG10($D15 * Z$12))),
            IF(UPPER(INPUT!$D9)="GLOGIT",
               INPUT!$H9 + (INPUT!$I9 - INPUT!$H9) /(1+EXP(-INPUT!$E9 - INPUT!$F9 *LOG10($D15 * Z$12)))^INPUT!$G9,
               0
               )
            )
        ),
    " ")</f>
        <v>0</v>
      </c>
      <c r="AA15" s="83">
        <f>IF($D15&gt;0,
      IF(UPPER(INPUT!$D9)="WEIBULL",
         INPUT!$H9 + (INPUT!$I9 - INPUT!$H9) * (1-EXP(-EXP(INPUT!$E9 + INPUT!$F9 *LOG10($D15 * AA$12)))),
         IF(UPPER(INPUT!$D9)="LOGIT",
            INPUT!$H9 + (INPUT!$I9 - INPUT!$H9) /(1+EXP(-INPUT!$E9 - INPUT!$F9 *LOG10($D15 * AA$12))),
            IF(UPPER(INPUT!$D9)="GLOGIT",
               INPUT!$H9 + (INPUT!$I9 - INPUT!$H9) /(1+EXP(-INPUT!$E9 - INPUT!$F9 *LOG10($D15 * AA$12)))^INPUT!$G9,
               0
               )
            )
        ),
    " ")</f>
        <v>0</v>
      </c>
      <c r="AB15" s="83">
        <f>IF($D15&gt;0,
      IF(UPPER(INPUT!$D9)="WEIBULL",
         INPUT!$H9 + (INPUT!$I9 - INPUT!$H9) * (1-EXP(-EXP(INPUT!$E9 + INPUT!$F9 *LOG10($D15 * AB$12)))),
         IF(UPPER(INPUT!$D9)="LOGIT",
            INPUT!$H9 + (INPUT!$I9 - INPUT!$H9) /(1+EXP(-INPUT!$E9 - INPUT!$F9 *LOG10($D15 * AB$12))),
            IF(UPPER(INPUT!$D9)="GLOGIT",
               INPUT!$H9 + (INPUT!$I9 - INPUT!$H9) /(1+EXP(-INPUT!$E9 - INPUT!$F9 *LOG10($D15 * AB$12)))^INPUT!$G9,
               0
               )
            )
        ),
    " ")</f>
        <v>0</v>
      </c>
      <c r="AC15" s="83">
        <f>IF($D15&gt;0,
      IF(UPPER(INPUT!$D9)="WEIBULL",
         INPUT!$H9 + (INPUT!$I9 - INPUT!$H9) * (1-EXP(-EXP(INPUT!$E9 + INPUT!$F9 *LOG10($D15 * AC$12)))),
         IF(UPPER(INPUT!$D9)="LOGIT",
            INPUT!$H9 + (INPUT!$I9 - INPUT!$H9) /(1+EXP(-INPUT!$E9 - INPUT!$F9 *LOG10($D15 * AC$12))),
            IF(UPPER(INPUT!$D9)="GLOGIT",
               INPUT!$H9 + (INPUT!$I9 - INPUT!$H9) /(1+EXP(-INPUT!$E9 - INPUT!$F9 *LOG10($D15 * AC$12)))^INPUT!$G9,
               0
               )
            )
        ),
    " ")</f>
        <v>0</v>
      </c>
      <c r="AD15" s="83">
        <f>IF($D15&gt;0,
      IF(UPPER(INPUT!$D9)="WEIBULL",
         INPUT!$H9 + (INPUT!$I9 - INPUT!$H9) * (1-EXP(-EXP(INPUT!$E9 + INPUT!$F9 *LOG10($D15 * AD$12)))),
         IF(UPPER(INPUT!$D9)="LOGIT",
            INPUT!$H9 + (INPUT!$I9 - INPUT!$H9) /(1+EXP(-INPUT!$E9 - INPUT!$F9 *LOG10($D15 * AD$12))),
            IF(UPPER(INPUT!$D9)="GLOGIT",
               INPUT!$H9 + (INPUT!$I9 - INPUT!$H9) /(1+EXP(-INPUT!$E9 - INPUT!$F9 *LOG10($D15 * AD$12)))^INPUT!$G9,
               0
               )
            )
        ),
    " ")</f>
        <v>0</v>
      </c>
      <c r="AE15" s="83">
        <f>IF($D15&gt;0,
      IF(UPPER(INPUT!$D9)="WEIBULL",
         INPUT!$H9 + (INPUT!$I9 - INPUT!$H9) * (1-EXP(-EXP(INPUT!$E9 + INPUT!$F9 *LOG10($D15 * AE$12)))),
         IF(UPPER(INPUT!$D9)="LOGIT",
            INPUT!$H9 + (INPUT!$I9 - INPUT!$H9) /(1+EXP(-INPUT!$E9 - INPUT!$F9 *LOG10($D15 * AE$12))),
            IF(UPPER(INPUT!$D9)="GLOGIT",
               INPUT!$H9 + (INPUT!$I9 - INPUT!$H9) /(1+EXP(-INPUT!$E9 - INPUT!$F9 *LOG10($D15 * AE$12)))^INPUT!$G9,
               0
               )
            )
        ),
    " ")</f>
        <v>0</v>
      </c>
      <c r="AF15" s="83">
        <f>IF($D15&gt;0,
      IF(UPPER(INPUT!$D9)="WEIBULL",
         INPUT!$H9 + (INPUT!$I9 - INPUT!$H9) * (1-EXP(-EXP(INPUT!$E9 + INPUT!$F9 *LOG10($D15 * AF$12)))),
         IF(UPPER(INPUT!$D9)="LOGIT",
            INPUT!$H9 + (INPUT!$I9 - INPUT!$H9) /(1+EXP(-INPUT!$E9 - INPUT!$F9 *LOG10($D15 * AF$12))),
            IF(UPPER(INPUT!$D9)="GLOGIT",
               INPUT!$H9 + (INPUT!$I9 - INPUT!$H9) /(1+EXP(-INPUT!$E9 - INPUT!$F9 *LOG10($D15 * AF$12)))^INPUT!$G9,
               0
               )
            )
        ),
    " ")</f>
        <v>0</v>
      </c>
      <c r="AG15" s="83">
        <f>IF($D15&gt;0,
      IF(UPPER(INPUT!$D9)="WEIBULL",
         INPUT!$H9 + (INPUT!$I9 - INPUT!$H9) * (1-EXP(-EXP(INPUT!$E9 + INPUT!$F9 *LOG10($D15 * AG$12)))),
         IF(UPPER(INPUT!$D9)="LOGIT",
            INPUT!$H9 + (INPUT!$I9 - INPUT!$H9) /(1+EXP(-INPUT!$E9 - INPUT!$F9 *LOG10($D15 * AG$12))),
            IF(UPPER(INPUT!$D9)="GLOGIT",
               INPUT!$H9 + (INPUT!$I9 - INPUT!$H9) /(1+EXP(-INPUT!$E9 - INPUT!$F9 *LOG10($D15 * AG$12)))^INPUT!$G9,
               0
               )
            )
        ),
    " ")</f>
        <v>0</v>
      </c>
      <c r="AH15" s="83">
        <f>IF($D15&gt;0,
      IF(UPPER(INPUT!$D9)="WEIBULL",
         INPUT!$H9 + (INPUT!$I9 - INPUT!$H9) * (1-EXP(-EXP(INPUT!$E9 + INPUT!$F9 *LOG10($D15 * AH$12)))),
         IF(UPPER(INPUT!$D9)="LOGIT",
            INPUT!$H9 + (INPUT!$I9 - INPUT!$H9) /(1+EXP(-INPUT!$E9 - INPUT!$F9 *LOG10($D15 * AH$12))),
            IF(UPPER(INPUT!$D9)="GLOGIT",
               INPUT!$H9 + (INPUT!$I9 - INPUT!$H9) /(1+EXP(-INPUT!$E9 - INPUT!$F9 *LOG10($D15 * AH$12)))^INPUT!$G9,
               0
               )
            )
        ),
    " ")</f>
        <v>0</v>
      </c>
      <c r="AI15" s="83">
        <f>IF($D15&gt;0,
      IF(UPPER(INPUT!$D9)="WEIBULL",
         INPUT!$H9 + (INPUT!$I9 - INPUT!$H9) * (1-EXP(-EXP(INPUT!$E9 + INPUT!$F9 *LOG10($D15 * AI$12)))),
         IF(UPPER(INPUT!$D9)="LOGIT",
            INPUT!$H9 + (INPUT!$I9 - INPUT!$H9) /(1+EXP(-INPUT!$E9 - INPUT!$F9 *LOG10($D15 * AI$12))),
            IF(UPPER(INPUT!$D9)="GLOGIT",
               INPUT!$H9 + (INPUT!$I9 - INPUT!$H9) /(1+EXP(-INPUT!$E9 - INPUT!$F9 *LOG10($D15 * AI$12)))^INPUT!$G9,
               0
               )
            )
        ),
    " ")</f>
        <v>2.2204460492503131E-16</v>
      </c>
      <c r="AJ15" s="83">
        <f>IF($D15&gt;0,
      IF(UPPER(INPUT!$D9)="WEIBULL",
         INPUT!$H9 + (INPUT!$I9 - INPUT!$H9) * (1-EXP(-EXP(INPUT!$E9 + INPUT!$F9 *LOG10($D15 * AJ$12)))),
         IF(UPPER(INPUT!$D9)="LOGIT",
            INPUT!$H9 + (INPUT!$I9 - INPUT!$H9) /(1+EXP(-INPUT!$E9 - INPUT!$F9 *LOG10($D15 * AJ$12))),
            IF(UPPER(INPUT!$D9)="GLOGIT",
               INPUT!$H9 + (INPUT!$I9 - INPUT!$H9) /(1+EXP(-INPUT!$E9 - INPUT!$F9 *LOG10($D15 * AJ$12)))^INPUT!$G9,
               0
               )
            )
        ),
    " ")</f>
        <v>8.659739592076221E-15</v>
      </c>
      <c r="AK15" s="83">
        <f>IF($D15&gt;0,
      IF(UPPER(INPUT!$D9)="WEIBULL",
         INPUT!$H9 + (INPUT!$I9 - INPUT!$H9) * (1-EXP(-EXP(INPUT!$E9 + INPUT!$F9 *LOG10($D15 * AK$12)))),
         IF(UPPER(INPUT!$D9)="LOGIT",
            INPUT!$H9 + (INPUT!$I9 - INPUT!$H9) /(1+EXP(-INPUT!$E9 - INPUT!$F9 *LOG10($D15 * AK$12))),
            IF(UPPER(INPUT!$D9)="GLOGIT",
               INPUT!$H9 + (INPUT!$I9 - INPUT!$H9) /(1+EXP(-INPUT!$E9 - INPUT!$F9 *LOG10($D15 * AK$12)))^INPUT!$G9,
               0
               )
            )
        ),
    " ")</f>
        <v>2.9098945475425353E-13</v>
      </c>
      <c r="AL15" s="83">
        <f>IF($D15&gt;0,
      IF(UPPER(INPUT!$D9)="WEIBULL",
         INPUT!$H9 + (INPUT!$I9 - INPUT!$H9) * (1-EXP(-EXP(INPUT!$E9 + INPUT!$F9 *LOG10($D15 * AL$12)))),
         IF(UPPER(INPUT!$D9)="LOGIT",
            INPUT!$H9 + (INPUT!$I9 - INPUT!$H9) /(1+EXP(-INPUT!$E9 - INPUT!$F9 *LOG10($D15 * AL$12))),
            IF(UPPER(INPUT!$D9)="GLOGIT",
               INPUT!$H9 + (INPUT!$I9 - INPUT!$H9) /(1+EXP(-INPUT!$E9 - INPUT!$F9 *LOG10($D15 * AL$12)))^INPUT!$G9,
               0
               )
            )
        ),
    " ")</f>
        <v>9.7564178958009506E-12</v>
      </c>
      <c r="AM15" s="83">
        <f>IF($D15&gt;0,
      IF(UPPER(INPUT!$D9)="WEIBULL",
         INPUT!$H9 + (INPUT!$I9 - INPUT!$H9) * (1-EXP(-EXP(INPUT!$E9 + INPUT!$F9 *LOG10($D15 * AM$12)))),
         IF(UPPER(INPUT!$D9)="LOGIT",
            INPUT!$H9 + (INPUT!$I9 - INPUT!$H9) /(1+EXP(-INPUT!$E9 - INPUT!$F9 *LOG10($D15 * AM$12))),
            IF(UPPER(INPUT!$D9)="GLOGIT",
               INPUT!$H9 + (INPUT!$I9 - INPUT!$H9) /(1+EXP(-INPUT!$E9 - INPUT!$F9 *LOG10($D15 * AM$12)))^INPUT!$G9,
               0
               )
            )
        ),
    " ")</f>
        <v>3.2715885556200419E-10</v>
      </c>
      <c r="AN15" s="83">
        <f>IF($D15&gt;0,
      IF(UPPER(INPUT!$D9)="WEIBULL",
         INPUT!$H9 + (INPUT!$I9 - INPUT!$H9) * (1-EXP(-EXP(INPUT!$E9 + INPUT!$F9 *LOG10($D15 * AN$12)))),
         IF(UPPER(INPUT!$D9)="LOGIT",
            INPUT!$H9 + (INPUT!$I9 - INPUT!$H9) /(1+EXP(-INPUT!$E9 - INPUT!$F9 *LOG10($D15 * AN$12))),
            IF(UPPER(INPUT!$D9)="GLOGIT",
               INPUT!$H9 + (INPUT!$I9 - INPUT!$H9) /(1+EXP(-INPUT!$E9 - INPUT!$F9 *LOG10($D15 * AN$12)))^INPUT!$G9,
               0
               )
            )
        ),
    " ")</f>
        <v>1.0970508723673333E-8</v>
      </c>
      <c r="AO15" s="83">
        <f>IF($D15&gt;0,
      IF(UPPER(INPUT!$D9)="WEIBULL",
         INPUT!$H9 + (INPUT!$I9 - INPUT!$H9) * (1-EXP(-EXP(INPUT!$E9 + INPUT!$F9 *LOG10($D15 * AO$12)))),
         IF(UPPER(INPUT!$D9)="LOGIT",
            INPUT!$H9 + (INPUT!$I9 - INPUT!$H9) /(1+EXP(-INPUT!$E9 - INPUT!$F9 *LOG10($D15 * AO$12))),
            IF(UPPER(INPUT!$D9)="GLOGIT",
               INPUT!$H9 + (INPUT!$I9 - INPUT!$H9) /(1+EXP(-INPUT!$E9 - INPUT!$F9 *LOG10($D15 * AO$12)))^INPUT!$G9,
               0
               )
            )
        ),
    " ")</f>
        <v>3.6787031421070537E-7</v>
      </c>
      <c r="AP15" s="83">
        <f>IF($D15&gt;0,
      IF(UPPER(INPUT!$D9)="WEIBULL",
         INPUT!$H9 + (INPUT!$I9 - INPUT!$H9) * (1-EXP(-EXP(INPUT!$E9 + INPUT!$F9 *LOG10($D15 * AP$12)))),
         IF(UPPER(INPUT!$D9)="LOGIT",
            INPUT!$H9 + (INPUT!$I9 - INPUT!$H9) /(1+EXP(-INPUT!$E9 - INPUT!$F9 *LOG10($D15 * AP$12))),
            IF(UPPER(INPUT!$D9)="GLOGIT",
               INPUT!$H9 + (INPUT!$I9 - INPUT!$H9) /(1+EXP(-INPUT!$E9 - INPUT!$F9 *LOG10($D15 * AP$12)))^INPUT!$G9,
               0
               )
            )
        ),
    " ")</f>
        <v>1.233559772195747E-5</v>
      </c>
      <c r="AQ15" s="83">
        <f>IF($D15&gt;0,
      IF(UPPER(INPUT!$D9)="WEIBULL",
         INPUT!$H9 + (INPUT!$I9 - INPUT!$H9) * (1-EXP(-EXP(INPUT!$E9 + INPUT!$F9 *LOG10($D15 * AQ$12)))),
         IF(UPPER(INPUT!$D9)="LOGIT",
            INPUT!$H9 + (INPUT!$I9 - INPUT!$H9) /(1+EXP(-INPUT!$E9 - INPUT!$F9 *LOG10($D15 * AQ$12))),
            IF(UPPER(INPUT!$D9)="GLOGIT",
               INPUT!$H9 + (INPUT!$I9 - INPUT!$H9) /(1+EXP(-INPUT!$E9 - INPUT!$F9 *LOG10($D15 * AQ$12)))^INPUT!$G9,
               0
               )
            )
        ),
    " ")</f>
        <v>4.1356246087231874E-4</v>
      </c>
      <c r="AR15" s="83">
        <f>IF($D15&gt;0,
      IF(UPPER(INPUT!$D9)="WEIBULL",
         INPUT!$H9 + (INPUT!$I9 - INPUT!$H9) * (1-EXP(-EXP(INPUT!$E9 + INPUT!$F9 *LOG10($D15 * AR$12)))),
         IF(UPPER(INPUT!$D9)="LOGIT",
            INPUT!$H9 + (INPUT!$I9 - INPUT!$H9) /(1+EXP(-INPUT!$E9 - INPUT!$F9 *LOG10($D15 * AR$12))),
            IF(UPPER(INPUT!$D9)="GLOGIT",
               INPUT!$H9 + (INPUT!$I9 - INPUT!$H9) /(1+EXP(-INPUT!$E9 - INPUT!$F9 *LOG10($D15 * AR$12)))^INPUT!$G9,
               0
               )
            )
        ),
    " ")</f>
        <v>1.3774964141938684E-2</v>
      </c>
      <c r="AS15" s="83">
        <f>IF($D15&gt;0,
      IF(UPPER(INPUT!$D9)="WEIBULL",
         INPUT!$H9 + (INPUT!$I9 - INPUT!$H9) * (1-EXP(-EXP(INPUT!$E9 + INPUT!$F9 *LOG10($D15 * AS$12)))),
         IF(UPPER(INPUT!$D9)="LOGIT",
            INPUT!$H9 + (INPUT!$I9 - INPUT!$H9) /(1+EXP(-INPUT!$E9 - INPUT!$F9 *LOG10($D15 * AS$12))),
            IF(UPPER(INPUT!$D9)="GLOGIT",
               INPUT!$H9 + (INPUT!$I9 - INPUT!$H9) /(1+EXP(-INPUT!$E9 - INPUT!$F9 *LOG10($D15 * AS$12)))^INPUT!$G9,
               0
               )
            )
        ),
    " ")</f>
        <v>0.3719416272818995</v>
      </c>
      <c r="AT15" s="83">
        <f>IF($D15&gt;0,
      IF(UPPER(INPUT!$D9)="WEIBULL",
         INPUT!$H9 + (INPUT!$I9 - INPUT!$H9) * (1-EXP(-EXP(INPUT!$E9 + INPUT!$F9 *LOG10($D15 * AT$12)))),
         IF(UPPER(INPUT!$D9)="LOGIT",
            INPUT!$H9 + (INPUT!$I9 - INPUT!$H9) /(1+EXP(-INPUT!$E9 - INPUT!$F9 *LOG10($D15 * AT$12))),
            IF(UPPER(INPUT!$D9)="GLOGIT",
               INPUT!$H9 + (INPUT!$I9 - INPUT!$H9) /(1+EXP(-INPUT!$E9 - INPUT!$F9 *LOG10($D15 * AT$12)))^INPUT!$G9,
               0
               )
            )
        ),
    " ")</f>
        <v>0.99999983157666894</v>
      </c>
      <c r="AU15" s="83">
        <f>IF($D15&gt;0,
      IF(UPPER(INPUT!$D9)="WEIBULL",
         INPUT!$H9 + (INPUT!$I9 - INPUT!$H9) * (1-EXP(-EXP(INPUT!$E9 + INPUT!$F9 *LOG10($D15 * AU$12)))),
         IF(UPPER(INPUT!$D9)="LOGIT",
            INPUT!$H9 + (INPUT!$I9 - INPUT!$H9) /(1+EXP(-INPUT!$E9 - INPUT!$F9 *LOG10($D15 * AU$12))),
            IF(UPPER(INPUT!$D9)="GLOGIT",
               INPUT!$H9 + (INPUT!$I9 - INPUT!$H9) /(1+EXP(-INPUT!$E9 - INPUT!$F9 *LOG10($D15 * AU$12)))^INPUT!$G9,
               0
               )
            )
        ),
    " ")</f>
        <v>1</v>
      </c>
      <c r="AV15" s="83">
        <f>IF($D15&gt;0,
      IF(UPPER(INPUT!$D9)="WEIBULL",
         INPUT!$H9 + (INPUT!$I9 - INPUT!$H9) * (1-EXP(-EXP(INPUT!$E9 + INPUT!$F9 *LOG10($D15 * AV$12)))),
         IF(UPPER(INPUT!$D9)="LOGIT",
            INPUT!$H9 + (INPUT!$I9 - INPUT!$H9) /(1+EXP(-INPUT!$E9 - INPUT!$F9 *LOG10($D15 * AV$12))),
            IF(UPPER(INPUT!$D9)="GLOGIT",
               INPUT!$H9 + (INPUT!$I9 - INPUT!$H9) /(1+EXP(-INPUT!$E9 - INPUT!$F9 *LOG10($D15 * AV$12)))^INPUT!$G9,
               0
               )
            )
        ),
    " ")</f>
        <v>1</v>
      </c>
      <c r="AW15" s="83">
        <f>IF($D15&gt;0,
      IF(UPPER(INPUT!$D9)="WEIBULL",
         INPUT!$H9 + (INPUT!$I9 - INPUT!$H9) * (1-EXP(-EXP(INPUT!$E9 + INPUT!$F9 *LOG10($D15 * AW$12)))),
         IF(UPPER(INPUT!$D9)="LOGIT",
            INPUT!$H9 + (INPUT!$I9 - INPUT!$H9) /(1+EXP(-INPUT!$E9 - INPUT!$F9 *LOG10($D15 * AW$12))),
            IF(UPPER(INPUT!$D9)="GLOGIT",
               INPUT!$H9 + (INPUT!$I9 - INPUT!$H9) /(1+EXP(-INPUT!$E9 - INPUT!$F9 *LOG10($D15 * AW$12)))^INPUT!$G9,
               0
               )
            )
        ),
    " ")</f>
        <v>1</v>
      </c>
      <c r="AX15" s="83">
        <f>IF($D15&gt;0,
      IF(UPPER(INPUT!$D9)="WEIBULL",
         INPUT!$H9 + (INPUT!$I9 - INPUT!$H9) * (1-EXP(-EXP(INPUT!$E9 + INPUT!$F9 *LOG10($D15 * AX$12)))),
         IF(UPPER(INPUT!$D9)="LOGIT",
            INPUT!$H9 + (INPUT!$I9 - INPUT!$H9) /(1+EXP(-INPUT!$E9 - INPUT!$F9 *LOG10($D15 * AX$12))),
            IF(UPPER(INPUT!$D9)="GLOGIT",
               INPUT!$H9 + (INPUT!$I9 - INPUT!$H9) /(1+EXP(-INPUT!$E9 - INPUT!$F9 *LOG10($D15 * AX$12)))^INPUT!$G9,
               0
               )
            )
        ),
    " ")</f>
        <v>1</v>
      </c>
      <c r="AY15" s="83">
        <f>IF($D15&gt;0,
      IF(UPPER(INPUT!$D9)="WEIBULL",
         INPUT!$H9 + (INPUT!$I9 - INPUT!$H9) * (1-EXP(-EXP(INPUT!$E9 + INPUT!$F9 *LOG10($D15 * AY$12)))),
         IF(UPPER(INPUT!$D9)="LOGIT",
            INPUT!$H9 + (INPUT!$I9 - INPUT!$H9) /(1+EXP(-INPUT!$E9 - INPUT!$F9 *LOG10($D15 * AY$12))),
            IF(UPPER(INPUT!$D9)="GLOGIT",
               INPUT!$H9 + (INPUT!$I9 - INPUT!$H9) /(1+EXP(-INPUT!$E9 - INPUT!$F9 *LOG10($D15 * AY$12)))^INPUT!$G9,
               0
               )
            )
        ),
    " ")</f>
        <v>1</v>
      </c>
      <c r="AZ15" s="83">
        <f>IF($D15&gt;0,
      IF(UPPER(INPUT!$D9)="WEIBULL",
         INPUT!$H9 + (INPUT!$I9 - INPUT!$H9) * (1-EXP(-EXP(INPUT!$E9 + INPUT!$F9 *LOG10($D15 * AZ$12)))),
         IF(UPPER(INPUT!$D9)="LOGIT",
            INPUT!$H9 + (INPUT!$I9 - INPUT!$H9) /(1+EXP(-INPUT!$E9 - INPUT!$F9 *LOG10($D15 * AZ$12))),
            IF(UPPER(INPUT!$D9)="GLOGIT",
               INPUT!$H9 + (INPUT!$I9 - INPUT!$H9) /(1+EXP(-INPUT!$E9 - INPUT!$F9 *LOG10($D15 * AZ$12)))^INPUT!$G9,
               0
               )
            )
        ),
    " ")</f>
        <v>1</v>
      </c>
      <c r="BA15" s="83">
        <f>IF($D15&gt;0,
      IF(UPPER(INPUT!$D9)="WEIBULL",
         INPUT!$H9 + (INPUT!$I9 - INPUT!$H9) * (1-EXP(-EXP(INPUT!$E9 + INPUT!$F9 *LOG10($D15 * BA$12)))),
         IF(UPPER(INPUT!$D9)="LOGIT",
            INPUT!$H9 + (INPUT!$I9 - INPUT!$H9) /(1+EXP(-INPUT!$E9 - INPUT!$F9 *LOG10($D15 * BA$12))),
            IF(UPPER(INPUT!$D9)="GLOGIT",
               INPUT!$H9 + (INPUT!$I9 - INPUT!$H9) /(1+EXP(-INPUT!$E9 - INPUT!$F9 *LOG10($D15 * BA$12)))^INPUT!$G9,
               0
               )
            )
        ),
    " ")</f>
        <v>1</v>
      </c>
      <c r="BB15" s="83">
        <f>IF($D15&gt;0,
      IF(UPPER(INPUT!$D9)="WEIBULL",
         INPUT!$H9 + (INPUT!$I9 - INPUT!$H9) * (1-EXP(-EXP(INPUT!$E9 + INPUT!$F9 *LOG10($D15 * BB$12)))),
         IF(UPPER(INPUT!$D9)="LOGIT",
            INPUT!$H9 + (INPUT!$I9 - INPUT!$H9) /(1+EXP(-INPUT!$E9 - INPUT!$F9 *LOG10($D15 * BB$12))),
            IF(UPPER(INPUT!$D9)="GLOGIT",
               INPUT!$H9 + (INPUT!$I9 - INPUT!$H9) /(1+EXP(-INPUT!$E9 - INPUT!$F9 *LOG10($D15 * BB$12)))^INPUT!$G9,
               0
               )
            )
        ),
    " ")</f>
        <v>1</v>
      </c>
      <c r="BC15" s="84">
        <f>IF($D15&gt;0,
      IF(UPPER(INPUT!$D9)="WEIBULL",
         INPUT!$H9 + (INPUT!$I9 - INPUT!$H9) * (1-EXP(-EXP(INPUT!$E9 + INPUT!$F9 *LOG10($D15 * BC$12)))),
         IF(UPPER(INPUT!$D9)="LOGIT",
            INPUT!$H9 + (INPUT!$I9 - INPUT!$H9) /(1+EXP(-INPUT!$E9 - INPUT!$F9 *LOG10($D15 * BC$12))),
            IF(UPPER(INPUT!$D9)="GLOGIT",
               INPUT!$H9 + (INPUT!$I9 - INPUT!$H9) /(1+EXP(-INPUT!$E9 - INPUT!$F9 *LOG10($D15 * BC$12)))^INPUT!$G9,
               0
               )
            )
        ),
    " ")</f>
        <v>1</v>
      </c>
    </row>
    <row r="16" spans="2:62" x14ac:dyDescent="0.4">
      <c r="B16" s="41"/>
      <c r="C16" s="1" t="str">
        <f>INPUT!C10</f>
        <v>Chlorophene</v>
      </c>
      <c r="D16" s="2">
        <f>INPUT!L10</f>
        <v>1.257839107130145E-2</v>
      </c>
      <c r="E16" s="85">
        <f>IF($D16&gt;0,
      IF(UPPER(INPUT!$D10)="WEIBULL",
         INPUT!$H10 + (INPUT!$I10 - INPUT!$H10) * (1-EXP(-EXP(INPUT!$E10 + INPUT!$F10 *LOG10($D16 * E$12)))),
         IF(UPPER(INPUT!$D10)="LOGIT",
            INPUT!$H10 + (INPUT!$I10 - INPUT!$H10) /(1+EXP(-INPUT!$E10 - INPUT!$F10 *LOG10($D16 * E$12))),
            IF(UPPER(INPUT!$D10)="GLOGIT",
               INPUT!$H10 + (INPUT!$I10 - INPUT!$H10) /(1+EXP(-INPUT!$E10 - INPUT!$F10 *LOG10($D16 * E$12)))^INPUT!$G10,
               0
               )
            )
        ),
    " ")</f>
        <v>0</v>
      </c>
      <c r="F16" s="86">
        <f>IF($D16&gt;0,
      IF(UPPER(INPUT!$D10)="WEIBULL",
         INPUT!$H10 + (INPUT!$I10 - INPUT!$H10) * (1-EXP(-EXP(INPUT!$E10 + INPUT!$F10 *LOG10($D16 * F$12)))),
         IF(UPPER(INPUT!$D10)="LOGIT",
            INPUT!$H10 + (INPUT!$I10 - INPUT!$H10) /(1+EXP(-INPUT!$E10 - INPUT!$F10 *LOG10($D16 * F$12))),
            IF(UPPER(INPUT!$D10)="GLOGIT",
               INPUT!$H10 + (INPUT!$I10 - INPUT!$H10) /(1+EXP(-INPUT!$E10 - INPUT!$F10 *LOG10($D16 * F$12)))^INPUT!$G10,
               0
               )
            )
        ),
    " ")</f>
        <v>0</v>
      </c>
      <c r="G16" s="86">
        <f>IF($D16&gt;0,
      IF(UPPER(INPUT!$D10)="WEIBULL",
         INPUT!$H10 + (INPUT!$I10 - INPUT!$H10) * (1-EXP(-EXP(INPUT!$E10 + INPUT!$F10 *LOG10($D16 * G$12)))),
         IF(UPPER(INPUT!$D10)="LOGIT",
            INPUT!$H10 + (INPUT!$I10 - INPUT!$H10) /(1+EXP(-INPUT!$E10 - INPUT!$F10 *LOG10($D16 * G$12))),
            IF(UPPER(INPUT!$D10)="GLOGIT",
               INPUT!$H10 + (INPUT!$I10 - INPUT!$H10) /(1+EXP(-INPUT!$E10 - INPUT!$F10 *LOG10($D16 * G$12)))^INPUT!$G10,
               0
               )
            )
        ),
    " ")</f>
        <v>0</v>
      </c>
      <c r="H16" s="86">
        <f>IF($D16&gt;0,
      IF(UPPER(INPUT!$D10)="WEIBULL",
         INPUT!$H10 + (INPUT!$I10 - INPUT!$H10) * (1-EXP(-EXP(INPUT!$E10 + INPUT!$F10 *LOG10($D16 * H$12)))),
         IF(UPPER(INPUT!$D10)="LOGIT",
            INPUT!$H10 + (INPUT!$I10 - INPUT!$H10) /(1+EXP(-INPUT!$E10 - INPUT!$F10 *LOG10($D16 * H$12))),
            IF(UPPER(INPUT!$D10)="GLOGIT",
               INPUT!$H10 + (INPUT!$I10 - INPUT!$H10) /(1+EXP(-INPUT!$E10 - INPUT!$F10 *LOG10($D16 * H$12)))^INPUT!$G10,
               0
               )
            )
        ),
    " ")</f>
        <v>0</v>
      </c>
      <c r="I16" s="86">
        <f>IF($D16&gt;0,
      IF(UPPER(INPUT!$D10)="WEIBULL",
         INPUT!$H10 + (INPUT!$I10 - INPUT!$H10) * (1-EXP(-EXP(INPUT!$E10 + INPUT!$F10 *LOG10($D16 * I$12)))),
         IF(UPPER(INPUT!$D10)="LOGIT",
            INPUT!$H10 + (INPUT!$I10 - INPUT!$H10) /(1+EXP(-INPUT!$E10 - INPUT!$F10 *LOG10($D16 * I$12))),
            IF(UPPER(INPUT!$D10)="GLOGIT",
               INPUT!$H10 + (INPUT!$I10 - INPUT!$H10) /(1+EXP(-INPUT!$E10 - INPUT!$F10 *LOG10($D16 * I$12)))^INPUT!$G10,
               0
               )
            )
        ),
    " ")</f>
        <v>0</v>
      </c>
      <c r="J16" s="86">
        <f>IF($D16&gt;0,
      IF(UPPER(INPUT!$D10)="WEIBULL",
         INPUT!$H10 + (INPUT!$I10 - INPUT!$H10) * (1-EXP(-EXP(INPUT!$E10 + INPUT!$F10 *LOG10($D16 * J$12)))),
         IF(UPPER(INPUT!$D10)="LOGIT",
            INPUT!$H10 + (INPUT!$I10 - INPUT!$H10) /(1+EXP(-INPUT!$E10 - INPUT!$F10 *LOG10($D16 * J$12))),
            IF(UPPER(INPUT!$D10)="GLOGIT",
               INPUT!$H10 + (INPUT!$I10 - INPUT!$H10) /(1+EXP(-INPUT!$E10 - INPUT!$F10 *LOG10($D16 * J$12)))^INPUT!$G10,
               0
               )
            )
        ),
    " ")</f>
        <v>0</v>
      </c>
      <c r="K16" s="86">
        <f>IF($D16&gt;0,
      IF(UPPER(INPUT!$D10)="WEIBULL",
         INPUT!$H10 + (INPUT!$I10 - INPUT!$H10) * (1-EXP(-EXP(INPUT!$E10 + INPUT!$F10 *LOG10($D16 * K$12)))),
         IF(UPPER(INPUT!$D10)="LOGIT",
            INPUT!$H10 + (INPUT!$I10 - INPUT!$H10) /(1+EXP(-INPUT!$E10 - INPUT!$F10 *LOG10($D16 * K$12))),
            IF(UPPER(INPUT!$D10)="GLOGIT",
               INPUT!$H10 + (INPUT!$I10 - INPUT!$H10) /(1+EXP(-INPUT!$E10 - INPUT!$F10 *LOG10($D16 * K$12)))^INPUT!$G10,
               0
               )
            )
        ),
    " ")</f>
        <v>0</v>
      </c>
      <c r="L16" s="86">
        <f>IF($D16&gt;0,
      IF(UPPER(INPUT!$D10)="WEIBULL",
         INPUT!$H10 + (INPUT!$I10 - INPUT!$H10) * (1-EXP(-EXP(INPUT!$E10 + INPUT!$F10 *LOG10($D16 * L$12)))),
         IF(UPPER(INPUT!$D10)="LOGIT",
            INPUT!$H10 + (INPUT!$I10 - INPUT!$H10) /(1+EXP(-INPUT!$E10 - INPUT!$F10 *LOG10($D16 * L$12))),
            IF(UPPER(INPUT!$D10)="GLOGIT",
               INPUT!$H10 + (INPUT!$I10 - INPUT!$H10) /(1+EXP(-INPUT!$E10 - INPUT!$F10 *LOG10($D16 * L$12)))^INPUT!$G10,
               0
               )
            )
        ),
    " ")</f>
        <v>0</v>
      </c>
      <c r="M16" s="86">
        <f>IF($D16&gt;0,
      IF(UPPER(INPUT!$D10)="WEIBULL",
         INPUT!$H10 + (INPUT!$I10 - INPUT!$H10) * (1-EXP(-EXP(INPUT!$E10 + INPUT!$F10 *LOG10($D16 * M$12)))),
         IF(UPPER(INPUT!$D10)="LOGIT",
            INPUT!$H10 + (INPUT!$I10 - INPUT!$H10) /(1+EXP(-INPUT!$E10 - INPUT!$F10 *LOG10($D16 * M$12))),
            IF(UPPER(INPUT!$D10)="GLOGIT",
               INPUT!$H10 + (INPUT!$I10 - INPUT!$H10) /(1+EXP(-INPUT!$E10 - INPUT!$F10 *LOG10($D16 * M$12)))^INPUT!$G10,
               0
               )
            )
        ),
    " ")</f>
        <v>0</v>
      </c>
      <c r="N16" s="86">
        <f>IF($D16&gt;0,
      IF(UPPER(INPUT!$D10)="WEIBULL",
         INPUT!$H10 + (INPUT!$I10 - INPUT!$H10) * (1-EXP(-EXP(INPUT!$E10 + INPUT!$F10 *LOG10($D16 * N$12)))),
         IF(UPPER(INPUT!$D10)="LOGIT",
            INPUT!$H10 + (INPUT!$I10 - INPUT!$H10) /(1+EXP(-INPUT!$E10 - INPUT!$F10 *LOG10($D16 * N$12))),
            IF(UPPER(INPUT!$D10)="GLOGIT",
               INPUT!$H10 + (INPUT!$I10 - INPUT!$H10) /(1+EXP(-INPUT!$E10 - INPUT!$F10 *LOG10($D16 * N$12)))^INPUT!$G10,
               0
               )
            )
        ),
    " ")</f>
        <v>0</v>
      </c>
      <c r="O16" s="86">
        <f>IF($D16&gt;0,
      IF(UPPER(INPUT!$D10)="WEIBULL",
         INPUT!$H10 + (INPUT!$I10 - INPUT!$H10) * (1-EXP(-EXP(INPUT!$E10 + INPUT!$F10 *LOG10($D16 * O$12)))),
         IF(UPPER(INPUT!$D10)="LOGIT",
            INPUT!$H10 + (INPUT!$I10 - INPUT!$H10) /(1+EXP(-INPUT!$E10 - INPUT!$F10 *LOG10($D16 * O$12))),
            IF(UPPER(INPUT!$D10)="GLOGIT",
               INPUT!$H10 + (INPUT!$I10 - INPUT!$H10) /(1+EXP(-INPUT!$E10 - INPUT!$F10 *LOG10($D16 * O$12)))^INPUT!$G10,
               0
               )
            )
        ),
    " ")</f>
        <v>0</v>
      </c>
      <c r="P16" s="86">
        <f>IF($D16&gt;0,
      IF(UPPER(INPUT!$D10)="WEIBULL",
         INPUT!$H10 + (INPUT!$I10 - INPUT!$H10) * (1-EXP(-EXP(INPUT!$E10 + INPUT!$F10 *LOG10($D16 * P$12)))),
         IF(UPPER(INPUT!$D10)="LOGIT",
            INPUT!$H10 + (INPUT!$I10 - INPUT!$H10) /(1+EXP(-INPUT!$E10 - INPUT!$F10 *LOG10($D16 * P$12))),
            IF(UPPER(INPUT!$D10)="GLOGIT",
               INPUT!$H10 + (INPUT!$I10 - INPUT!$H10) /(1+EXP(-INPUT!$E10 - INPUT!$F10 *LOG10($D16 * P$12)))^INPUT!$G10,
               0
               )
            )
        ),
    " ")</f>
        <v>0</v>
      </c>
      <c r="Q16" s="86">
        <f>IF($D16&gt;0,
      IF(UPPER(INPUT!$D10)="WEIBULL",
         INPUT!$H10 + (INPUT!$I10 - INPUT!$H10) * (1-EXP(-EXP(INPUT!$E10 + INPUT!$F10 *LOG10($D16 * Q$12)))),
         IF(UPPER(INPUT!$D10)="LOGIT",
            INPUT!$H10 + (INPUT!$I10 - INPUT!$H10) /(1+EXP(-INPUT!$E10 - INPUT!$F10 *LOG10($D16 * Q$12))),
            IF(UPPER(INPUT!$D10)="GLOGIT",
               INPUT!$H10 + (INPUT!$I10 - INPUT!$H10) /(1+EXP(-INPUT!$E10 - INPUT!$F10 *LOG10($D16 * Q$12)))^INPUT!$G10,
               0
               )
            )
        ),
    " ")</f>
        <v>0</v>
      </c>
      <c r="R16" s="86">
        <f>IF($D16&gt;0,
      IF(UPPER(INPUT!$D10)="WEIBULL",
         INPUT!$H10 + (INPUT!$I10 - INPUT!$H10) * (1-EXP(-EXP(INPUT!$E10 + INPUT!$F10 *LOG10($D16 * R$12)))),
         IF(UPPER(INPUT!$D10)="LOGIT",
            INPUT!$H10 + (INPUT!$I10 - INPUT!$H10) /(1+EXP(-INPUT!$E10 - INPUT!$F10 *LOG10($D16 * R$12))),
            IF(UPPER(INPUT!$D10)="GLOGIT",
               INPUT!$H10 + (INPUT!$I10 - INPUT!$H10) /(1+EXP(-INPUT!$E10 - INPUT!$F10 *LOG10($D16 * R$12)))^INPUT!$G10,
               0
               )
            )
        ),
    " ")</f>
        <v>0</v>
      </c>
      <c r="S16" s="86">
        <f>IF($D16&gt;0,
      IF(UPPER(INPUT!$D10)="WEIBULL",
         INPUT!$H10 + (INPUT!$I10 - INPUT!$H10) * (1-EXP(-EXP(INPUT!$E10 + INPUT!$F10 *LOG10($D16 * S$12)))),
         IF(UPPER(INPUT!$D10)="LOGIT",
            INPUT!$H10 + (INPUT!$I10 - INPUT!$H10) /(1+EXP(-INPUT!$E10 - INPUT!$F10 *LOG10($D16 * S$12))),
            IF(UPPER(INPUT!$D10)="GLOGIT",
               INPUT!$H10 + (INPUT!$I10 - INPUT!$H10) /(1+EXP(-INPUT!$E10 - INPUT!$F10 *LOG10($D16 * S$12)))^INPUT!$G10,
               0
               )
            )
        ),
    " ")</f>
        <v>0</v>
      </c>
      <c r="T16" s="86">
        <f>IF($D16&gt;0,
      IF(UPPER(INPUT!$D10)="WEIBULL",
         INPUT!$H10 + (INPUT!$I10 - INPUT!$H10) * (1-EXP(-EXP(INPUT!$E10 + INPUT!$F10 *LOG10($D16 * T$12)))),
         IF(UPPER(INPUT!$D10)="LOGIT",
            INPUT!$H10 + (INPUT!$I10 - INPUT!$H10) /(1+EXP(-INPUT!$E10 - INPUT!$F10 *LOG10($D16 * T$12))),
            IF(UPPER(INPUT!$D10)="GLOGIT",
               INPUT!$H10 + (INPUT!$I10 - INPUT!$H10) /(1+EXP(-INPUT!$E10 - INPUT!$F10 *LOG10($D16 * T$12)))^INPUT!$G10,
               0
               )
            )
        ),
    " ")</f>
        <v>0</v>
      </c>
      <c r="U16" s="86">
        <f>IF($D16&gt;0,
      IF(UPPER(INPUT!$D10)="WEIBULL",
         INPUT!$H10 + (INPUT!$I10 - INPUT!$H10) * (1-EXP(-EXP(INPUT!$E10 + INPUT!$F10 *LOG10($D16 * U$12)))),
         IF(UPPER(INPUT!$D10)="LOGIT",
            INPUT!$H10 + (INPUT!$I10 - INPUT!$H10) /(1+EXP(-INPUT!$E10 - INPUT!$F10 *LOG10($D16 * U$12))),
            IF(UPPER(INPUT!$D10)="GLOGIT",
               INPUT!$H10 + (INPUT!$I10 - INPUT!$H10) /(1+EXP(-INPUT!$E10 - INPUT!$F10 *LOG10($D16 * U$12)))^INPUT!$G10,
               0
               )
            )
        ),
    " ")</f>
        <v>0</v>
      </c>
      <c r="V16" s="86">
        <f>IF($D16&gt;0,
      IF(UPPER(INPUT!$D10)="WEIBULL",
         INPUT!$H10 + (INPUT!$I10 - INPUT!$H10) * (1-EXP(-EXP(INPUT!$E10 + INPUT!$F10 *LOG10($D16 * V$12)))),
         IF(UPPER(INPUT!$D10)="LOGIT",
            INPUT!$H10 + (INPUT!$I10 - INPUT!$H10) /(1+EXP(-INPUT!$E10 - INPUT!$F10 *LOG10($D16 * V$12))),
            IF(UPPER(INPUT!$D10)="GLOGIT",
               INPUT!$H10 + (INPUT!$I10 - INPUT!$H10) /(1+EXP(-INPUT!$E10 - INPUT!$F10 *LOG10($D16 * V$12)))^INPUT!$G10,
               0
               )
            )
        ),
    " ")</f>
        <v>0</v>
      </c>
      <c r="W16" s="86">
        <f>IF($D16&gt;0,
      IF(UPPER(INPUT!$D10)="WEIBULL",
         INPUT!$H10 + (INPUT!$I10 - INPUT!$H10) * (1-EXP(-EXP(INPUT!$E10 + INPUT!$F10 *LOG10($D16 * W$12)))),
         IF(UPPER(INPUT!$D10)="LOGIT",
            INPUT!$H10 + (INPUT!$I10 - INPUT!$H10) /(1+EXP(-INPUT!$E10 - INPUT!$F10 *LOG10($D16 * W$12))),
            IF(UPPER(INPUT!$D10)="GLOGIT",
               INPUT!$H10 + (INPUT!$I10 - INPUT!$H10) /(1+EXP(-INPUT!$E10 - INPUT!$F10 *LOG10($D16 * W$12)))^INPUT!$G10,
               0
               )
            )
        ),
    " ")</f>
        <v>0</v>
      </c>
      <c r="X16" s="86">
        <f>IF($D16&gt;0,
      IF(UPPER(INPUT!$D10)="WEIBULL",
         INPUT!$H10 + (INPUT!$I10 - INPUT!$H10) * (1-EXP(-EXP(INPUT!$E10 + INPUT!$F10 *LOG10($D16 * X$12)))),
         IF(UPPER(INPUT!$D10)="LOGIT",
            INPUT!$H10 + (INPUT!$I10 - INPUT!$H10) /(1+EXP(-INPUT!$E10 - INPUT!$F10 *LOG10($D16 * X$12))),
            IF(UPPER(INPUT!$D10)="GLOGIT",
               INPUT!$H10 + (INPUT!$I10 - INPUT!$H10) /(1+EXP(-INPUT!$E10 - INPUT!$F10 *LOG10($D16 * X$12)))^INPUT!$G10,
               0
               )
            )
        ),
    " ")</f>
        <v>0</v>
      </c>
      <c r="Y16" s="86">
        <f>IF($D16&gt;0,
      IF(UPPER(INPUT!$D10)="WEIBULL",
         INPUT!$H10 + (INPUT!$I10 - INPUT!$H10) * (1-EXP(-EXP(INPUT!$E10 + INPUT!$F10 *LOG10($D16 * Y$12)))),
         IF(UPPER(INPUT!$D10)="LOGIT",
            INPUT!$H10 + (INPUT!$I10 - INPUT!$H10) /(1+EXP(-INPUT!$E10 - INPUT!$F10 *LOG10($D16 * Y$12))),
            IF(UPPER(INPUT!$D10)="GLOGIT",
               INPUT!$H10 + (INPUT!$I10 - INPUT!$H10) /(1+EXP(-INPUT!$E10 - INPUT!$F10 *LOG10($D16 * Y$12)))^INPUT!$G10,
               0
               )
            )
        ),
    " ")</f>
        <v>0</v>
      </c>
      <c r="Z16" s="86">
        <f>IF($D16&gt;0,
      IF(UPPER(INPUT!$D10)="WEIBULL",
         INPUT!$H10 + (INPUT!$I10 - INPUT!$H10) * (1-EXP(-EXP(INPUT!$E10 + INPUT!$F10 *LOG10($D16 * Z$12)))),
         IF(UPPER(INPUT!$D10)="LOGIT",
            INPUT!$H10 + (INPUT!$I10 - INPUT!$H10) /(1+EXP(-INPUT!$E10 - INPUT!$F10 *LOG10($D16 * Z$12))),
            IF(UPPER(INPUT!$D10)="GLOGIT",
               INPUT!$H10 + (INPUT!$I10 - INPUT!$H10) /(1+EXP(-INPUT!$E10 - INPUT!$F10 *LOG10($D16 * Z$12)))^INPUT!$G10,
               0
               )
            )
        ),
    " ")</f>
        <v>0</v>
      </c>
      <c r="AA16" s="86">
        <f>IF($D16&gt;0,
      IF(UPPER(INPUT!$D10)="WEIBULL",
         INPUT!$H10 + (INPUT!$I10 - INPUT!$H10) * (1-EXP(-EXP(INPUT!$E10 + INPUT!$F10 *LOG10($D16 * AA$12)))),
         IF(UPPER(INPUT!$D10)="LOGIT",
            INPUT!$H10 + (INPUT!$I10 - INPUT!$H10) /(1+EXP(-INPUT!$E10 - INPUT!$F10 *LOG10($D16 * AA$12))),
            IF(UPPER(INPUT!$D10)="GLOGIT",
               INPUT!$H10 + (INPUT!$I10 - INPUT!$H10) /(1+EXP(-INPUT!$E10 - INPUT!$F10 *LOG10($D16 * AA$12)))^INPUT!$G10,
               0
               )
            )
        ),
    " ")</f>
        <v>0</v>
      </c>
      <c r="AB16" s="86">
        <f>IF($D16&gt;0,
      IF(UPPER(INPUT!$D10)="WEIBULL",
         INPUT!$H10 + (INPUT!$I10 - INPUT!$H10) * (1-EXP(-EXP(INPUT!$E10 + INPUT!$F10 *LOG10($D16 * AB$12)))),
         IF(UPPER(INPUT!$D10)="LOGIT",
            INPUT!$H10 + (INPUT!$I10 - INPUT!$H10) /(1+EXP(-INPUT!$E10 - INPUT!$F10 *LOG10($D16 * AB$12))),
            IF(UPPER(INPUT!$D10)="GLOGIT",
               INPUT!$H10 + (INPUT!$I10 - INPUT!$H10) /(1+EXP(-INPUT!$E10 - INPUT!$F10 *LOG10($D16 * AB$12)))^INPUT!$G10,
               0
               )
            )
        ),
    " ")</f>
        <v>1.1102230246251565E-16</v>
      </c>
      <c r="AC16" s="86">
        <f>IF($D16&gt;0,
      IF(UPPER(INPUT!$D10)="WEIBULL",
         INPUT!$H10 + (INPUT!$I10 - INPUT!$H10) * (1-EXP(-EXP(INPUT!$E10 + INPUT!$F10 *LOG10($D16 * AC$12)))),
         IF(UPPER(INPUT!$D10)="LOGIT",
            INPUT!$H10 + (INPUT!$I10 - INPUT!$H10) /(1+EXP(-INPUT!$E10 - INPUT!$F10 *LOG10($D16 * AC$12))),
            IF(UPPER(INPUT!$D10)="GLOGIT",
               INPUT!$H10 + (INPUT!$I10 - INPUT!$H10) /(1+EXP(-INPUT!$E10 - INPUT!$F10 *LOG10($D16 * AC$12)))^INPUT!$G10,
               0
               )
            )
        ),
    " ")</f>
        <v>7.7715611723760958E-16</v>
      </c>
      <c r="AD16" s="86">
        <f>IF($D16&gt;0,
      IF(UPPER(INPUT!$D10)="WEIBULL",
         INPUT!$H10 + (INPUT!$I10 - INPUT!$H10) * (1-EXP(-EXP(INPUT!$E10 + INPUT!$F10 *LOG10($D16 * AD$12)))),
         IF(UPPER(INPUT!$D10)="LOGIT",
            INPUT!$H10 + (INPUT!$I10 - INPUT!$H10) /(1+EXP(-INPUT!$E10 - INPUT!$F10 *LOG10($D16 * AD$12))),
            IF(UPPER(INPUT!$D10)="GLOGIT",
               INPUT!$H10 + (INPUT!$I10 - INPUT!$H10) /(1+EXP(-INPUT!$E10 - INPUT!$F10 *LOG10($D16 * AD$12)))^INPUT!$G10,
               0
               )
            )
        ),
    " ")</f>
        <v>6.9944050551384862E-15</v>
      </c>
      <c r="AE16" s="86">
        <f>IF($D16&gt;0,
      IF(UPPER(INPUT!$D10)="WEIBULL",
         INPUT!$H10 + (INPUT!$I10 - INPUT!$H10) * (1-EXP(-EXP(INPUT!$E10 + INPUT!$F10 *LOG10($D16 * AE$12)))),
         IF(UPPER(INPUT!$D10)="LOGIT",
            INPUT!$H10 + (INPUT!$I10 - INPUT!$H10) /(1+EXP(-INPUT!$E10 - INPUT!$F10 *LOG10($D16 * AE$12))),
            IF(UPPER(INPUT!$D10)="GLOGIT",
               INPUT!$H10 + (INPUT!$I10 - INPUT!$H10) /(1+EXP(-INPUT!$E10 - INPUT!$F10 *LOG10($D16 * AE$12)))^INPUT!$G10,
               0
               )
            )
        ),
    " ")</f>
        <v>6.2172489379008766E-14</v>
      </c>
      <c r="AF16" s="86">
        <f>IF($D16&gt;0,
      IF(UPPER(INPUT!$D10)="WEIBULL",
         INPUT!$H10 + (INPUT!$I10 - INPUT!$H10) * (1-EXP(-EXP(INPUT!$E10 + INPUT!$F10 *LOG10($D16 * AF$12)))),
         IF(UPPER(INPUT!$D10)="LOGIT",
            INPUT!$H10 + (INPUT!$I10 - INPUT!$H10) /(1+EXP(-INPUT!$E10 - INPUT!$F10 *LOG10($D16 * AF$12))),
            IF(UPPER(INPUT!$D10)="GLOGIT",
               INPUT!$H10 + (INPUT!$I10 - INPUT!$H10) /(1+EXP(-INPUT!$E10 - INPUT!$F10 *LOG10($D16 * AF$12)))^INPUT!$G10,
               0
               )
            )
        ),
    " ")</f>
        <v>5.49671419491915E-13</v>
      </c>
      <c r="AG16" s="86">
        <f>IF($D16&gt;0,
      IF(UPPER(INPUT!$D10)="WEIBULL",
         INPUT!$H10 + (INPUT!$I10 - INPUT!$H10) * (1-EXP(-EXP(INPUT!$E10 + INPUT!$F10 *LOG10($D16 * AG$12)))),
         IF(UPPER(INPUT!$D10)="LOGIT",
            INPUT!$H10 + (INPUT!$I10 - INPUT!$H10) /(1+EXP(-INPUT!$E10 - INPUT!$F10 *LOG10($D16 * AG$12))),
            IF(UPPER(INPUT!$D10)="GLOGIT",
               INPUT!$H10 + (INPUT!$I10 - INPUT!$H10) /(1+EXP(-INPUT!$E10 - INPUT!$F10 *LOG10($D16 * AG$12)))^INPUT!$G10,
               0
               )
            )
        ),
    " ")</f>
        <v>4.8604453795064728E-12</v>
      </c>
      <c r="AH16" s="86">
        <f>IF($D16&gt;0,
      IF(UPPER(INPUT!$D10)="WEIBULL",
         INPUT!$H10 + (INPUT!$I10 - INPUT!$H10) * (1-EXP(-EXP(INPUT!$E10 + INPUT!$F10 *LOG10($D16 * AH$12)))),
         IF(UPPER(INPUT!$D10)="LOGIT",
            INPUT!$H10 + (INPUT!$I10 - INPUT!$H10) /(1+EXP(-INPUT!$E10 - INPUT!$F10 *LOG10($D16 * AH$12))),
            IF(UPPER(INPUT!$D10)="GLOGIT",
               INPUT!$H10 + (INPUT!$I10 - INPUT!$H10) /(1+EXP(-INPUT!$E10 - INPUT!$F10 *LOG10($D16 * AH$12)))^INPUT!$G10,
               0
               )
            )
        ),
    " ")</f>
        <v>4.2977066350147197E-11</v>
      </c>
      <c r="AI16" s="86">
        <f>IF($D16&gt;0,
      IF(UPPER(INPUT!$D10)="WEIBULL",
         INPUT!$H10 + (INPUT!$I10 - INPUT!$H10) * (1-EXP(-EXP(INPUT!$E10 + INPUT!$F10 *LOG10($D16 * AI$12)))),
         IF(UPPER(INPUT!$D10)="LOGIT",
            INPUT!$H10 + (INPUT!$I10 - INPUT!$H10) /(1+EXP(-INPUT!$E10 - INPUT!$F10 *LOG10($D16 * AI$12))),
            IF(UPPER(INPUT!$D10)="GLOGIT",
               INPUT!$H10 + (INPUT!$I10 - INPUT!$H10) /(1+EXP(-INPUT!$E10 - INPUT!$F10 *LOG10($D16 * AI$12)))^INPUT!$G10,
               0
               )
            )
        ),
    " ")</f>
        <v>3.8001357616224141E-10</v>
      </c>
      <c r="AJ16" s="86">
        <f>IF($D16&gt;0,
      IF(UPPER(INPUT!$D10)="WEIBULL",
         INPUT!$H10 + (INPUT!$I10 - INPUT!$H10) * (1-EXP(-EXP(INPUT!$E10 + INPUT!$F10 *LOG10($D16 * AJ$12)))),
         IF(UPPER(INPUT!$D10)="LOGIT",
            INPUT!$H10 + (INPUT!$I10 - INPUT!$H10) /(1+EXP(-INPUT!$E10 - INPUT!$F10 *LOG10($D16 * AJ$12))),
            IF(UPPER(INPUT!$D10)="GLOGIT",
               INPUT!$H10 + (INPUT!$I10 - INPUT!$H10) /(1+EXP(-INPUT!$E10 - INPUT!$F10 *LOG10($D16 * AJ$12)))^INPUT!$G10,
               0
               )
            )
        ),
    " ")</f>
        <v>3.3601702531527167E-9</v>
      </c>
      <c r="AK16" s="86">
        <f>IF($D16&gt;0,
      IF(UPPER(INPUT!$D10)="WEIBULL",
         INPUT!$H10 + (INPUT!$I10 - INPUT!$H10) * (1-EXP(-EXP(INPUT!$E10 + INPUT!$F10 *LOG10($D16 * AK$12)))),
         IF(UPPER(INPUT!$D10)="LOGIT",
            INPUT!$H10 + (INPUT!$I10 - INPUT!$H10) /(1+EXP(-INPUT!$E10 - INPUT!$F10 *LOG10($D16 * AK$12))),
            IF(UPPER(INPUT!$D10)="GLOGIT",
               INPUT!$H10 + (INPUT!$I10 - INPUT!$H10) /(1+EXP(-INPUT!$E10 - INPUT!$F10 *LOG10($D16 * AK$12)))^INPUT!$G10,
               0
               )
            )
        ),
    " ")</f>
        <v>2.9711423987777152E-8</v>
      </c>
      <c r="AL16" s="86">
        <f>IF($D16&gt;0,
      IF(UPPER(INPUT!$D10)="WEIBULL",
         INPUT!$H10 + (INPUT!$I10 - INPUT!$H10) * (1-EXP(-EXP(INPUT!$E10 + INPUT!$F10 *LOG10($D16 * AL$12)))),
         IF(UPPER(INPUT!$D10)="LOGIT",
            INPUT!$H10 + (INPUT!$I10 - INPUT!$H10) /(1+EXP(-INPUT!$E10 - INPUT!$F10 *LOG10($D16 * AL$12))),
            IF(UPPER(INPUT!$D10)="GLOGIT",
               INPUT!$H10 + (INPUT!$I10 - INPUT!$H10) /(1+EXP(-INPUT!$E10 - INPUT!$F10 *LOG10($D16 * AL$12)))^INPUT!$G10,
               0
               )
            )
        ),
    " ")</f>
        <v>2.6271544895095644E-7</v>
      </c>
      <c r="AM16" s="86">
        <f>IF($D16&gt;0,
      IF(UPPER(INPUT!$D10)="WEIBULL",
         INPUT!$H10 + (INPUT!$I10 - INPUT!$H10) * (1-EXP(-EXP(INPUT!$E10 + INPUT!$F10 *LOG10($D16 * AM$12)))),
         IF(UPPER(INPUT!$D10)="LOGIT",
            INPUT!$H10 + (INPUT!$I10 - INPUT!$H10) /(1+EXP(-INPUT!$E10 - INPUT!$F10 *LOG10($D16 * AM$12))),
            IF(UPPER(INPUT!$D10)="GLOGIT",
               INPUT!$H10 + (INPUT!$I10 - INPUT!$H10) /(1+EXP(-INPUT!$E10 - INPUT!$F10 *LOG10($D16 * AM$12)))^INPUT!$G10,
               0
               )
            )
        ),
    " ")</f>
        <v>2.3229901048305024E-6</v>
      </c>
      <c r="AN16" s="86">
        <f>IF($D16&gt;0,
      IF(UPPER(INPUT!$D10)="WEIBULL",
         INPUT!$H10 + (INPUT!$I10 - INPUT!$H10) * (1-EXP(-EXP(INPUT!$E10 + INPUT!$F10 *LOG10($D16 * AN$12)))),
         IF(UPPER(INPUT!$D10)="LOGIT",
            INPUT!$H10 + (INPUT!$I10 - INPUT!$H10) /(1+EXP(-INPUT!$E10 - INPUT!$F10 *LOG10($D16 * AN$12))),
            IF(UPPER(INPUT!$D10)="GLOGIT",
               INPUT!$H10 + (INPUT!$I10 - INPUT!$H10) /(1+EXP(-INPUT!$E10 - INPUT!$F10 *LOG10($D16 * AN$12)))^INPUT!$G10,
               0
               )
            )
        ),
    " ")</f>
        <v>2.0540244035527344E-5</v>
      </c>
      <c r="AO16" s="86">
        <f>IF($D16&gt;0,
      IF(UPPER(INPUT!$D10)="WEIBULL",
         INPUT!$H10 + (INPUT!$I10 - INPUT!$H10) * (1-EXP(-EXP(INPUT!$E10 + INPUT!$F10 *LOG10($D16 * AO$12)))),
         IF(UPPER(INPUT!$D10)="LOGIT",
            INPUT!$H10 + (INPUT!$I10 - INPUT!$H10) /(1+EXP(-INPUT!$E10 - INPUT!$F10 *LOG10($D16 * AO$12))),
            IF(UPPER(INPUT!$D10)="GLOGIT",
               INPUT!$H10 + (INPUT!$I10 - INPUT!$H10) /(1+EXP(-INPUT!$E10 - INPUT!$F10 *LOG10($D16 * AO$12)))^INPUT!$G10,
               0
               )
            )
        ),
    " ")</f>
        <v>1.8160709689307719E-4</v>
      </c>
      <c r="AP16" s="86">
        <f>IF($D16&gt;0,
      IF(UPPER(INPUT!$D10)="WEIBULL",
         INPUT!$H10 + (INPUT!$I10 - INPUT!$H10) * (1-EXP(-EXP(INPUT!$E10 + INPUT!$F10 *LOG10($D16 * AP$12)))),
         IF(UPPER(INPUT!$D10)="LOGIT",
            INPUT!$H10 + (INPUT!$I10 - INPUT!$H10) /(1+EXP(-INPUT!$E10 - INPUT!$F10 *LOG10($D16 * AP$12))),
            IF(UPPER(INPUT!$D10)="GLOGIT",
               INPUT!$H10 + (INPUT!$I10 - INPUT!$H10) /(1+EXP(-INPUT!$E10 - INPUT!$F10 *LOG10($D16 * AP$12)))^INPUT!$G10,
               0
               )
            )
        ),
    " ")</f>
        <v>1.6046701230050253E-3</v>
      </c>
      <c r="AQ16" s="86">
        <f>IF($D16&gt;0,
      IF(UPPER(INPUT!$D10)="WEIBULL",
         INPUT!$H10 + (INPUT!$I10 - INPUT!$H10) * (1-EXP(-EXP(INPUT!$E10 + INPUT!$F10 *LOG10($D16 * AQ$12)))),
         IF(UPPER(INPUT!$D10)="LOGIT",
            INPUT!$H10 + (INPUT!$I10 - INPUT!$H10) /(1+EXP(-INPUT!$E10 - INPUT!$F10 *LOG10($D16 * AQ$12))),
            IF(UPPER(INPUT!$D10)="GLOGIT",
               INPUT!$H10 + (INPUT!$I10 - INPUT!$H10) /(1+EXP(-INPUT!$E10 - INPUT!$F10 *LOG10($D16 * AQ$12)))^INPUT!$G10,
               0
               )
            )
        ),
    " ")</f>
        <v>1.4099923092355415E-2</v>
      </c>
      <c r="AR16" s="86">
        <f>IF($D16&gt;0,
      IF(UPPER(INPUT!$D10)="WEIBULL",
         INPUT!$H10 + (INPUT!$I10 - INPUT!$H10) * (1-EXP(-EXP(INPUT!$E10 + INPUT!$F10 *LOG10($D16 * AR$12)))),
         IF(UPPER(INPUT!$D10)="LOGIT",
            INPUT!$H10 + (INPUT!$I10 - INPUT!$H10) /(1+EXP(-INPUT!$E10 - INPUT!$F10 *LOG10($D16 * AR$12))),
            IF(UPPER(INPUT!$D10)="GLOGIT",
               INPUT!$H10 + (INPUT!$I10 - INPUT!$H10) /(1+EXP(-INPUT!$E10 - INPUT!$F10 *LOG10($D16 * AR$12)))^INPUT!$G10,
               0
               )
            )
        ),
    " ")</f>
        <v>0.117999078169302</v>
      </c>
      <c r="AS16" s="86">
        <f>IF($D16&gt;0,
      IF(UPPER(INPUT!$D10)="WEIBULL",
         INPUT!$H10 + (INPUT!$I10 - INPUT!$H10) * (1-EXP(-EXP(INPUT!$E10 + INPUT!$F10 *LOG10($D16 * AS$12)))),
         IF(UPPER(INPUT!$D10)="LOGIT",
            INPUT!$H10 + (INPUT!$I10 - INPUT!$H10) /(1+EXP(-INPUT!$E10 - INPUT!$F10 *LOG10($D16 * AS$12))),
            IF(UPPER(INPUT!$D10)="GLOGIT",
               INPUT!$H10 + (INPUT!$I10 - INPUT!$H10) /(1+EXP(-INPUT!$E10 - INPUT!$F10 *LOG10($D16 * AS$12)))^INPUT!$G10,
               0
               )
            )
        ),
    " ")</f>
        <v>0.67052363143819949</v>
      </c>
      <c r="AT16" s="86">
        <f>IF($D16&gt;0,
      IF(UPPER(INPUT!$D10)="WEIBULL",
         INPUT!$H10 + (INPUT!$I10 - INPUT!$H10) * (1-EXP(-EXP(INPUT!$E10 + INPUT!$F10 *LOG10($D16 * AT$12)))),
         IF(UPPER(INPUT!$D10)="LOGIT",
            INPUT!$H10 + (INPUT!$I10 - INPUT!$H10) /(1+EXP(-INPUT!$E10 - INPUT!$F10 *LOG10($D16 * AT$12))),
            IF(UPPER(INPUT!$D10)="GLOGIT",
               INPUT!$H10 + (INPUT!$I10 - INPUT!$H10) /(1+EXP(-INPUT!$E10 - INPUT!$F10 *LOG10($D16 * AT$12)))^INPUT!$G10,
               0
               )
            )
        ),
    " ")</f>
        <v>0.99994548858014642</v>
      </c>
      <c r="AU16" s="86">
        <f>IF($D16&gt;0,
      IF(UPPER(INPUT!$D10)="WEIBULL",
         INPUT!$H10 + (INPUT!$I10 - INPUT!$H10) * (1-EXP(-EXP(INPUT!$E10 + INPUT!$F10 *LOG10($D16 * AU$12)))),
         IF(UPPER(INPUT!$D10)="LOGIT",
            INPUT!$H10 + (INPUT!$I10 - INPUT!$H10) /(1+EXP(-INPUT!$E10 - INPUT!$F10 *LOG10($D16 * AU$12))),
            IF(UPPER(INPUT!$D10)="GLOGIT",
               INPUT!$H10 + (INPUT!$I10 - INPUT!$H10) /(1+EXP(-INPUT!$E10 - INPUT!$F10 *LOG10($D16 * AU$12)))^INPUT!$G10,
               0
               )
            )
        ),
    " ")</f>
        <v>1</v>
      </c>
      <c r="AV16" s="86">
        <f>IF($D16&gt;0,
      IF(UPPER(INPUT!$D10)="WEIBULL",
         INPUT!$H10 + (INPUT!$I10 - INPUT!$H10) * (1-EXP(-EXP(INPUT!$E10 + INPUT!$F10 *LOG10($D16 * AV$12)))),
         IF(UPPER(INPUT!$D10)="LOGIT",
            INPUT!$H10 + (INPUT!$I10 - INPUT!$H10) /(1+EXP(-INPUT!$E10 - INPUT!$F10 *LOG10($D16 * AV$12))),
            IF(UPPER(INPUT!$D10)="GLOGIT",
               INPUT!$H10 + (INPUT!$I10 - INPUT!$H10) /(1+EXP(-INPUT!$E10 - INPUT!$F10 *LOG10($D16 * AV$12)))^INPUT!$G10,
               0
               )
            )
        ),
    " ")</f>
        <v>1</v>
      </c>
      <c r="AW16" s="86">
        <f>IF($D16&gt;0,
      IF(UPPER(INPUT!$D10)="WEIBULL",
         INPUT!$H10 + (INPUT!$I10 - INPUT!$H10) * (1-EXP(-EXP(INPUT!$E10 + INPUT!$F10 *LOG10($D16 * AW$12)))),
         IF(UPPER(INPUT!$D10)="LOGIT",
            INPUT!$H10 + (INPUT!$I10 - INPUT!$H10) /(1+EXP(-INPUT!$E10 - INPUT!$F10 *LOG10($D16 * AW$12))),
            IF(UPPER(INPUT!$D10)="GLOGIT",
               INPUT!$H10 + (INPUT!$I10 - INPUT!$H10) /(1+EXP(-INPUT!$E10 - INPUT!$F10 *LOG10($D16 * AW$12)))^INPUT!$G10,
               0
               )
            )
        ),
    " ")</f>
        <v>1</v>
      </c>
      <c r="AX16" s="86">
        <f>IF($D16&gt;0,
      IF(UPPER(INPUT!$D10)="WEIBULL",
         INPUT!$H10 + (INPUT!$I10 - INPUT!$H10) * (1-EXP(-EXP(INPUT!$E10 + INPUT!$F10 *LOG10($D16 * AX$12)))),
         IF(UPPER(INPUT!$D10)="LOGIT",
            INPUT!$H10 + (INPUT!$I10 - INPUT!$H10) /(1+EXP(-INPUT!$E10 - INPUT!$F10 *LOG10($D16 * AX$12))),
            IF(UPPER(INPUT!$D10)="GLOGIT",
               INPUT!$H10 + (INPUT!$I10 - INPUT!$H10) /(1+EXP(-INPUT!$E10 - INPUT!$F10 *LOG10($D16 * AX$12)))^INPUT!$G10,
               0
               )
            )
        ),
    " ")</f>
        <v>1</v>
      </c>
      <c r="AY16" s="86">
        <f>IF($D16&gt;0,
      IF(UPPER(INPUT!$D10)="WEIBULL",
         INPUT!$H10 + (INPUT!$I10 - INPUT!$H10) * (1-EXP(-EXP(INPUT!$E10 + INPUT!$F10 *LOG10($D16 * AY$12)))),
         IF(UPPER(INPUT!$D10)="LOGIT",
            INPUT!$H10 + (INPUT!$I10 - INPUT!$H10) /(1+EXP(-INPUT!$E10 - INPUT!$F10 *LOG10($D16 * AY$12))),
            IF(UPPER(INPUT!$D10)="GLOGIT",
               INPUT!$H10 + (INPUT!$I10 - INPUT!$H10) /(1+EXP(-INPUT!$E10 - INPUT!$F10 *LOG10($D16 * AY$12)))^INPUT!$G10,
               0
               )
            )
        ),
    " ")</f>
        <v>1</v>
      </c>
      <c r="AZ16" s="86">
        <f>IF($D16&gt;0,
      IF(UPPER(INPUT!$D10)="WEIBULL",
         INPUT!$H10 + (INPUT!$I10 - INPUT!$H10) * (1-EXP(-EXP(INPUT!$E10 + INPUT!$F10 *LOG10($D16 * AZ$12)))),
         IF(UPPER(INPUT!$D10)="LOGIT",
            INPUT!$H10 + (INPUT!$I10 - INPUT!$H10) /(1+EXP(-INPUT!$E10 - INPUT!$F10 *LOG10($D16 * AZ$12))),
            IF(UPPER(INPUT!$D10)="GLOGIT",
               INPUT!$H10 + (INPUT!$I10 - INPUT!$H10) /(1+EXP(-INPUT!$E10 - INPUT!$F10 *LOG10($D16 * AZ$12)))^INPUT!$G10,
               0
               )
            )
        ),
    " ")</f>
        <v>1</v>
      </c>
      <c r="BA16" s="86">
        <f>IF($D16&gt;0,
      IF(UPPER(INPUT!$D10)="WEIBULL",
         INPUT!$H10 + (INPUT!$I10 - INPUT!$H10) * (1-EXP(-EXP(INPUT!$E10 + INPUT!$F10 *LOG10($D16 * BA$12)))),
         IF(UPPER(INPUT!$D10)="LOGIT",
            INPUT!$H10 + (INPUT!$I10 - INPUT!$H10) /(1+EXP(-INPUT!$E10 - INPUT!$F10 *LOG10($D16 * BA$12))),
            IF(UPPER(INPUT!$D10)="GLOGIT",
               INPUT!$H10 + (INPUT!$I10 - INPUT!$H10) /(1+EXP(-INPUT!$E10 - INPUT!$F10 *LOG10($D16 * BA$12)))^INPUT!$G10,
               0
               )
            )
        ),
    " ")</f>
        <v>1</v>
      </c>
      <c r="BB16" s="86">
        <f>IF($D16&gt;0,
      IF(UPPER(INPUT!$D10)="WEIBULL",
         INPUT!$H10 + (INPUT!$I10 - INPUT!$H10) * (1-EXP(-EXP(INPUT!$E10 + INPUT!$F10 *LOG10($D16 * BB$12)))),
         IF(UPPER(INPUT!$D10)="LOGIT",
            INPUT!$H10 + (INPUT!$I10 - INPUT!$H10) /(1+EXP(-INPUT!$E10 - INPUT!$F10 *LOG10($D16 * BB$12))),
            IF(UPPER(INPUT!$D10)="GLOGIT",
               INPUT!$H10 + (INPUT!$I10 - INPUT!$H10) /(1+EXP(-INPUT!$E10 - INPUT!$F10 *LOG10($D16 * BB$12)))^INPUT!$G10,
               0
               )
            )
        ),
    " ")</f>
        <v>1</v>
      </c>
      <c r="BC16" s="87">
        <f>IF($D16&gt;0,
      IF(UPPER(INPUT!$D10)="WEIBULL",
         INPUT!$H10 + (INPUT!$I10 - INPUT!$H10) * (1-EXP(-EXP(INPUT!$E10 + INPUT!$F10 *LOG10($D16 * BC$12)))),
         IF(UPPER(INPUT!$D10)="LOGIT",
            INPUT!$H10 + (INPUT!$I10 - INPUT!$H10) /(1+EXP(-INPUT!$E10 - INPUT!$F10 *LOG10($D16 * BC$12))),
            IF(UPPER(INPUT!$D10)="GLOGIT",
               INPUT!$H10 + (INPUT!$I10 - INPUT!$H10) /(1+EXP(-INPUT!$E10 - INPUT!$F10 *LOG10($D16 * BC$12)))^INPUT!$G10,
               0
               )
            )
        ),
    " ")</f>
        <v>1</v>
      </c>
    </row>
    <row r="17" spans="2:55" x14ac:dyDescent="0.4">
      <c r="B17" s="41"/>
      <c r="C17" s="1" t="str">
        <f>INPUT!C11</f>
        <v>Cyprodinil</v>
      </c>
      <c r="D17" s="2">
        <f>INPUT!L11</f>
        <v>7.5145416617984776E-3</v>
      </c>
      <c r="E17" s="85">
        <f>IF($D17&gt;0,
      IF(UPPER(INPUT!$D11)="WEIBULL",
         INPUT!$H11 + (INPUT!$I11 - INPUT!$H11) * (1-EXP(-EXP(INPUT!$E11 + INPUT!$F11 *LOG10($D17 * E$12)))),
         IF(UPPER(INPUT!$D11)="LOGIT",
            INPUT!$H11 + (INPUT!$I11 - INPUT!$H11) /(1+EXP(-INPUT!$E11 - INPUT!$F11 *LOG10($D17 * E$12))),
            IF(UPPER(INPUT!$D11)="GLOGIT",
               INPUT!$H11 + (INPUT!$I11 - INPUT!$H11) /(1+EXP(-INPUT!$E11 - INPUT!$F11 *LOG10($D17 * E$12)))^INPUT!$G11,
               0
               )
            )
        ),
    " ")</f>
        <v>0</v>
      </c>
      <c r="F17" s="86">
        <f>IF($D17&gt;0,
      IF(UPPER(INPUT!$D11)="WEIBULL",
         INPUT!$H11 + (INPUT!$I11 - INPUT!$H11) * (1-EXP(-EXP(INPUT!$E11 + INPUT!$F11 *LOG10($D17 * F$12)))),
         IF(UPPER(INPUT!$D11)="LOGIT",
            INPUT!$H11 + (INPUT!$I11 - INPUT!$H11) /(1+EXP(-INPUT!$E11 - INPUT!$F11 *LOG10($D17 * F$12))),
            IF(UPPER(INPUT!$D11)="GLOGIT",
               INPUT!$H11 + (INPUT!$I11 - INPUT!$H11) /(1+EXP(-INPUT!$E11 - INPUT!$F11 *LOG10($D17 * F$12)))^INPUT!$G11,
               0
               )
            )
        ),
    " ")</f>
        <v>0</v>
      </c>
      <c r="G17" s="86">
        <f>IF($D17&gt;0,
      IF(UPPER(INPUT!$D11)="WEIBULL",
         INPUT!$H11 + (INPUT!$I11 - INPUT!$H11) * (1-EXP(-EXP(INPUT!$E11 + INPUT!$F11 *LOG10($D17 * G$12)))),
         IF(UPPER(INPUT!$D11)="LOGIT",
            INPUT!$H11 + (INPUT!$I11 - INPUT!$H11) /(1+EXP(-INPUT!$E11 - INPUT!$F11 *LOG10($D17 * G$12))),
            IF(UPPER(INPUT!$D11)="GLOGIT",
               INPUT!$H11 + (INPUT!$I11 - INPUT!$H11) /(1+EXP(-INPUT!$E11 - INPUT!$F11 *LOG10($D17 * G$12)))^INPUT!$G11,
               0
               )
            )
        ),
    " ")</f>
        <v>0</v>
      </c>
      <c r="H17" s="86">
        <f>IF($D17&gt;0,
      IF(UPPER(INPUT!$D11)="WEIBULL",
         INPUT!$H11 + (INPUT!$I11 - INPUT!$H11) * (1-EXP(-EXP(INPUT!$E11 + INPUT!$F11 *LOG10($D17 * H$12)))),
         IF(UPPER(INPUT!$D11)="LOGIT",
            INPUT!$H11 + (INPUT!$I11 - INPUT!$H11) /(1+EXP(-INPUT!$E11 - INPUT!$F11 *LOG10($D17 * H$12))),
            IF(UPPER(INPUT!$D11)="GLOGIT",
               INPUT!$H11 + (INPUT!$I11 - INPUT!$H11) /(1+EXP(-INPUT!$E11 - INPUT!$F11 *LOG10($D17 * H$12)))^INPUT!$G11,
               0
               )
            )
        ),
    " ")</f>
        <v>0</v>
      </c>
      <c r="I17" s="86">
        <f>IF($D17&gt;0,
      IF(UPPER(INPUT!$D11)="WEIBULL",
         INPUT!$H11 + (INPUT!$I11 - INPUT!$H11) * (1-EXP(-EXP(INPUT!$E11 + INPUT!$F11 *LOG10($D17 * I$12)))),
         IF(UPPER(INPUT!$D11)="LOGIT",
            INPUT!$H11 + (INPUT!$I11 - INPUT!$H11) /(1+EXP(-INPUT!$E11 - INPUT!$F11 *LOG10($D17 * I$12))),
            IF(UPPER(INPUT!$D11)="GLOGIT",
               INPUT!$H11 + (INPUT!$I11 - INPUT!$H11) /(1+EXP(-INPUT!$E11 - INPUT!$F11 *LOG10($D17 * I$12)))^INPUT!$G11,
               0
               )
            )
        ),
    " ")</f>
        <v>0</v>
      </c>
      <c r="J17" s="86">
        <f>IF($D17&gt;0,
      IF(UPPER(INPUT!$D11)="WEIBULL",
         INPUT!$H11 + (INPUT!$I11 - INPUT!$H11) * (1-EXP(-EXP(INPUT!$E11 + INPUT!$F11 *LOG10($D17 * J$12)))),
         IF(UPPER(INPUT!$D11)="LOGIT",
            INPUT!$H11 + (INPUT!$I11 - INPUT!$H11) /(1+EXP(-INPUT!$E11 - INPUT!$F11 *LOG10($D17 * J$12))),
            IF(UPPER(INPUT!$D11)="GLOGIT",
               INPUT!$H11 + (INPUT!$I11 - INPUT!$H11) /(1+EXP(-INPUT!$E11 - INPUT!$F11 *LOG10($D17 * J$12)))^INPUT!$G11,
               0
               )
            )
        ),
    " ")</f>
        <v>0</v>
      </c>
      <c r="K17" s="86">
        <f>IF($D17&gt;0,
      IF(UPPER(INPUT!$D11)="WEIBULL",
         INPUT!$H11 + (INPUT!$I11 - INPUT!$H11) * (1-EXP(-EXP(INPUT!$E11 + INPUT!$F11 *LOG10($D17 * K$12)))),
         IF(UPPER(INPUT!$D11)="LOGIT",
            INPUT!$H11 + (INPUT!$I11 - INPUT!$H11) /(1+EXP(-INPUT!$E11 - INPUT!$F11 *LOG10($D17 * K$12))),
            IF(UPPER(INPUT!$D11)="GLOGIT",
               INPUT!$H11 + (INPUT!$I11 - INPUT!$H11) /(1+EXP(-INPUT!$E11 - INPUT!$F11 *LOG10($D17 * K$12)))^INPUT!$G11,
               0
               )
            )
        ),
    " ")</f>
        <v>1.1102230246251565E-16</v>
      </c>
      <c r="L17" s="86">
        <f>IF($D17&gt;0,
      IF(UPPER(INPUT!$D11)="WEIBULL",
         INPUT!$H11 + (INPUT!$I11 - INPUT!$H11) * (1-EXP(-EXP(INPUT!$E11 + INPUT!$F11 *LOG10($D17 * L$12)))),
         IF(UPPER(INPUT!$D11)="LOGIT",
            INPUT!$H11 + (INPUT!$I11 - INPUT!$H11) /(1+EXP(-INPUT!$E11 - INPUT!$F11 *LOG10($D17 * L$12))),
            IF(UPPER(INPUT!$D11)="GLOGIT",
               INPUT!$H11 + (INPUT!$I11 - INPUT!$H11) /(1+EXP(-INPUT!$E11 - INPUT!$F11 *LOG10($D17 * L$12)))^INPUT!$G11,
               0
               )
            )
        ),
    " ")</f>
        <v>4.4408920985006262E-16</v>
      </c>
      <c r="M17" s="86">
        <f>IF($D17&gt;0,
      IF(UPPER(INPUT!$D11)="WEIBULL",
         INPUT!$H11 + (INPUT!$I11 - INPUT!$H11) * (1-EXP(-EXP(INPUT!$E11 + INPUT!$F11 *LOG10($D17 * M$12)))),
         IF(UPPER(INPUT!$D11)="LOGIT",
            INPUT!$H11 + (INPUT!$I11 - INPUT!$H11) /(1+EXP(-INPUT!$E11 - INPUT!$F11 *LOG10($D17 * M$12))),
            IF(UPPER(INPUT!$D11)="GLOGIT",
               INPUT!$H11 + (INPUT!$I11 - INPUT!$H11) /(1+EXP(-INPUT!$E11 - INPUT!$F11 *LOG10($D17 * M$12)))^INPUT!$G11,
               0
               )
            )
        ),
    " ")</f>
        <v>1.4432899320127035E-15</v>
      </c>
      <c r="N17" s="86">
        <f>IF($D17&gt;0,
      IF(UPPER(INPUT!$D11)="WEIBULL",
         INPUT!$H11 + (INPUT!$I11 - INPUT!$H11) * (1-EXP(-EXP(INPUT!$E11 + INPUT!$F11 *LOG10($D17 * N$12)))),
         IF(UPPER(INPUT!$D11)="LOGIT",
            INPUT!$H11 + (INPUT!$I11 - INPUT!$H11) /(1+EXP(-INPUT!$E11 - INPUT!$F11 *LOG10($D17 * N$12))),
            IF(UPPER(INPUT!$D11)="GLOGIT",
               INPUT!$H11 + (INPUT!$I11 - INPUT!$H11) /(1+EXP(-INPUT!$E11 - INPUT!$F11 *LOG10($D17 * N$12)))^INPUT!$G11,
               0
               )
            )
        ),
    " ")</f>
        <v>4.2188474935755949E-15</v>
      </c>
      <c r="O17" s="86">
        <f>IF($D17&gt;0,
      IF(UPPER(INPUT!$D11)="WEIBULL",
         INPUT!$H11 + (INPUT!$I11 - INPUT!$H11) * (1-EXP(-EXP(INPUT!$E11 + INPUT!$F11 *LOG10($D17 * O$12)))),
         IF(UPPER(INPUT!$D11)="LOGIT",
            INPUT!$H11 + (INPUT!$I11 - INPUT!$H11) /(1+EXP(-INPUT!$E11 - INPUT!$F11 *LOG10($D17 * O$12))),
            IF(UPPER(INPUT!$D11)="GLOGIT",
               INPUT!$H11 + (INPUT!$I11 - INPUT!$H11) /(1+EXP(-INPUT!$E11 - INPUT!$F11 *LOG10($D17 * O$12)))^INPUT!$G11,
               0
               )
            )
        ),
    " ")</f>
        <v>1.2434497875801753E-14</v>
      </c>
      <c r="P17" s="86">
        <f>IF($D17&gt;0,
      IF(UPPER(INPUT!$D11)="WEIBULL",
         INPUT!$H11 + (INPUT!$I11 - INPUT!$H11) * (1-EXP(-EXP(INPUT!$E11 + INPUT!$F11 *LOG10($D17 * P$12)))),
         IF(UPPER(INPUT!$D11)="LOGIT",
            INPUT!$H11 + (INPUT!$I11 - INPUT!$H11) /(1+EXP(-INPUT!$E11 - INPUT!$F11 *LOG10($D17 * P$12))),
            IF(UPPER(INPUT!$D11)="GLOGIT",
               INPUT!$H11 + (INPUT!$I11 - INPUT!$H11) /(1+EXP(-INPUT!$E11 - INPUT!$F11 *LOG10($D17 * P$12)))^INPUT!$G11,
               0
               )
            )
        ),
    " ")</f>
        <v>3.7192471324942744E-14</v>
      </c>
      <c r="Q17" s="86">
        <f>IF($D17&gt;0,
      IF(UPPER(INPUT!$D11)="WEIBULL",
         INPUT!$H11 + (INPUT!$I11 - INPUT!$H11) * (1-EXP(-EXP(INPUT!$E11 + INPUT!$F11 *LOG10($D17 * Q$12)))),
         IF(UPPER(INPUT!$D11)="LOGIT",
            INPUT!$H11 + (INPUT!$I11 - INPUT!$H11) /(1+EXP(-INPUT!$E11 - INPUT!$F11 *LOG10($D17 * Q$12))),
            IF(UPPER(INPUT!$D11)="GLOGIT",
               INPUT!$H11 + (INPUT!$I11 - INPUT!$H11) /(1+EXP(-INPUT!$E11 - INPUT!$F11 *LOG10($D17 * Q$12)))^INPUT!$G11,
               0
               )
            )
        ),
    " ")</f>
        <v>1.1124434706744069E-13</v>
      </c>
      <c r="R17" s="86">
        <f>IF($D17&gt;0,
      IF(UPPER(INPUT!$D11)="WEIBULL",
         INPUT!$H11 + (INPUT!$I11 - INPUT!$H11) * (1-EXP(-EXP(INPUT!$E11 + INPUT!$F11 *LOG10($D17 * R$12)))),
         IF(UPPER(INPUT!$D11)="LOGIT",
            INPUT!$H11 + (INPUT!$I11 - INPUT!$H11) /(1+EXP(-INPUT!$E11 - INPUT!$F11 *LOG10($D17 * R$12))),
            IF(UPPER(INPUT!$D11)="GLOGIT",
               INPUT!$H11 + (INPUT!$I11 - INPUT!$H11) /(1+EXP(-INPUT!$E11 - INPUT!$F11 *LOG10($D17 * R$12)))^INPUT!$G11,
               0
               )
            )
        ),
    " ")</f>
        <v>3.3228975127030935E-13</v>
      </c>
      <c r="S17" s="86">
        <f>IF($D17&gt;0,
      IF(UPPER(INPUT!$D11)="WEIBULL",
         INPUT!$H11 + (INPUT!$I11 - INPUT!$H11) * (1-EXP(-EXP(INPUT!$E11 + INPUT!$F11 *LOG10($D17 * S$12)))),
         IF(UPPER(INPUT!$D11)="LOGIT",
            INPUT!$H11 + (INPUT!$I11 - INPUT!$H11) /(1+EXP(-INPUT!$E11 - INPUT!$F11 *LOG10($D17 * S$12))),
            IF(UPPER(INPUT!$D11)="GLOGIT",
               INPUT!$H11 + (INPUT!$I11 - INPUT!$H11) /(1+EXP(-INPUT!$E11 - INPUT!$F11 *LOG10($D17 * S$12)))^INPUT!$G11,
               0
               )
            )
        ),
    " ")</f>
        <v>9.9276142861981498E-13</v>
      </c>
      <c r="T17" s="86">
        <f>IF($D17&gt;0,
      IF(UPPER(INPUT!$D11)="WEIBULL",
         INPUT!$H11 + (INPUT!$I11 - INPUT!$H11) * (1-EXP(-EXP(INPUT!$E11 + INPUT!$F11 *LOG10($D17 * T$12)))),
         IF(UPPER(INPUT!$D11)="LOGIT",
            INPUT!$H11 + (INPUT!$I11 - INPUT!$H11) /(1+EXP(-INPUT!$E11 - INPUT!$F11 *LOG10($D17 * T$12))),
            IF(UPPER(INPUT!$D11)="GLOGIT",
               INPUT!$H11 + (INPUT!$I11 - INPUT!$H11) /(1+EXP(-INPUT!$E11 - INPUT!$F11 *LOG10($D17 * T$12)))^INPUT!$G11,
               0
               )
            )
        ),
    " ")</f>
        <v>2.9652946764713306E-12</v>
      </c>
      <c r="U17" s="86">
        <f>IF($D17&gt;0,
      IF(UPPER(INPUT!$D11)="WEIBULL",
         INPUT!$H11 + (INPUT!$I11 - INPUT!$H11) * (1-EXP(-EXP(INPUT!$E11 + INPUT!$F11 *LOG10($D17 * U$12)))),
         IF(UPPER(INPUT!$D11)="LOGIT",
            INPUT!$H11 + (INPUT!$I11 - INPUT!$H11) /(1+EXP(-INPUT!$E11 - INPUT!$F11 *LOG10($D17 * U$12))),
            IF(UPPER(INPUT!$D11)="GLOGIT",
               INPUT!$H11 + (INPUT!$I11 - INPUT!$H11) /(1+EXP(-INPUT!$E11 - INPUT!$F11 *LOG10($D17 * U$12)))^INPUT!$G11,
               0
               )
            )
        ),
    " ")</f>
        <v>8.8572482681570364E-12</v>
      </c>
      <c r="V17" s="86">
        <f>IF($D17&gt;0,
      IF(UPPER(INPUT!$D11)="WEIBULL",
         INPUT!$H11 + (INPUT!$I11 - INPUT!$H11) * (1-EXP(-EXP(INPUT!$E11 + INPUT!$F11 *LOG10($D17 * V$12)))),
         IF(UPPER(INPUT!$D11)="LOGIT",
            INPUT!$H11 + (INPUT!$I11 - INPUT!$H11) /(1+EXP(-INPUT!$E11 - INPUT!$F11 *LOG10($D17 * V$12))),
            IF(UPPER(INPUT!$D11)="GLOGIT",
               INPUT!$H11 + (INPUT!$I11 - INPUT!$H11) /(1+EXP(-INPUT!$E11 - INPUT!$F11 *LOG10($D17 * V$12)))^INPUT!$G11,
               0
               )
            )
        ),
    " ")</f>
        <v>2.6456947743724868E-11</v>
      </c>
      <c r="W17" s="86">
        <f>IF($D17&gt;0,
      IF(UPPER(INPUT!$D11)="WEIBULL",
         INPUT!$H11 + (INPUT!$I11 - INPUT!$H11) * (1-EXP(-EXP(INPUT!$E11 + INPUT!$F11 *LOG10($D17 * W$12)))),
         IF(UPPER(INPUT!$D11)="LOGIT",
            INPUT!$H11 + (INPUT!$I11 - INPUT!$H11) /(1+EXP(-INPUT!$E11 - INPUT!$F11 *LOG10($D17 * W$12))),
            IF(UPPER(INPUT!$D11)="GLOGIT",
               INPUT!$H11 + (INPUT!$I11 - INPUT!$H11) /(1+EXP(-INPUT!$E11 - INPUT!$F11 *LOG10($D17 * W$12)))^INPUT!$G11,
               0
               )
            )
        ),
    " ")</f>
        <v>7.902778431656543E-11</v>
      </c>
      <c r="X17" s="86">
        <f>IF($D17&gt;0,
      IF(UPPER(INPUT!$D11)="WEIBULL",
         INPUT!$H11 + (INPUT!$I11 - INPUT!$H11) * (1-EXP(-EXP(INPUT!$E11 + INPUT!$F11 *LOG10($D17 * X$12)))),
         IF(UPPER(INPUT!$D11)="LOGIT",
            INPUT!$H11 + (INPUT!$I11 - INPUT!$H11) /(1+EXP(-INPUT!$E11 - INPUT!$F11 *LOG10($D17 * X$12))),
            IF(UPPER(INPUT!$D11)="GLOGIT",
               INPUT!$H11 + (INPUT!$I11 - INPUT!$H11) /(1+EXP(-INPUT!$E11 - INPUT!$F11 *LOG10($D17 * X$12)))^INPUT!$G11,
               0
               )
            )
        ),
    " ")</f>
        <v>2.3605861709796727E-10</v>
      </c>
      <c r="Y17" s="86">
        <f>IF($D17&gt;0,
      IF(UPPER(INPUT!$D11)="WEIBULL",
         INPUT!$H11 + (INPUT!$I11 - INPUT!$H11) * (1-EXP(-EXP(INPUT!$E11 + INPUT!$F11 *LOG10($D17 * Y$12)))),
         IF(UPPER(INPUT!$D11)="LOGIT",
            INPUT!$H11 + (INPUT!$I11 - INPUT!$H11) /(1+EXP(-INPUT!$E11 - INPUT!$F11 *LOG10($D17 * Y$12))),
            IF(UPPER(INPUT!$D11)="GLOGIT",
               INPUT!$H11 + (INPUT!$I11 - INPUT!$H11) /(1+EXP(-INPUT!$E11 - INPUT!$F11 *LOG10($D17 * Y$12)))^INPUT!$G11,
               0
               )
            )
        ),
    " ")</f>
        <v>7.0511441130349795E-10</v>
      </c>
      <c r="Z17" s="86">
        <f>IF($D17&gt;0,
      IF(UPPER(INPUT!$D11)="WEIBULL",
         INPUT!$H11 + (INPUT!$I11 - INPUT!$H11) * (1-EXP(-EXP(INPUT!$E11 + INPUT!$F11 *LOG10($D17 * Z$12)))),
         IF(UPPER(INPUT!$D11)="LOGIT",
            INPUT!$H11 + (INPUT!$I11 - INPUT!$H11) /(1+EXP(-INPUT!$E11 - INPUT!$F11 *LOG10($D17 * Z$12))),
            IF(UPPER(INPUT!$D11)="GLOGIT",
               INPUT!$H11 + (INPUT!$I11 - INPUT!$H11) /(1+EXP(-INPUT!$E11 - INPUT!$F11 *LOG10($D17 * Z$12)))^INPUT!$G11,
               0
               )
            )
        ),
    " ")</f>
        <v>2.1061988819681687E-9</v>
      </c>
      <c r="AA17" s="86">
        <f>IF($D17&gt;0,
      IF(UPPER(INPUT!$D11)="WEIBULL",
         INPUT!$H11 + (INPUT!$I11 - INPUT!$H11) * (1-EXP(-EXP(INPUT!$E11 + INPUT!$F11 *LOG10($D17 * AA$12)))),
         IF(UPPER(INPUT!$D11)="LOGIT",
            INPUT!$H11 + (INPUT!$I11 - INPUT!$H11) /(1+EXP(-INPUT!$E11 - INPUT!$F11 *LOG10($D17 * AA$12))),
            IF(UPPER(INPUT!$D11)="GLOGIT",
               INPUT!$H11 + (INPUT!$I11 - INPUT!$H11) /(1+EXP(-INPUT!$E11 - INPUT!$F11 *LOG10($D17 * AA$12)))^INPUT!$G11,
               0
               )
            )
        ),
    " ")</f>
        <v>6.2912819398519559E-9</v>
      </c>
      <c r="AB17" s="86">
        <f>IF($D17&gt;0,
      IF(UPPER(INPUT!$D11)="WEIBULL",
         INPUT!$H11 + (INPUT!$I11 - INPUT!$H11) * (1-EXP(-EXP(INPUT!$E11 + INPUT!$F11 *LOG10($D17 * AB$12)))),
         IF(UPPER(INPUT!$D11)="LOGIT",
            INPUT!$H11 + (INPUT!$I11 - INPUT!$H11) /(1+EXP(-INPUT!$E11 - INPUT!$F11 *LOG10($D17 * AB$12))),
            IF(UPPER(INPUT!$D11)="GLOGIT",
               INPUT!$H11 + (INPUT!$I11 - INPUT!$H11) /(1+EXP(-INPUT!$E11 - INPUT!$F11 *LOG10($D17 * AB$12)))^INPUT!$G11,
               0
               )
            )
        ),
    " ")</f>
        <v>1.8792255529476165E-8</v>
      </c>
      <c r="AC17" s="86">
        <f>IF($D17&gt;0,
      IF(UPPER(INPUT!$D11)="WEIBULL",
         INPUT!$H11 + (INPUT!$I11 - INPUT!$H11) * (1-EXP(-EXP(INPUT!$E11 + INPUT!$F11 *LOG10($D17 * AC$12)))),
         IF(UPPER(INPUT!$D11)="LOGIT",
            INPUT!$H11 + (INPUT!$I11 - INPUT!$H11) /(1+EXP(-INPUT!$E11 - INPUT!$F11 *LOG10($D17 * AC$12))),
            IF(UPPER(INPUT!$D11)="GLOGIT",
               INPUT!$H11 + (INPUT!$I11 - INPUT!$H11) /(1+EXP(-INPUT!$E11 - INPUT!$F11 *LOG10($D17 * AC$12)))^INPUT!$G11,
               0
               )
            )
        ),
    " ")</f>
        <v>5.6133053427664947E-8</v>
      </c>
      <c r="AD17" s="86">
        <f>IF($D17&gt;0,
      IF(UPPER(INPUT!$D11)="WEIBULL",
         INPUT!$H11 + (INPUT!$I11 - INPUT!$H11) * (1-EXP(-EXP(INPUT!$E11 + INPUT!$F11 *LOG10($D17 * AD$12)))),
         IF(UPPER(INPUT!$D11)="LOGIT",
            INPUT!$H11 + (INPUT!$I11 - INPUT!$H11) /(1+EXP(-INPUT!$E11 - INPUT!$F11 *LOG10($D17 * AD$12))),
            IF(UPPER(INPUT!$D11)="GLOGIT",
               INPUT!$H11 + (INPUT!$I11 - INPUT!$H11) /(1+EXP(-INPUT!$E11 - INPUT!$F11 *LOG10($D17 * AD$12)))^INPUT!$G11,
               0
               )
            )
        ),
    " ")</f>
        <v>1.6767117527738407E-7</v>
      </c>
      <c r="AE17" s="86">
        <f>IF($D17&gt;0,
      IF(UPPER(INPUT!$D11)="WEIBULL",
         INPUT!$H11 + (INPUT!$I11 - INPUT!$H11) * (1-EXP(-EXP(INPUT!$E11 + INPUT!$F11 *LOG10($D17 * AE$12)))),
         IF(UPPER(INPUT!$D11)="LOGIT",
            INPUT!$H11 + (INPUT!$I11 - INPUT!$H11) /(1+EXP(-INPUT!$E11 - INPUT!$F11 *LOG10($D17 * AE$12))),
            IF(UPPER(INPUT!$D11)="GLOGIT",
               INPUT!$H11 + (INPUT!$I11 - INPUT!$H11) /(1+EXP(-INPUT!$E11 - INPUT!$F11 *LOG10($D17 * AE$12)))^INPUT!$G11,
               0
               )
            )
        ),
    " ")</f>
        <v>5.0083895608565854E-7</v>
      </c>
      <c r="AF17" s="86">
        <f>IF($D17&gt;0,
      IF(UPPER(INPUT!$D11)="WEIBULL",
         INPUT!$H11 + (INPUT!$I11 - INPUT!$H11) * (1-EXP(-EXP(INPUT!$E11 + INPUT!$F11 *LOG10($D17 * AF$12)))),
         IF(UPPER(INPUT!$D11)="LOGIT",
            INPUT!$H11 + (INPUT!$I11 - INPUT!$H11) /(1+EXP(-INPUT!$E11 - INPUT!$F11 *LOG10($D17 * AF$12))),
            IF(UPPER(INPUT!$D11)="GLOGIT",
               INPUT!$H11 + (INPUT!$I11 - INPUT!$H11) /(1+EXP(-INPUT!$E11 - INPUT!$F11 *LOG10($D17 * AF$12)))^INPUT!$G11,
               0
               )
            )
        ),
    " ")</f>
        <v>1.4960208669645425E-6</v>
      </c>
      <c r="AG17" s="86">
        <f>IF($D17&gt;0,
      IF(UPPER(INPUT!$D11)="WEIBULL",
         INPUT!$H11 + (INPUT!$I11 - INPUT!$H11) * (1-EXP(-EXP(INPUT!$E11 + INPUT!$F11 *LOG10($D17 * AG$12)))),
         IF(UPPER(INPUT!$D11)="LOGIT",
            INPUT!$H11 + (INPUT!$I11 - INPUT!$H11) /(1+EXP(-INPUT!$E11 - INPUT!$F11 *LOG10($D17 * AG$12))),
            IF(UPPER(INPUT!$D11)="GLOGIT",
               INPUT!$H11 + (INPUT!$I11 - INPUT!$H11) /(1+EXP(-INPUT!$E11 - INPUT!$F11 *LOG10($D17 * AG$12)))^INPUT!$G11,
               0
               )
            )
        ),
    " ")</f>
        <v>4.4686544332650513E-6</v>
      </c>
      <c r="AH17" s="86">
        <f>IF($D17&gt;0,
      IF(UPPER(INPUT!$D11)="WEIBULL",
         INPUT!$H11 + (INPUT!$I11 - INPUT!$H11) * (1-EXP(-EXP(INPUT!$E11 + INPUT!$F11 *LOG10($D17 * AH$12)))),
         IF(UPPER(INPUT!$D11)="LOGIT",
            INPUT!$H11 + (INPUT!$I11 - INPUT!$H11) /(1+EXP(-INPUT!$E11 - INPUT!$F11 *LOG10($D17 * AH$12))),
            IF(UPPER(INPUT!$D11)="GLOGIT",
               INPUT!$H11 + (INPUT!$I11 - INPUT!$H11) /(1+EXP(-INPUT!$E11 - INPUT!$F11 *LOG10($D17 * AH$12)))^INPUT!$G11,
               0
               )
            )
        ),
    " ")</f>
        <v>1.3347951161146732E-5</v>
      </c>
      <c r="AI17" s="86">
        <f>IF($D17&gt;0,
      IF(UPPER(INPUT!$D11)="WEIBULL",
         INPUT!$H11 + (INPUT!$I11 - INPUT!$H11) * (1-EXP(-EXP(INPUT!$E11 + INPUT!$F11 *LOG10($D17 * AI$12)))),
         IF(UPPER(INPUT!$D11)="LOGIT",
            INPUT!$H11 + (INPUT!$I11 - INPUT!$H11) /(1+EXP(-INPUT!$E11 - INPUT!$F11 *LOG10($D17 * AI$12))),
            IF(UPPER(INPUT!$D11)="GLOGIT",
               INPUT!$H11 + (INPUT!$I11 - INPUT!$H11) /(1+EXP(-INPUT!$E11 - INPUT!$F11 *LOG10($D17 * AI$12)))^INPUT!$G11,
               0
               )
            )
        ),
    " ")</f>
        <v>3.987021845508476E-5</v>
      </c>
      <c r="AJ17" s="86">
        <f>IF($D17&gt;0,
      IF(UPPER(INPUT!$D11)="WEIBULL",
         INPUT!$H11 + (INPUT!$I11 - INPUT!$H11) * (1-EXP(-EXP(INPUT!$E11 + INPUT!$F11 *LOG10($D17 * AJ$12)))),
         IF(UPPER(INPUT!$D11)="LOGIT",
            INPUT!$H11 + (INPUT!$I11 - INPUT!$H11) /(1+EXP(-INPUT!$E11 - INPUT!$F11 *LOG10($D17 * AJ$12))),
            IF(UPPER(INPUT!$D11)="GLOGIT",
               INPUT!$H11 + (INPUT!$I11 - INPUT!$H11) /(1+EXP(-INPUT!$E11 - INPUT!$F11 *LOG10($D17 * AJ$12)))^INPUT!$G11,
               0
               )
            )
        ),
    " ")</f>
        <v>1.1908887089318032E-4</v>
      </c>
      <c r="AK17" s="86">
        <f>IF($D17&gt;0,
      IF(UPPER(INPUT!$D11)="WEIBULL",
         INPUT!$H11 + (INPUT!$I11 - INPUT!$H11) * (1-EXP(-EXP(INPUT!$E11 + INPUT!$F11 *LOG10($D17 * AK$12)))),
         IF(UPPER(INPUT!$D11)="LOGIT",
            INPUT!$H11 + (INPUT!$I11 - INPUT!$H11) /(1+EXP(-INPUT!$E11 - INPUT!$F11 *LOG10($D17 * AK$12))),
            IF(UPPER(INPUT!$D11)="GLOGIT",
               INPUT!$H11 + (INPUT!$I11 - INPUT!$H11) /(1+EXP(-INPUT!$E11 - INPUT!$F11 *LOG10($D17 * AK$12)))^INPUT!$G11,
               0
               )
            )
        ),
    " ")</f>
        <v>3.5568009225606101E-4</v>
      </c>
      <c r="AL17" s="86">
        <f>IF($D17&gt;0,
      IF(UPPER(INPUT!$D11)="WEIBULL",
         INPUT!$H11 + (INPUT!$I11 - INPUT!$H11) * (1-EXP(-EXP(INPUT!$E11 + INPUT!$F11 *LOG10($D17 * AL$12)))),
         IF(UPPER(INPUT!$D11)="LOGIT",
            INPUT!$H11 + (INPUT!$I11 - INPUT!$H11) /(1+EXP(-INPUT!$E11 - INPUT!$F11 *LOG10($D17 * AL$12))),
            IF(UPPER(INPUT!$D11)="GLOGIT",
               INPUT!$H11 + (INPUT!$I11 - INPUT!$H11) /(1+EXP(-INPUT!$E11 - INPUT!$F11 *LOG10($D17 * AL$12)))^INPUT!$G11,
               0
               )
            )
        ),
    " ")</f>
        <v>1.0620521592664689E-3</v>
      </c>
      <c r="AM17" s="86">
        <f>IF($D17&gt;0,
      IF(UPPER(INPUT!$D11)="WEIBULL",
         INPUT!$H11 + (INPUT!$I11 - INPUT!$H11) * (1-EXP(-EXP(INPUT!$E11 + INPUT!$F11 *LOG10($D17 * AM$12)))),
         IF(UPPER(INPUT!$D11)="LOGIT",
            INPUT!$H11 + (INPUT!$I11 - INPUT!$H11) /(1+EXP(-INPUT!$E11 - INPUT!$F11 *LOG10($D17 * AM$12))),
            IF(UPPER(INPUT!$D11)="GLOGIT",
               INPUT!$H11 + (INPUT!$I11 - INPUT!$H11) /(1+EXP(-INPUT!$E11 - INPUT!$F11 *LOG10($D17 * AM$12)))^INPUT!$G11,
               0
               )
            )
        ),
    " ")</f>
        <v>3.1690367659786833E-3</v>
      </c>
      <c r="AN17" s="86">
        <f>IF($D17&gt;0,
      IF(UPPER(INPUT!$D11)="WEIBULL",
         INPUT!$H11 + (INPUT!$I11 - INPUT!$H11) * (1-EXP(-EXP(INPUT!$E11 + INPUT!$F11 *LOG10($D17 * AN$12)))),
         IF(UPPER(INPUT!$D11)="LOGIT",
            INPUT!$H11 + (INPUT!$I11 - INPUT!$H11) /(1+EXP(-INPUT!$E11 - INPUT!$F11 *LOG10($D17 * AN$12))),
            IF(UPPER(INPUT!$D11)="GLOGIT",
               INPUT!$H11 + (INPUT!$I11 - INPUT!$H11) /(1+EXP(-INPUT!$E11 - INPUT!$F11 *LOG10($D17 * AN$12)))^INPUT!$G11,
               0
               )
            )
        ),
    " ")</f>
        <v>9.4362392958305952E-3</v>
      </c>
      <c r="AO17" s="86">
        <f>IF($D17&gt;0,
      IF(UPPER(INPUT!$D11)="WEIBULL",
         INPUT!$H11 + (INPUT!$I11 - INPUT!$H11) * (1-EXP(-EXP(INPUT!$E11 + INPUT!$F11 *LOG10($D17 * AO$12)))),
         IF(UPPER(INPUT!$D11)="LOGIT",
            INPUT!$H11 + (INPUT!$I11 - INPUT!$H11) /(1+EXP(-INPUT!$E11 - INPUT!$F11 *LOG10($D17 * AO$12))),
            IF(UPPER(INPUT!$D11)="GLOGIT",
               INPUT!$H11 + (INPUT!$I11 - INPUT!$H11) /(1+EXP(-INPUT!$E11 - INPUT!$F11 *LOG10($D17 * AO$12)))^INPUT!$G11,
               0
               )
            )
        ),
    " ")</f>
        <v>2.7922913647198788E-2</v>
      </c>
      <c r="AP17" s="86">
        <f>IF($D17&gt;0,
      IF(UPPER(INPUT!$D11)="WEIBULL",
         INPUT!$H11 + (INPUT!$I11 - INPUT!$H11) * (1-EXP(-EXP(INPUT!$E11 + INPUT!$F11 *LOG10($D17 * AP$12)))),
         IF(UPPER(INPUT!$D11)="LOGIT",
            INPUT!$H11 + (INPUT!$I11 - INPUT!$H11) /(1+EXP(-INPUT!$E11 - INPUT!$F11 *LOG10($D17 * AP$12))),
            IF(UPPER(INPUT!$D11)="GLOGIT",
               INPUT!$H11 + (INPUT!$I11 - INPUT!$H11) /(1+EXP(-INPUT!$E11 - INPUT!$F11 *LOG10($D17 * AP$12)))^INPUT!$G11,
               0
               )
            )
        ),
    " ")</f>
        <v>8.1114020807174558E-2</v>
      </c>
      <c r="AQ17" s="86">
        <f>IF($D17&gt;0,
      IF(UPPER(INPUT!$D11)="WEIBULL",
         INPUT!$H11 + (INPUT!$I11 - INPUT!$H11) * (1-EXP(-EXP(INPUT!$E11 + INPUT!$F11 *LOG10($D17 * AQ$12)))),
         IF(UPPER(INPUT!$D11)="LOGIT",
            INPUT!$H11 + (INPUT!$I11 - INPUT!$H11) /(1+EXP(-INPUT!$E11 - INPUT!$F11 *LOG10($D17 * AQ$12))),
            IF(UPPER(INPUT!$D11)="GLOGIT",
               INPUT!$H11 + (INPUT!$I11 - INPUT!$H11) /(1+EXP(-INPUT!$E11 - INPUT!$F11 *LOG10($D17 * AQ$12)))^INPUT!$G11,
               0
               )
            )
        ),
    " ")</f>
        <v>0.2232856558960703</v>
      </c>
      <c r="AR17" s="86">
        <f>IF($D17&gt;0,
      IF(UPPER(INPUT!$D11)="WEIBULL",
         INPUT!$H11 + (INPUT!$I11 - INPUT!$H11) * (1-EXP(-EXP(INPUT!$E11 + INPUT!$F11 *LOG10($D17 * AR$12)))),
         IF(UPPER(INPUT!$D11)="LOGIT",
            INPUT!$H11 + (INPUT!$I11 - INPUT!$H11) /(1+EXP(-INPUT!$E11 - INPUT!$F11 *LOG10($D17 * AR$12))),
            IF(UPPER(INPUT!$D11)="GLOGIT",
               INPUT!$H11 + (INPUT!$I11 - INPUT!$H11) /(1+EXP(-INPUT!$E11 - INPUT!$F11 *LOG10($D17 * AR$12)))^INPUT!$G11,
               0
               )
            )
        ),
    " ")</f>
        <v>0.52988170681834612</v>
      </c>
      <c r="AS17" s="86">
        <f>IF($D17&gt;0,
      IF(UPPER(INPUT!$D11)="WEIBULL",
         INPUT!$H11 + (INPUT!$I11 - INPUT!$H11) * (1-EXP(-EXP(INPUT!$E11 + INPUT!$F11 *LOG10($D17 * AS$12)))),
         IF(UPPER(INPUT!$D11)="LOGIT",
            INPUT!$H11 + (INPUT!$I11 - INPUT!$H11) /(1+EXP(-INPUT!$E11 - INPUT!$F11 *LOG10($D17 * AS$12))),
            IF(UPPER(INPUT!$D11)="GLOGIT",
               INPUT!$H11 + (INPUT!$I11 - INPUT!$H11) /(1+EXP(-INPUT!$E11 - INPUT!$F11 *LOG10($D17 * AS$12)))^INPUT!$G11,
               0
               )
            )
        ),
    " ")</f>
        <v>0.89507656096539479</v>
      </c>
      <c r="AT17" s="86">
        <f>IF($D17&gt;0,
      IF(UPPER(INPUT!$D11)="WEIBULL",
         INPUT!$H11 + (INPUT!$I11 - INPUT!$H11) * (1-EXP(-EXP(INPUT!$E11 + INPUT!$F11 *LOG10($D17 * AT$12)))),
         IF(UPPER(INPUT!$D11)="LOGIT",
            INPUT!$H11 + (INPUT!$I11 - INPUT!$H11) /(1+EXP(-INPUT!$E11 - INPUT!$F11 *LOG10($D17 * AT$12))),
            IF(UPPER(INPUT!$D11)="GLOGIT",
               INPUT!$H11 + (INPUT!$I11 - INPUT!$H11) /(1+EXP(-INPUT!$E11 - INPUT!$F11 *LOG10($D17 * AT$12)))^INPUT!$G11,
               0
               )
            )
        ),
    " ")</f>
        <v>0.9988106337418956</v>
      </c>
      <c r="AU17" s="86">
        <f>IF($D17&gt;0,
      IF(UPPER(INPUT!$D11)="WEIBULL",
         INPUT!$H11 + (INPUT!$I11 - INPUT!$H11) * (1-EXP(-EXP(INPUT!$E11 + INPUT!$F11 *LOG10($D17 * AU$12)))),
         IF(UPPER(INPUT!$D11)="LOGIT",
            INPUT!$H11 + (INPUT!$I11 - INPUT!$H11) /(1+EXP(-INPUT!$E11 - INPUT!$F11 *LOG10($D17 * AU$12))),
            IF(UPPER(INPUT!$D11)="GLOGIT",
               INPUT!$H11 + (INPUT!$I11 - INPUT!$H11) /(1+EXP(-INPUT!$E11 - INPUT!$F11 *LOG10($D17 * AU$12)))^INPUT!$G11,
               0
               )
            )
        ),
    " ")</f>
        <v>0.99999999816398444</v>
      </c>
      <c r="AV17" s="86">
        <f>IF($D17&gt;0,
      IF(UPPER(INPUT!$D11)="WEIBULL",
         INPUT!$H11 + (INPUT!$I11 - INPUT!$H11) * (1-EXP(-EXP(INPUT!$E11 + INPUT!$F11 *LOG10($D17 * AV$12)))),
         IF(UPPER(INPUT!$D11)="LOGIT",
            INPUT!$H11 + (INPUT!$I11 - INPUT!$H11) /(1+EXP(-INPUT!$E11 - INPUT!$F11 *LOG10($D17 * AV$12))),
            IF(UPPER(INPUT!$D11)="GLOGIT",
               INPUT!$H11 + (INPUT!$I11 - INPUT!$H11) /(1+EXP(-INPUT!$E11 - INPUT!$F11 *LOG10($D17 * AV$12)))^INPUT!$G11,
               0
               )
            )
        ),
    " ")</f>
        <v>1</v>
      </c>
      <c r="AW17" s="86">
        <f>IF($D17&gt;0,
      IF(UPPER(INPUT!$D11)="WEIBULL",
         INPUT!$H11 + (INPUT!$I11 - INPUT!$H11) * (1-EXP(-EXP(INPUT!$E11 + INPUT!$F11 *LOG10($D17 * AW$12)))),
         IF(UPPER(INPUT!$D11)="LOGIT",
            INPUT!$H11 + (INPUT!$I11 - INPUT!$H11) /(1+EXP(-INPUT!$E11 - INPUT!$F11 *LOG10($D17 * AW$12))),
            IF(UPPER(INPUT!$D11)="GLOGIT",
               INPUT!$H11 + (INPUT!$I11 - INPUT!$H11) /(1+EXP(-INPUT!$E11 - INPUT!$F11 *LOG10($D17 * AW$12)))^INPUT!$G11,
               0
               )
            )
        ),
    " ")</f>
        <v>1</v>
      </c>
      <c r="AX17" s="86">
        <f>IF($D17&gt;0,
      IF(UPPER(INPUT!$D11)="WEIBULL",
         INPUT!$H11 + (INPUT!$I11 - INPUT!$H11) * (1-EXP(-EXP(INPUT!$E11 + INPUT!$F11 *LOG10($D17 * AX$12)))),
         IF(UPPER(INPUT!$D11)="LOGIT",
            INPUT!$H11 + (INPUT!$I11 - INPUT!$H11) /(1+EXP(-INPUT!$E11 - INPUT!$F11 *LOG10($D17 * AX$12))),
            IF(UPPER(INPUT!$D11)="GLOGIT",
               INPUT!$H11 + (INPUT!$I11 - INPUT!$H11) /(1+EXP(-INPUT!$E11 - INPUT!$F11 *LOG10($D17 * AX$12)))^INPUT!$G11,
               0
               )
            )
        ),
    " ")</f>
        <v>1</v>
      </c>
      <c r="AY17" s="86">
        <f>IF($D17&gt;0,
      IF(UPPER(INPUT!$D11)="WEIBULL",
         INPUT!$H11 + (INPUT!$I11 - INPUT!$H11) * (1-EXP(-EXP(INPUT!$E11 + INPUT!$F11 *LOG10($D17 * AY$12)))),
         IF(UPPER(INPUT!$D11)="LOGIT",
            INPUT!$H11 + (INPUT!$I11 - INPUT!$H11) /(1+EXP(-INPUT!$E11 - INPUT!$F11 *LOG10($D17 * AY$12))),
            IF(UPPER(INPUT!$D11)="GLOGIT",
               INPUT!$H11 + (INPUT!$I11 - INPUT!$H11) /(1+EXP(-INPUT!$E11 - INPUT!$F11 *LOG10($D17 * AY$12)))^INPUT!$G11,
               0
               )
            )
        ),
    " ")</f>
        <v>1</v>
      </c>
      <c r="AZ17" s="86">
        <f>IF($D17&gt;0,
      IF(UPPER(INPUT!$D11)="WEIBULL",
         INPUT!$H11 + (INPUT!$I11 - INPUT!$H11) * (1-EXP(-EXP(INPUT!$E11 + INPUT!$F11 *LOG10($D17 * AZ$12)))),
         IF(UPPER(INPUT!$D11)="LOGIT",
            INPUT!$H11 + (INPUT!$I11 - INPUT!$H11) /(1+EXP(-INPUT!$E11 - INPUT!$F11 *LOG10($D17 * AZ$12))),
            IF(UPPER(INPUT!$D11)="GLOGIT",
               INPUT!$H11 + (INPUT!$I11 - INPUT!$H11) /(1+EXP(-INPUT!$E11 - INPUT!$F11 *LOG10($D17 * AZ$12)))^INPUT!$G11,
               0
               )
            )
        ),
    " ")</f>
        <v>1</v>
      </c>
      <c r="BA17" s="86">
        <f>IF($D17&gt;0,
      IF(UPPER(INPUT!$D11)="WEIBULL",
         INPUT!$H11 + (INPUT!$I11 - INPUT!$H11) * (1-EXP(-EXP(INPUT!$E11 + INPUT!$F11 *LOG10($D17 * BA$12)))),
         IF(UPPER(INPUT!$D11)="LOGIT",
            INPUT!$H11 + (INPUT!$I11 - INPUT!$H11) /(1+EXP(-INPUT!$E11 - INPUT!$F11 *LOG10($D17 * BA$12))),
            IF(UPPER(INPUT!$D11)="GLOGIT",
               INPUT!$H11 + (INPUT!$I11 - INPUT!$H11) /(1+EXP(-INPUT!$E11 - INPUT!$F11 *LOG10($D17 * BA$12)))^INPUT!$G11,
               0
               )
            )
        ),
    " ")</f>
        <v>1</v>
      </c>
      <c r="BB17" s="86">
        <f>IF($D17&gt;0,
      IF(UPPER(INPUT!$D11)="WEIBULL",
         INPUT!$H11 + (INPUT!$I11 - INPUT!$H11) * (1-EXP(-EXP(INPUT!$E11 + INPUT!$F11 *LOG10($D17 * BB$12)))),
         IF(UPPER(INPUT!$D11)="LOGIT",
            INPUT!$H11 + (INPUT!$I11 - INPUT!$H11) /(1+EXP(-INPUT!$E11 - INPUT!$F11 *LOG10($D17 * BB$12))),
            IF(UPPER(INPUT!$D11)="GLOGIT",
               INPUT!$H11 + (INPUT!$I11 - INPUT!$H11) /(1+EXP(-INPUT!$E11 - INPUT!$F11 *LOG10($D17 * BB$12)))^INPUT!$G11,
               0
               )
            )
        ),
    " ")</f>
        <v>1</v>
      </c>
      <c r="BC17" s="87">
        <f>IF($D17&gt;0,
      IF(UPPER(INPUT!$D11)="WEIBULL",
         INPUT!$H11 + (INPUT!$I11 - INPUT!$H11) * (1-EXP(-EXP(INPUT!$E11 + INPUT!$F11 *LOG10($D17 * BC$12)))),
         IF(UPPER(INPUT!$D11)="LOGIT",
            INPUT!$H11 + (INPUT!$I11 - INPUT!$H11) /(1+EXP(-INPUT!$E11 - INPUT!$F11 *LOG10($D17 * BC$12))),
            IF(UPPER(INPUT!$D11)="GLOGIT",
               INPUT!$H11 + (INPUT!$I11 - INPUT!$H11) /(1+EXP(-INPUT!$E11 - INPUT!$F11 *LOG10($D17 * BC$12)))^INPUT!$G11,
               0
               )
            )
        ),
    " ")</f>
        <v>1</v>
      </c>
    </row>
    <row r="18" spans="2:55" x14ac:dyDescent="0.4">
      <c r="B18" s="41"/>
      <c r="C18" s="1" t="str">
        <f>INPUT!C12</f>
        <v>Diazinon</v>
      </c>
      <c r="D18" s="2">
        <f>INPUT!L12</f>
        <v>6.5639617917181245E-2</v>
      </c>
      <c r="E18" s="85">
        <f>IF($D18&gt;0,
      IF(UPPER(INPUT!$D12)="WEIBULL",
         INPUT!$H12 + (INPUT!$I12 - INPUT!$H12) * (1-EXP(-EXP(INPUT!$E12 + INPUT!$F12 *LOG10($D18 * E$12)))),
         IF(UPPER(INPUT!$D12)="LOGIT",
            INPUT!$H12 + (INPUT!$I12 - INPUT!$H12) /(1+EXP(-INPUT!$E12 - INPUT!$F12 *LOG10($D18 * E$12))),
            IF(UPPER(INPUT!$D12)="GLOGIT",
               INPUT!$H12 + (INPUT!$I12 - INPUT!$H12) /(1+EXP(-INPUT!$E12 - INPUT!$F12 *LOG10($D18 * E$12)))^INPUT!$G12,
               0
               )
            )
        ),
    " ")</f>
        <v>0</v>
      </c>
      <c r="F18" s="86">
        <f>IF($D18&gt;0,
      IF(UPPER(INPUT!$D12)="WEIBULL",
         INPUT!$H12 + (INPUT!$I12 - INPUT!$H12) * (1-EXP(-EXP(INPUT!$E12 + INPUT!$F12 *LOG10($D18 * F$12)))),
         IF(UPPER(INPUT!$D12)="LOGIT",
            INPUT!$H12 + (INPUT!$I12 - INPUT!$H12) /(1+EXP(-INPUT!$E12 - INPUT!$F12 *LOG10($D18 * F$12))),
            IF(UPPER(INPUT!$D12)="GLOGIT",
               INPUT!$H12 + (INPUT!$I12 - INPUT!$H12) /(1+EXP(-INPUT!$E12 - INPUT!$F12 *LOG10($D18 * F$12)))^INPUT!$G12,
               0
               )
            )
        ),
    " ")</f>
        <v>0</v>
      </c>
      <c r="G18" s="86">
        <f>IF($D18&gt;0,
      IF(UPPER(INPUT!$D12)="WEIBULL",
         INPUT!$H12 + (INPUT!$I12 - INPUT!$H12) * (1-EXP(-EXP(INPUT!$E12 + INPUT!$F12 *LOG10($D18 * G$12)))),
         IF(UPPER(INPUT!$D12)="LOGIT",
            INPUT!$H12 + (INPUT!$I12 - INPUT!$H12) /(1+EXP(-INPUT!$E12 - INPUT!$F12 *LOG10($D18 * G$12))),
            IF(UPPER(INPUT!$D12)="GLOGIT",
               INPUT!$H12 + (INPUT!$I12 - INPUT!$H12) /(1+EXP(-INPUT!$E12 - INPUT!$F12 *LOG10($D18 * G$12)))^INPUT!$G12,
               0
               )
            )
        ),
    " ")</f>
        <v>1.1102230246251565E-16</v>
      </c>
      <c r="H18" s="86">
        <f>IF($D18&gt;0,
      IF(UPPER(INPUT!$D12)="WEIBULL",
         INPUT!$H12 + (INPUT!$I12 - INPUT!$H12) * (1-EXP(-EXP(INPUT!$E12 + INPUT!$F12 *LOG10($D18 * H$12)))),
         IF(UPPER(INPUT!$D12)="LOGIT",
            INPUT!$H12 + (INPUT!$I12 - INPUT!$H12) /(1+EXP(-INPUT!$E12 - INPUT!$F12 *LOG10($D18 * H$12))),
            IF(UPPER(INPUT!$D12)="GLOGIT",
               INPUT!$H12 + (INPUT!$I12 - INPUT!$H12) /(1+EXP(-INPUT!$E12 - INPUT!$F12 *LOG10($D18 * H$12)))^INPUT!$G12,
               0
               )
            )
        ),
    " ")</f>
        <v>2.2204460492503131E-16</v>
      </c>
      <c r="I18" s="86">
        <f>IF($D18&gt;0,
      IF(UPPER(INPUT!$D12)="WEIBULL",
         INPUT!$H12 + (INPUT!$I12 - INPUT!$H12) * (1-EXP(-EXP(INPUT!$E12 + INPUT!$F12 *LOG10($D18 * I$12)))),
         IF(UPPER(INPUT!$D12)="LOGIT",
            INPUT!$H12 + (INPUT!$I12 - INPUT!$H12) /(1+EXP(-INPUT!$E12 - INPUT!$F12 *LOG10($D18 * I$12))),
            IF(UPPER(INPUT!$D12)="GLOGIT",
               INPUT!$H12 + (INPUT!$I12 - INPUT!$H12) /(1+EXP(-INPUT!$E12 - INPUT!$F12 *LOG10($D18 * I$12)))^INPUT!$G12,
               0
               )
            )
        ),
    " ")</f>
        <v>5.5511151231257827E-16</v>
      </c>
      <c r="J18" s="86">
        <f>IF($D18&gt;0,
      IF(UPPER(INPUT!$D12)="WEIBULL",
         INPUT!$H12 + (INPUT!$I12 - INPUT!$H12) * (1-EXP(-EXP(INPUT!$E12 + INPUT!$F12 *LOG10($D18 * J$12)))),
         IF(UPPER(INPUT!$D12)="LOGIT",
            INPUT!$H12 + (INPUT!$I12 - INPUT!$H12) /(1+EXP(-INPUT!$E12 - INPUT!$F12 *LOG10($D18 * J$12))),
            IF(UPPER(INPUT!$D12)="GLOGIT",
               INPUT!$H12 + (INPUT!$I12 - INPUT!$H12) /(1+EXP(-INPUT!$E12 - INPUT!$F12 *LOG10($D18 * J$12)))^INPUT!$G12,
               0
               )
            )
        ),
    " ")</f>
        <v>1.4432899320127035E-15</v>
      </c>
      <c r="K18" s="86">
        <f>IF($D18&gt;0,
      IF(UPPER(INPUT!$D12)="WEIBULL",
         INPUT!$H12 + (INPUT!$I12 - INPUT!$H12) * (1-EXP(-EXP(INPUT!$E12 + INPUT!$F12 *LOG10($D18 * K$12)))),
         IF(UPPER(INPUT!$D12)="LOGIT",
            INPUT!$H12 + (INPUT!$I12 - INPUT!$H12) /(1+EXP(-INPUT!$E12 - INPUT!$F12 *LOG10($D18 * K$12))),
            IF(UPPER(INPUT!$D12)="GLOGIT",
               INPUT!$H12 + (INPUT!$I12 - INPUT!$H12) /(1+EXP(-INPUT!$E12 - INPUT!$F12 *LOG10($D18 * K$12)))^INPUT!$G12,
               0
               )
            )
        ),
    " ")</f>
        <v>4.1078251911130792E-15</v>
      </c>
      <c r="L18" s="86">
        <f>IF($D18&gt;0,
      IF(UPPER(INPUT!$D12)="WEIBULL",
         INPUT!$H12 + (INPUT!$I12 - INPUT!$H12) * (1-EXP(-EXP(INPUT!$E12 + INPUT!$F12 *LOG10($D18 * L$12)))),
         IF(UPPER(INPUT!$D12)="LOGIT",
            INPUT!$H12 + (INPUT!$I12 - INPUT!$H12) /(1+EXP(-INPUT!$E12 - INPUT!$F12 *LOG10($D18 * L$12))),
            IF(UPPER(INPUT!$D12)="GLOGIT",
               INPUT!$H12 + (INPUT!$I12 - INPUT!$H12) /(1+EXP(-INPUT!$E12 - INPUT!$F12 *LOG10($D18 * L$12)))^INPUT!$G12,
               0
               )
            )
        ),
    " ")</f>
        <v>1.099120794378905E-14</v>
      </c>
      <c r="M18" s="86">
        <f>IF($D18&gt;0,
      IF(UPPER(INPUT!$D12)="WEIBULL",
         INPUT!$H12 + (INPUT!$I12 - INPUT!$H12) * (1-EXP(-EXP(INPUT!$E12 + INPUT!$F12 *LOG10($D18 * M$12)))),
         IF(UPPER(INPUT!$D12)="LOGIT",
            INPUT!$H12 + (INPUT!$I12 - INPUT!$H12) /(1+EXP(-INPUT!$E12 - INPUT!$F12 *LOG10($D18 * M$12))),
            IF(UPPER(INPUT!$D12)="GLOGIT",
               INPUT!$H12 + (INPUT!$I12 - INPUT!$H12) /(1+EXP(-INPUT!$E12 - INPUT!$F12 *LOG10($D18 * M$12)))^INPUT!$G12,
               0
               )
            )
        ),
    " ")</f>
        <v>2.9976021664879227E-14</v>
      </c>
      <c r="N18" s="86">
        <f>IF($D18&gt;0,
      IF(UPPER(INPUT!$D12)="WEIBULL",
         INPUT!$H12 + (INPUT!$I12 - INPUT!$H12) * (1-EXP(-EXP(INPUT!$E12 + INPUT!$F12 *LOG10($D18 * N$12)))),
         IF(UPPER(INPUT!$D12)="LOGIT",
            INPUT!$H12 + (INPUT!$I12 - INPUT!$H12) /(1+EXP(-INPUT!$E12 - INPUT!$F12 *LOG10($D18 * N$12))),
            IF(UPPER(INPUT!$D12)="GLOGIT",
               INPUT!$H12 + (INPUT!$I12 - INPUT!$H12) /(1+EXP(-INPUT!$E12 - INPUT!$F12 *LOG10($D18 * N$12)))^INPUT!$G12,
               0
               )
            )
        ),
    " ")</f>
        <v>8.1601392309949006E-14</v>
      </c>
      <c r="O18" s="86">
        <f>IF($D18&gt;0,
      IF(UPPER(INPUT!$D12)="WEIBULL",
         INPUT!$H12 + (INPUT!$I12 - INPUT!$H12) * (1-EXP(-EXP(INPUT!$E12 + INPUT!$F12 *LOG10($D18 * O$12)))),
         IF(UPPER(INPUT!$D12)="LOGIT",
            INPUT!$H12 + (INPUT!$I12 - INPUT!$H12) /(1+EXP(-INPUT!$E12 - INPUT!$F12 *LOG10($D18 * O$12))),
            IF(UPPER(INPUT!$D12)="GLOGIT",
               INPUT!$H12 + (INPUT!$I12 - INPUT!$H12) /(1+EXP(-INPUT!$E12 - INPUT!$F12 *LOG10($D18 * O$12)))^INPUT!$G12,
               0
               )
            )
        ),
    " ")</f>
        <v>2.2204460492503131E-13</v>
      </c>
      <c r="P18" s="86">
        <f>IF($D18&gt;0,
      IF(UPPER(INPUT!$D12)="WEIBULL",
         INPUT!$H12 + (INPUT!$I12 - INPUT!$H12) * (1-EXP(-EXP(INPUT!$E12 + INPUT!$F12 *LOG10($D18 * P$12)))),
         IF(UPPER(INPUT!$D12)="LOGIT",
            INPUT!$H12 + (INPUT!$I12 - INPUT!$H12) /(1+EXP(-INPUT!$E12 - INPUT!$F12 *LOG10($D18 * P$12))),
            IF(UPPER(INPUT!$D12)="GLOGIT",
               INPUT!$H12 + (INPUT!$I12 - INPUT!$H12) /(1+EXP(-INPUT!$E12 - INPUT!$F12 *LOG10($D18 * P$12)))^INPUT!$G12,
               0
               )
            )
        ),
    " ")</f>
        <v>6.0373928079116013E-13</v>
      </c>
      <c r="Q18" s="86">
        <f>IF($D18&gt;0,
      IF(UPPER(INPUT!$D12)="WEIBULL",
         INPUT!$H12 + (INPUT!$I12 - INPUT!$H12) * (1-EXP(-EXP(INPUT!$E12 + INPUT!$F12 *LOG10($D18 * Q$12)))),
         IF(UPPER(INPUT!$D12)="LOGIT",
            INPUT!$H12 + (INPUT!$I12 - INPUT!$H12) /(1+EXP(-INPUT!$E12 - INPUT!$F12 *LOG10($D18 * Q$12))),
            IF(UPPER(INPUT!$D12)="GLOGIT",
               INPUT!$H12 + (INPUT!$I12 - INPUT!$H12) /(1+EXP(-INPUT!$E12 - INPUT!$F12 *LOG10($D18 * Q$12)))^INPUT!$G12,
               0
               )
            )
        ),
    " ")</f>
        <v>1.641686786513219E-12</v>
      </c>
      <c r="R18" s="86">
        <f>IF($D18&gt;0,
      IF(UPPER(INPUT!$D12)="WEIBULL",
         INPUT!$H12 + (INPUT!$I12 - INPUT!$H12) * (1-EXP(-EXP(INPUT!$E12 + INPUT!$F12 *LOG10($D18 * R$12)))),
         IF(UPPER(INPUT!$D12)="LOGIT",
            INPUT!$H12 + (INPUT!$I12 - INPUT!$H12) /(1+EXP(-INPUT!$E12 - INPUT!$F12 *LOG10($D18 * R$12))),
            IF(UPPER(INPUT!$D12)="GLOGIT",
               INPUT!$H12 + (INPUT!$I12 - INPUT!$H12) /(1+EXP(-INPUT!$E12 - INPUT!$F12 *LOG10($D18 * R$12)))^INPUT!$G12,
               0
               )
            )
        ),
    " ")</f>
        <v>4.4642067820177544E-12</v>
      </c>
      <c r="S18" s="86">
        <f>IF($D18&gt;0,
      IF(UPPER(INPUT!$D12)="WEIBULL",
         INPUT!$H12 + (INPUT!$I12 - INPUT!$H12) * (1-EXP(-EXP(INPUT!$E12 + INPUT!$F12 *LOG10($D18 * S$12)))),
         IF(UPPER(INPUT!$D12)="LOGIT",
            INPUT!$H12 + (INPUT!$I12 - INPUT!$H12) /(1+EXP(-INPUT!$E12 - INPUT!$F12 *LOG10($D18 * S$12))),
            IF(UPPER(INPUT!$D12)="GLOGIT",
               INPUT!$H12 + (INPUT!$I12 - INPUT!$H12) /(1+EXP(-INPUT!$E12 - INPUT!$F12 *LOG10($D18 * S$12)))^INPUT!$G12,
               0
               )
            )
        ),
    " ")</f>
        <v>1.2139178551251462E-11</v>
      </c>
      <c r="T18" s="86">
        <f>IF($D18&gt;0,
      IF(UPPER(INPUT!$D12)="WEIBULL",
         INPUT!$H12 + (INPUT!$I12 - INPUT!$H12) * (1-EXP(-EXP(INPUT!$E12 + INPUT!$F12 *LOG10($D18 * T$12)))),
         IF(UPPER(INPUT!$D12)="LOGIT",
            INPUT!$H12 + (INPUT!$I12 - INPUT!$H12) /(1+EXP(-INPUT!$E12 - INPUT!$F12 *LOG10($D18 * T$12))),
            IF(UPPER(INPUT!$D12)="GLOGIT",
               INPUT!$H12 + (INPUT!$I12 - INPUT!$H12) /(1+EXP(-INPUT!$E12 - INPUT!$F12 *LOG10($D18 * T$12)))^INPUT!$G12,
               0
               )
            )
        ),
    " ")</f>
        <v>3.3008817901247767E-11</v>
      </c>
      <c r="U18" s="86">
        <f>IF($D18&gt;0,
      IF(UPPER(INPUT!$D12)="WEIBULL",
         INPUT!$H12 + (INPUT!$I12 - INPUT!$H12) * (1-EXP(-EXP(INPUT!$E12 + INPUT!$F12 *LOG10($D18 * U$12)))),
         IF(UPPER(INPUT!$D12)="LOGIT",
            INPUT!$H12 + (INPUT!$I12 - INPUT!$H12) /(1+EXP(-INPUT!$E12 - INPUT!$F12 *LOG10($D18 * U$12))),
            IF(UPPER(INPUT!$D12)="GLOGIT",
               INPUT!$H12 + (INPUT!$I12 - INPUT!$H12) /(1+EXP(-INPUT!$E12 - INPUT!$F12 *LOG10($D18 * U$12)))^INPUT!$G12,
               0
               )
            )
        ),
    " ")</f>
        <v>8.9757867804962643E-11</v>
      </c>
      <c r="V18" s="86">
        <f>IF($D18&gt;0,
      IF(UPPER(INPUT!$D12)="WEIBULL",
         INPUT!$H12 + (INPUT!$I12 - INPUT!$H12) * (1-EXP(-EXP(INPUT!$E12 + INPUT!$F12 *LOG10($D18 * V$12)))),
         IF(UPPER(INPUT!$D12)="LOGIT",
            INPUT!$H12 + (INPUT!$I12 - INPUT!$H12) /(1+EXP(-INPUT!$E12 - INPUT!$F12 *LOG10($D18 * V$12))),
            IF(UPPER(INPUT!$D12)="GLOGIT",
               INPUT!$H12 + (INPUT!$I12 - INPUT!$H12) /(1+EXP(-INPUT!$E12 - INPUT!$F12 *LOG10($D18 * V$12)))^INPUT!$G12,
               0
               )
            )
        ),
    " ")</f>
        <v>2.440699864436624E-10</v>
      </c>
      <c r="W18" s="86">
        <f>IF($D18&gt;0,
      IF(UPPER(INPUT!$D12)="WEIBULL",
         INPUT!$H12 + (INPUT!$I12 - INPUT!$H12) * (1-EXP(-EXP(INPUT!$E12 + INPUT!$F12 *LOG10($D18 * W$12)))),
         IF(UPPER(INPUT!$D12)="LOGIT",
            INPUT!$H12 + (INPUT!$I12 - INPUT!$H12) /(1+EXP(-INPUT!$E12 - INPUT!$F12 *LOG10($D18 * W$12))),
            IF(UPPER(INPUT!$D12)="GLOGIT",
               INPUT!$H12 + (INPUT!$I12 - INPUT!$H12) /(1+EXP(-INPUT!$E12 - INPUT!$F12 *LOG10($D18 * W$12)))^INPUT!$G12,
               0
               )
            )
        ),
    " ")</f>
        <v>6.6367666917699353E-10</v>
      </c>
      <c r="X18" s="86">
        <f>IF($D18&gt;0,
      IF(UPPER(INPUT!$D12)="WEIBULL",
         INPUT!$H12 + (INPUT!$I12 - INPUT!$H12) * (1-EXP(-EXP(INPUT!$E12 + INPUT!$F12 *LOG10($D18 * X$12)))),
         IF(UPPER(INPUT!$D12)="LOGIT",
            INPUT!$H12 + (INPUT!$I12 - INPUT!$H12) /(1+EXP(-INPUT!$E12 - INPUT!$F12 *LOG10($D18 * X$12))),
            IF(UPPER(INPUT!$D12)="GLOGIT",
               INPUT!$H12 + (INPUT!$I12 - INPUT!$H12) /(1+EXP(-INPUT!$E12 - INPUT!$F12 *LOG10($D18 * X$12)))^INPUT!$G12,
               0
               )
            )
        ),
    " ")</f>
        <v>1.8046737437771299E-9</v>
      </c>
      <c r="Y18" s="86">
        <f>IF($D18&gt;0,
      IF(UPPER(INPUT!$D12)="WEIBULL",
         INPUT!$H12 + (INPUT!$I12 - INPUT!$H12) * (1-EXP(-EXP(INPUT!$E12 + INPUT!$F12 *LOG10($D18 * Y$12)))),
         IF(UPPER(INPUT!$D12)="LOGIT",
            INPUT!$H12 + (INPUT!$I12 - INPUT!$H12) /(1+EXP(-INPUT!$E12 - INPUT!$F12 *LOG10($D18 * Y$12))),
            IF(UPPER(INPUT!$D12)="GLOGIT",
               INPUT!$H12 + (INPUT!$I12 - INPUT!$H12) /(1+EXP(-INPUT!$E12 - INPUT!$F12 *LOG10($D18 * Y$12)))^INPUT!$G12,
               0
               )
            )
        ),
    " ")</f>
        <v>4.907280137800285E-9</v>
      </c>
      <c r="Z18" s="86">
        <f>IF($D18&gt;0,
      IF(UPPER(INPUT!$D12)="WEIBULL",
         INPUT!$H12 + (INPUT!$I12 - INPUT!$H12) * (1-EXP(-EXP(INPUT!$E12 + INPUT!$F12 *LOG10($D18 * Z$12)))),
         IF(UPPER(INPUT!$D12)="LOGIT",
            INPUT!$H12 + (INPUT!$I12 - INPUT!$H12) /(1+EXP(-INPUT!$E12 - INPUT!$F12 *LOG10($D18 * Z$12))),
            IF(UPPER(INPUT!$D12)="GLOGIT",
               INPUT!$H12 + (INPUT!$I12 - INPUT!$H12) /(1+EXP(-INPUT!$E12 - INPUT!$F12 *LOG10($D18 * Z$12)))^INPUT!$G12,
               0
               )
            )
        ),
    " ")</f>
        <v>1.3343906424267971E-8</v>
      </c>
      <c r="AA18" s="86">
        <f>IF($D18&gt;0,
      IF(UPPER(INPUT!$D12)="WEIBULL",
         INPUT!$H12 + (INPUT!$I12 - INPUT!$H12) * (1-EXP(-EXP(INPUT!$E12 + INPUT!$F12 *LOG10($D18 * AA$12)))),
         IF(UPPER(INPUT!$D12)="LOGIT",
            INPUT!$H12 + (INPUT!$I12 - INPUT!$H12) /(1+EXP(-INPUT!$E12 - INPUT!$F12 *LOG10($D18 * AA$12))),
            IF(UPPER(INPUT!$D12)="GLOGIT",
               INPUT!$H12 + (INPUT!$I12 - INPUT!$H12) /(1+EXP(-INPUT!$E12 - INPUT!$F12 *LOG10($D18 * AA$12)))^INPUT!$G12,
               0
               )
            )
        ),
    " ")</f>
        <v>3.6284832694022384E-8</v>
      </c>
      <c r="AB18" s="86">
        <f>IF($D18&gt;0,
      IF(UPPER(INPUT!$D12)="WEIBULL",
         INPUT!$H12 + (INPUT!$I12 - INPUT!$H12) * (1-EXP(-EXP(INPUT!$E12 + INPUT!$F12 *LOG10($D18 * AB$12)))),
         IF(UPPER(INPUT!$D12)="LOGIT",
            INPUT!$H12 + (INPUT!$I12 - INPUT!$H12) /(1+EXP(-INPUT!$E12 - INPUT!$F12 *LOG10($D18 * AB$12))),
            IF(UPPER(INPUT!$D12)="GLOGIT",
               INPUT!$H12 + (INPUT!$I12 - INPUT!$H12) /(1+EXP(-INPUT!$E12 - INPUT!$F12 *LOG10($D18 * AB$12)))^INPUT!$G12,
               0
               )
            )
        ),
    " ")</f>
        <v>9.8665939085584853E-8</v>
      </c>
      <c r="AC18" s="86">
        <f>IF($D18&gt;0,
      IF(UPPER(INPUT!$D12)="WEIBULL",
         INPUT!$H12 + (INPUT!$I12 - INPUT!$H12) * (1-EXP(-EXP(INPUT!$E12 + INPUT!$F12 *LOG10($D18 * AC$12)))),
         IF(UPPER(INPUT!$D12)="LOGIT",
            INPUT!$H12 + (INPUT!$I12 - INPUT!$H12) /(1+EXP(-INPUT!$E12 - INPUT!$F12 *LOG10($D18 * AC$12))),
            IF(UPPER(INPUT!$D12)="GLOGIT",
               INPUT!$H12 + (INPUT!$I12 - INPUT!$H12) /(1+EXP(-INPUT!$E12 - INPUT!$F12 *LOG10($D18 * AC$12)))^INPUT!$G12,
               0
               )
            )
        ),
    " ")</f>
        <v>2.6829301069675182E-7</v>
      </c>
      <c r="AD18" s="86">
        <f>IF($D18&gt;0,
      IF(UPPER(INPUT!$D12)="WEIBULL",
         INPUT!$H12 + (INPUT!$I12 - INPUT!$H12) * (1-EXP(-EXP(INPUT!$E12 + INPUT!$F12 *LOG10($D18 * AD$12)))),
         IF(UPPER(INPUT!$D12)="LOGIT",
            INPUT!$H12 + (INPUT!$I12 - INPUT!$H12) /(1+EXP(-INPUT!$E12 - INPUT!$F12 *LOG10($D18 * AD$12))),
            IF(UPPER(INPUT!$D12)="GLOGIT",
               INPUT!$H12 + (INPUT!$I12 - INPUT!$H12) /(1+EXP(-INPUT!$E12 - INPUT!$F12 *LOG10($D18 * AD$12)))^INPUT!$G12,
               0
               )
            )
        ),
    " ")</f>
        <v>7.2954385010870482E-7</v>
      </c>
      <c r="AE18" s="86">
        <f>IF($D18&gt;0,
      IF(UPPER(INPUT!$D12)="WEIBULL",
         INPUT!$H12 + (INPUT!$I12 - INPUT!$H12) * (1-EXP(-EXP(INPUT!$E12 + INPUT!$F12 *LOG10($D18 * AE$12)))),
         IF(UPPER(INPUT!$D12)="LOGIT",
            INPUT!$H12 + (INPUT!$I12 - INPUT!$H12) /(1+EXP(-INPUT!$E12 - INPUT!$F12 *LOG10($D18 * AE$12))),
            IF(UPPER(INPUT!$D12)="GLOGIT",
               INPUT!$H12 + (INPUT!$I12 - INPUT!$H12) /(1+EXP(-INPUT!$E12 - INPUT!$F12 *LOG10($D18 * AE$12)))^INPUT!$G12,
               0
               )
            )
        ),
    " ")</f>
        <v>1.9837789174692588E-6</v>
      </c>
      <c r="AF18" s="86">
        <f>IF($D18&gt;0,
      IF(UPPER(INPUT!$D12)="WEIBULL",
         INPUT!$H12 + (INPUT!$I12 - INPUT!$H12) * (1-EXP(-EXP(INPUT!$E12 + INPUT!$F12 *LOG10($D18 * AF$12)))),
         IF(UPPER(INPUT!$D12)="LOGIT",
            INPUT!$H12 + (INPUT!$I12 - INPUT!$H12) /(1+EXP(-INPUT!$E12 - INPUT!$F12 *LOG10($D18 * AF$12))),
            IF(UPPER(INPUT!$D12)="GLOGIT",
               INPUT!$H12 + (INPUT!$I12 - INPUT!$H12) /(1+EXP(-INPUT!$E12 - INPUT!$F12 *LOG10($D18 * AF$12)))^INPUT!$G12,
               0
               )
            )
        ),
    " ")</f>
        <v>5.3942947360052784E-6</v>
      </c>
      <c r="AG18" s="86">
        <f>IF($D18&gt;0,
      IF(UPPER(INPUT!$D12)="WEIBULL",
         INPUT!$H12 + (INPUT!$I12 - INPUT!$H12) * (1-EXP(-EXP(INPUT!$E12 + INPUT!$F12 *LOG10($D18 * AG$12)))),
         IF(UPPER(INPUT!$D12)="LOGIT",
            INPUT!$H12 + (INPUT!$I12 - INPUT!$H12) /(1+EXP(-INPUT!$E12 - INPUT!$F12 *LOG10($D18 * AG$12))),
            IF(UPPER(INPUT!$D12)="GLOGIT",
               INPUT!$H12 + (INPUT!$I12 - INPUT!$H12) /(1+EXP(-INPUT!$E12 - INPUT!$F12 *LOG10($D18 * AG$12)))^INPUT!$G12,
               0
               )
            )
        ),
    " ")</f>
        <v>1.4668131682715746E-5</v>
      </c>
      <c r="AH18" s="86">
        <f>IF($D18&gt;0,
      IF(UPPER(INPUT!$D12)="WEIBULL",
         INPUT!$H12 + (INPUT!$I12 - INPUT!$H12) * (1-EXP(-EXP(INPUT!$E12 + INPUT!$F12 *LOG10($D18 * AH$12)))),
         IF(UPPER(INPUT!$D12)="LOGIT",
            INPUT!$H12 + (INPUT!$I12 - INPUT!$H12) /(1+EXP(-INPUT!$E12 - INPUT!$F12 *LOG10($D18 * AH$12))),
            IF(UPPER(INPUT!$D12)="GLOGIT",
               INPUT!$H12 + (INPUT!$I12 - INPUT!$H12) /(1+EXP(-INPUT!$E12 - INPUT!$F12 *LOG10($D18 * AH$12)))^INPUT!$G12,
               0
               )
            )
        ),
    " ")</f>
        <v>3.9885171727371826E-5</v>
      </c>
      <c r="AI18" s="86">
        <f>IF($D18&gt;0,
      IF(UPPER(INPUT!$D12)="WEIBULL",
         INPUT!$H12 + (INPUT!$I12 - INPUT!$H12) * (1-EXP(-EXP(INPUT!$E12 + INPUT!$F12 *LOG10($D18 * AI$12)))),
         IF(UPPER(INPUT!$D12)="LOGIT",
            INPUT!$H12 + (INPUT!$I12 - INPUT!$H12) /(1+EXP(-INPUT!$E12 - INPUT!$F12 *LOG10($D18 * AI$12))),
            IF(UPPER(INPUT!$D12)="GLOGIT",
               INPUT!$H12 + (INPUT!$I12 - INPUT!$H12) /(1+EXP(-INPUT!$E12 - INPUT!$F12 *LOG10($D18 * AI$12)))^INPUT!$G12,
               0
               )
            )
        ),
    " ")</f>
        <v>1.0845228788158856E-4</v>
      </c>
      <c r="AJ18" s="86">
        <f>IF($D18&gt;0,
      IF(UPPER(INPUT!$D12)="WEIBULL",
         INPUT!$H12 + (INPUT!$I12 - INPUT!$H12) * (1-EXP(-EXP(INPUT!$E12 + INPUT!$F12 *LOG10($D18 * AJ$12)))),
         IF(UPPER(INPUT!$D12)="LOGIT",
            INPUT!$H12 + (INPUT!$I12 - INPUT!$H12) /(1+EXP(-INPUT!$E12 - INPUT!$F12 *LOG10($D18 * AJ$12))),
            IF(UPPER(INPUT!$D12)="GLOGIT",
               INPUT!$H12 + (INPUT!$I12 - INPUT!$H12) /(1+EXP(-INPUT!$E12 - INPUT!$F12 *LOG10($D18 * AJ$12)))^INPUT!$G12,
               0
               )
            )
        ),
    " ")</f>
        <v>2.9487664176996997E-4</v>
      </c>
      <c r="AK18" s="86">
        <f>IF($D18&gt;0,
      IF(UPPER(INPUT!$D12)="WEIBULL",
         INPUT!$H12 + (INPUT!$I12 - INPUT!$H12) * (1-EXP(-EXP(INPUT!$E12 + INPUT!$F12 *LOG10($D18 * AK$12)))),
         IF(UPPER(INPUT!$D12)="LOGIT",
            INPUT!$H12 + (INPUT!$I12 - INPUT!$H12) /(1+EXP(-INPUT!$E12 - INPUT!$F12 *LOG10($D18 * AK$12))),
            IF(UPPER(INPUT!$D12)="GLOGIT",
               INPUT!$H12 + (INPUT!$I12 - INPUT!$H12) /(1+EXP(-INPUT!$E12 - INPUT!$F12 *LOG10($D18 * AK$12)))^INPUT!$G12,
               0
               )
            )
        ),
    " ")</f>
        <v>8.0162716185883109E-4</v>
      </c>
      <c r="AL18" s="86">
        <f>IF($D18&gt;0,
      IF(UPPER(INPUT!$D12)="WEIBULL",
         INPUT!$H12 + (INPUT!$I12 - INPUT!$H12) * (1-EXP(-EXP(INPUT!$E12 + INPUT!$F12 *LOG10($D18 * AL$12)))),
         IF(UPPER(INPUT!$D12)="LOGIT",
            INPUT!$H12 + (INPUT!$I12 - INPUT!$H12) /(1+EXP(-INPUT!$E12 - INPUT!$F12 *LOG10($D18 * AL$12))),
            IF(UPPER(INPUT!$D12)="GLOGIT",
               INPUT!$H12 + (INPUT!$I12 - INPUT!$H12) /(1+EXP(-INPUT!$E12 - INPUT!$F12 *LOG10($D18 * AL$12)))^INPUT!$G12,
               0
               )
            )
        ),
    " ")</f>
        <v>2.1782877864422456E-3</v>
      </c>
      <c r="AM18" s="86">
        <f>IF($D18&gt;0,
      IF(UPPER(INPUT!$D12)="WEIBULL",
         INPUT!$H12 + (INPUT!$I12 - INPUT!$H12) * (1-EXP(-EXP(INPUT!$E12 + INPUT!$F12 *LOG10($D18 * AM$12)))),
         IF(UPPER(INPUT!$D12)="LOGIT",
            INPUT!$H12 + (INPUT!$I12 - INPUT!$H12) /(1+EXP(-INPUT!$E12 - INPUT!$F12 *LOG10($D18 * AM$12))),
            IF(UPPER(INPUT!$D12)="GLOGIT",
               INPUT!$H12 + (INPUT!$I12 - INPUT!$H12) /(1+EXP(-INPUT!$E12 - INPUT!$F12 *LOG10($D18 * AM$12)))^INPUT!$G12,
               0
               )
            )
        ),
    " ")</f>
        <v>5.9121284520745609E-3</v>
      </c>
      <c r="AN18" s="86">
        <f>IF($D18&gt;0,
      IF(UPPER(INPUT!$D12)="WEIBULL",
         INPUT!$H12 + (INPUT!$I12 - INPUT!$H12) * (1-EXP(-EXP(INPUT!$E12 + INPUT!$F12 *LOG10($D18 * AN$12)))),
         IF(UPPER(INPUT!$D12)="LOGIT",
            INPUT!$H12 + (INPUT!$I12 - INPUT!$H12) /(1+EXP(-INPUT!$E12 - INPUT!$F12 *LOG10($D18 * AN$12))),
            IF(UPPER(INPUT!$D12)="GLOGIT",
               INPUT!$H12 + (INPUT!$I12 - INPUT!$H12) /(1+EXP(-INPUT!$E12 - INPUT!$F12 *LOG10($D18 * AN$12)))^INPUT!$G12,
               0
               )
            )
        ),
    " ")</f>
        <v>1.599471110968087E-2</v>
      </c>
      <c r="AO18" s="86">
        <f>IF($D18&gt;0,
      IF(UPPER(INPUT!$D12)="WEIBULL",
         INPUT!$H12 + (INPUT!$I12 - INPUT!$H12) * (1-EXP(-EXP(INPUT!$E12 + INPUT!$F12 *LOG10($D18 * AO$12)))),
         IF(UPPER(INPUT!$D12)="LOGIT",
            INPUT!$H12 + (INPUT!$I12 - INPUT!$H12) /(1+EXP(-INPUT!$E12 - INPUT!$F12 *LOG10($D18 * AO$12))),
            IF(UPPER(INPUT!$D12)="GLOGIT",
               INPUT!$H12 + (INPUT!$I12 - INPUT!$H12) /(1+EXP(-INPUT!$E12 - INPUT!$F12 *LOG10($D18 * AO$12)))^INPUT!$G12,
               0
               )
            )
        ),
    " ")</f>
        <v>4.2897224595000893E-2</v>
      </c>
      <c r="AP18" s="86">
        <f>IF($D18&gt;0,
      IF(UPPER(INPUT!$D12)="WEIBULL",
         INPUT!$H12 + (INPUT!$I12 - INPUT!$H12) * (1-EXP(-EXP(INPUT!$E12 + INPUT!$F12 *LOG10($D18 * AP$12)))),
         IF(UPPER(INPUT!$D12)="LOGIT",
            INPUT!$H12 + (INPUT!$I12 - INPUT!$H12) /(1+EXP(-INPUT!$E12 - INPUT!$F12 *LOG10($D18 * AP$12))),
            IF(UPPER(INPUT!$D12)="GLOGIT",
               INPUT!$H12 + (INPUT!$I12 - INPUT!$H12) /(1+EXP(-INPUT!$E12 - INPUT!$F12 *LOG10($D18 * AP$12)))^INPUT!$G12,
               0
               )
            )
        ),
    " ")</f>
        <v>0.11238948038100405</v>
      </c>
      <c r="AQ18" s="86">
        <f>IF($D18&gt;0,
      IF(UPPER(INPUT!$D12)="WEIBULL",
         INPUT!$H12 + (INPUT!$I12 - INPUT!$H12) * (1-EXP(-EXP(INPUT!$E12 + INPUT!$F12 *LOG10($D18 * AQ$12)))),
         IF(UPPER(INPUT!$D12)="LOGIT",
            INPUT!$H12 + (INPUT!$I12 - INPUT!$H12) /(1+EXP(-INPUT!$E12 - INPUT!$F12 *LOG10($D18 * AQ$12))),
            IF(UPPER(INPUT!$D12)="GLOGIT",
               INPUT!$H12 + (INPUT!$I12 - INPUT!$H12) /(1+EXP(-INPUT!$E12 - INPUT!$F12 *LOG10($D18 * AQ$12)))^INPUT!$G12,
               0
               )
            )
        ),
    " ")</f>
        <v>0.27688704939615816</v>
      </c>
      <c r="AR18" s="86">
        <f>IF($D18&gt;0,
      IF(UPPER(INPUT!$D12)="WEIBULL",
         INPUT!$H12 + (INPUT!$I12 - INPUT!$H12) * (1-EXP(-EXP(INPUT!$E12 + INPUT!$F12 *LOG10($D18 * AR$12)))),
         IF(UPPER(INPUT!$D12)="LOGIT",
            INPUT!$H12 + (INPUT!$I12 - INPUT!$H12) /(1+EXP(-INPUT!$E12 - INPUT!$F12 *LOG10($D18 * AR$12))),
            IF(UPPER(INPUT!$D12)="GLOGIT",
               INPUT!$H12 + (INPUT!$I12 - INPUT!$H12) /(1+EXP(-INPUT!$E12 - INPUT!$F12 *LOG10($D18 * AR$12)))^INPUT!$G12,
               0
               )
            )
        ),
    " ")</f>
        <v>0.58585496258019032</v>
      </c>
      <c r="AS18" s="86">
        <f>IF($D18&gt;0,
      IF(UPPER(INPUT!$D12)="WEIBULL",
         INPUT!$H12 + (INPUT!$I12 - INPUT!$H12) * (1-EXP(-EXP(INPUT!$E12 + INPUT!$F12 *LOG10($D18 * AS$12)))),
         IF(UPPER(INPUT!$D12)="LOGIT",
            INPUT!$H12 + (INPUT!$I12 - INPUT!$H12) /(1+EXP(-INPUT!$E12 - INPUT!$F12 *LOG10($D18 * AS$12))),
            IF(UPPER(INPUT!$D12)="GLOGIT",
               INPUT!$H12 + (INPUT!$I12 - INPUT!$H12) /(1+EXP(-INPUT!$E12 - INPUT!$F12 *LOG10($D18 * AS$12)))^INPUT!$G12,
               0
               )
            )
        ),
    " ")</f>
        <v>0.90901734632676878</v>
      </c>
      <c r="AT18" s="86">
        <f>IF($D18&gt;0,
      IF(UPPER(INPUT!$D12)="WEIBULL",
         INPUT!$H12 + (INPUT!$I12 - INPUT!$H12) * (1-EXP(-EXP(INPUT!$E12 + INPUT!$F12 *LOG10($D18 * AT$12)))),
         IF(UPPER(INPUT!$D12)="LOGIT",
            INPUT!$H12 + (INPUT!$I12 - INPUT!$H12) /(1+EXP(-INPUT!$E12 - INPUT!$F12 *LOG10($D18 * AT$12))),
            IF(UPPER(INPUT!$D12)="GLOGIT",
               INPUT!$H12 + (INPUT!$I12 - INPUT!$H12) /(1+EXP(-INPUT!$E12 - INPUT!$F12 *LOG10($D18 * AT$12)))^INPUT!$G12,
               0
               )
            )
        ),
    " ")</f>
        <v>0.99852363490690033</v>
      </c>
      <c r="AU18" s="86">
        <f>IF($D18&gt;0,
      IF(UPPER(INPUT!$D12)="WEIBULL",
         INPUT!$H12 + (INPUT!$I12 - INPUT!$H12) * (1-EXP(-EXP(INPUT!$E12 + INPUT!$F12 *LOG10($D18 * AU$12)))),
         IF(UPPER(INPUT!$D12)="LOGIT",
            INPUT!$H12 + (INPUT!$I12 - INPUT!$H12) /(1+EXP(-INPUT!$E12 - INPUT!$F12 *LOG10($D18 * AU$12))),
            IF(UPPER(INPUT!$D12)="GLOGIT",
               INPUT!$H12 + (INPUT!$I12 - INPUT!$H12) /(1+EXP(-INPUT!$E12 - INPUT!$F12 *LOG10($D18 * AU$12)))^INPUT!$G12,
               0
               )
            )
        ),
    " ")</f>
        <v>0.99999997993430811</v>
      </c>
      <c r="AV18" s="86">
        <f>IF($D18&gt;0,
      IF(UPPER(INPUT!$D12)="WEIBULL",
         INPUT!$H12 + (INPUT!$I12 - INPUT!$H12) * (1-EXP(-EXP(INPUT!$E12 + INPUT!$F12 *LOG10($D18 * AV$12)))),
         IF(UPPER(INPUT!$D12)="LOGIT",
            INPUT!$H12 + (INPUT!$I12 - INPUT!$H12) /(1+EXP(-INPUT!$E12 - INPUT!$F12 *LOG10($D18 * AV$12))),
            IF(UPPER(INPUT!$D12)="GLOGIT",
               INPUT!$H12 + (INPUT!$I12 - INPUT!$H12) /(1+EXP(-INPUT!$E12 - INPUT!$F12 *LOG10($D18 * AV$12)))^INPUT!$G12,
               0
               )
            )
        ),
    " ")</f>
        <v>1</v>
      </c>
      <c r="AW18" s="86">
        <f>IF($D18&gt;0,
      IF(UPPER(INPUT!$D12)="WEIBULL",
         INPUT!$H12 + (INPUT!$I12 - INPUT!$H12) * (1-EXP(-EXP(INPUT!$E12 + INPUT!$F12 *LOG10($D18 * AW$12)))),
         IF(UPPER(INPUT!$D12)="LOGIT",
            INPUT!$H12 + (INPUT!$I12 - INPUT!$H12) /(1+EXP(-INPUT!$E12 - INPUT!$F12 *LOG10($D18 * AW$12))),
            IF(UPPER(INPUT!$D12)="GLOGIT",
               INPUT!$H12 + (INPUT!$I12 - INPUT!$H12) /(1+EXP(-INPUT!$E12 - INPUT!$F12 *LOG10($D18 * AW$12)))^INPUT!$G12,
               0
               )
            )
        ),
    " ")</f>
        <v>1</v>
      </c>
      <c r="AX18" s="86">
        <f>IF($D18&gt;0,
      IF(UPPER(INPUT!$D12)="WEIBULL",
         INPUT!$H12 + (INPUT!$I12 - INPUT!$H12) * (1-EXP(-EXP(INPUT!$E12 + INPUT!$F12 *LOG10($D18 * AX$12)))),
         IF(UPPER(INPUT!$D12)="LOGIT",
            INPUT!$H12 + (INPUT!$I12 - INPUT!$H12) /(1+EXP(-INPUT!$E12 - INPUT!$F12 *LOG10($D18 * AX$12))),
            IF(UPPER(INPUT!$D12)="GLOGIT",
               INPUT!$H12 + (INPUT!$I12 - INPUT!$H12) /(1+EXP(-INPUT!$E12 - INPUT!$F12 *LOG10($D18 * AX$12)))^INPUT!$G12,
               0
               )
            )
        ),
    " ")</f>
        <v>1</v>
      </c>
      <c r="AY18" s="86">
        <f>IF($D18&gt;0,
      IF(UPPER(INPUT!$D12)="WEIBULL",
         INPUT!$H12 + (INPUT!$I12 - INPUT!$H12) * (1-EXP(-EXP(INPUT!$E12 + INPUT!$F12 *LOG10($D18 * AY$12)))),
         IF(UPPER(INPUT!$D12)="LOGIT",
            INPUT!$H12 + (INPUT!$I12 - INPUT!$H12) /(1+EXP(-INPUT!$E12 - INPUT!$F12 *LOG10($D18 * AY$12))),
            IF(UPPER(INPUT!$D12)="GLOGIT",
               INPUT!$H12 + (INPUT!$I12 - INPUT!$H12) /(1+EXP(-INPUT!$E12 - INPUT!$F12 *LOG10($D18 * AY$12)))^INPUT!$G12,
               0
               )
            )
        ),
    " ")</f>
        <v>1</v>
      </c>
      <c r="AZ18" s="86">
        <f>IF($D18&gt;0,
      IF(UPPER(INPUT!$D12)="WEIBULL",
         INPUT!$H12 + (INPUT!$I12 - INPUT!$H12) * (1-EXP(-EXP(INPUT!$E12 + INPUT!$F12 *LOG10($D18 * AZ$12)))),
         IF(UPPER(INPUT!$D12)="LOGIT",
            INPUT!$H12 + (INPUT!$I12 - INPUT!$H12) /(1+EXP(-INPUT!$E12 - INPUT!$F12 *LOG10($D18 * AZ$12))),
            IF(UPPER(INPUT!$D12)="GLOGIT",
               INPUT!$H12 + (INPUT!$I12 - INPUT!$H12) /(1+EXP(-INPUT!$E12 - INPUT!$F12 *LOG10($D18 * AZ$12)))^INPUT!$G12,
               0
               )
            )
        ),
    " ")</f>
        <v>1</v>
      </c>
      <c r="BA18" s="86">
        <f>IF($D18&gt;0,
      IF(UPPER(INPUT!$D12)="WEIBULL",
         INPUT!$H12 + (INPUT!$I12 - INPUT!$H12) * (1-EXP(-EXP(INPUT!$E12 + INPUT!$F12 *LOG10($D18 * BA$12)))),
         IF(UPPER(INPUT!$D12)="LOGIT",
            INPUT!$H12 + (INPUT!$I12 - INPUT!$H12) /(1+EXP(-INPUT!$E12 - INPUT!$F12 *LOG10($D18 * BA$12))),
            IF(UPPER(INPUT!$D12)="GLOGIT",
               INPUT!$H12 + (INPUT!$I12 - INPUT!$H12) /(1+EXP(-INPUT!$E12 - INPUT!$F12 *LOG10($D18 * BA$12)))^INPUT!$G12,
               0
               )
            )
        ),
    " ")</f>
        <v>1</v>
      </c>
      <c r="BB18" s="86">
        <f>IF($D18&gt;0,
      IF(UPPER(INPUT!$D12)="WEIBULL",
         INPUT!$H12 + (INPUT!$I12 - INPUT!$H12) * (1-EXP(-EXP(INPUT!$E12 + INPUT!$F12 *LOG10($D18 * BB$12)))),
         IF(UPPER(INPUT!$D12)="LOGIT",
            INPUT!$H12 + (INPUT!$I12 - INPUT!$H12) /(1+EXP(-INPUT!$E12 - INPUT!$F12 *LOG10($D18 * BB$12))),
            IF(UPPER(INPUT!$D12)="GLOGIT",
               INPUT!$H12 + (INPUT!$I12 - INPUT!$H12) /(1+EXP(-INPUT!$E12 - INPUT!$F12 *LOG10($D18 * BB$12)))^INPUT!$G12,
               0
               )
            )
        ),
    " ")</f>
        <v>1</v>
      </c>
      <c r="BC18" s="87">
        <f>IF($D18&gt;0,
      IF(UPPER(INPUT!$D12)="WEIBULL",
         INPUT!$H12 + (INPUT!$I12 - INPUT!$H12) * (1-EXP(-EXP(INPUT!$E12 + INPUT!$F12 *LOG10($D18 * BC$12)))),
         IF(UPPER(INPUT!$D12)="LOGIT",
            INPUT!$H12 + (INPUT!$I12 - INPUT!$H12) /(1+EXP(-INPUT!$E12 - INPUT!$F12 *LOG10($D18 * BC$12))),
            IF(UPPER(INPUT!$D12)="GLOGIT",
               INPUT!$H12 + (INPUT!$I12 - INPUT!$H12) /(1+EXP(-INPUT!$E12 - INPUT!$F12 *LOG10($D18 * BC$12)))^INPUT!$G12,
               0
               )
            )
        ),
    " ")</f>
        <v>1</v>
      </c>
    </row>
    <row r="19" spans="2:55" x14ac:dyDescent="0.4">
      <c r="B19" s="41"/>
      <c r="C19" s="1" t="str">
        <f>INPUT!C13</f>
        <v>Diclofenac sodium salt</v>
      </c>
      <c r="D19" s="2">
        <f>INPUT!L13</f>
        <v>1.3778359619189015E-2</v>
      </c>
      <c r="E19" s="85">
        <f>IF($D19&gt;0,
      IF(UPPER(INPUT!$D13)="WEIBULL",
         INPUT!$H13 + (INPUT!$I13 - INPUT!$H13) * (1-EXP(-EXP(INPUT!$E13 + INPUT!$F13 *LOG10($D19 * E$12)))),
         IF(UPPER(INPUT!$D13)="LOGIT",
            INPUT!$H13 + (INPUT!$I13 - INPUT!$H13) /(1+EXP(-INPUT!$E13 - INPUT!$F13 *LOG10($D19 * E$12))),
            IF(UPPER(INPUT!$D13)="GLOGIT",
               INPUT!$H13 + (INPUT!$I13 - INPUT!$H13) /(1+EXP(-INPUT!$E13 - INPUT!$F13 *LOG10($D19 * E$12)))^INPUT!$G13,
               0
               )
            )
        ),
    " ")</f>
        <v>0</v>
      </c>
      <c r="F19" s="86">
        <f>IF($D19&gt;0,
      IF(UPPER(INPUT!$D13)="WEIBULL",
         INPUT!$H13 + (INPUT!$I13 - INPUT!$H13) * (1-EXP(-EXP(INPUT!$E13 + INPUT!$F13 *LOG10($D19 * F$12)))),
         IF(UPPER(INPUT!$D13)="LOGIT",
            INPUT!$H13 + (INPUT!$I13 - INPUT!$H13) /(1+EXP(-INPUT!$E13 - INPUT!$F13 *LOG10($D19 * F$12))),
            IF(UPPER(INPUT!$D13)="GLOGIT",
               INPUT!$H13 + (INPUT!$I13 - INPUT!$H13) /(1+EXP(-INPUT!$E13 - INPUT!$F13 *LOG10($D19 * F$12)))^INPUT!$G13,
               0
               )
            )
        ),
    " ")</f>
        <v>0</v>
      </c>
      <c r="G19" s="86">
        <f>IF($D19&gt;0,
      IF(UPPER(INPUT!$D13)="WEIBULL",
         INPUT!$H13 + (INPUT!$I13 - INPUT!$H13) * (1-EXP(-EXP(INPUT!$E13 + INPUT!$F13 *LOG10($D19 * G$12)))),
         IF(UPPER(INPUT!$D13)="LOGIT",
            INPUT!$H13 + (INPUT!$I13 - INPUT!$H13) /(1+EXP(-INPUT!$E13 - INPUT!$F13 *LOG10($D19 * G$12))),
            IF(UPPER(INPUT!$D13)="GLOGIT",
               INPUT!$H13 + (INPUT!$I13 - INPUT!$H13) /(1+EXP(-INPUT!$E13 - INPUT!$F13 *LOG10($D19 * G$12)))^INPUT!$G13,
               0
               )
            )
        ),
    " ")</f>
        <v>0</v>
      </c>
      <c r="H19" s="86">
        <f>IF($D19&gt;0,
      IF(UPPER(INPUT!$D13)="WEIBULL",
         INPUT!$H13 + (INPUT!$I13 - INPUT!$H13) * (1-EXP(-EXP(INPUT!$E13 + INPUT!$F13 *LOG10($D19 * H$12)))),
         IF(UPPER(INPUT!$D13)="LOGIT",
            INPUT!$H13 + (INPUT!$I13 - INPUT!$H13) /(1+EXP(-INPUT!$E13 - INPUT!$F13 *LOG10($D19 * H$12))),
            IF(UPPER(INPUT!$D13)="GLOGIT",
               INPUT!$H13 + (INPUT!$I13 - INPUT!$H13) /(1+EXP(-INPUT!$E13 - INPUT!$F13 *LOG10($D19 * H$12)))^INPUT!$G13,
               0
               )
            )
        ),
    " ")</f>
        <v>0</v>
      </c>
      <c r="I19" s="86">
        <f>IF($D19&gt;0,
      IF(UPPER(INPUT!$D13)="WEIBULL",
         INPUT!$H13 + (INPUT!$I13 - INPUT!$H13) * (1-EXP(-EXP(INPUT!$E13 + INPUT!$F13 *LOG10($D19 * I$12)))),
         IF(UPPER(INPUT!$D13)="LOGIT",
            INPUT!$H13 + (INPUT!$I13 - INPUT!$H13) /(1+EXP(-INPUT!$E13 - INPUT!$F13 *LOG10($D19 * I$12))),
            IF(UPPER(INPUT!$D13)="GLOGIT",
               INPUT!$H13 + (INPUT!$I13 - INPUT!$H13) /(1+EXP(-INPUT!$E13 - INPUT!$F13 *LOG10($D19 * I$12)))^INPUT!$G13,
               0
               )
            )
        ),
    " ")</f>
        <v>0</v>
      </c>
      <c r="J19" s="86">
        <f>IF($D19&gt;0,
      IF(UPPER(INPUT!$D13)="WEIBULL",
         INPUT!$H13 + (INPUT!$I13 - INPUT!$H13) * (1-EXP(-EXP(INPUT!$E13 + INPUT!$F13 *LOG10($D19 * J$12)))),
         IF(UPPER(INPUT!$D13)="LOGIT",
            INPUT!$H13 + (INPUT!$I13 - INPUT!$H13) /(1+EXP(-INPUT!$E13 - INPUT!$F13 *LOG10($D19 * J$12))),
            IF(UPPER(INPUT!$D13)="GLOGIT",
               INPUT!$H13 + (INPUT!$I13 - INPUT!$H13) /(1+EXP(-INPUT!$E13 - INPUT!$F13 *LOG10($D19 * J$12)))^INPUT!$G13,
               0
               )
            )
        ),
    " ")</f>
        <v>0</v>
      </c>
      <c r="K19" s="86">
        <f>IF($D19&gt;0,
      IF(UPPER(INPUT!$D13)="WEIBULL",
         INPUT!$H13 + (INPUT!$I13 - INPUT!$H13) * (1-EXP(-EXP(INPUT!$E13 + INPUT!$F13 *LOG10($D19 * K$12)))),
         IF(UPPER(INPUT!$D13)="LOGIT",
            INPUT!$H13 + (INPUT!$I13 - INPUT!$H13) /(1+EXP(-INPUT!$E13 - INPUT!$F13 *LOG10($D19 * K$12))),
            IF(UPPER(INPUT!$D13)="GLOGIT",
               INPUT!$H13 + (INPUT!$I13 - INPUT!$H13) /(1+EXP(-INPUT!$E13 - INPUT!$F13 *LOG10($D19 * K$12)))^INPUT!$G13,
               0
               )
            )
        ),
    " ")</f>
        <v>0</v>
      </c>
      <c r="L19" s="86">
        <f>IF($D19&gt;0,
      IF(UPPER(INPUT!$D13)="WEIBULL",
         INPUT!$H13 + (INPUT!$I13 - INPUT!$H13) * (1-EXP(-EXP(INPUT!$E13 + INPUT!$F13 *LOG10($D19 * L$12)))),
         IF(UPPER(INPUT!$D13)="LOGIT",
            INPUT!$H13 + (INPUT!$I13 - INPUT!$H13) /(1+EXP(-INPUT!$E13 - INPUT!$F13 *LOG10($D19 * L$12))),
            IF(UPPER(INPUT!$D13)="GLOGIT",
               INPUT!$H13 + (INPUT!$I13 - INPUT!$H13) /(1+EXP(-INPUT!$E13 - INPUT!$F13 *LOG10($D19 * L$12)))^INPUT!$G13,
               0
               )
            )
        ),
    " ")</f>
        <v>0</v>
      </c>
      <c r="M19" s="86">
        <f>IF($D19&gt;0,
      IF(UPPER(INPUT!$D13)="WEIBULL",
         INPUT!$H13 + (INPUT!$I13 - INPUT!$H13) * (1-EXP(-EXP(INPUT!$E13 + INPUT!$F13 *LOG10($D19 * M$12)))),
         IF(UPPER(INPUT!$D13)="LOGIT",
            INPUT!$H13 + (INPUT!$I13 - INPUT!$H13) /(1+EXP(-INPUT!$E13 - INPUT!$F13 *LOG10($D19 * M$12))),
            IF(UPPER(INPUT!$D13)="GLOGIT",
               INPUT!$H13 + (INPUT!$I13 - INPUT!$H13) /(1+EXP(-INPUT!$E13 - INPUT!$F13 *LOG10($D19 * M$12)))^INPUT!$G13,
               0
               )
            )
        ),
    " ")</f>
        <v>0</v>
      </c>
      <c r="N19" s="86">
        <f>IF($D19&gt;0,
      IF(UPPER(INPUT!$D13)="WEIBULL",
         INPUT!$H13 + (INPUT!$I13 - INPUT!$H13) * (1-EXP(-EXP(INPUT!$E13 + INPUT!$F13 *LOG10($D19 * N$12)))),
         IF(UPPER(INPUT!$D13)="LOGIT",
            INPUT!$H13 + (INPUT!$I13 - INPUT!$H13) /(1+EXP(-INPUT!$E13 - INPUT!$F13 *LOG10($D19 * N$12))),
            IF(UPPER(INPUT!$D13)="GLOGIT",
               INPUT!$H13 + (INPUT!$I13 - INPUT!$H13) /(1+EXP(-INPUT!$E13 - INPUT!$F13 *LOG10($D19 * N$12)))^INPUT!$G13,
               0
               )
            )
        ),
    " ")</f>
        <v>0</v>
      </c>
      <c r="O19" s="86">
        <f>IF($D19&gt;0,
      IF(UPPER(INPUT!$D13)="WEIBULL",
         INPUT!$H13 + (INPUT!$I13 - INPUT!$H13) * (1-EXP(-EXP(INPUT!$E13 + INPUT!$F13 *LOG10($D19 * O$12)))),
         IF(UPPER(INPUT!$D13)="LOGIT",
            INPUT!$H13 + (INPUT!$I13 - INPUT!$H13) /(1+EXP(-INPUT!$E13 - INPUT!$F13 *LOG10($D19 * O$12))),
            IF(UPPER(INPUT!$D13)="GLOGIT",
               INPUT!$H13 + (INPUT!$I13 - INPUT!$H13) /(1+EXP(-INPUT!$E13 - INPUT!$F13 *LOG10($D19 * O$12)))^INPUT!$G13,
               0
               )
            )
        ),
    " ")</f>
        <v>0</v>
      </c>
      <c r="P19" s="86">
        <f>IF($D19&gt;0,
      IF(UPPER(INPUT!$D13)="WEIBULL",
         INPUT!$H13 + (INPUT!$I13 - INPUT!$H13) * (1-EXP(-EXP(INPUT!$E13 + INPUT!$F13 *LOG10($D19 * P$12)))),
         IF(UPPER(INPUT!$D13)="LOGIT",
            INPUT!$H13 + (INPUT!$I13 - INPUT!$H13) /(1+EXP(-INPUT!$E13 - INPUT!$F13 *LOG10($D19 * P$12))),
            IF(UPPER(INPUT!$D13)="GLOGIT",
               INPUT!$H13 + (INPUT!$I13 - INPUT!$H13) /(1+EXP(-INPUT!$E13 - INPUT!$F13 *LOG10($D19 * P$12)))^INPUT!$G13,
               0
               )
            )
        ),
    " ")</f>
        <v>0</v>
      </c>
      <c r="Q19" s="86">
        <f>IF($D19&gt;0,
      IF(UPPER(INPUT!$D13)="WEIBULL",
         INPUT!$H13 + (INPUT!$I13 - INPUT!$H13) * (1-EXP(-EXP(INPUT!$E13 + INPUT!$F13 *LOG10($D19 * Q$12)))),
         IF(UPPER(INPUT!$D13)="LOGIT",
            INPUT!$H13 + (INPUT!$I13 - INPUT!$H13) /(1+EXP(-INPUT!$E13 - INPUT!$F13 *LOG10($D19 * Q$12))),
            IF(UPPER(INPUT!$D13)="GLOGIT",
               INPUT!$H13 + (INPUT!$I13 - INPUT!$H13) /(1+EXP(-INPUT!$E13 - INPUT!$F13 *LOG10($D19 * Q$12)))^INPUT!$G13,
               0
               )
            )
        ),
    " ")</f>
        <v>0</v>
      </c>
      <c r="R19" s="86">
        <f>IF($D19&gt;0,
      IF(UPPER(INPUT!$D13)="WEIBULL",
         INPUT!$H13 + (INPUT!$I13 - INPUT!$H13) * (1-EXP(-EXP(INPUT!$E13 + INPUT!$F13 *LOG10($D19 * R$12)))),
         IF(UPPER(INPUT!$D13)="LOGIT",
            INPUT!$H13 + (INPUT!$I13 - INPUT!$H13) /(1+EXP(-INPUT!$E13 - INPUT!$F13 *LOG10($D19 * R$12))),
            IF(UPPER(INPUT!$D13)="GLOGIT",
               INPUT!$H13 + (INPUT!$I13 - INPUT!$H13) /(1+EXP(-INPUT!$E13 - INPUT!$F13 *LOG10($D19 * R$12)))^INPUT!$G13,
               0
               )
            )
        ),
    " ")</f>
        <v>0</v>
      </c>
      <c r="S19" s="86">
        <f>IF($D19&gt;0,
      IF(UPPER(INPUT!$D13)="WEIBULL",
         INPUT!$H13 + (INPUT!$I13 - INPUT!$H13) * (1-EXP(-EXP(INPUT!$E13 + INPUT!$F13 *LOG10($D19 * S$12)))),
         IF(UPPER(INPUT!$D13)="LOGIT",
            INPUT!$H13 + (INPUT!$I13 - INPUT!$H13) /(1+EXP(-INPUT!$E13 - INPUT!$F13 *LOG10($D19 * S$12))),
            IF(UPPER(INPUT!$D13)="GLOGIT",
               INPUT!$H13 + (INPUT!$I13 - INPUT!$H13) /(1+EXP(-INPUT!$E13 - INPUT!$F13 *LOG10($D19 * S$12)))^INPUT!$G13,
               0
               )
            )
        ),
    " ")</f>
        <v>0</v>
      </c>
      <c r="T19" s="86">
        <f>IF($D19&gt;0,
      IF(UPPER(INPUT!$D13)="WEIBULL",
         INPUT!$H13 + (INPUT!$I13 - INPUT!$H13) * (1-EXP(-EXP(INPUT!$E13 + INPUT!$F13 *LOG10($D19 * T$12)))),
         IF(UPPER(INPUT!$D13)="LOGIT",
            INPUT!$H13 + (INPUT!$I13 - INPUT!$H13) /(1+EXP(-INPUT!$E13 - INPUT!$F13 *LOG10($D19 * T$12))),
            IF(UPPER(INPUT!$D13)="GLOGIT",
               INPUT!$H13 + (INPUT!$I13 - INPUT!$H13) /(1+EXP(-INPUT!$E13 - INPUT!$F13 *LOG10($D19 * T$12)))^INPUT!$G13,
               0
               )
            )
        ),
    " ")</f>
        <v>0</v>
      </c>
      <c r="U19" s="86">
        <f>IF($D19&gt;0,
      IF(UPPER(INPUT!$D13)="WEIBULL",
         INPUT!$H13 + (INPUT!$I13 - INPUT!$H13) * (1-EXP(-EXP(INPUT!$E13 + INPUT!$F13 *LOG10($D19 * U$12)))),
         IF(UPPER(INPUT!$D13)="LOGIT",
            INPUT!$H13 + (INPUT!$I13 - INPUT!$H13) /(1+EXP(-INPUT!$E13 - INPUT!$F13 *LOG10($D19 * U$12))),
            IF(UPPER(INPUT!$D13)="GLOGIT",
               INPUT!$H13 + (INPUT!$I13 - INPUT!$H13) /(1+EXP(-INPUT!$E13 - INPUT!$F13 *LOG10($D19 * U$12)))^INPUT!$G13,
               0
               )
            )
        ),
    " ")</f>
        <v>0</v>
      </c>
      <c r="V19" s="86">
        <f>IF($D19&gt;0,
      IF(UPPER(INPUT!$D13)="WEIBULL",
         INPUT!$H13 + (INPUT!$I13 - INPUT!$H13) * (1-EXP(-EXP(INPUT!$E13 + INPUT!$F13 *LOG10($D19 * V$12)))),
         IF(UPPER(INPUT!$D13)="LOGIT",
            INPUT!$H13 + (INPUT!$I13 - INPUT!$H13) /(1+EXP(-INPUT!$E13 - INPUT!$F13 *LOG10($D19 * V$12))),
            IF(UPPER(INPUT!$D13)="GLOGIT",
               INPUT!$H13 + (INPUT!$I13 - INPUT!$H13) /(1+EXP(-INPUT!$E13 - INPUT!$F13 *LOG10($D19 * V$12)))^INPUT!$G13,
               0
               )
            )
        ),
    " ")</f>
        <v>0</v>
      </c>
      <c r="W19" s="86">
        <f>IF($D19&gt;0,
      IF(UPPER(INPUT!$D13)="WEIBULL",
         INPUT!$H13 + (INPUT!$I13 - INPUT!$H13) * (1-EXP(-EXP(INPUT!$E13 + INPUT!$F13 *LOG10($D19 * W$12)))),
         IF(UPPER(INPUT!$D13)="LOGIT",
            INPUT!$H13 + (INPUT!$I13 - INPUT!$H13) /(1+EXP(-INPUT!$E13 - INPUT!$F13 *LOG10($D19 * W$12))),
            IF(UPPER(INPUT!$D13)="GLOGIT",
               INPUT!$H13 + (INPUT!$I13 - INPUT!$H13) /(1+EXP(-INPUT!$E13 - INPUT!$F13 *LOG10($D19 * W$12)))^INPUT!$G13,
               0
               )
            )
        ),
    " ")</f>
        <v>0</v>
      </c>
      <c r="X19" s="86">
        <f>IF($D19&gt;0,
      IF(UPPER(INPUT!$D13)="WEIBULL",
         INPUT!$H13 + (INPUT!$I13 - INPUT!$H13) * (1-EXP(-EXP(INPUT!$E13 + INPUT!$F13 *LOG10($D19 * X$12)))),
         IF(UPPER(INPUT!$D13)="LOGIT",
            INPUT!$H13 + (INPUT!$I13 - INPUT!$H13) /(1+EXP(-INPUT!$E13 - INPUT!$F13 *LOG10($D19 * X$12))),
            IF(UPPER(INPUT!$D13)="GLOGIT",
               INPUT!$H13 + (INPUT!$I13 - INPUT!$H13) /(1+EXP(-INPUT!$E13 - INPUT!$F13 *LOG10($D19 * X$12)))^INPUT!$G13,
               0
               )
            )
        ),
    " ")</f>
        <v>0</v>
      </c>
      <c r="Y19" s="86">
        <f>IF($D19&gt;0,
      IF(UPPER(INPUT!$D13)="WEIBULL",
         INPUT!$H13 + (INPUT!$I13 - INPUT!$H13) * (1-EXP(-EXP(INPUT!$E13 + INPUT!$F13 *LOG10($D19 * Y$12)))),
         IF(UPPER(INPUT!$D13)="LOGIT",
            INPUT!$H13 + (INPUT!$I13 - INPUT!$H13) /(1+EXP(-INPUT!$E13 - INPUT!$F13 *LOG10($D19 * Y$12))),
            IF(UPPER(INPUT!$D13)="GLOGIT",
               INPUT!$H13 + (INPUT!$I13 - INPUT!$H13) /(1+EXP(-INPUT!$E13 - INPUT!$F13 *LOG10($D19 * Y$12)))^INPUT!$G13,
               0
               )
            )
        ),
    " ")</f>
        <v>0</v>
      </c>
      <c r="Z19" s="86">
        <f>IF($D19&gt;0,
      IF(UPPER(INPUT!$D13)="WEIBULL",
         INPUT!$H13 + (INPUT!$I13 - INPUT!$H13) * (1-EXP(-EXP(INPUT!$E13 + INPUT!$F13 *LOG10($D19 * Z$12)))),
         IF(UPPER(INPUT!$D13)="LOGIT",
            INPUT!$H13 + (INPUT!$I13 - INPUT!$H13) /(1+EXP(-INPUT!$E13 - INPUT!$F13 *LOG10($D19 * Z$12))),
            IF(UPPER(INPUT!$D13)="GLOGIT",
               INPUT!$H13 + (INPUT!$I13 - INPUT!$H13) /(1+EXP(-INPUT!$E13 - INPUT!$F13 *LOG10($D19 * Z$12)))^INPUT!$G13,
               0
               )
            )
        ),
    " ")</f>
        <v>3.3306690738754696E-16</v>
      </c>
      <c r="AA19" s="86">
        <f>IF($D19&gt;0,
      IF(UPPER(INPUT!$D13)="WEIBULL",
         INPUT!$H13 + (INPUT!$I13 - INPUT!$H13) * (1-EXP(-EXP(INPUT!$E13 + INPUT!$F13 *LOG10($D19 * AA$12)))),
         IF(UPPER(INPUT!$D13)="LOGIT",
            INPUT!$H13 + (INPUT!$I13 - INPUT!$H13) /(1+EXP(-INPUT!$E13 - INPUT!$F13 *LOG10($D19 * AA$12))),
            IF(UPPER(INPUT!$D13)="GLOGIT",
               INPUT!$H13 + (INPUT!$I13 - INPUT!$H13) /(1+EXP(-INPUT!$E13 - INPUT!$F13 *LOG10($D19 * AA$12)))^INPUT!$G13,
               0
               )
            )
        ),
    " ")</f>
        <v>2.1094237467877974E-15</v>
      </c>
      <c r="AB19" s="86">
        <f>IF($D19&gt;0,
      IF(UPPER(INPUT!$D13)="WEIBULL",
         INPUT!$H13 + (INPUT!$I13 - INPUT!$H13) * (1-EXP(-EXP(INPUT!$E13 + INPUT!$F13 *LOG10($D19 * AB$12)))),
         IF(UPPER(INPUT!$D13)="LOGIT",
            INPUT!$H13 + (INPUT!$I13 - INPUT!$H13) /(1+EXP(-INPUT!$E13 - INPUT!$F13 *LOG10($D19 * AB$12))),
            IF(UPPER(INPUT!$D13)="GLOGIT",
               INPUT!$H13 + (INPUT!$I13 - INPUT!$H13) /(1+EXP(-INPUT!$E13 - INPUT!$F13 *LOG10($D19 * AB$12)))^INPUT!$G13,
               0
               )
            )
        ),
    " ")</f>
        <v>1.4321877017664519E-14</v>
      </c>
      <c r="AC19" s="86">
        <f>IF($D19&gt;0,
      IF(UPPER(INPUT!$D13)="WEIBULL",
         INPUT!$H13 + (INPUT!$I13 - INPUT!$H13) * (1-EXP(-EXP(INPUT!$E13 + INPUT!$F13 *LOG10($D19 * AC$12)))),
         IF(UPPER(INPUT!$D13)="LOGIT",
            INPUT!$H13 + (INPUT!$I13 - INPUT!$H13) /(1+EXP(-INPUT!$E13 - INPUT!$F13 *LOG10($D19 * AC$12))),
            IF(UPPER(INPUT!$D13)="GLOGIT",
               INPUT!$H13 + (INPUT!$I13 - INPUT!$H13) /(1+EXP(-INPUT!$E13 - INPUT!$F13 *LOG10($D19 * AC$12)))^INPUT!$G13,
               0
               )
            )
        ),
    " ")</f>
        <v>9.4813046302988369E-14</v>
      </c>
      <c r="AD19" s="86">
        <f>IF($D19&gt;0,
      IF(UPPER(INPUT!$D13)="WEIBULL",
         INPUT!$H13 + (INPUT!$I13 - INPUT!$H13) * (1-EXP(-EXP(INPUT!$E13 + INPUT!$F13 *LOG10($D19 * AD$12)))),
         IF(UPPER(INPUT!$D13)="LOGIT",
            INPUT!$H13 + (INPUT!$I13 - INPUT!$H13) /(1+EXP(-INPUT!$E13 - INPUT!$F13 *LOG10($D19 * AD$12))),
            IF(UPPER(INPUT!$D13)="GLOGIT",
               INPUT!$H13 + (INPUT!$I13 - INPUT!$H13) /(1+EXP(-INPUT!$E13 - INPUT!$F13 *LOG10($D19 * AD$12)))^INPUT!$G13,
               0
               )
            )
        ),
    " ")</f>
        <v>6.290523657526137E-13</v>
      </c>
      <c r="AE19" s="86">
        <f>IF($D19&gt;0,
      IF(UPPER(INPUT!$D13)="WEIBULL",
         INPUT!$H13 + (INPUT!$I13 - INPUT!$H13) * (1-EXP(-EXP(INPUT!$E13 + INPUT!$F13 *LOG10($D19 * AE$12)))),
         IF(UPPER(INPUT!$D13)="LOGIT",
            INPUT!$H13 + (INPUT!$I13 - INPUT!$H13) /(1+EXP(-INPUT!$E13 - INPUT!$F13 *LOG10($D19 * AE$12))),
            IF(UPPER(INPUT!$D13)="GLOGIT",
               INPUT!$H13 + (INPUT!$I13 - INPUT!$H13) /(1+EXP(-INPUT!$E13 - INPUT!$F13 *LOG10($D19 * AE$12)))^INPUT!$G13,
               0
               )
            )
        ),
    " ")</f>
        <v>4.173883461078276E-12</v>
      </c>
      <c r="AF19" s="86">
        <f>IF($D19&gt;0,
      IF(UPPER(INPUT!$D13)="WEIBULL",
         INPUT!$H13 + (INPUT!$I13 - INPUT!$H13) * (1-EXP(-EXP(INPUT!$E13 + INPUT!$F13 *LOG10($D19 * AF$12)))),
         IF(UPPER(INPUT!$D13)="LOGIT",
            INPUT!$H13 + (INPUT!$I13 - INPUT!$H13) /(1+EXP(-INPUT!$E13 - INPUT!$F13 *LOG10($D19 * AF$12))),
            IF(UPPER(INPUT!$D13)="GLOGIT",
               INPUT!$H13 + (INPUT!$I13 - INPUT!$H13) /(1+EXP(-INPUT!$E13 - INPUT!$F13 *LOG10($D19 * AF$12)))^INPUT!$G13,
               0
               )
            )
        ),
    " ")</f>
        <v>2.7695734594601618E-11</v>
      </c>
      <c r="AG19" s="86">
        <f>IF($D19&gt;0,
      IF(UPPER(INPUT!$D13)="WEIBULL",
         INPUT!$H13 + (INPUT!$I13 - INPUT!$H13) * (1-EXP(-EXP(INPUT!$E13 + INPUT!$F13 *LOG10($D19 * AG$12)))),
         IF(UPPER(INPUT!$D13)="LOGIT",
            INPUT!$H13 + (INPUT!$I13 - INPUT!$H13) /(1+EXP(-INPUT!$E13 - INPUT!$F13 *LOG10($D19 * AG$12))),
            IF(UPPER(INPUT!$D13)="GLOGIT",
               INPUT!$H13 + (INPUT!$I13 - INPUT!$H13) /(1+EXP(-INPUT!$E13 - INPUT!$F13 *LOG10($D19 * AG$12)))^INPUT!$G13,
               0
               )
            )
        ),
    " ")</f>
        <v>1.8377610544462186E-10</v>
      </c>
      <c r="AH19" s="86">
        <f>IF($D19&gt;0,
      IF(UPPER(INPUT!$D13)="WEIBULL",
         INPUT!$H13 + (INPUT!$I13 - INPUT!$H13) * (1-EXP(-EXP(INPUT!$E13 + INPUT!$F13 *LOG10($D19 * AH$12)))),
         IF(UPPER(INPUT!$D13)="LOGIT",
            INPUT!$H13 + (INPUT!$I13 - INPUT!$H13) /(1+EXP(-INPUT!$E13 - INPUT!$F13 *LOG10($D19 * AH$12))),
            IF(UPPER(INPUT!$D13)="GLOGIT",
               INPUT!$H13 + (INPUT!$I13 - INPUT!$H13) /(1+EXP(-INPUT!$E13 - INPUT!$F13 *LOG10($D19 * AH$12)))^INPUT!$G13,
               0
               )
            )
        ),
    " ")</f>
        <v>1.2194535381482297E-9</v>
      </c>
      <c r="AI19" s="86">
        <f>IF($D19&gt;0,
      IF(UPPER(INPUT!$D13)="WEIBULL",
         INPUT!$H13 + (INPUT!$I13 - INPUT!$H13) * (1-EXP(-EXP(INPUT!$E13 + INPUT!$F13 *LOG10($D19 * AI$12)))),
         IF(UPPER(INPUT!$D13)="LOGIT",
            INPUT!$H13 + (INPUT!$I13 - INPUT!$H13) /(1+EXP(-INPUT!$E13 - INPUT!$F13 *LOG10($D19 * AI$12))),
            IF(UPPER(INPUT!$D13)="GLOGIT",
               INPUT!$H13 + (INPUT!$I13 - INPUT!$H13) /(1+EXP(-INPUT!$E13 - INPUT!$F13 *LOG10($D19 * AI$12)))^INPUT!$G13,
               0
               )
            )
        ),
    " ")</f>
        <v>8.0917325062657142E-9</v>
      </c>
      <c r="AJ19" s="86">
        <f>IF($D19&gt;0,
      IF(UPPER(INPUT!$D13)="WEIBULL",
         INPUT!$H13 + (INPUT!$I13 - INPUT!$H13) * (1-EXP(-EXP(INPUT!$E13 + INPUT!$F13 *LOG10($D19 * AJ$12)))),
         IF(UPPER(INPUT!$D13)="LOGIT",
            INPUT!$H13 + (INPUT!$I13 - INPUT!$H13) /(1+EXP(-INPUT!$E13 - INPUT!$F13 *LOG10($D19 * AJ$12))),
            IF(UPPER(INPUT!$D13)="GLOGIT",
               INPUT!$H13 + (INPUT!$I13 - INPUT!$H13) /(1+EXP(-INPUT!$E13 - INPUT!$F13 *LOG10($D19 * AJ$12)))^INPUT!$G13,
               0
               )
            )
        ),
    " ")</f>
        <v>5.3693010815258901E-8</v>
      </c>
      <c r="AK19" s="86">
        <f>IF($D19&gt;0,
      IF(UPPER(INPUT!$D13)="WEIBULL",
         INPUT!$H13 + (INPUT!$I13 - INPUT!$H13) * (1-EXP(-EXP(INPUT!$E13 + INPUT!$F13 *LOG10($D19 * AK$12)))),
         IF(UPPER(INPUT!$D13)="LOGIT",
            INPUT!$H13 + (INPUT!$I13 - INPUT!$H13) /(1+EXP(-INPUT!$E13 - INPUT!$F13 *LOG10($D19 * AK$12))),
            IF(UPPER(INPUT!$D13)="GLOGIT",
               INPUT!$H13 + (INPUT!$I13 - INPUT!$H13) /(1+EXP(-INPUT!$E13 - INPUT!$F13 *LOG10($D19 * AK$12)))^INPUT!$G13,
               0
               )
            )
        ),
    " ")</f>
        <v>3.5628204897442117E-7</v>
      </c>
      <c r="AL19" s="86">
        <f>IF($D19&gt;0,
      IF(UPPER(INPUT!$D13)="WEIBULL",
         INPUT!$H13 + (INPUT!$I13 - INPUT!$H13) * (1-EXP(-EXP(INPUT!$E13 + INPUT!$F13 *LOG10($D19 * AL$12)))),
         IF(UPPER(INPUT!$D13)="LOGIT",
            INPUT!$H13 + (INPUT!$I13 - INPUT!$H13) /(1+EXP(-INPUT!$E13 - INPUT!$F13 *LOG10($D19 * AL$12))),
            IF(UPPER(INPUT!$D13)="GLOGIT",
               INPUT!$H13 + (INPUT!$I13 - INPUT!$H13) /(1+EXP(-INPUT!$E13 - INPUT!$F13 *LOG10($D19 * AL$12)))^INPUT!$G13,
               0
               )
            )
        ),
    " ")</f>
        <v>2.3641212930636257E-6</v>
      </c>
      <c r="AM19" s="86">
        <f>IF($D19&gt;0,
      IF(UPPER(INPUT!$D13)="WEIBULL",
         INPUT!$H13 + (INPUT!$I13 - INPUT!$H13) * (1-EXP(-EXP(INPUT!$E13 + INPUT!$F13 *LOG10($D19 * AM$12)))),
         IF(UPPER(INPUT!$D13)="LOGIT",
            INPUT!$H13 + (INPUT!$I13 - INPUT!$H13) /(1+EXP(-INPUT!$E13 - INPUT!$F13 *LOG10($D19 * AM$12))),
            IF(UPPER(INPUT!$D13)="GLOGIT",
               INPUT!$H13 + (INPUT!$I13 - INPUT!$H13) /(1+EXP(-INPUT!$E13 - INPUT!$F13 *LOG10($D19 * AM$12)))^INPUT!$G13,
               0
               )
            )
        ),
    " ")</f>
        <v>1.568711610289153E-5</v>
      </c>
      <c r="AN19" s="86">
        <f>IF($D19&gt;0,
      IF(UPPER(INPUT!$D13)="WEIBULL",
         INPUT!$H13 + (INPUT!$I13 - INPUT!$H13) * (1-EXP(-EXP(INPUT!$E13 + INPUT!$F13 *LOG10($D19 * AN$12)))),
         IF(UPPER(INPUT!$D13)="LOGIT",
            INPUT!$H13 + (INPUT!$I13 - INPUT!$H13) /(1+EXP(-INPUT!$E13 - INPUT!$F13 *LOG10($D19 * AN$12))),
            IF(UPPER(INPUT!$D13)="GLOGIT",
               INPUT!$H13 + (INPUT!$I13 - INPUT!$H13) /(1+EXP(-INPUT!$E13 - INPUT!$F13 *LOG10($D19 * AN$12)))^INPUT!$G13,
               0
               )
            )
        ),
    " ")</f>
        <v>1.0408788001503577E-4</v>
      </c>
      <c r="AO19" s="86">
        <f>IF($D19&gt;0,
      IF(UPPER(INPUT!$D13)="WEIBULL",
         INPUT!$H13 + (INPUT!$I13 - INPUT!$H13) * (1-EXP(-EXP(INPUT!$E13 + INPUT!$F13 *LOG10($D19 * AO$12)))),
         IF(UPPER(INPUT!$D13)="LOGIT",
            INPUT!$H13 + (INPUT!$I13 - INPUT!$H13) /(1+EXP(-INPUT!$E13 - INPUT!$F13 *LOG10($D19 * AO$12))),
            IF(UPPER(INPUT!$D13)="GLOGIT",
               INPUT!$H13 + (INPUT!$I13 - INPUT!$H13) /(1+EXP(-INPUT!$E13 - INPUT!$F13 *LOG10($D19 * AO$12)))^INPUT!$G13,
               0
               )
            )
        ),
    " ")</f>
        <v>6.9047671541955236E-4</v>
      </c>
      <c r="AP19" s="86">
        <f>IF($D19&gt;0,
      IF(UPPER(INPUT!$D13)="WEIBULL",
         INPUT!$H13 + (INPUT!$I13 - INPUT!$H13) * (1-EXP(-EXP(INPUT!$E13 + INPUT!$F13 *LOG10($D19 * AP$12)))),
         IF(UPPER(INPUT!$D13)="LOGIT",
            INPUT!$H13 + (INPUT!$I13 - INPUT!$H13) /(1+EXP(-INPUT!$E13 - INPUT!$F13 *LOG10($D19 * AP$12))),
            IF(UPPER(INPUT!$D13)="GLOGIT",
               INPUT!$H13 + (INPUT!$I13 - INPUT!$H13) /(1+EXP(-INPUT!$E13 - INPUT!$F13 *LOG10($D19 * AP$12)))^INPUT!$G13,
               0
               )
            )
        ),
    " ")</f>
        <v>4.572780986948799E-3</v>
      </c>
      <c r="AQ19" s="86">
        <f>IF($D19&gt;0,
      IF(UPPER(INPUT!$D13)="WEIBULL",
         INPUT!$H13 + (INPUT!$I13 - INPUT!$H13) * (1-EXP(-EXP(INPUT!$E13 + INPUT!$F13 *LOG10($D19 * AQ$12)))),
         IF(UPPER(INPUT!$D13)="LOGIT",
            INPUT!$H13 + (INPUT!$I13 - INPUT!$H13) /(1+EXP(-INPUT!$E13 - INPUT!$F13 *LOG10($D19 * AQ$12))),
            IF(UPPER(INPUT!$D13)="GLOGIT",
               INPUT!$H13 + (INPUT!$I13 - INPUT!$H13) /(1+EXP(-INPUT!$E13 - INPUT!$F13 *LOG10($D19 * AQ$12)))^INPUT!$G13,
               0
               )
            )
        ),
    " ")</f>
        <v>2.9954651426265189E-2</v>
      </c>
      <c r="AR19" s="86">
        <f>IF($D19&gt;0,
      IF(UPPER(INPUT!$D13)="WEIBULL",
         INPUT!$H13 + (INPUT!$I13 - INPUT!$H13) * (1-EXP(-EXP(INPUT!$E13 + INPUT!$F13 *LOG10($D19 * AR$12)))),
         IF(UPPER(INPUT!$D13)="LOGIT",
            INPUT!$H13 + (INPUT!$I13 - INPUT!$H13) /(1+EXP(-INPUT!$E13 - INPUT!$F13 *LOG10($D19 * AR$12))),
            IF(UPPER(INPUT!$D13)="GLOGIT",
               INPUT!$H13 + (INPUT!$I13 - INPUT!$H13) /(1+EXP(-INPUT!$E13 - INPUT!$F13 *LOG10($D19 * AR$12)))^INPUT!$G13,
               0
               )
            )
        ),
    " ")</f>
        <v>0.18274414386185467</v>
      </c>
      <c r="AS19" s="86">
        <f>IF($D19&gt;0,
      IF(UPPER(INPUT!$D13)="WEIBULL",
         INPUT!$H13 + (INPUT!$I13 - INPUT!$H13) * (1-EXP(-EXP(INPUT!$E13 + INPUT!$F13 *LOG10($D19 * AS$12)))),
         IF(UPPER(INPUT!$D13)="LOGIT",
            INPUT!$H13 + (INPUT!$I13 - INPUT!$H13) /(1+EXP(-INPUT!$E13 - INPUT!$F13 *LOG10($D19 * AS$12))),
            IF(UPPER(INPUT!$D13)="GLOGIT",
               INPUT!$H13 + (INPUT!$I13 - INPUT!$H13) /(1+EXP(-INPUT!$E13 - INPUT!$F13 *LOG10($D19 * AS$12)))^INPUT!$G13,
               0
               )
            )
        ),
    " ")</f>
        <v>0.73791129393138821</v>
      </c>
      <c r="AT19" s="86">
        <f>IF($D19&gt;0,
      IF(UPPER(INPUT!$D13)="WEIBULL",
         INPUT!$H13 + (INPUT!$I13 - INPUT!$H13) * (1-EXP(-EXP(INPUT!$E13 + INPUT!$F13 *LOG10($D19 * AT$12)))),
         IF(UPPER(INPUT!$D13)="LOGIT",
            INPUT!$H13 + (INPUT!$I13 - INPUT!$H13) /(1+EXP(-INPUT!$E13 - INPUT!$F13 *LOG10($D19 * AT$12))),
            IF(UPPER(INPUT!$D13)="GLOGIT",
               INPUT!$H13 + (INPUT!$I13 - INPUT!$H13) /(1+EXP(-INPUT!$E13 - INPUT!$F13 *LOG10($D19 * AT$12)))^INPUT!$G13,
               0
               )
            )
        ),
    " ")</f>
        <v>0.99986161447227839</v>
      </c>
      <c r="AU19" s="86">
        <f>IF($D19&gt;0,
      IF(UPPER(INPUT!$D13)="WEIBULL",
         INPUT!$H13 + (INPUT!$I13 - INPUT!$H13) * (1-EXP(-EXP(INPUT!$E13 + INPUT!$F13 *LOG10($D19 * AU$12)))),
         IF(UPPER(INPUT!$D13)="LOGIT",
            INPUT!$H13 + (INPUT!$I13 - INPUT!$H13) /(1+EXP(-INPUT!$E13 - INPUT!$F13 *LOG10($D19 * AU$12))),
            IF(UPPER(INPUT!$D13)="GLOGIT",
               INPUT!$H13 + (INPUT!$I13 - INPUT!$H13) /(1+EXP(-INPUT!$E13 - INPUT!$F13 *LOG10($D19 * AU$12)))^INPUT!$G13,
               0
               )
            )
        ),
    " ")</f>
        <v>1</v>
      </c>
      <c r="AV19" s="86">
        <f>IF($D19&gt;0,
      IF(UPPER(INPUT!$D13)="WEIBULL",
         INPUT!$H13 + (INPUT!$I13 - INPUT!$H13) * (1-EXP(-EXP(INPUT!$E13 + INPUT!$F13 *LOG10($D19 * AV$12)))),
         IF(UPPER(INPUT!$D13)="LOGIT",
            INPUT!$H13 + (INPUT!$I13 - INPUT!$H13) /(1+EXP(-INPUT!$E13 - INPUT!$F13 *LOG10($D19 * AV$12))),
            IF(UPPER(INPUT!$D13)="GLOGIT",
               INPUT!$H13 + (INPUT!$I13 - INPUT!$H13) /(1+EXP(-INPUT!$E13 - INPUT!$F13 *LOG10($D19 * AV$12)))^INPUT!$G13,
               0
               )
            )
        ),
    " ")</f>
        <v>1</v>
      </c>
      <c r="AW19" s="86">
        <f>IF($D19&gt;0,
      IF(UPPER(INPUT!$D13)="WEIBULL",
         INPUT!$H13 + (INPUT!$I13 - INPUT!$H13) * (1-EXP(-EXP(INPUT!$E13 + INPUT!$F13 *LOG10($D19 * AW$12)))),
         IF(UPPER(INPUT!$D13)="LOGIT",
            INPUT!$H13 + (INPUT!$I13 - INPUT!$H13) /(1+EXP(-INPUT!$E13 - INPUT!$F13 *LOG10($D19 * AW$12))),
            IF(UPPER(INPUT!$D13)="GLOGIT",
               INPUT!$H13 + (INPUT!$I13 - INPUT!$H13) /(1+EXP(-INPUT!$E13 - INPUT!$F13 *LOG10($D19 * AW$12)))^INPUT!$G13,
               0
               )
            )
        ),
    " ")</f>
        <v>1</v>
      </c>
      <c r="AX19" s="86">
        <f>IF($D19&gt;0,
      IF(UPPER(INPUT!$D13)="WEIBULL",
         INPUT!$H13 + (INPUT!$I13 - INPUT!$H13) * (1-EXP(-EXP(INPUT!$E13 + INPUT!$F13 *LOG10($D19 * AX$12)))),
         IF(UPPER(INPUT!$D13)="LOGIT",
            INPUT!$H13 + (INPUT!$I13 - INPUT!$H13) /(1+EXP(-INPUT!$E13 - INPUT!$F13 *LOG10($D19 * AX$12))),
            IF(UPPER(INPUT!$D13)="GLOGIT",
               INPUT!$H13 + (INPUT!$I13 - INPUT!$H13) /(1+EXP(-INPUT!$E13 - INPUT!$F13 *LOG10($D19 * AX$12)))^INPUT!$G13,
               0
               )
            )
        ),
    " ")</f>
        <v>1</v>
      </c>
      <c r="AY19" s="86">
        <f>IF($D19&gt;0,
      IF(UPPER(INPUT!$D13)="WEIBULL",
         INPUT!$H13 + (INPUT!$I13 - INPUT!$H13) * (1-EXP(-EXP(INPUT!$E13 + INPUT!$F13 *LOG10($D19 * AY$12)))),
         IF(UPPER(INPUT!$D13)="LOGIT",
            INPUT!$H13 + (INPUT!$I13 - INPUT!$H13) /(1+EXP(-INPUT!$E13 - INPUT!$F13 *LOG10($D19 * AY$12))),
            IF(UPPER(INPUT!$D13)="GLOGIT",
               INPUT!$H13 + (INPUT!$I13 - INPUT!$H13) /(1+EXP(-INPUT!$E13 - INPUT!$F13 *LOG10($D19 * AY$12)))^INPUT!$G13,
               0
               )
            )
        ),
    " ")</f>
        <v>1</v>
      </c>
      <c r="AZ19" s="86">
        <f>IF($D19&gt;0,
      IF(UPPER(INPUT!$D13)="WEIBULL",
         INPUT!$H13 + (INPUT!$I13 - INPUT!$H13) * (1-EXP(-EXP(INPUT!$E13 + INPUT!$F13 *LOG10($D19 * AZ$12)))),
         IF(UPPER(INPUT!$D13)="LOGIT",
            INPUT!$H13 + (INPUT!$I13 - INPUT!$H13) /(1+EXP(-INPUT!$E13 - INPUT!$F13 *LOG10($D19 * AZ$12))),
            IF(UPPER(INPUT!$D13)="GLOGIT",
               INPUT!$H13 + (INPUT!$I13 - INPUT!$H13) /(1+EXP(-INPUT!$E13 - INPUT!$F13 *LOG10($D19 * AZ$12)))^INPUT!$G13,
               0
               )
            )
        ),
    " ")</f>
        <v>1</v>
      </c>
      <c r="BA19" s="86">
        <f>IF($D19&gt;0,
      IF(UPPER(INPUT!$D13)="WEIBULL",
         INPUT!$H13 + (INPUT!$I13 - INPUT!$H13) * (1-EXP(-EXP(INPUT!$E13 + INPUT!$F13 *LOG10($D19 * BA$12)))),
         IF(UPPER(INPUT!$D13)="LOGIT",
            INPUT!$H13 + (INPUT!$I13 - INPUT!$H13) /(1+EXP(-INPUT!$E13 - INPUT!$F13 *LOG10($D19 * BA$12))),
            IF(UPPER(INPUT!$D13)="GLOGIT",
               INPUT!$H13 + (INPUT!$I13 - INPUT!$H13) /(1+EXP(-INPUT!$E13 - INPUT!$F13 *LOG10($D19 * BA$12)))^INPUT!$G13,
               0
               )
            )
        ),
    " ")</f>
        <v>1</v>
      </c>
      <c r="BB19" s="86">
        <f>IF($D19&gt;0,
      IF(UPPER(INPUT!$D13)="WEIBULL",
         INPUT!$H13 + (INPUT!$I13 - INPUT!$H13) * (1-EXP(-EXP(INPUT!$E13 + INPUT!$F13 *LOG10($D19 * BB$12)))),
         IF(UPPER(INPUT!$D13)="LOGIT",
            INPUT!$H13 + (INPUT!$I13 - INPUT!$H13) /(1+EXP(-INPUT!$E13 - INPUT!$F13 *LOG10($D19 * BB$12))),
            IF(UPPER(INPUT!$D13)="GLOGIT",
               INPUT!$H13 + (INPUT!$I13 - INPUT!$H13) /(1+EXP(-INPUT!$E13 - INPUT!$F13 *LOG10($D19 * BB$12)))^INPUT!$G13,
               0
               )
            )
        ),
    " ")</f>
        <v>1</v>
      </c>
      <c r="BC19" s="87">
        <f>IF($D19&gt;0,
      IF(UPPER(INPUT!$D13)="WEIBULL",
         INPUT!$H13 + (INPUT!$I13 - INPUT!$H13) * (1-EXP(-EXP(INPUT!$E13 + INPUT!$F13 *LOG10($D19 * BC$12)))),
         IF(UPPER(INPUT!$D13)="LOGIT",
            INPUT!$H13 + (INPUT!$I13 - INPUT!$H13) /(1+EXP(-INPUT!$E13 - INPUT!$F13 *LOG10($D19 * BC$12))),
            IF(UPPER(INPUT!$D13)="GLOGIT",
               INPUT!$H13 + (INPUT!$I13 - INPUT!$H13) /(1+EXP(-INPUT!$E13 - INPUT!$F13 *LOG10($D19 * BC$12)))^INPUT!$G13,
               0
               )
            )
        ),
    " ")</f>
        <v>1</v>
      </c>
    </row>
    <row r="20" spans="2:55" x14ac:dyDescent="0.4">
      <c r="B20" s="41"/>
      <c r="C20" s="1" t="str">
        <f>INPUT!C14</f>
        <v>Diuron</v>
      </c>
      <c r="D20" s="2">
        <f>INPUT!L14</f>
        <v>2.5212110973324941E-2</v>
      </c>
      <c r="E20" s="85">
        <f>IF($D20&gt;0,
      IF(UPPER(INPUT!$D14)="WEIBULL",
         INPUT!$H14 + (INPUT!$I14 - INPUT!$H14) * (1-EXP(-EXP(INPUT!$E14 + INPUT!$F14 *LOG10($D20 * E$12)))),
         IF(UPPER(INPUT!$D14)="LOGIT",
            INPUT!$H14 + (INPUT!$I14 - INPUT!$H14) /(1+EXP(-INPUT!$E14 - INPUT!$F14 *LOG10($D20 * E$12))),
            IF(UPPER(INPUT!$D14)="GLOGIT",
               INPUT!$H14 + (INPUT!$I14 - INPUT!$H14) /(1+EXP(-INPUT!$E14 - INPUT!$F14 *LOG10($D20 * E$12)))^INPUT!$G14,
               0
               )
            )
        ),
    " ")</f>
        <v>0</v>
      </c>
      <c r="F20" s="86">
        <f>IF($D20&gt;0,
      IF(UPPER(INPUT!$D14)="WEIBULL",
         INPUT!$H14 + (INPUT!$I14 - INPUT!$H14) * (1-EXP(-EXP(INPUT!$E14 + INPUT!$F14 *LOG10($D20 * F$12)))),
         IF(UPPER(INPUT!$D14)="LOGIT",
            INPUT!$H14 + (INPUT!$I14 - INPUT!$H14) /(1+EXP(-INPUT!$E14 - INPUT!$F14 *LOG10($D20 * F$12))),
            IF(UPPER(INPUT!$D14)="GLOGIT",
               INPUT!$H14 + (INPUT!$I14 - INPUT!$H14) /(1+EXP(-INPUT!$E14 - INPUT!$F14 *LOG10($D20 * F$12)))^INPUT!$G14,
               0
               )
            )
        ),
    " ")</f>
        <v>0</v>
      </c>
      <c r="G20" s="86">
        <f>IF($D20&gt;0,
      IF(UPPER(INPUT!$D14)="WEIBULL",
         INPUT!$H14 + (INPUT!$I14 - INPUT!$H14) * (1-EXP(-EXP(INPUT!$E14 + INPUT!$F14 *LOG10($D20 * G$12)))),
         IF(UPPER(INPUT!$D14)="LOGIT",
            INPUT!$H14 + (INPUT!$I14 - INPUT!$H14) /(1+EXP(-INPUT!$E14 - INPUT!$F14 *LOG10($D20 * G$12))),
            IF(UPPER(INPUT!$D14)="GLOGIT",
               INPUT!$H14 + (INPUT!$I14 - INPUT!$H14) /(1+EXP(-INPUT!$E14 - INPUT!$F14 *LOG10($D20 * G$12)))^INPUT!$G14,
               0
               )
            )
        ),
    " ")</f>
        <v>0</v>
      </c>
      <c r="H20" s="86">
        <f>IF($D20&gt;0,
      IF(UPPER(INPUT!$D14)="WEIBULL",
         INPUT!$H14 + (INPUT!$I14 - INPUT!$H14) * (1-EXP(-EXP(INPUT!$E14 + INPUT!$F14 *LOG10($D20 * H$12)))),
         IF(UPPER(INPUT!$D14)="LOGIT",
            INPUT!$H14 + (INPUT!$I14 - INPUT!$H14) /(1+EXP(-INPUT!$E14 - INPUT!$F14 *LOG10($D20 * H$12))),
            IF(UPPER(INPUT!$D14)="GLOGIT",
               INPUT!$H14 + (INPUT!$I14 - INPUT!$H14) /(1+EXP(-INPUT!$E14 - INPUT!$F14 *LOG10($D20 * H$12)))^INPUT!$G14,
               0
               )
            )
        ),
    " ")</f>
        <v>0</v>
      </c>
      <c r="I20" s="86">
        <f>IF($D20&gt;0,
      IF(UPPER(INPUT!$D14)="WEIBULL",
         INPUT!$H14 + (INPUT!$I14 - INPUT!$H14) * (1-EXP(-EXP(INPUT!$E14 + INPUT!$F14 *LOG10($D20 * I$12)))),
         IF(UPPER(INPUT!$D14)="LOGIT",
            INPUT!$H14 + (INPUT!$I14 - INPUT!$H14) /(1+EXP(-INPUT!$E14 - INPUT!$F14 *LOG10($D20 * I$12))),
            IF(UPPER(INPUT!$D14)="GLOGIT",
               INPUT!$H14 + (INPUT!$I14 - INPUT!$H14) /(1+EXP(-INPUT!$E14 - INPUT!$F14 *LOG10($D20 * I$12)))^INPUT!$G14,
               0
               )
            )
        ),
    " ")</f>
        <v>0</v>
      </c>
      <c r="J20" s="86">
        <f>IF($D20&gt;0,
      IF(UPPER(INPUT!$D14)="WEIBULL",
         INPUT!$H14 + (INPUT!$I14 - INPUT!$H14) * (1-EXP(-EXP(INPUT!$E14 + INPUT!$F14 *LOG10($D20 * J$12)))),
         IF(UPPER(INPUT!$D14)="LOGIT",
            INPUT!$H14 + (INPUT!$I14 - INPUT!$H14) /(1+EXP(-INPUT!$E14 - INPUT!$F14 *LOG10($D20 * J$12))),
            IF(UPPER(INPUT!$D14)="GLOGIT",
               INPUT!$H14 + (INPUT!$I14 - INPUT!$H14) /(1+EXP(-INPUT!$E14 - INPUT!$F14 *LOG10($D20 * J$12)))^INPUT!$G14,
               0
               )
            )
        ),
    " ")</f>
        <v>0</v>
      </c>
      <c r="K20" s="86">
        <f>IF($D20&gt;0,
      IF(UPPER(INPUT!$D14)="WEIBULL",
         INPUT!$H14 + (INPUT!$I14 - INPUT!$H14) * (1-EXP(-EXP(INPUT!$E14 + INPUT!$F14 *LOG10($D20 * K$12)))),
         IF(UPPER(INPUT!$D14)="LOGIT",
            INPUT!$H14 + (INPUT!$I14 - INPUT!$H14) /(1+EXP(-INPUT!$E14 - INPUT!$F14 *LOG10($D20 * K$12))),
            IF(UPPER(INPUT!$D14)="GLOGIT",
               INPUT!$H14 + (INPUT!$I14 - INPUT!$H14) /(1+EXP(-INPUT!$E14 - INPUT!$F14 *LOG10($D20 * K$12)))^INPUT!$G14,
               0
               )
            )
        ),
    " ")</f>
        <v>0</v>
      </c>
      <c r="L20" s="86">
        <f>IF($D20&gt;0,
      IF(UPPER(INPUT!$D14)="WEIBULL",
         INPUT!$H14 + (INPUT!$I14 - INPUT!$H14) * (1-EXP(-EXP(INPUT!$E14 + INPUT!$F14 *LOG10($D20 * L$12)))),
         IF(UPPER(INPUT!$D14)="LOGIT",
            INPUT!$H14 + (INPUT!$I14 - INPUT!$H14) /(1+EXP(-INPUT!$E14 - INPUT!$F14 *LOG10($D20 * L$12))),
            IF(UPPER(INPUT!$D14)="GLOGIT",
               INPUT!$H14 + (INPUT!$I14 - INPUT!$H14) /(1+EXP(-INPUT!$E14 - INPUT!$F14 *LOG10($D20 * L$12)))^INPUT!$G14,
               0
               )
            )
        ),
    " ")</f>
        <v>0</v>
      </c>
      <c r="M20" s="86">
        <f>IF($D20&gt;0,
      IF(UPPER(INPUT!$D14)="WEIBULL",
         INPUT!$H14 + (INPUT!$I14 - INPUT!$H14) * (1-EXP(-EXP(INPUT!$E14 + INPUT!$F14 *LOG10($D20 * M$12)))),
         IF(UPPER(INPUT!$D14)="LOGIT",
            INPUT!$H14 + (INPUT!$I14 - INPUT!$H14) /(1+EXP(-INPUT!$E14 - INPUT!$F14 *LOG10($D20 * M$12))),
            IF(UPPER(INPUT!$D14)="GLOGIT",
               INPUT!$H14 + (INPUT!$I14 - INPUT!$H14) /(1+EXP(-INPUT!$E14 - INPUT!$F14 *LOG10($D20 * M$12)))^INPUT!$G14,
               0
               )
            )
        ),
    " ")</f>
        <v>0</v>
      </c>
      <c r="N20" s="86">
        <f>IF($D20&gt;0,
      IF(UPPER(INPUT!$D14)="WEIBULL",
         INPUT!$H14 + (INPUT!$I14 - INPUT!$H14) * (1-EXP(-EXP(INPUT!$E14 + INPUT!$F14 *LOG10($D20 * N$12)))),
         IF(UPPER(INPUT!$D14)="LOGIT",
            INPUT!$H14 + (INPUT!$I14 - INPUT!$H14) /(1+EXP(-INPUT!$E14 - INPUT!$F14 *LOG10($D20 * N$12))),
            IF(UPPER(INPUT!$D14)="GLOGIT",
               INPUT!$H14 + (INPUT!$I14 - INPUT!$H14) /(1+EXP(-INPUT!$E14 - INPUT!$F14 *LOG10($D20 * N$12)))^INPUT!$G14,
               0
               )
            )
        ),
    " ")</f>
        <v>0</v>
      </c>
      <c r="O20" s="86">
        <f>IF($D20&gt;0,
      IF(UPPER(INPUT!$D14)="WEIBULL",
         INPUT!$H14 + (INPUT!$I14 - INPUT!$H14) * (1-EXP(-EXP(INPUT!$E14 + INPUT!$F14 *LOG10($D20 * O$12)))),
         IF(UPPER(INPUT!$D14)="LOGIT",
            INPUT!$H14 + (INPUT!$I14 - INPUT!$H14) /(1+EXP(-INPUT!$E14 - INPUT!$F14 *LOG10($D20 * O$12))),
            IF(UPPER(INPUT!$D14)="GLOGIT",
               INPUT!$H14 + (INPUT!$I14 - INPUT!$H14) /(1+EXP(-INPUT!$E14 - INPUT!$F14 *LOG10($D20 * O$12)))^INPUT!$G14,
               0
               )
            )
        ),
    " ")</f>
        <v>0</v>
      </c>
      <c r="P20" s="86">
        <f>IF($D20&gt;0,
      IF(UPPER(INPUT!$D14)="WEIBULL",
         INPUT!$H14 + (INPUT!$I14 - INPUT!$H14) * (1-EXP(-EXP(INPUT!$E14 + INPUT!$F14 *LOG10($D20 * P$12)))),
         IF(UPPER(INPUT!$D14)="LOGIT",
            INPUT!$H14 + (INPUT!$I14 - INPUT!$H14) /(1+EXP(-INPUT!$E14 - INPUT!$F14 *LOG10($D20 * P$12))),
            IF(UPPER(INPUT!$D14)="GLOGIT",
               INPUT!$H14 + (INPUT!$I14 - INPUT!$H14) /(1+EXP(-INPUT!$E14 - INPUT!$F14 *LOG10($D20 * P$12)))^INPUT!$G14,
               0
               )
            )
        ),
    " ")</f>
        <v>0</v>
      </c>
      <c r="Q20" s="86">
        <f>IF($D20&gt;0,
      IF(UPPER(INPUT!$D14)="WEIBULL",
         INPUT!$H14 + (INPUT!$I14 - INPUT!$H14) * (1-EXP(-EXP(INPUT!$E14 + INPUT!$F14 *LOG10($D20 * Q$12)))),
         IF(UPPER(INPUT!$D14)="LOGIT",
            INPUT!$H14 + (INPUT!$I14 - INPUT!$H14) /(1+EXP(-INPUT!$E14 - INPUT!$F14 *LOG10($D20 * Q$12))),
            IF(UPPER(INPUT!$D14)="GLOGIT",
               INPUT!$H14 + (INPUT!$I14 - INPUT!$H14) /(1+EXP(-INPUT!$E14 - INPUT!$F14 *LOG10($D20 * Q$12)))^INPUT!$G14,
               0
               )
            )
        ),
    " ")</f>
        <v>0</v>
      </c>
      <c r="R20" s="86">
        <f>IF($D20&gt;0,
      IF(UPPER(INPUT!$D14)="WEIBULL",
         INPUT!$H14 + (INPUT!$I14 - INPUT!$H14) * (1-EXP(-EXP(INPUT!$E14 + INPUT!$F14 *LOG10($D20 * R$12)))),
         IF(UPPER(INPUT!$D14)="LOGIT",
            INPUT!$H14 + (INPUT!$I14 - INPUT!$H14) /(1+EXP(-INPUT!$E14 - INPUT!$F14 *LOG10($D20 * R$12))),
            IF(UPPER(INPUT!$D14)="GLOGIT",
               INPUT!$H14 + (INPUT!$I14 - INPUT!$H14) /(1+EXP(-INPUT!$E14 - INPUT!$F14 *LOG10($D20 * R$12)))^INPUT!$G14,
               0
               )
            )
        ),
    " ")</f>
        <v>0</v>
      </c>
      <c r="S20" s="86">
        <f>IF($D20&gt;0,
      IF(UPPER(INPUT!$D14)="WEIBULL",
         INPUT!$H14 + (INPUT!$I14 - INPUT!$H14) * (1-EXP(-EXP(INPUT!$E14 + INPUT!$F14 *LOG10($D20 * S$12)))),
         IF(UPPER(INPUT!$D14)="LOGIT",
            INPUT!$H14 + (INPUT!$I14 - INPUT!$H14) /(1+EXP(-INPUT!$E14 - INPUT!$F14 *LOG10($D20 * S$12))),
            IF(UPPER(INPUT!$D14)="GLOGIT",
               INPUT!$H14 + (INPUT!$I14 - INPUT!$H14) /(1+EXP(-INPUT!$E14 - INPUT!$F14 *LOG10($D20 * S$12)))^INPUT!$G14,
               0
               )
            )
        ),
    " ")</f>
        <v>0</v>
      </c>
      <c r="T20" s="86">
        <f>IF($D20&gt;0,
      IF(UPPER(INPUT!$D14)="WEIBULL",
         INPUT!$H14 + (INPUT!$I14 - INPUT!$H14) * (1-EXP(-EXP(INPUT!$E14 + INPUT!$F14 *LOG10($D20 * T$12)))),
         IF(UPPER(INPUT!$D14)="LOGIT",
            INPUT!$H14 + (INPUT!$I14 - INPUT!$H14) /(1+EXP(-INPUT!$E14 - INPUT!$F14 *LOG10($D20 * T$12))),
            IF(UPPER(INPUT!$D14)="GLOGIT",
               INPUT!$H14 + (INPUT!$I14 - INPUT!$H14) /(1+EXP(-INPUT!$E14 - INPUT!$F14 *LOG10($D20 * T$12)))^INPUT!$G14,
               0
               )
            )
        ),
    " ")</f>
        <v>0</v>
      </c>
      <c r="U20" s="86">
        <f>IF($D20&gt;0,
      IF(UPPER(INPUT!$D14)="WEIBULL",
         INPUT!$H14 + (INPUT!$I14 - INPUT!$H14) * (1-EXP(-EXP(INPUT!$E14 + INPUT!$F14 *LOG10($D20 * U$12)))),
         IF(UPPER(INPUT!$D14)="LOGIT",
            INPUT!$H14 + (INPUT!$I14 - INPUT!$H14) /(1+EXP(-INPUT!$E14 - INPUT!$F14 *LOG10($D20 * U$12))),
            IF(UPPER(INPUT!$D14)="GLOGIT",
               INPUT!$H14 + (INPUT!$I14 - INPUT!$H14) /(1+EXP(-INPUT!$E14 - INPUT!$F14 *LOG10($D20 * U$12)))^INPUT!$G14,
               0
               )
            )
        ),
    " ")</f>
        <v>0</v>
      </c>
      <c r="V20" s="86">
        <f>IF($D20&gt;0,
      IF(UPPER(INPUT!$D14)="WEIBULL",
         INPUT!$H14 + (INPUT!$I14 - INPUT!$H14) * (1-EXP(-EXP(INPUT!$E14 + INPUT!$F14 *LOG10($D20 * V$12)))),
         IF(UPPER(INPUT!$D14)="LOGIT",
            INPUT!$H14 + (INPUT!$I14 - INPUT!$H14) /(1+EXP(-INPUT!$E14 - INPUT!$F14 *LOG10($D20 * V$12))),
            IF(UPPER(INPUT!$D14)="GLOGIT",
               INPUT!$H14 + (INPUT!$I14 - INPUT!$H14) /(1+EXP(-INPUT!$E14 - INPUT!$F14 *LOG10($D20 * V$12)))^INPUT!$G14,
               0
               )
            )
        ),
    " ")</f>
        <v>0</v>
      </c>
      <c r="W20" s="86">
        <f>IF($D20&gt;0,
      IF(UPPER(INPUT!$D14)="WEIBULL",
         INPUT!$H14 + (INPUT!$I14 - INPUT!$H14) * (1-EXP(-EXP(INPUT!$E14 + INPUT!$F14 *LOG10($D20 * W$12)))),
         IF(UPPER(INPUT!$D14)="LOGIT",
            INPUT!$H14 + (INPUT!$I14 - INPUT!$H14) /(1+EXP(-INPUT!$E14 - INPUT!$F14 *LOG10($D20 * W$12))),
            IF(UPPER(INPUT!$D14)="GLOGIT",
               INPUT!$H14 + (INPUT!$I14 - INPUT!$H14) /(1+EXP(-INPUT!$E14 - INPUT!$F14 *LOG10($D20 * W$12)))^INPUT!$G14,
               0
               )
            )
        ),
    " ")</f>
        <v>0</v>
      </c>
      <c r="X20" s="86">
        <f>IF($D20&gt;0,
      IF(UPPER(INPUT!$D14)="WEIBULL",
         INPUT!$H14 + (INPUT!$I14 - INPUT!$H14) * (1-EXP(-EXP(INPUT!$E14 + INPUT!$F14 *LOG10($D20 * X$12)))),
         IF(UPPER(INPUT!$D14)="LOGIT",
            INPUT!$H14 + (INPUT!$I14 - INPUT!$H14) /(1+EXP(-INPUT!$E14 - INPUT!$F14 *LOG10($D20 * X$12))),
            IF(UPPER(INPUT!$D14)="GLOGIT",
               INPUT!$H14 + (INPUT!$I14 - INPUT!$H14) /(1+EXP(-INPUT!$E14 - INPUT!$F14 *LOG10($D20 * X$12)))^INPUT!$G14,
               0
               )
            )
        ),
    " ")</f>
        <v>0</v>
      </c>
      <c r="Y20" s="86">
        <f>IF($D20&gt;0,
      IF(UPPER(INPUT!$D14)="WEIBULL",
         INPUT!$H14 + (INPUT!$I14 - INPUT!$H14) * (1-EXP(-EXP(INPUT!$E14 + INPUT!$F14 *LOG10($D20 * Y$12)))),
         IF(UPPER(INPUT!$D14)="LOGIT",
            INPUT!$H14 + (INPUT!$I14 - INPUT!$H14) /(1+EXP(-INPUT!$E14 - INPUT!$F14 *LOG10($D20 * Y$12))),
            IF(UPPER(INPUT!$D14)="GLOGIT",
               INPUT!$H14 + (INPUT!$I14 - INPUT!$H14) /(1+EXP(-INPUT!$E14 - INPUT!$F14 *LOG10($D20 * Y$12)))^INPUT!$G14,
               0
               )
            )
        ),
    " ")</f>
        <v>1.1102230246251565E-16</v>
      </c>
      <c r="Z20" s="86">
        <f>IF($D20&gt;0,
      IF(UPPER(INPUT!$D14)="WEIBULL",
         INPUT!$H14 + (INPUT!$I14 - INPUT!$H14) * (1-EXP(-EXP(INPUT!$E14 + INPUT!$F14 *LOG10($D20 * Z$12)))),
         IF(UPPER(INPUT!$D14)="LOGIT",
            INPUT!$H14 + (INPUT!$I14 - INPUT!$H14) /(1+EXP(-INPUT!$E14 - INPUT!$F14 *LOG10($D20 * Z$12))),
            IF(UPPER(INPUT!$D14)="GLOGIT",
               INPUT!$H14 + (INPUT!$I14 - INPUT!$H14) /(1+EXP(-INPUT!$E14 - INPUT!$F14 *LOG10($D20 * Z$12)))^INPUT!$G14,
               0
               )
            )
        ),
    " ")</f>
        <v>9.9920072216264089E-16</v>
      </c>
      <c r="AA20" s="86">
        <f>IF($D20&gt;0,
      IF(UPPER(INPUT!$D14)="WEIBULL",
         INPUT!$H14 + (INPUT!$I14 - INPUT!$H14) * (1-EXP(-EXP(INPUT!$E14 + INPUT!$F14 *LOG10($D20 * AA$12)))),
         IF(UPPER(INPUT!$D14)="LOGIT",
            INPUT!$H14 + (INPUT!$I14 - INPUT!$H14) /(1+EXP(-INPUT!$E14 - INPUT!$F14 *LOG10($D20 * AA$12))),
            IF(UPPER(INPUT!$D14)="GLOGIT",
               INPUT!$H14 + (INPUT!$I14 - INPUT!$H14) /(1+EXP(-INPUT!$E14 - INPUT!$F14 *LOG10($D20 * AA$12)))^INPUT!$G14,
               0
               )
            )
        ),
    " ")</f>
        <v>5.8841820305133297E-15</v>
      </c>
      <c r="AB20" s="86">
        <f>IF($D20&gt;0,
      IF(UPPER(INPUT!$D14)="WEIBULL",
         INPUT!$H14 + (INPUT!$I14 - INPUT!$H14) * (1-EXP(-EXP(INPUT!$E14 + INPUT!$F14 *LOG10($D20 * AB$12)))),
         IF(UPPER(INPUT!$D14)="LOGIT",
            INPUT!$H14 + (INPUT!$I14 - INPUT!$H14) /(1+EXP(-INPUT!$E14 - INPUT!$F14 *LOG10($D20 * AB$12))),
            IF(UPPER(INPUT!$D14)="GLOGIT",
               INPUT!$H14 + (INPUT!$I14 - INPUT!$H14) /(1+EXP(-INPUT!$E14 - INPUT!$F14 *LOG10($D20 * AB$12)))^INPUT!$G14,
               0
               )
            )
        ),
    " ")</f>
        <v>3.730349362740526E-14</v>
      </c>
      <c r="AC20" s="86">
        <f>IF($D20&gt;0,
      IF(UPPER(INPUT!$D14)="WEIBULL",
         INPUT!$H14 + (INPUT!$I14 - INPUT!$H14) * (1-EXP(-EXP(INPUT!$E14 + INPUT!$F14 *LOG10($D20 * AC$12)))),
         IF(UPPER(INPUT!$D14)="LOGIT",
            INPUT!$H14 + (INPUT!$I14 - INPUT!$H14) /(1+EXP(-INPUT!$E14 - INPUT!$F14 *LOG10($D20 * AC$12))),
            IF(UPPER(INPUT!$D14)="GLOGIT",
               INPUT!$H14 + (INPUT!$I14 - INPUT!$H14) /(1+EXP(-INPUT!$E14 - INPUT!$F14 *LOG10($D20 * AC$12)))^INPUT!$G14,
               0
               )
            )
        ),
    " ")</f>
        <v>2.3425705819590803E-13</v>
      </c>
      <c r="AD20" s="86">
        <f>IF($D20&gt;0,
      IF(UPPER(INPUT!$D14)="WEIBULL",
         INPUT!$H14 + (INPUT!$I14 - INPUT!$H14) * (1-EXP(-EXP(INPUT!$E14 + INPUT!$F14 *LOG10($D20 * AD$12)))),
         IF(UPPER(INPUT!$D14)="LOGIT",
            INPUT!$H14 + (INPUT!$I14 - INPUT!$H14) /(1+EXP(-INPUT!$E14 - INPUT!$F14 *LOG10($D20 * AD$12))),
            IF(UPPER(INPUT!$D14)="GLOGIT",
               INPUT!$H14 + (INPUT!$I14 - INPUT!$H14) /(1+EXP(-INPUT!$E14 - INPUT!$F14 *LOG10($D20 * AD$12)))^INPUT!$G14,
               0
               )
            )
        ),
    " ")</f>
        <v>1.4724887975603451E-12</v>
      </c>
      <c r="AE20" s="86">
        <f>IF($D20&gt;0,
      IF(UPPER(INPUT!$D14)="WEIBULL",
         INPUT!$H14 + (INPUT!$I14 - INPUT!$H14) * (1-EXP(-EXP(INPUT!$E14 + INPUT!$F14 *LOG10($D20 * AE$12)))),
         IF(UPPER(INPUT!$D14)="LOGIT",
            INPUT!$H14 + (INPUT!$I14 - INPUT!$H14) /(1+EXP(-INPUT!$E14 - INPUT!$F14 *LOG10($D20 * AE$12))),
            IF(UPPER(INPUT!$D14)="GLOGIT",
               INPUT!$H14 + (INPUT!$I14 - INPUT!$H14) /(1+EXP(-INPUT!$E14 - INPUT!$F14 *LOG10($D20 * AE$12)))^INPUT!$G14,
               0
               )
            )
        ),
    " ")</f>
        <v>9.2540419771580673E-12</v>
      </c>
      <c r="AF20" s="86">
        <f>IF($D20&gt;0,
      IF(UPPER(INPUT!$D14)="WEIBULL",
         INPUT!$H14 + (INPUT!$I14 - INPUT!$H14) * (1-EXP(-EXP(INPUT!$E14 + INPUT!$F14 *LOG10($D20 * AF$12)))),
         IF(UPPER(INPUT!$D14)="LOGIT",
            INPUT!$H14 + (INPUT!$I14 - INPUT!$H14) /(1+EXP(-INPUT!$E14 - INPUT!$F14 *LOG10($D20 * AF$12))),
            IF(UPPER(INPUT!$D14)="GLOGIT",
               INPUT!$H14 + (INPUT!$I14 - INPUT!$H14) /(1+EXP(-INPUT!$E14 - INPUT!$F14 *LOG10($D20 * AF$12)))^INPUT!$G14,
               0
               )
            )
        ),
    " ")</f>
        <v>5.8158144966569125E-11</v>
      </c>
      <c r="AG20" s="86">
        <f>IF($D20&gt;0,
      IF(UPPER(INPUT!$D14)="WEIBULL",
         INPUT!$H14 + (INPUT!$I14 - INPUT!$H14) * (1-EXP(-EXP(INPUT!$E14 + INPUT!$F14 *LOG10($D20 * AG$12)))),
         IF(UPPER(INPUT!$D14)="LOGIT",
            INPUT!$H14 + (INPUT!$I14 - INPUT!$H14) /(1+EXP(-INPUT!$E14 - INPUT!$F14 *LOG10($D20 * AG$12))),
            IF(UPPER(INPUT!$D14)="GLOGIT",
               INPUT!$H14 + (INPUT!$I14 - INPUT!$H14) /(1+EXP(-INPUT!$E14 - INPUT!$F14 *LOG10($D20 * AG$12)))^INPUT!$G14,
               0
               )
            )
        ),
    " ")</f>
        <v>3.6549996362822412E-10</v>
      </c>
      <c r="AH20" s="86">
        <f>IF($D20&gt;0,
      IF(UPPER(INPUT!$D14)="WEIBULL",
         INPUT!$H14 + (INPUT!$I14 - INPUT!$H14) * (1-EXP(-EXP(INPUT!$E14 + INPUT!$F14 *LOG10($D20 * AH$12)))),
         IF(UPPER(INPUT!$D14)="LOGIT",
            INPUT!$H14 + (INPUT!$I14 - INPUT!$H14) /(1+EXP(-INPUT!$E14 - INPUT!$F14 *LOG10($D20 * AH$12))),
            IF(UPPER(INPUT!$D14)="GLOGIT",
               INPUT!$H14 + (INPUT!$I14 - INPUT!$H14) /(1+EXP(-INPUT!$E14 - INPUT!$F14 *LOG10($D20 * AH$12)))^INPUT!$G14,
               0
               )
            )
        ),
    " ")</f>
        <v>2.2970157997903584E-9</v>
      </c>
      <c r="AI20" s="86">
        <f>IF($D20&gt;0,
      IF(UPPER(INPUT!$D14)="WEIBULL",
         INPUT!$H14 + (INPUT!$I14 - INPUT!$H14) * (1-EXP(-EXP(INPUT!$E14 + INPUT!$F14 *LOG10($D20 * AI$12)))),
         IF(UPPER(INPUT!$D14)="LOGIT",
            INPUT!$H14 + (INPUT!$I14 - INPUT!$H14) /(1+EXP(-INPUT!$E14 - INPUT!$F14 *LOG10($D20 * AI$12))),
            IF(UPPER(INPUT!$D14)="GLOGIT",
               INPUT!$H14 + (INPUT!$I14 - INPUT!$H14) /(1+EXP(-INPUT!$E14 - INPUT!$F14 *LOG10($D20 * AI$12)))^INPUT!$G14,
               0
               )
            )
        ),
    " ")</f>
        <v>1.4435793449507628E-8</v>
      </c>
      <c r="AJ20" s="86">
        <f>IF($D20&gt;0,
      IF(UPPER(INPUT!$D14)="WEIBULL",
         INPUT!$H14 + (INPUT!$I14 - INPUT!$H14) * (1-EXP(-EXP(INPUT!$E14 + INPUT!$F14 *LOG10($D20 * AJ$12)))),
         IF(UPPER(INPUT!$D14)="LOGIT",
            INPUT!$H14 + (INPUT!$I14 - INPUT!$H14) /(1+EXP(-INPUT!$E14 - INPUT!$F14 *LOG10($D20 * AJ$12))),
            IF(UPPER(INPUT!$D14)="GLOGIT",
               INPUT!$H14 + (INPUT!$I14 - INPUT!$H14) /(1+EXP(-INPUT!$E14 - INPUT!$F14 *LOG10($D20 * AJ$12)))^INPUT!$G14,
               0
               )
            )
        ),
    " ")</f>
        <v>9.0722984902313897E-8</v>
      </c>
      <c r="AK20" s="86">
        <f>IF($D20&gt;0,
      IF(UPPER(INPUT!$D14)="WEIBULL",
         INPUT!$H14 + (INPUT!$I14 - INPUT!$H14) * (1-EXP(-EXP(INPUT!$E14 + INPUT!$F14 *LOG10($D20 * AK$12)))),
         IF(UPPER(INPUT!$D14)="LOGIT",
            INPUT!$H14 + (INPUT!$I14 - INPUT!$H14) /(1+EXP(-INPUT!$E14 - INPUT!$F14 *LOG10($D20 * AK$12))),
            IF(UPPER(INPUT!$D14)="GLOGIT",
               INPUT!$H14 + (INPUT!$I14 - INPUT!$H14) /(1+EXP(-INPUT!$E14 - INPUT!$F14 *LOG10($D20 * AK$12)))^INPUT!$G14,
               0
               )
            )
        ),
    " ")</f>
        <v>5.7015628174283961E-7</v>
      </c>
      <c r="AL20" s="86">
        <f>IF($D20&gt;0,
      IF(UPPER(INPUT!$D14)="WEIBULL",
         INPUT!$H14 + (INPUT!$I14 - INPUT!$H14) * (1-EXP(-EXP(INPUT!$E14 + INPUT!$F14 *LOG10($D20 * AL$12)))),
         IF(UPPER(INPUT!$D14)="LOGIT",
            INPUT!$H14 + (INPUT!$I14 - INPUT!$H14) /(1+EXP(-INPUT!$E14 - INPUT!$F14 *LOG10($D20 * AL$12))),
            IF(UPPER(INPUT!$D14)="GLOGIT",
               INPUT!$H14 + (INPUT!$I14 - INPUT!$H14) /(1+EXP(-INPUT!$E14 - INPUT!$F14 *LOG10($D20 * AL$12)))^INPUT!$G14,
               0
               )
            )
        ),
    " ")</f>
        <v>3.5831908999917061E-6</v>
      </c>
      <c r="AM20" s="86">
        <f>IF($D20&gt;0,
      IF(UPPER(INPUT!$D14)="WEIBULL",
         INPUT!$H14 + (INPUT!$I14 - INPUT!$H14) * (1-EXP(-EXP(INPUT!$E14 + INPUT!$F14 *LOG10($D20 * AM$12)))),
         IF(UPPER(INPUT!$D14)="LOGIT",
            INPUT!$H14 + (INPUT!$I14 - INPUT!$H14) /(1+EXP(-INPUT!$E14 - INPUT!$F14 *LOG10($D20 * AM$12))),
            IF(UPPER(INPUT!$D14)="GLOGIT",
               INPUT!$H14 + (INPUT!$I14 - INPUT!$H14) /(1+EXP(-INPUT!$E14 - INPUT!$F14 *LOG10($D20 * AM$12)))^INPUT!$G14,
               0
               )
            )
        ),
    " ")</f>
        <v>2.2518658865156027E-5</v>
      </c>
      <c r="AN20" s="86">
        <f>IF($D20&gt;0,
      IF(UPPER(INPUT!$D14)="WEIBULL",
         INPUT!$H14 + (INPUT!$I14 - INPUT!$H14) * (1-EXP(-EXP(INPUT!$E14 + INPUT!$F14 *LOG10($D20 * AN$12)))),
         IF(UPPER(INPUT!$D14)="LOGIT",
            INPUT!$H14 + (INPUT!$I14 - INPUT!$H14) /(1+EXP(-INPUT!$E14 - INPUT!$F14 *LOG10($D20 * AN$12))),
            IF(UPPER(INPUT!$D14)="GLOGIT",
               INPUT!$H14 + (INPUT!$I14 - INPUT!$H14) /(1+EXP(-INPUT!$E14 - INPUT!$F14 *LOG10($D20 * AN$12)))^INPUT!$G14,
               0
               )
            )
        ),
    " ")</f>
        <v>1.4151203234191723E-4</v>
      </c>
      <c r="AO20" s="86">
        <f>IF($D20&gt;0,
      IF(UPPER(INPUT!$D14)="WEIBULL",
         INPUT!$H14 + (INPUT!$I14 - INPUT!$H14) * (1-EXP(-EXP(INPUT!$E14 + INPUT!$F14 *LOG10($D20 * AO$12)))),
         IF(UPPER(INPUT!$D14)="LOGIT",
            INPUT!$H14 + (INPUT!$I14 - INPUT!$H14) /(1+EXP(-INPUT!$E14 - INPUT!$F14 *LOG10($D20 * AO$12))),
            IF(UPPER(INPUT!$D14)="GLOGIT",
               INPUT!$H14 + (INPUT!$I14 - INPUT!$H14) /(1+EXP(-INPUT!$E14 - INPUT!$F14 *LOG10($D20 * AO$12)))^INPUT!$G14,
               0
               )
            )
        ),
    " ")</f>
        <v>8.8901209188019248E-4</v>
      </c>
      <c r="AP20" s="86">
        <f>IF($D20&gt;0,
      IF(UPPER(INPUT!$D14)="WEIBULL",
         INPUT!$H14 + (INPUT!$I14 - INPUT!$H14) * (1-EXP(-EXP(INPUT!$E14 + INPUT!$F14 *LOG10($D20 * AP$12)))),
         IF(UPPER(INPUT!$D14)="LOGIT",
            INPUT!$H14 + (INPUT!$I14 - INPUT!$H14) /(1+EXP(-INPUT!$E14 - INPUT!$F14 *LOG10($D20 * AP$12))),
            IF(UPPER(INPUT!$D14)="GLOGIT",
               INPUT!$H14 + (INPUT!$I14 - INPUT!$H14) /(1+EXP(-INPUT!$E14 - INPUT!$F14 *LOG10($D20 * AP$12)))^INPUT!$G14,
               0
               )
            )
        ),
    " ")</f>
        <v>5.573965567223671E-3</v>
      </c>
      <c r="AQ20" s="86">
        <f>IF($D20&gt;0,
      IF(UPPER(INPUT!$D14)="WEIBULL",
         INPUT!$H14 + (INPUT!$I14 - INPUT!$H14) * (1-EXP(-EXP(INPUT!$E14 + INPUT!$F14 *LOG10($D20 * AQ$12)))),
         IF(UPPER(INPUT!$D14)="LOGIT",
            INPUT!$H14 + (INPUT!$I14 - INPUT!$H14) /(1+EXP(-INPUT!$E14 - INPUT!$F14 *LOG10($D20 * AQ$12))),
            IF(UPPER(INPUT!$D14)="GLOGIT",
               INPUT!$H14 + (INPUT!$I14 - INPUT!$H14) /(1+EXP(-INPUT!$E14 - INPUT!$F14 *LOG10($D20 * AQ$12)))^INPUT!$G14,
               0
               )
            )
        ),
    " ")</f>
        <v>3.4518230834019392E-2</v>
      </c>
      <c r="AR20" s="86">
        <f>IF($D20&gt;0,
      IF(UPPER(INPUT!$D14)="WEIBULL",
         INPUT!$H14 + (INPUT!$I14 - INPUT!$H14) * (1-EXP(-EXP(INPUT!$E14 + INPUT!$F14 *LOG10($D20 * AR$12)))),
         IF(UPPER(INPUT!$D14)="LOGIT",
            INPUT!$H14 + (INPUT!$I14 - INPUT!$H14) /(1+EXP(-INPUT!$E14 - INPUT!$F14 *LOG10($D20 * AR$12))),
            IF(UPPER(INPUT!$D14)="GLOGIT",
               INPUT!$H14 + (INPUT!$I14 - INPUT!$H14) /(1+EXP(-INPUT!$E14 - INPUT!$F14 *LOG10($D20 * AR$12)))^INPUT!$G14,
               0
               )
            )
        ),
    " ")</f>
        <v>0.19809514935178585</v>
      </c>
      <c r="AS20" s="86">
        <f>IF($D20&gt;0,
      IF(UPPER(INPUT!$D14)="WEIBULL",
         INPUT!$H14 + (INPUT!$I14 - INPUT!$H14) * (1-EXP(-EXP(INPUT!$E14 + INPUT!$F14 *LOG10($D20 * AS$12)))),
         IF(UPPER(INPUT!$D14)="LOGIT",
            INPUT!$H14 + (INPUT!$I14 - INPUT!$H14) /(1+EXP(-INPUT!$E14 - INPUT!$F14 *LOG10($D20 * AS$12))),
            IF(UPPER(INPUT!$D14)="GLOGIT",
               INPUT!$H14 + (INPUT!$I14 - INPUT!$H14) /(1+EXP(-INPUT!$E14 - INPUT!$F14 *LOG10($D20 * AS$12)))^INPUT!$G14,
               0
               )
            )
        ),
    " ")</f>
        <v>0.75028091968839083</v>
      </c>
      <c r="AT20" s="86">
        <f>IF($D20&gt;0,
      IF(UPPER(INPUT!$D14)="WEIBULL",
         INPUT!$H14 + (INPUT!$I14 - INPUT!$H14) * (1-EXP(-EXP(INPUT!$E14 + INPUT!$F14 *LOG10($D20 * AT$12)))),
         IF(UPPER(INPUT!$D14)="LOGIT",
            INPUT!$H14 + (INPUT!$I14 - INPUT!$H14) /(1+EXP(-INPUT!$E14 - INPUT!$F14 *LOG10($D20 * AT$12))),
            IF(UPPER(INPUT!$D14)="GLOGIT",
               INPUT!$H14 + (INPUT!$I14 - INPUT!$H14) /(1+EXP(-INPUT!$E14 - INPUT!$F14 *LOG10($D20 * AT$12)))^INPUT!$G14,
               0
               )
            )
        ),
    " ")</f>
        <v>0.99983660700269572</v>
      </c>
      <c r="AU20" s="86">
        <f>IF($D20&gt;0,
      IF(UPPER(INPUT!$D14)="WEIBULL",
         INPUT!$H14 + (INPUT!$I14 - INPUT!$H14) * (1-EXP(-EXP(INPUT!$E14 + INPUT!$F14 *LOG10($D20 * AU$12)))),
         IF(UPPER(INPUT!$D14)="LOGIT",
            INPUT!$H14 + (INPUT!$I14 - INPUT!$H14) /(1+EXP(-INPUT!$E14 - INPUT!$F14 *LOG10($D20 * AU$12))),
            IF(UPPER(INPUT!$D14)="GLOGIT",
               INPUT!$H14 + (INPUT!$I14 - INPUT!$H14) /(1+EXP(-INPUT!$E14 - INPUT!$F14 *LOG10($D20 * AU$12)))^INPUT!$G14,
               0
               )
            )
        ),
    " ")</f>
        <v>1</v>
      </c>
      <c r="AV20" s="86">
        <f>IF($D20&gt;0,
      IF(UPPER(INPUT!$D14)="WEIBULL",
         INPUT!$H14 + (INPUT!$I14 - INPUT!$H14) * (1-EXP(-EXP(INPUT!$E14 + INPUT!$F14 *LOG10($D20 * AV$12)))),
         IF(UPPER(INPUT!$D14)="LOGIT",
            INPUT!$H14 + (INPUT!$I14 - INPUT!$H14) /(1+EXP(-INPUT!$E14 - INPUT!$F14 *LOG10($D20 * AV$12))),
            IF(UPPER(INPUT!$D14)="GLOGIT",
               INPUT!$H14 + (INPUT!$I14 - INPUT!$H14) /(1+EXP(-INPUT!$E14 - INPUT!$F14 *LOG10($D20 * AV$12)))^INPUT!$G14,
               0
               )
            )
        ),
    " ")</f>
        <v>1</v>
      </c>
      <c r="AW20" s="86">
        <f>IF($D20&gt;0,
      IF(UPPER(INPUT!$D14)="WEIBULL",
         INPUT!$H14 + (INPUT!$I14 - INPUT!$H14) * (1-EXP(-EXP(INPUT!$E14 + INPUT!$F14 *LOG10($D20 * AW$12)))),
         IF(UPPER(INPUT!$D14)="LOGIT",
            INPUT!$H14 + (INPUT!$I14 - INPUT!$H14) /(1+EXP(-INPUT!$E14 - INPUT!$F14 *LOG10($D20 * AW$12))),
            IF(UPPER(INPUT!$D14)="GLOGIT",
               INPUT!$H14 + (INPUT!$I14 - INPUT!$H14) /(1+EXP(-INPUT!$E14 - INPUT!$F14 *LOG10($D20 * AW$12)))^INPUT!$G14,
               0
               )
            )
        ),
    " ")</f>
        <v>1</v>
      </c>
      <c r="AX20" s="86">
        <f>IF($D20&gt;0,
      IF(UPPER(INPUT!$D14)="WEIBULL",
         INPUT!$H14 + (INPUT!$I14 - INPUT!$H14) * (1-EXP(-EXP(INPUT!$E14 + INPUT!$F14 *LOG10($D20 * AX$12)))),
         IF(UPPER(INPUT!$D14)="LOGIT",
            INPUT!$H14 + (INPUT!$I14 - INPUT!$H14) /(1+EXP(-INPUT!$E14 - INPUT!$F14 *LOG10($D20 * AX$12))),
            IF(UPPER(INPUT!$D14)="GLOGIT",
               INPUT!$H14 + (INPUT!$I14 - INPUT!$H14) /(1+EXP(-INPUT!$E14 - INPUT!$F14 *LOG10($D20 * AX$12)))^INPUT!$G14,
               0
               )
            )
        ),
    " ")</f>
        <v>1</v>
      </c>
      <c r="AY20" s="86">
        <f>IF($D20&gt;0,
      IF(UPPER(INPUT!$D14)="WEIBULL",
         INPUT!$H14 + (INPUT!$I14 - INPUT!$H14) * (1-EXP(-EXP(INPUT!$E14 + INPUT!$F14 *LOG10($D20 * AY$12)))),
         IF(UPPER(INPUT!$D14)="LOGIT",
            INPUT!$H14 + (INPUT!$I14 - INPUT!$H14) /(1+EXP(-INPUT!$E14 - INPUT!$F14 *LOG10($D20 * AY$12))),
            IF(UPPER(INPUT!$D14)="GLOGIT",
               INPUT!$H14 + (INPUT!$I14 - INPUT!$H14) /(1+EXP(-INPUT!$E14 - INPUT!$F14 *LOG10($D20 * AY$12)))^INPUT!$G14,
               0
               )
            )
        ),
    " ")</f>
        <v>1</v>
      </c>
      <c r="AZ20" s="86">
        <f>IF($D20&gt;0,
      IF(UPPER(INPUT!$D14)="WEIBULL",
         INPUT!$H14 + (INPUT!$I14 - INPUT!$H14) * (1-EXP(-EXP(INPUT!$E14 + INPUT!$F14 *LOG10($D20 * AZ$12)))),
         IF(UPPER(INPUT!$D14)="LOGIT",
            INPUT!$H14 + (INPUT!$I14 - INPUT!$H14) /(1+EXP(-INPUT!$E14 - INPUT!$F14 *LOG10($D20 * AZ$12))),
            IF(UPPER(INPUT!$D14)="GLOGIT",
               INPUT!$H14 + (INPUT!$I14 - INPUT!$H14) /(1+EXP(-INPUT!$E14 - INPUT!$F14 *LOG10($D20 * AZ$12)))^INPUT!$G14,
               0
               )
            )
        ),
    " ")</f>
        <v>1</v>
      </c>
      <c r="BA20" s="86">
        <f>IF($D20&gt;0,
      IF(UPPER(INPUT!$D14)="WEIBULL",
         INPUT!$H14 + (INPUT!$I14 - INPUT!$H14) * (1-EXP(-EXP(INPUT!$E14 + INPUT!$F14 *LOG10($D20 * BA$12)))),
         IF(UPPER(INPUT!$D14)="LOGIT",
            INPUT!$H14 + (INPUT!$I14 - INPUT!$H14) /(1+EXP(-INPUT!$E14 - INPUT!$F14 *LOG10($D20 * BA$12))),
            IF(UPPER(INPUT!$D14)="GLOGIT",
               INPUT!$H14 + (INPUT!$I14 - INPUT!$H14) /(1+EXP(-INPUT!$E14 - INPUT!$F14 *LOG10($D20 * BA$12)))^INPUT!$G14,
               0
               )
            )
        ),
    " ")</f>
        <v>1</v>
      </c>
      <c r="BB20" s="86">
        <f>IF($D20&gt;0,
      IF(UPPER(INPUT!$D14)="WEIBULL",
         INPUT!$H14 + (INPUT!$I14 - INPUT!$H14) * (1-EXP(-EXP(INPUT!$E14 + INPUT!$F14 *LOG10($D20 * BB$12)))),
         IF(UPPER(INPUT!$D14)="LOGIT",
            INPUT!$H14 + (INPUT!$I14 - INPUT!$H14) /(1+EXP(-INPUT!$E14 - INPUT!$F14 *LOG10($D20 * BB$12))),
            IF(UPPER(INPUT!$D14)="GLOGIT",
               INPUT!$H14 + (INPUT!$I14 - INPUT!$H14) /(1+EXP(-INPUT!$E14 - INPUT!$F14 *LOG10($D20 * BB$12)))^INPUT!$G14,
               0
               )
            )
        ),
    " ")</f>
        <v>1</v>
      </c>
      <c r="BC20" s="87">
        <f>IF($D20&gt;0,
      IF(UPPER(INPUT!$D14)="WEIBULL",
         INPUT!$H14 + (INPUT!$I14 - INPUT!$H14) * (1-EXP(-EXP(INPUT!$E14 + INPUT!$F14 *LOG10($D20 * BC$12)))),
         IF(UPPER(INPUT!$D14)="LOGIT",
            INPUT!$H14 + (INPUT!$I14 - INPUT!$H14) /(1+EXP(-INPUT!$E14 - INPUT!$F14 *LOG10($D20 * BC$12))),
            IF(UPPER(INPUT!$D14)="GLOGIT",
               INPUT!$H14 + (INPUT!$I14 - INPUT!$H14) /(1+EXP(-INPUT!$E14 - INPUT!$F14 *LOG10($D20 * BC$12)))^INPUT!$G14,
               0
               )
            )
        ),
    " ")</f>
        <v>1</v>
      </c>
    </row>
    <row r="21" spans="2:55" x14ac:dyDescent="0.4">
      <c r="B21" s="41"/>
      <c r="C21" s="1" t="str">
        <f>INPUT!C15</f>
        <v>Genistein</v>
      </c>
      <c r="D21" s="2">
        <f>INPUT!L15</f>
        <v>3.523464112585506E-2</v>
      </c>
      <c r="E21" s="85">
        <f>IF($D21&gt;0,
      IF(UPPER(INPUT!$D15)="WEIBULL",
         INPUT!$H15 + (INPUT!$I15 - INPUT!$H15) * (1-EXP(-EXP(INPUT!$E15 + INPUT!$F15 *LOG10($D21 * E$12)))),
         IF(UPPER(INPUT!$D15)="LOGIT",
            INPUT!$H15 + (INPUT!$I15 - INPUT!$H15) /(1+EXP(-INPUT!$E15 - INPUT!$F15 *LOG10($D21 * E$12))),
            IF(UPPER(INPUT!$D15)="GLOGIT",
               INPUT!$H15 + (INPUT!$I15 - INPUT!$H15) /(1+EXP(-INPUT!$E15 - INPUT!$F15 *LOG10($D21 * E$12)))^INPUT!$G15,
               0
               )
            )
        ),
    " ")</f>
        <v>0</v>
      </c>
      <c r="F21" s="86">
        <f>IF($D21&gt;0,
      IF(UPPER(INPUT!$D15)="WEIBULL",
         INPUT!$H15 + (INPUT!$I15 - INPUT!$H15) * (1-EXP(-EXP(INPUT!$E15 + INPUT!$F15 *LOG10($D21 * F$12)))),
         IF(UPPER(INPUT!$D15)="LOGIT",
            INPUT!$H15 + (INPUT!$I15 - INPUT!$H15) /(1+EXP(-INPUT!$E15 - INPUT!$F15 *LOG10($D21 * F$12))),
            IF(UPPER(INPUT!$D15)="GLOGIT",
               INPUT!$H15 + (INPUT!$I15 - INPUT!$H15) /(1+EXP(-INPUT!$E15 - INPUT!$F15 *LOG10($D21 * F$12)))^INPUT!$G15,
               0
               )
            )
        ),
    " ")</f>
        <v>0</v>
      </c>
      <c r="G21" s="86">
        <f>IF($D21&gt;0,
      IF(UPPER(INPUT!$D15)="WEIBULL",
         INPUT!$H15 + (INPUT!$I15 - INPUT!$H15) * (1-EXP(-EXP(INPUT!$E15 + INPUT!$F15 *LOG10($D21 * G$12)))),
         IF(UPPER(INPUT!$D15)="LOGIT",
            INPUT!$H15 + (INPUT!$I15 - INPUT!$H15) /(1+EXP(-INPUT!$E15 - INPUT!$F15 *LOG10($D21 * G$12))),
            IF(UPPER(INPUT!$D15)="GLOGIT",
               INPUT!$H15 + (INPUT!$I15 - INPUT!$H15) /(1+EXP(-INPUT!$E15 - INPUT!$F15 *LOG10($D21 * G$12)))^INPUT!$G15,
               0
               )
            )
        ),
    " ")</f>
        <v>0</v>
      </c>
      <c r="H21" s="86">
        <f>IF($D21&gt;0,
      IF(UPPER(INPUT!$D15)="WEIBULL",
         INPUT!$H15 + (INPUT!$I15 - INPUT!$H15) * (1-EXP(-EXP(INPUT!$E15 + INPUT!$F15 *LOG10($D21 * H$12)))),
         IF(UPPER(INPUT!$D15)="LOGIT",
            INPUT!$H15 + (INPUT!$I15 - INPUT!$H15) /(1+EXP(-INPUT!$E15 - INPUT!$F15 *LOG10($D21 * H$12))),
            IF(UPPER(INPUT!$D15)="GLOGIT",
               INPUT!$H15 + (INPUT!$I15 - INPUT!$H15) /(1+EXP(-INPUT!$E15 - INPUT!$F15 *LOG10($D21 * H$12)))^INPUT!$G15,
               0
               )
            )
        ),
    " ")</f>
        <v>0</v>
      </c>
      <c r="I21" s="86">
        <f>IF($D21&gt;0,
      IF(UPPER(INPUT!$D15)="WEIBULL",
         INPUT!$H15 + (INPUT!$I15 - INPUT!$H15) * (1-EXP(-EXP(INPUT!$E15 + INPUT!$F15 *LOG10($D21 * I$12)))),
         IF(UPPER(INPUT!$D15)="LOGIT",
            INPUT!$H15 + (INPUT!$I15 - INPUT!$H15) /(1+EXP(-INPUT!$E15 - INPUT!$F15 *LOG10($D21 * I$12))),
            IF(UPPER(INPUT!$D15)="GLOGIT",
               INPUT!$H15 + (INPUT!$I15 - INPUT!$H15) /(1+EXP(-INPUT!$E15 - INPUT!$F15 *LOG10($D21 * I$12)))^INPUT!$G15,
               0
               )
            )
        ),
    " ")</f>
        <v>0</v>
      </c>
      <c r="J21" s="86">
        <f>IF($D21&gt;0,
      IF(UPPER(INPUT!$D15)="WEIBULL",
         INPUT!$H15 + (INPUT!$I15 - INPUT!$H15) * (1-EXP(-EXP(INPUT!$E15 + INPUT!$F15 *LOG10($D21 * J$12)))),
         IF(UPPER(INPUT!$D15)="LOGIT",
            INPUT!$H15 + (INPUT!$I15 - INPUT!$H15) /(1+EXP(-INPUT!$E15 - INPUT!$F15 *LOG10($D21 * J$12))),
            IF(UPPER(INPUT!$D15)="GLOGIT",
               INPUT!$H15 + (INPUT!$I15 - INPUT!$H15) /(1+EXP(-INPUT!$E15 - INPUT!$F15 *LOG10($D21 * J$12)))^INPUT!$G15,
               0
               )
            )
        ),
    " ")</f>
        <v>0</v>
      </c>
      <c r="K21" s="86">
        <f>IF($D21&gt;0,
      IF(UPPER(INPUT!$D15)="WEIBULL",
         INPUT!$H15 + (INPUT!$I15 - INPUT!$H15) * (1-EXP(-EXP(INPUT!$E15 + INPUT!$F15 *LOG10($D21 * K$12)))),
         IF(UPPER(INPUT!$D15)="LOGIT",
            INPUT!$H15 + (INPUT!$I15 - INPUT!$H15) /(1+EXP(-INPUT!$E15 - INPUT!$F15 *LOG10($D21 * K$12))),
            IF(UPPER(INPUT!$D15)="GLOGIT",
               INPUT!$H15 + (INPUT!$I15 - INPUT!$H15) /(1+EXP(-INPUT!$E15 - INPUT!$F15 *LOG10($D21 * K$12)))^INPUT!$G15,
               0
               )
            )
        ),
    " ")</f>
        <v>0</v>
      </c>
      <c r="L21" s="86">
        <f>IF($D21&gt;0,
      IF(UPPER(INPUT!$D15)="WEIBULL",
         INPUT!$H15 + (INPUT!$I15 - INPUT!$H15) * (1-EXP(-EXP(INPUT!$E15 + INPUT!$F15 *LOG10($D21 * L$12)))),
         IF(UPPER(INPUT!$D15)="LOGIT",
            INPUT!$H15 + (INPUT!$I15 - INPUT!$H15) /(1+EXP(-INPUT!$E15 - INPUT!$F15 *LOG10($D21 * L$12))),
            IF(UPPER(INPUT!$D15)="GLOGIT",
               INPUT!$H15 + (INPUT!$I15 - INPUT!$H15) /(1+EXP(-INPUT!$E15 - INPUT!$F15 *LOG10($D21 * L$12)))^INPUT!$G15,
               0
               )
            )
        ),
    " ")</f>
        <v>0</v>
      </c>
      <c r="M21" s="86">
        <f>IF($D21&gt;0,
      IF(UPPER(INPUT!$D15)="WEIBULL",
         INPUT!$H15 + (INPUT!$I15 - INPUT!$H15) * (1-EXP(-EXP(INPUT!$E15 + INPUT!$F15 *LOG10($D21 * M$12)))),
         IF(UPPER(INPUT!$D15)="LOGIT",
            INPUT!$H15 + (INPUT!$I15 - INPUT!$H15) /(1+EXP(-INPUT!$E15 - INPUT!$F15 *LOG10($D21 * M$12))),
            IF(UPPER(INPUT!$D15)="GLOGIT",
               INPUT!$H15 + (INPUT!$I15 - INPUT!$H15) /(1+EXP(-INPUT!$E15 - INPUT!$F15 *LOG10($D21 * M$12)))^INPUT!$G15,
               0
               )
            )
        ),
    " ")</f>
        <v>0</v>
      </c>
      <c r="N21" s="86">
        <f>IF($D21&gt;0,
      IF(UPPER(INPUT!$D15)="WEIBULL",
         INPUT!$H15 + (INPUT!$I15 - INPUT!$H15) * (1-EXP(-EXP(INPUT!$E15 + INPUT!$F15 *LOG10($D21 * N$12)))),
         IF(UPPER(INPUT!$D15)="LOGIT",
            INPUT!$H15 + (INPUT!$I15 - INPUT!$H15) /(1+EXP(-INPUT!$E15 - INPUT!$F15 *LOG10($D21 * N$12))),
            IF(UPPER(INPUT!$D15)="GLOGIT",
               INPUT!$H15 + (INPUT!$I15 - INPUT!$H15) /(1+EXP(-INPUT!$E15 - INPUT!$F15 *LOG10($D21 * N$12)))^INPUT!$G15,
               0
               )
            )
        ),
    " ")</f>
        <v>0</v>
      </c>
      <c r="O21" s="86">
        <f>IF($D21&gt;0,
      IF(UPPER(INPUT!$D15)="WEIBULL",
         INPUT!$H15 + (INPUT!$I15 - INPUT!$H15) * (1-EXP(-EXP(INPUT!$E15 + INPUT!$F15 *LOG10($D21 * O$12)))),
         IF(UPPER(INPUT!$D15)="LOGIT",
            INPUT!$H15 + (INPUT!$I15 - INPUT!$H15) /(1+EXP(-INPUT!$E15 - INPUT!$F15 *LOG10($D21 * O$12))),
            IF(UPPER(INPUT!$D15)="GLOGIT",
               INPUT!$H15 + (INPUT!$I15 - INPUT!$H15) /(1+EXP(-INPUT!$E15 - INPUT!$F15 *LOG10($D21 * O$12)))^INPUT!$G15,
               0
               )
            )
        ),
    " ")</f>
        <v>0</v>
      </c>
      <c r="P21" s="86">
        <f>IF($D21&gt;0,
      IF(UPPER(INPUT!$D15)="WEIBULL",
         INPUT!$H15 + (INPUT!$I15 - INPUT!$H15) * (1-EXP(-EXP(INPUT!$E15 + INPUT!$F15 *LOG10($D21 * P$12)))),
         IF(UPPER(INPUT!$D15)="LOGIT",
            INPUT!$H15 + (INPUT!$I15 - INPUT!$H15) /(1+EXP(-INPUT!$E15 - INPUT!$F15 *LOG10($D21 * P$12))),
            IF(UPPER(INPUT!$D15)="GLOGIT",
               INPUT!$H15 + (INPUT!$I15 - INPUT!$H15) /(1+EXP(-INPUT!$E15 - INPUT!$F15 *LOG10($D21 * P$12)))^INPUT!$G15,
               0
               )
            )
        ),
    " ")</f>
        <v>0</v>
      </c>
      <c r="Q21" s="86">
        <f>IF($D21&gt;0,
      IF(UPPER(INPUT!$D15)="WEIBULL",
         INPUT!$H15 + (INPUT!$I15 - INPUT!$H15) * (1-EXP(-EXP(INPUT!$E15 + INPUT!$F15 *LOG10($D21 * Q$12)))),
         IF(UPPER(INPUT!$D15)="LOGIT",
            INPUT!$H15 + (INPUT!$I15 - INPUT!$H15) /(1+EXP(-INPUT!$E15 - INPUT!$F15 *LOG10($D21 * Q$12))),
            IF(UPPER(INPUT!$D15)="GLOGIT",
               INPUT!$H15 + (INPUT!$I15 - INPUT!$H15) /(1+EXP(-INPUT!$E15 - INPUT!$F15 *LOG10($D21 * Q$12)))^INPUT!$G15,
               0
               )
            )
        ),
    " ")</f>
        <v>0</v>
      </c>
      <c r="R21" s="86">
        <f>IF($D21&gt;0,
      IF(UPPER(INPUT!$D15)="WEIBULL",
         INPUT!$H15 + (INPUT!$I15 - INPUT!$H15) * (1-EXP(-EXP(INPUT!$E15 + INPUT!$F15 *LOG10($D21 * R$12)))),
         IF(UPPER(INPUT!$D15)="LOGIT",
            INPUT!$H15 + (INPUT!$I15 - INPUT!$H15) /(1+EXP(-INPUT!$E15 - INPUT!$F15 *LOG10($D21 * R$12))),
            IF(UPPER(INPUT!$D15)="GLOGIT",
               INPUT!$H15 + (INPUT!$I15 - INPUT!$H15) /(1+EXP(-INPUT!$E15 - INPUT!$F15 *LOG10($D21 * R$12)))^INPUT!$G15,
               0
               )
            )
        ),
    " ")</f>
        <v>0</v>
      </c>
      <c r="S21" s="86">
        <f>IF($D21&gt;0,
      IF(UPPER(INPUT!$D15)="WEIBULL",
         INPUT!$H15 + (INPUT!$I15 - INPUT!$H15) * (1-EXP(-EXP(INPUT!$E15 + INPUT!$F15 *LOG10($D21 * S$12)))),
         IF(UPPER(INPUT!$D15)="LOGIT",
            INPUT!$H15 + (INPUT!$I15 - INPUT!$H15) /(1+EXP(-INPUT!$E15 - INPUT!$F15 *LOG10($D21 * S$12))),
            IF(UPPER(INPUT!$D15)="GLOGIT",
               INPUT!$H15 + (INPUT!$I15 - INPUT!$H15) /(1+EXP(-INPUT!$E15 - INPUT!$F15 *LOG10($D21 * S$12)))^INPUT!$G15,
               0
               )
            )
        ),
    " ")</f>
        <v>1.1102230246251565E-16</v>
      </c>
      <c r="T21" s="86">
        <f>IF($D21&gt;0,
      IF(UPPER(INPUT!$D15)="WEIBULL",
         INPUT!$H15 + (INPUT!$I15 - INPUT!$H15) * (1-EXP(-EXP(INPUT!$E15 + INPUT!$F15 *LOG10($D21 * T$12)))),
         IF(UPPER(INPUT!$D15)="LOGIT",
            INPUT!$H15 + (INPUT!$I15 - INPUT!$H15) /(1+EXP(-INPUT!$E15 - INPUT!$F15 *LOG10($D21 * T$12))),
            IF(UPPER(INPUT!$D15)="GLOGIT",
               INPUT!$H15 + (INPUT!$I15 - INPUT!$H15) /(1+EXP(-INPUT!$E15 - INPUT!$F15 *LOG10($D21 * T$12)))^INPUT!$G15,
               0
               )
            )
        ),
    " ")</f>
        <v>3.3306690738754696E-16</v>
      </c>
      <c r="U21" s="86">
        <f>IF($D21&gt;0,
      IF(UPPER(INPUT!$D15)="WEIBULL",
         INPUT!$H15 + (INPUT!$I15 - INPUT!$H15) * (1-EXP(-EXP(INPUT!$E15 + INPUT!$F15 *LOG10($D21 * U$12)))),
         IF(UPPER(INPUT!$D15)="LOGIT",
            INPUT!$H15 + (INPUT!$I15 - INPUT!$H15) /(1+EXP(-INPUT!$E15 - INPUT!$F15 *LOG10($D21 * U$12))),
            IF(UPPER(INPUT!$D15)="GLOGIT",
               INPUT!$H15 + (INPUT!$I15 - INPUT!$H15) /(1+EXP(-INPUT!$E15 - INPUT!$F15 *LOG10($D21 * U$12)))^INPUT!$G15,
               0
               )
            )
        ),
    " ")</f>
        <v>1.2212453270876722E-15</v>
      </c>
      <c r="V21" s="86">
        <f>IF($D21&gt;0,
      IF(UPPER(INPUT!$D15)="WEIBULL",
         INPUT!$H15 + (INPUT!$I15 - INPUT!$H15) * (1-EXP(-EXP(INPUT!$E15 + INPUT!$F15 *LOG10($D21 * V$12)))),
         IF(UPPER(INPUT!$D15)="LOGIT",
            INPUT!$H15 + (INPUT!$I15 - INPUT!$H15) /(1+EXP(-INPUT!$E15 - INPUT!$F15 *LOG10($D21 * V$12))),
            IF(UPPER(INPUT!$D15)="GLOGIT",
               INPUT!$H15 + (INPUT!$I15 - INPUT!$H15) /(1+EXP(-INPUT!$E15 - INPUT!$F15 *LOG10($D21 * V$12)))^INPUT!$G15,
               0
               )
            )
        ),
    " ")</f>
        <v>5.440092820663267E-15</v>
      </c>
      <c r="W21" s="86">
        <f>IF($D21&gt;0,
      IF(UPPER(INPUT!$D15)="WEIBULL",
         INPUT!$H15 + (INPUT!$I15 - INPUT!$H15) * (1-EXP(-EXP(INPUT!$E15 + INPUT!$F15 *LOG10($D21 * W$12)))),
         IF(UPPER(INPUT!$D15)="LOGIT",
            INPUT!$H15 + (INPUT!$I15 - INPUT!$H15) /(1+EXP(-INPUT!$E15 - INPUT!$F15 *LOG10($D21 * W$12))),
            IF(UPPER(INPUT!$D15)="GLOGIT",
               INPUT!$H15 + (INPUT!$I15 - INPUT!$H15) /(1+EXP(-INPUT!$E15 - INPUT!$F15 *LOG10($D21 * W$12)))^INPUT!$G15,
               0
               )
            )
        ),
    " ")</f>
        <v>2.3314683517128287E-14</v>
      </c>
      <c r="X21" s="86">
        <f>IF($D21&gt;0,
      IF(UPPER(INPUT!$D15)="WEIBULL",
         INPUT!$H15 + (INPUT!$I15 - INPUT!$H15) * (1-EXP(-EXP(INPUT!$E15 + INPUT!$F15 *LOG10($D21 * X$12)))),
         IF(UPPER(INPUT!$D15)="LOGIT",
            INPUT!$H15 + (INPUT!$I15 - INPUT!$H15) /(1+EXP(-INPUT!$E15 - INPUT!$F15 *LOG10($D21 * X$12))),
            IF(UPPER(INPUT!$D15)="GLOGIT",
               INPUT!$H15 + (INPUT!$I15 - INPUT!$H15) /(1+EXP(-INPUT!$E15 - INPUT!$F15 *LOG10($D21 * X$12)))^INPUT!$G15,
               0
               )
            )
        ),
    " ")</f>
        <v>9.9698027611339057E-14</v>
      </c>
      <c r="Y21" s="86">
        <f>IF($D21&gt;0,
      IF(UPPER(INPUT!$D15)="WEIBULL",
         INPUT!$H15 + (INPUT!$I15 - INPUT!$H15) * (1-EXP(-EXP(INPUT!$E15 + INPUT!$F15 *LOG10($D21 * Y$12)))),
         IF(UPPER(INPUT!$D15)="LOGIT",
            INPUT!$H15 + (INPUT!$I15 - INPUT!$H15) /(1+EXP(-INPUT!$E15 - INPUT!$F15 *LOG10($D21 * Y$12))),
            IF(UPPER(INPUT!$D15)="GLOGIT",
               INPUT!$H15 + (INPUT!$I15 - INPUT!$H15) /(1+EXP(-INPUT!$E15 - INPUT!$F15 *LOG10($D21 * Y$12)))^INPUT!$G15,
               0
               )
            )
        ),
    " ")</f>
        <v>4.2643666375852263E-13</v>
      </c>
      <c r="Z21" s="86">
        <f>IF($D21&gt;0,
      IF(UPPER(INPUT!$D15)="WEIBULL",
         INPUT!$H15 + (INPUT!$I15 - INPUT!$H15) * (1-EXP(-EXP(INPUT!$E15 + INPUT!$F15 *LOG10($D21 * Z$12)))),
         IF(UPPER(INPUT!$D15)="LOGIT",
            INPUT!$H15 + (INPUT!$I15 - INPUT!$H15) /(1+EXP(-INPUT!$E15 - INPUT!$F15 *LOG10($D21 * Z$12))),
            IF(UPPER(INPUT!$D15)="GLOGIT",
               INPUT!$H15 + (INPUT!$I15 - INPUT!$H15) /(1+EXP(-INPUT!$E15 - INPUT!$F15 *LOG10($D21 * Z$12)))^INPUT!$G15,
               0
               )
            )
        ),
    " ")</f>
        <v>1.8236523402492821E-12</v>
      </c>
      <c r="AA21" s="86">
        <f>IF($D21&gt;0,
      IF(UPPER(INPUT!$D15)="WEIBULL",
         INPUT!$H15 + (INPUT!$I15 - INPUT!$H15) * (1-EXP(-EXP(INPUT!$E15 + INPUT!$F15 *LOG10($D21 * AA$12)))),
         IF(UPPER(INPUT!$D15)="LOGIT",
            INPUT!$H15 + (INPUT!$I15 - INPUT!$H15) /(1+EXP(-INPUT!$E15 - INPUT!$F15 *LOG10($D21 * AA$12))),
            IF(UPPER(INPUT!$D15)="GLOGIT",
               INPUT!$H15 + (INPUT!$I15 - INPUT!$H15) /(1+EXP(-INPUT!$E15 - INPUT!$F15 *LOG10($D21 * AA$12)))^INPUT!$G15,
               0
               )
            )
        ),
    " ")</f>
        <v>7.7986506141769496E-12</v>
      </c>
      <c r="AB21" s="86">
        <f>IF($D21&gt;0,
      IF(UPPER(INPUT!$D15)="WEIBULL",
         INPUT!$H15 + (INPUT!$I15 - INPUT!$H15) * (1-EXP(-EXP(INPUT!$E15 + INPUT!$F15 *LOG10($D21 * AB$12)))),
         IF(UPPER(INPUT!$D15)="LOGIT",
            INPUT!$H15 + (INPUT!$I15 - INPUT!$H15) /(1+EXP(-INPUT!$E15 - INPUT!$F15 *LOG10($D21 * AB$12))),
            IF(UPPER(INPUT!$D15)="GLOGIT",
               INPUT!$H15 + (INPUT!$I15 - INPUT!$H15) /(1+EXP(-INPUT!$E15 - INPUT!$F15 *LOG10($D21 * AB$12)))^INPUT!$G15,
               0
               )
            )
        ),
    " ")</f>
        <v>3.3349989436715077E-11</v>
      </c>
      <c r="AC21" s="86">
        <f>IF($D21&gt;0,
      IF(UPPER(INPUT!$D15)="WEIBULL",
         INPUT!$H15 + (INPUT!$I15 - INPUT!$H15) * (1-EXP(-EXP(INPUT!$E15 + INPUT!$F15 *LOG10($D21 * AC$12)))),
         IF(UPPER(INPUT!$D15)="LOGIT",
            INPUT!$H15 + (INPUT!$I15 - INPUT!$H15) /(1+EXP(-INPUT!$E15 - INPUT!$F15 *LOG10($D21 * AC$12))),
            IF(UPPER(INPUT!$D15)="GLOGIT",
               INPUT!$H15 + (INPUT!$I15 - INPUT!$H15) /(1+EXP(-INPUT!$E15 - INPUT!$F15 *LOG10($D21 * AC$12)))^INPUT!$G15,
               0
               )
            )
        ),
    " ")</f>
        <v>1.4261614111887866E-10</v>
      </c>
      <c r="AD21" s="86">
        <f>IF($D21&gt;0,
      IF(UPPER(INPUT!$D15)="WEIBULL",
         INPUT!$H15 + (INPUT!$I15 - INPUT!$H15) * (1-EXP(-EXP(INPUT!$E15 + INPUT!$F15 *LOG10($D21 * AD$12)))),
         IF(UPPER(INPUT!$D15)="LOGIT",
            INPUT!$H15 + (INPUT!$I15 - INPUT!$H15) /(1+EXP(-INPUT!$E15 - INPUT!$F15 *LOG10($D21 * AD$12))),
            IF(UPPER(INPUT!$D15)="GLOGIT",
               INPUT!$H15 + (INPUT!$I15 - INPUT!$H15) /(1+EXP(-INPUT!$E15 - INPUT!$F15 *LOG10($D21 * AD$12)))^INPUT!$G15,
               0
               )
            )
        ),
    " ")</f>
        <v>6.0987681571589292E-10</v>
      </c>
      <c r="AE21" s="86">
        <f>IF($D21&gt;0,
      IF(UPPER(INPUT!$D15)="WEIBULL",
         INPUT!$H15 + (INPUT!$I15 - INPUT!$H15) * (1-EXP(-EXP(INPUT!$E15 + INPUT!$F15 *LOG10($D21 * AE$12)))),
         IF(UPPER(INPUT!$D15)="LOGIT",
            INPUT!$H15 + (INPUT!$I15 - INPUT!$H15) /(1+EXP(-INPUT!$E15 - INPUT!$F15 *LOG10($D21 * AE$12))),
            IF(UPPER(INPUT!$D15)="GLOGIT",
               INPUT!$H15 + (INPUT!$I15 - INPUT!$H15) /(1+EXP(-INPUT!$E15 - INPUT!$F15 *LOG10($D21 * AE$12)))^INPUT!$G15,
               0
               )
            )
        ),
    " ")</f>
        <v>2.6080471116074477E-9</v>
      </c>
      <c r="AF21" s="86">
        <f>IF($D21&gt;0,
      IF(UPPER(INPUT!$D15)="WEIBULL",
         INPUT!$H15 + (INPUT!$I15 - INPUT!$H15) * (1-EXP(-EXP(INPUT!$E15 + INPUT!$F15 *LOG10($D21 * AF$12)))),
         IF(UPPER(INPUT!$D15)="LOGIT",
            INPUT!$H15 + (INPUT!$I15 - INPUT!$H15) /(1+EXP(-INPUT!$E15 - INPUT!$F15 *LOG10($D21 * AF$12))),
            IF(UPPER(INPUT!$D15)="GLOGIT",
               INPUT!$H15 + (INPUT!$I15 - INPUT!$H15) /(1+EXP(-INPUT!$E15 - INPUT!$F15 *LOG10($D21 * AF$12)))^INPUT!$G15,
               0
               )
            )
        ),
    " ")</f>
        <v>1.1152924028756672E-8</v>
      </c>
      <c r="AG21" s="86">
        <f>IF($D21&gt;0,
      IF(UPPER(INPUT!$D15)="WEIBULL",
         INPUT!$H15 + (INPUT!$I15 - INPUT!$H15) * (1-EXP(-EXP(INPUT!$E15 + INPUT!$F15 *LOG10($D21 * AG$12)))),
         IF(UPPER(INPUT!$D15)="LOGIT",
            INPUT!$H15 + (INPUT!$I15 - INPUT!$H15) /(1+EXP(-INPUT!$E15 - INPUT!$F15 *LOG10($D21 * AG$12))),
            IF(UPPER(INPUT!$D15)="GLOGIT",
               INPUT!$H15 + (INPUT!$I15 - INPUT!$H15) /(1+EXP(-INPUT!$E15 - INPUT!$F15 *LOG10($D21 * AG$12)))^INPUT!$G15,
               0
               )
            )
        ),
    " ")</f>
        <v>4.7693813232108084E-8</v>
      </c>
      <c r="AH21" s="86">
        <f>IF($D21&gt;0,
      IF(UPPER(INPUT!$D15)="WEIBULL",
         INPUT!$H15 + (INPUT!$I15 - INPUT!$H15) * (1-EXP(-EXP(INPUT!$E15 + INPUT!$F15 *LOG10($D21 * AH$12)))),
         IF(UPPER(INPUT!$D15)="LOGIT",
            INPUT!$H15 + (INPUT!$I15 - INPUT!$H15) /(1+EXP(-INPUT!$E15 - INPUT!$F15 *LOG10($D21 * AH$12))),
            IF(UPPER(INPUT!$D15)="GLOGIT",
               INPUT!$H15 + (INPUT!$I15 - INPUT!$H15) /(1+EXP(-INPUT!$E15 - INPUT!$F15 *LOG10($D21 * AH$12)))^INPUT!$G15,
               0
               )
            )
        ),
    " ")</f>
        <v>2.0395545463625098E-7</v>
      </c>
      <c r="AI21" s="86">
        <f>IF($D21&gt;0,
      IF(UPPER(INPUT!$D15)="WEIBULL",
         INPUT!$H15 + (INPUT!$I15 - INPUT!$H15) * (1-EXP(-EXP(INPUT!$E15 + INPUT!$F15 *LOG10($D21 * AI$12)))),
         IF(UPPER(INPUT!$D15)="LOGIT",
            INPUT!$H15 + (INPUT!$I15 - INPUT!$H15) /(1+EXP(-INPUT!$E15 - INPUT!$F15 *LOG10($D21 * AI$12))),
            IF(UPPER(INPUT!$D15)="GLOGIT",
               INPUT!$H15 + (INPUT!$I15 - INPUT!$H15) /(1+EXP(-INPUT!$E15 - INPUT!$F15 *LOG10($D21 * AI$12)))^INPUT!$G15,
               0
               )
            )
        ),
    " ")</f>
        <v>8.7218475486317004E-7</v>
      </c>
      <c r="AJ21" s="86">
        <f>IF($D21&gt;0,
      IF(UPPER(INPUT!$D15)="WEIBULL",
         INPUT!$H15 + (INPUT!$I15 - INPUT!$H15) * (1-EXP(-EXP(INPUT!$E15 + INPUT!$F15 *LOG10($D21 * AJ$12)))),
         IF(UPPER(INPUT!$D15)="LOGIT",
            INPUT!$H15 + (INPUT!$I15 - INPUT!$H15) /(1+EXP(-INPUT!$E15 - INPUT!$F15 *LOG10($D21 * AJ$12))),
            IF(UPPER(INPUT!$D15)="GLOGIT",
               INPUT!$H15 + (INPUT!$I15 - INPUT!$H15) /(1+EXP(-INPUT!$E15 - INPUT!$F15 *LOG10($D21 * AJ$12)))^INPUT!$G15,
               0
               )
            )
        ),
    " ")</f>
        <v>3.729762536597292E-6</v>
      </c>
      <c r="AK21" s="86">
        <f>IF($D21&gt;0,
      IF(UPPER(INPUT!$D15)="WEIBULL",
         INPUT!$H15 + (INPUT!$I15 - INPUT!$H15) * (1-EXP(-EXP(INPUT!$E15 + INPUT!$F15 *LOG10($D21 * AK$12)))),
         IF(UPPER(INPUT!$D15)="LOGIT",
            INPUT!$H15 + (INPUT!$I15 - INPUT!$H15) /(1+EXP(-INPUT!$E15 - INPUT!$F15 *LOG10($D21 * AK$12))),
            IF(UPPER(INPUT!$D15)="GLOGIT",
               INPUT!$H15 + (INPUT!$I15 - INPUT!$H15) /(1+EXP(-INPUT!$E15 - INPUT!$F15 *LOG10($D21 * AK$12)))^INPUT!$G15,
               0
               )
            )
        ),
    " ")</f>
        <v>1.5949675090443094E-5</v>
      </c>
      <c r="AL21" s="86">
        <f>IF($D21&gt;0,
      IF(UPPER(INPUT!$D15)="WEIBULL",
         INPUT!$H15 + (INPUT!$I15 - INPUT!$H15) * (1-EXP(-EXP(INPUT!$E15 + INPUT!$F15 *LOG10($D21 * AL$12)))),
         IF(UPPER(INPUT!$D15)="LOGIT",
            INPUT!$H15 + (INPUT!$I15 - INPUT!$H15) /(1+EXP(-INPUT!$E15 - INPUT!$F15 *LOG10($D21 * AL$12))),
            IF(UPPER(INPUT!$D15)="GLOGIT",
               INPUT!$H15 + (INPUT!$I15 - INPUT!$H15) /(1+EXP(-INPUT!$E15 - INPUT!$F15 *LOG10($D21 * AL$12)))^INPUT!$G15,
               0
               )
            )
        ),
    " ")</f>
        <v>6.820462174850217E-5</v>
      </c>
      <c r="AM21" s="86">
        <f>IF($D21&gt;0,
      IF(UPPER(INPUT!$D15)="WEIBULL",
         INPUT!$H15 + (INPUT!$I15 - INPUT!$H15) * (1-EXP(-EXP(INPUT!$E15 + INPUT!$F15 *LOG10($D21 * AM$12)))),
         IF(UPPER(INPUT!$D15)="LOGIT",
            INPUT!$H15 + (INPUT!$I15 - INPUT!$H15) /(1+EXP(-INPUT!$E15 - INPUT!$F15 *LOG10($D21 * AM$12))),
            IF(UPPER(INPUT!$D15)="GLOGIT",
               INPUT!$H15 + (INPUT!$I15 - INPUT!$H15) /(1+EXP(-INPUT!$E15 - INPUT!$F15 *LOG10($D21 * AM$12)))^INPUT!$G15,
               0
               )
            )
        ),
    " ")</f>
        <v>2.9163429371092953E-4</v>
      </c>
      <c r="AN21" s="86">
        <f>IF($D21&gt;0,
      IF(UPPER(INPUT!$D15)="WEIBULL",
         INPUT!$H15 + (INPUT!$I15 - INPUT!$H15) * (1-EXP(-EXP(INPUT!$E15 + INPUT!$F15 *LOG10($D21 * AN$12)))),
         IF(UPPER(INPUT!$D15)="LOGIT",
            INPUT!$H15 + (INPUT!$I15 - INPUT!$H15) /(1+EXP(-INPUT!$E15 - INPUT!$F15 *LOG10($D21 * AN$12))),
            IF(UPPER(INPUT!$D15)="GLOGIT",
               INPUT!$H15 + (INPUT!$I15 - INPUT!$H15) /(1+EXP(-INPUT!$E15 - INPUT!$F15 *LOG10($D21 * AN$12)))^INPUT!$G15,
               0
               )
            )
        ),
    " ")</f>
        <v>1.2465348265362497E-3</v>
      </c>
      <c r="AO21" s="86">
        <f>IF($D21&gt;0,
      IF(UPPER(INPUT!$D15)="WEIBULL",
         INPUT!$H15 + (INPUT!$I15 - INPUT!$H15) * (1-EXP(-EXP(INPUT!$E15 + INPUT!$F15 *LOG10($D21 * AO$12)))),
         IF(UPPER(INPUT!$D15)="LOGIT",
            INPUT!$H15 + (INPUT!$I15 - INPUT!$H15) /(1+EXP(-INPUT!$E15 - INPUT!$F15 *LOG10($D21 * AO$12))),
            IF(UPPER(INPUT!$D15)="GLOGIT",
               INPUT!$H15 + (INPUT!$I15 - INPUT!$H15) /(1+EXP(-INPUT!$E15 - INPUT!$F15 *LOG10($D21 * AO$12)))^INPUT!$G15,
               0
               )
            )
        ),
    " ")</f>
        <v>5.3197449861752677E-3</v>
      </c>
      <c r="AP21" s="86">
        <f>IF($D21&gt;0,
      IF(UPPER(INPUT!$D15)="WEIBULL",
         INPUT!$H15 + (INPUT!$I15 - INPUT!$H15) * (1-EXP(-EXP(INPUT!$E15 + INPUT!$F15 *LOG10($D21 * AP$12)))),
         IF(UPPER(INPUT!$D15)="LOGIT",
            INPUT!$H15 + (INPUT!$I15 - INPUT!$H15) /(1+EXP(-INPUT!$E15 - INPUT!$F15 *LOG10($D21 * AP$12))),
            IF(UPPER(INPUT!$D15)="GLOGIT",
               INPUT!$H15 + (INPUT!$I15 - INPUT!$H15) /(1+EXP(-INPUT!$E15 - INPUT!$F15 *LOG10($D21 * AP$12)))^INPUT!$G15,
               0
               )
            )
        ),
    " ")</f>
        <v>2.2551642983778764E-2</v>
      </c>
      <c r="AQ21" s="86">
        <f>IF($D21&gt;0,
      IF(UPPER(INPUT!$D15)="WEIBULL",
         INPUT!$H15 + (INPUT!$I15 - INPUT!$H15) * (1-EXP(-EXP(INPUT!$E15 + INPUT!$F15 *LOG10($D21 * AQ$12)))),
         IF(UPPER(INPUT!$D15)="LOGIT",
            INPUT!$H15 + (INPUT!$I15 - INPUT!$H15) /(1+EXP(-INPUT!$E15 - INPUT!$F15 *LOG10($D21 * AQ$12))),
            IF(UPPER(INPUT!$D15)="GLOGIT",
               INPUT!$H15 + (INPUT!$I15 - INPUT!$H15) /(1+EXP(-INPUT!$E15 - INPUT!$F15 *LOG10($D21 * AQ$12)))^INPUT!$G15,
               0
               )
            )
        ),
    " ")</f>
        <v>9.293647260278326E-2</v>
      </c>
      <c r="AR21" s="86">
        <f>IF($D21&gt;0,
      IF(UPPER(INPUT!$D15)="WEIBULL",
         INPUT!$H15 + (INPUT!$I15 - INPUT!$H15) * (1-EXP(-EXP(INPUT!$E15 + INPUT!$F15 *LOG10($D21 * AR$12)))),
         IF(UPPER(INPUT!$D15)="LOGIT",
            INPUT!$H15 + (INPUT!$I15 - INPUT!$H15) /(1+EXP(-INPUT!$E15 - INPUT!$F15 *LOG10($D21 * AR$12))),
            IF(UPPER(INPUT!$D15)="GLOGIT",
               INPUT!$H15 + (INPUT!$I15 - INPUT!$H15) /(1+EXP(-INPUT!$E15 - INPUT!$F15 *LOG10($D21 * AR$12)))^INPUT!$G15,
               0
               )
            )
        ),
    " ")</f>
        <v>0.34106288656503747</v>
      </c>
      <c r="AS21" s="86">
        <f>IF($D21&gt;0,
      IF(UPPER(INPUT!$D15)="WEIBULL",
         INPUT!$H15 + (INPUT!$I15 - INPUT!$H15) * (1-EXP(-EXP(INPUT!$E15 + INPUT!$F15 *LOG10($D21 * AS$12)))),
         IF(UPPER(INPUT!$D15)="LOGIT",
            INPUT!$H15 + (INPUT!$I15 - INPUT!$H15) /(1+EXP(-INPUT!$E15 - INPUT!$F15 *LOG10($D21 * AS$12))),
            IF(UPPER(INPUT!$D15)="GLOGIT",
               INPUT!$H15 + (INPUT!$I15 - INPUT!$H15) /(1+EXP(-INPUT!$E15 - INPUT!$F15 *LOG10($D21 * AS$12)))^INPUT!$G15,
               0
               )
            )
        ),
    " ")</f>
        <v>0.83199845146695117</v>
      </c>
      <c r="AT21" s="86">
        <f>IF($D21&gt;0,
      IF(UPPER(INPUT!$D15)="WEIBULL",
         INPUT!$H15 + (INPUT!$I15 - INPUT!$H15) * (1-EXP(-EXP(INPUT!$E15 + INPUT!$F15 *LOG10($D21 * AT$12)))),
         IF(UPPER(INPUT!$D15)="LOGIT",
            INPUT!$H15 + (INPUT!$I15 - INPUT!$H15) /(1+EXP(-INPUT!$E15 - INPUT!$F15 *LOG10($D21 * AT$12))),
            IF(UPPER(INPUT!$D15)="GLOGIT",
               INPUT!$H15 + (INPUT!$I15 - INPUT!$H15) /(1+EXP(-INPUT!$E15 - INPUT!$F15 *LOG10($D21 * AT$12)))^INPUT!$G15,
               0
               )
            )
        ),
    " ")</f>
        <v>0.99951340466383953</v>
      </c>
      <c r="AU21" s="86">
        <f>IF($D21&gt;0,
      IF(UPPER(INPUT!$D15)="WEIBULL",
         INPUT!$H15 + (INPUT!$I15 - INPUT!$H15) * (1-EXP(-EXP(INPUT!$E15 + INPUT!$F15 *LOG10($D21 * AU$12)))),
         IF(UPPER(INPUT!$D15)="LOGIT",
            INPUT!$H15 + (INPUT!$I15 - INPUT!$H15) /(1+EXP(-INPUT!$E15 - INPUT!$F15 *LOG10($D21 * AU$12))),
            IF(UPPER(INPUT!$D15)="GLOGIT",
               INPUT!$H15 + (INPUT!$I15 - INPUT!$H15) /(1+EXP(-INPUT!$E15 - INPUT!$F15 *LOG10($D21 * AU$12)))^INPUT!$G15,
               0
               )
            )
        ),
    " ")</f>
        <v>0.99999999999999323</v>
      </c>
      <c r="AV21" s="86">
        <f>IF($D21&gt;0,
      IF(UPPER(INPUT!$D15)="WEIBULL",
         INPUT!$H15 + (INPUT!$I15 - INPUT!$H15) * (1-EXP(-EXP(INPUT!$E15 + INPUT!$F15 *LOG10($D21 * AV$12)))),
         IF(UPPER(INPUT!$D15)="LOGIT",
            INPUT!$H15 + (INPUT!$I15 - INPUT!$H15) /(1+EXP(-INPUT!$E15 - INPUT!$F15 *LOG10($D21 * AV$12))),
            IF(UPPER(INPUT!$D15)="GLOGIT",
               INPUT!$H15 + (INPUT!$I15 - INPUT!$H15) /(1+EXP(-INPUT!$E15 - INPUT!$F15 *LOG10($D21 * AV$12)))^INPUT!$G15,
               0
               )
            )
        ),
    " ")</f>
        <v>1</v>
      </c>
      <c r="AW21" s="86">
        <f>IF($D21&gt;0,
      IF(UPPER(INPUT!$D15)="WEIBULL",
         INPUT!$H15 + (INPUT!$I15 - INPUT!$H15) * (1-EXP(-EXP(INPUT!$E15 + INPUT!$F15 *LOG10($D21 * AW$12)))),
         IF(UPPER(INPUT!$D15)="LOGIT",
            INPUT!$H15 + (INPUT!$I15 - INPUT!$H15) /(1+EXP(-INPUT!$E15 - INPUT!$F15 *LOG10($D21 * AW$12))),
            IF(UPPER(INPUT!$D15)="GLOGIT",
               INPUT!$H15 + (INPUT!$I15 - INPUT!$H15) /(1+EXP(-INPUT!$E15 - INPUT!$F15 *LOG10($D21 * AW$12)))^INPUT!$G15,
               0
               )
            )
        ),
    " ")</f>
        <v>1</v>
      </c>
      <c r="AX21" s="86">
        <f>IF($D21&gt;0,
      IF(UPPER(INPUT!$D15)="WEIBULL",
         INPUT!$H15 + (INPUT!$I15 - INPUT!$H15) * (1-EXP(-EXP(INPUT!$E15 + INPUT!$F15 *LOG10($D21 * AX$12)))),
         IF(UPPER(INPUT!$D15)="LOGIT",
            INPUT!$H15 + (INPUT!$I15 - INPUT!$H15) /(1+EXP(-INPUT!$E15 - INPUT!$F15 *LOG10($D21 * AX$12))),
            IF(UPPER(INPUT!$D15)="GLOGIT",
               INPUT!$H15 + (INPUT!$I15 - INPUT!$H15) /(1+EXP(-INPUT!$E15 - INPUT!$F15 *LOG10($D21 * AX$12)))^INPUT!$G15,
               0
               )
            )
        ),
    " ")</f>
        <v>1</v>
      </c>
      <c r="AY21" s="86">
        <f>IF($D21&gt;0,
      IF(UPPER(INPUT!$D15)="WEIBULL",
         INPUT!$H15 + (INPUT!$I15 - INPUT!$H15) * (1-EXP(-EXP(INPUT!$E15 + INPUT!$F15 *LOG10($D21 * AY$12)))),
         IF(UPPER(INPUT!$D15)="LOGIT",
            INPUT!$H15 + (INPUT!$I15 - INPUT!$H15) /(1+EXP(-INPUT!$E15 - INPUT!$F15 *LOG10($D21 * AY$12))),
            IF(UPPER(INPUT!$D15)="GLOGIT",
               INPUT!$H15 + (INPUT!$I15 - INPUT!$H15) /(1+EXP(-INPUT!$E15 - INPUT!$F15 *LOG10($D21 * AY$12)))^INPUT!$G15,
               0
               )
            )
        ),
    " ")</f>
        <v>1</v>
      </c>
      <c r="AZ21" s="86">
        <f>IF($D21&gt;0,
      IF(UPPER(INPUT!$D15)="WEIBULL",
         INPUT!$H15 + (INPUT!$I15 - INPUT!$H15) * (1-EXP(-EXP(INPUT!$E15 + INPUT!$F15 *LOG10($D21 * AZ$12)))),
         IF(UPPER(INPUT!$D15)="LOGIT",
            INPUT!$H15 + (INPUT!$I15 - INPUT!$H15) /(1+EXP(-INPUT!$E15 - INPUT!$F15 *LOG10($D21 * AZ$12))),
            IF(UPPER(INPUT!$D15)="GLOGIT",
               INPUT!$H15 + (INPUT!$I15 - INPUT!$H15) /(1+EXP(-INPUT!$E15 - INPUT!$F15 *LOG10($D21 * AZ$12)))^INPUT!$G15,
               0
               )
            )
        ),
    " ")</f>
        <v>1</v>
      </c>
      <c r="BA21" s="86">
        <f>IF($D21&gt;0,
      IF(UPPER(INPUT!$D15)="WEIBULL",
         INPUT!$H15 + (INPUT!$I15 - INPUT!$H15) * (1-EXP(-EXP(INPUT!$E15 + INPUT!$F15 *LOG10($D21 * BA$12)))),
         IF(UPPER(INPUT!$D15)="LOGIT",
            INPUT!$H15 + (INPUT!$I15 - INPUT!$H15) /(1+EXP(-INPUT!$E15 - INPUT!$F15 *LOG10($D21 * BA$12))),
            IF(UPPER(INPUT!$D15)="GLOGIT",
               INPUT!$H15 + (INPUT!$I15 - INPUT!$H15) /(1+EXP(-INPUT!$E15 - INPUT!$F15 *LOG10($D21 * BA$12)))^INPUT!$G15,
               0
               )
            )
        ),
    " ")</f>
        <v>1</v>
      </c>
      <c r="BB21" s="86">
        <f>IF($D21&gt;0,
      IF(UPPER(INPUT!$D15)="WEIBULL",
         INPUT!$H15 + (INPUT!$I15 - INPUT!$H15) * (1-EXP(-EXP(INPUT!$E15 + INPUT!$F15 *LOG10($D21 * BB$12)))),
         IF(UPPER(INPUT!$D15)="LOGIT",
            INPUT!$H15 + (INPUT!$I15 - INPUT!$H15) /(1+EXP(-INPUT!$E15 - INPUT!$F15 *LOG10($D21 * BB$12))),
            IF(UPPER(INPUT!$D15)="GLOGIT",
               INPUT!$H15 + (INPUT!$I15 - INPUT!$H15) /(1+EXP(-INPUT!$E15 - INPUT!$F15 *LOG10($D21 * BB$12)))^INPUT!$G15,
               0
               )
            )
        ),
    " ")</f>
        <v>1</v>
      </c>
      <c r="BC21" s="87">
        <f>IF($D21&gt;0,
      IF(UPPER(INPUT!$D15)="WEIBULL",
         INPUT!$H15 + (INPUT!$I15 - INPUT!$H15) * (1-EXP(-EXP(INPUT!$E15 + INPUT!$F15 *LOG10($D21 * BC$12)))),
         IF(UPPER(INPUT!$D15)="LOGIT",
            INPUT!$H15 + (INPUT!$I15 - INPUT!$H15) /(1+EXP(-INPUT!$E15 - INPUT!$F15 *LOG10($D21 * BC$12))),
            IF(UPPER(INPUT!$D15)="GLOGIT",
               INPUT!$H15 + (INPUT!$I15 - INPUT!$H15) /(1+EXP(-INPUT!$E15 - INPUT!$F15 *LOG10($D21 * BC$12)))^INPUT!$G15,
               0
               )
            )
        ),
    " ")</f>
        <v>1</v>
      </c>
    </row>
    <row r="22" spans="2:55" x14ac:dyDescent="0.4">
      <c r="B22" s="41"/>
      <c r="C22" s="1" t="str">
        <f>INPUT!C16</f>
        <v>Naphthalene</v>
      </c>
      <c r="D22" s="2">
        <f>INPUT!L16</f>
        <v>8.4807816987777854E-2</v>
      </c>
      <c r="E22" s="85">
        <f>IF($D22&gt;0,
      IF(UPPER(INPUT!$D16)="WEIBULL",
         INPUT!$H16 + (INPUT!$I16 - INPUT!$H16) * (1-EXP(-EXP(INPUT!$E16 + INPUT!$F16 *LOG10($D22 * E$12)))),
         IF(UPPER(INPUT!$D16)="LOGIT",
            INPUT!$H16 + (INPUT!$I16 - INPUT!$H16) /(1+EXP(-INPUT!$E16 - INPUT!$F16 *LOG10($D22 * E$12))),
            IF(UPPER(INPUT!$D16)="GLOGIT",
               INPUT!$H16 + (INPUT!$I16 - INPUT!$H16) /(1+EXP(-INPUT!$E16 - INPUT!$F16 *LOG10($D22 * E$12)))^INPUT!$G16,
               0
               )
            )
        ),
    " ")</f>
        <v>0</v>
      </c>
      <c r="F22" s="86">
        <f>IF($D22&gt;0,
      IF(UPPER(INPUT!$D16)="WEIBULL",
         INPUT!$H16 + (INPUT!$I16 - INPUT!$H16) * (1-EXP(-EXP(INPUT!$E16 + INPUT!$F16 *LOG10($D22 * F$12)))),
         IF(UPPER(INPUT!$D16)="LOGIT",
            INPUT!$H16 + (INPUT!$I16 - INPUT!$H16) /(1+EXP(-INPUT!$E16 - INPUT!$F16 *LOG10($D22 * F$12))),
            IF(UPPER(INPUT!$D16)="GLOGIT",
               INPUT!$H16 + (INPUT!$I16 - INPUT!$H16) /(1+EXP(-INPUT!$E16 - INPUT!$F16 *LOG10($D22 * F$12)))^INPUT!$G16,
               0
               )
            )
        ),
    " ")</f>
        <v>0</v>
      </c>
      <c r="G22" s="86">
        <f>IF($D22&gt;0,
      IF(UPPER(INPUT!$D16)="WEIBULL",
         INPUT!$H16 + (INPUT!$I16 - INPUT!$H16) * (1-EXP(-EXP(INPUT!$E16 + INPUT!$F16 *LOG10($D22 * G$12)))),
         IF(UPPER(INPUT!$D16)="LOGIT",
            INPUT!$H16 + (INPUT!$I16 - INPUT!$H16) /(1+EXP(-INPUT!$E16 - INPUT!$F16 *LOG10($D22 * G$12))),
            IF(UPPER(INPUT!$D16)="GLOGIT",
               INPUT!$H16 + (INPUT!$I16 - INPUT!$H16) /(1+EXP(-INPUT!$E16 - INPUT!$F16 *LOG10($D22 * G$12)))^INPUT!$G16,
               0
               )
            )
        ),
    " ")</f>
        <v>0</v>
      </c>
      <c r="H22" s="86">
        <f>IF($D22&gt;0,
      IF(UPPER(INPUT!$D16)="WEIBULL",
         INPUT!$H16 + (INPUT!$I16 - INPUT!$H16) * (1-EXP(-EXP(INPUT!$E16 + INPUT!$F16 *LOG10($D22 * H$12)))),
         IF(UPPER(INPUT!$D16)="LOGIT",
            INPUT!$H16 + (INPUT!$I16 - INPUT!$H16) /(1+EXP(-INPUT!$E16 - INPUT!$F16 *LOG10($D22 * H$12))),
            IF(UPPER(INPUT!$D16)="GLOGIT",
               INPUT!$H16 + (INPUT!$I16 - INPUT!$H16) /(1+EXP(-INPUT!$E16 - INPUT!$F16 *LOG10($D22 * H$12)))^INPUT!$G16,
               0
               )
            )
        ),
    " ")</f>
        <v>0</v>
      </c>
      <c r="I22" s="86">
        <f>IF($D22&gt;0,
      IF(UPPER(INPUT!$D16)="WEIBULL",
         INPUT!$H16 + (INPUT!$I16 - INPUT!$H16) * (1-EXP(-EXP(INPUT!$E16 + INPUT!$F16 *LOG10($D22 * I$12)))),
         IF(UPPER(INPUT!$D16)="LOGIT",
            INPUT!$H16 + (INPUT!$I16 - INPUT!$H16) /(1+EXP(-INPUT!$E16 - INPUT!$F16 *LOG10($D22 * I$12))),
            IF(UPPER(INPUT!$D16)="GLOGIT",
               INPUT!$H16 + (INPUT!$I16 - INPUT!$H16) /(1+EXP(-INPUT!$E16 - INPUT!$F16 *LOG10($D22 * I$12)))^INPUT!$G16,
               0
               )
            )
        ),
    " ")</f>
        <v>0</v>
      </c>
      <c r="J22" s="86">
        <f>IF($D22&gt;0,
      IF(UPPER(INPUT!$D16)="WEIBULL",
         INPUT!$H16 + (INPUT!$I16 - INPUT!$H16) * (1-EXP(-EXP(INPUT!$E16 + INPUT!$F16 *LOG10($D22 * J$12)))),
         IF(UPPER(INPUT!$D16)="LOGIT",
            INPUT!$H16 + (INPUT!$I16 - INPUT!$H16) /(1+EXP(-INPUT!$E16 - INPUT!$F16 *LOG10($D22 * J$12))),
            IF(UPPER(INPUT!$D16)="GLOGIT",
               INPUT!$H16 + (INPUT!$I16 - INPUT!$H16) /(1+EXP(-INPUT!$E16 - INPUT!$F16 *LOG10($D22 * J$12)))^INPUT!$G16,
               0
               )
            )
        ),
    " ")</f>
        <v>0</v>
      </c>
      <c r="K22" s="86">
        <f>IF($D22&gt;0,
      IF(UPPER(INPUT!$D16)="WEIBULL",
         INPUT!$H16 + (INPUT!$I16 - INPUT!$H16) * (1-EXP(-EXP(INPUT!$E16 + INPUT!$F16 *LOG10($D22 * K$12)))),
         IF(UPPER(INPUT!$D16)="LOGIT",
            INPUT!$H16 + (INPUT!$I16 - INPUT!$H16) /(1+EXP(-INPUT!$E16 - INPUT!$F16 *LOG10($D22 * K$12))),
            IF(UPPER(INPUT!$D16)="GLOGIT",
               INPUT!$H16 + (INPUT!$I16 - INPUT!$H16) /(1+EXP(-INPUT!$E16 - INPUT!$F16 *LOG10($D22 * K$12)))^INPUT!$G16,
               0
               )
            )
        ),
    " ")</f>
        <v>0</v>
      </c>
      <c r="L22" s="86">
        <f>IF($D22&gt;0,
      IF(UPPER(INPUT!$D16)="WEIBULL",
         INPUT!$H16 + (INPUT!$I16 - INPUT!$H16) * (1-EXP(-EXP(INPUT!$E16 + INPUT!$F16 *LOG10($D22 * L$12)))),
         IF(UPPER(INPUT!$D16)="LOGIT",
            INPUT!$H16 + (INPUT!$I16 - INPUT!$H16) /(1+EXP(-INPUT!$E16 - INPUT!$F16 *LOG10($D22 * L$12))),
            IF(UPPER(INPUT!$D16)="GLOGIT",
               INPUT!$H16 + (INPUT!$I16 - INPUT!$H16) /(1+EXP(-INPUT!$E16 - INPUT!$F16 *LOG10($D22 * L$12)))^INPUT!$G16,
               0
               )
            )
        ),
    " ")</f>
        <v>0</v>
      </c>
      <c r="M22" s="86">
        <f>IF($D22&gt;0,
      IF(UPPER(INPUT!$D16)="WEIBULL",
         INPUT!$H16 + (INPUT!$I16 - INPUT!$H16) * (1-EXP(-EXP(INPUT!$E16 + INPUT!$F16 *LOG10($D22 * M$12)))),
         IF(UPPER(INPUT!$D16)="LOGIT",
            INPUT!$H16 + (INPUT!$I16 - INPUT!$H16) /(1+EXP(-INPUT!$E16 - INPUT!$F16 *LOG10($D22 * M$12))),
            IF(UPPER(INPUT!$D16)="GLOGIT",
               INPUT!$H16 + (INPUT!$I16 - INPUT!$H16) /(1+EXP(-INPUT!$E16 - INPUT!$F16 *LOG10($D22 * M$12)))^INPUT!$G16,
               0
               )
            )
        ),
    " ")</f>
        <v>0</v>
      </c>
      <c r="N22" s="86">
        <f>IF($D22&gt;0,
      IF(UPPER(INPUT!$D16)="WEIBULL",
         INPUT!$H16 + (INPUT!$I16 - INPUT!$H16) * (1-EXP(-EXP(INPUT!$E16 + INPUT!$F16 *LOG10($D22 * N$12)))),
         IF(UPPER(INPUT!$D16)="LOGIT",
            INPUT!$H16 + (INPUT!$I16 - INPUT!$H16) /(1+EXP(-INPUT!$E16 - INPUT!$F16 *LOG10($D22 * N$12))),
            IF(UPPER(INPUT!$D16)="GLOGIT",
               INPUT!$H16 + (INPUT!$I16 - INPUT!$H16) /(1+EXP(-INPUT!$E16 - INPUT!$F16 *LOG10($D22 * N$12)))^INPUT!$G16,
               0
               )
            )
        ),
    " ")</f>
        <v>0</v>
      </c>
      <c r="O22" s="86">
        <f>IF($D22&gt;0,
      IF(UPPER(INPUT!$D16)="WEIBULL",
         INPUT!$H16 + (INPUT!$I16 - INPUT!$H16) * (1-EXP(-EXP(INPUT!$E16 + INPUT!$F16 *LOG10($D22 * O$12)))),
         IF(UPPER(INPUT!$D16)="LOGIT",
            INPUT!$H16 + (INPUT!$I16 - INPUT!$H16) /(1+EXP(-INPUT!$E16 - INPUT!$F16 *LOG10($D22 * O$12))),
            IF(UPPER(INPUT!$D16)="GLOGIT",
               INPUT!$H16 + (INPUT!$I16 - INPUT!$H16) /(1+EXP(-INPUT!$E16 - INPUT!$F16 *LOG10($D22 * O$12)))^INPUT!$G16,
               0
               )
            )
        ),
    " ")</f>
        <v>0</v>
      </c>
      <c r="P22" s="86">
        <f>IF($D22&gt;0,
      IF(UPPER(INPUT!$D16)="WEIBULL",
         INPUT!$H16 + (INPUT!$I16 - INPUT!$H16) * (1-EXP(-EXP(INPUT!$E16 + INPUT!$F16 *LOG10($D22 * P$12)))),
         IF(UPPER(INPUT!$D16)="LOGIT",
            INPUT!$H16 + (INPUT!$I16 - INPUT!$H16) /(1+EXP(-INPUT!$E16 - INPUT!$F16 *LOG10($D22 * P$12))),
            IF(UPPER(INPUT!$D16)="GLOGIT",
               INPUT!$H16 + (INPUT!$I16 - INPUT!$H16) /(1+EXP(-INPUT!$E16 - INPUT!$F16 *LOG10($D22 * P$12)))^INPUT!$G16,
               0
               )
            )
        ),
    " ")</f>
        <v>0</v>
      </c>
      <c r="Q22" s="86">
        <f>IF($D22&gt;0,
      IF(UPPER(INPUT!$D16)="WEIBULL",
         INPUT!$H16 + (INPUT!$I16 - INPUT!$H16) * (1-EXP(-EXP(INPUT!$E16 + INPUT!$F16 *LOG10($D22 * Q$12)))),
         IF(UPPER(INPUT!$D16)="LOGIT",
            INPUT!$H16 + (INPUT!$I16 - INPUT!$H16) /(1+EXP(-INPUT!$E16 - INPUT!$F16 *LOG10($D22 * Q$12))),
            IF(UPPER(INPUT!$D16)="GLOGIT",
               INPUT!$H16 + (INPUT!$I16 - INPUT!$H16) /(1+EXP(-INPUT!$E16 - INPUT!$F16 *LOG10($D22 * Q$12)))^INPUT!$G16,
               0
               )
            )
        ),
    " ")</f>
        <v>0</v>
      </c>
      <c r="R22" s="86">
        <f>IF($D22&gt;0,
      IF(UPPER(INPUT!$D16)="WEIBULL",
         INPUT!$H16 + (INPUT!$I16 - INPUT!$H16) * (1-EXP(-EXP(INPUT!$E16 + INPUT!$F16 *LOG10($D22 * R$12)))),
         IF(UPPER(INPUT!$D16)="LOGIT",
            INPUT!$H16 + (INPUT!$I16 - INPUT!$H16) /(1+EXP(-INPUT!$E16 - INPUT!$F16 *LOG10($D22 * R$12))),
            IF(UPPER(INPUT!$D16)="GLOGIT",
               INPUT!$H16 + (INPUT!$I16 - INPUT!$H16) /(1+EXP(-INPUT!$E16 - INPUT!$F16 *LOG10($D22 * R$12)))^INPUT!$G16,
               0
               )
            )
        ),
    " ")</f>
        <v>0</v>
      </c>
      <c r="S22" s="86">
        <f>IF($D22&gt;0,
      IF(UPPER(INPUT!$D16)="WEIBULL",
         INPUT!$H16 + (INPUT!$I16 - INPUT!$H16) * (1-EXP(-EXP(INPUT!$E16 + INPUT!$F16 *LOG10($D22 * S$12)))),
         IF(UPPER(INPUT!$D16)="LOGIT",
            INPUT!$H16 + (INPUT!$I16 - INPUT!$H16) /(1+EXP(-INPUT!$E16 - INPUT!$F16 *LOG10($D22 * S$12))),
            IF(UPPER(INPUT!$D16)="GLOGIT",
               INPUT!$H16 + (INPUT!$I16 - INPUT!$H16) /(1+EXP(-INPUT!$E16 - INPUT!$F16 *LOG10($D22 * S$12)))^INPUT!$G16,
               0
               )
            )
        ),
    " ")</f>
        <v>1.1102230246251565E-16</v>
      </c>
      <c r="T22" s="86">
        <f>IF($D22&gt;0,
      IF(UPPER(INPUT!$D16)="WEIBULL",
         INPUT!$H16 + (INPUT!$I16 - INPUT!$H16) * (1-EXP(-EXP(INPUT!$E16 + INPUT!$F16 *LOG10($D22 * T$12)))),
         IF(UPPER(INPUT!$D16)="LOGIT",
            INPUT!$H16 + (INPUT!$I16 - INPUT!$H16) /(1+EXP(-INPUT!$E16 - INPUT!$F16 *LOG10($D22 * T$12))),
            IF(UPPER(INPUT!$D16)="GLOGIT",
               INPUT!$H16 + (INPUT!$I16 - INPUT!$H16) /(1+EXP(-INPUT!$E16 - INPUT!$F16 *LOG10($D22 * T$12)))^INPUT!$G16,
               0
               )
            )
        ),
    " ")</f>
        <v>2.2204460492503131E-16</v>
      </c>
      <c r="U22" s="86">
        <f>IF($D22&gt;0,
      IF(UPPER(INPUT!$D16)="WEIBULL",
         INPUT!$H16 + (INPUT!$I16 - INPUT!$H16) * (1-EXP(-EXP(INPUT!$E16 + INPUT!$F16 *LOG10($D22 * U$12)))),
         IF(UPPER(INPUT!$D16)="LOGIT",
            INPUT!$H16 + (INPUT!$I16 - INPUT!$H16) /(1+EXP(-INPUT!$E16 - INPUT!$F16 *LOG10($D22 * U$12))),
            IF(UPPER(INPUT!$D16)="GLOGIT",
               INPUT!$H16 + (INPUT!$I16 - INPUT!$H16) /(1+EXP(-INPUT!$E16 - INPUT!$F16 *LOG10($D22 * U$12)))^INPUT!$G16,
               0
               )
            )
        ),
    " ")</f>
        <v>1.1102230246251565E-15</v>
      </c>
      <c r="V22" s="86">
        <f>IF($D22&gt;0,
      IF(UPPER(INPUT!$D16)="WEIBULL",
         INPUT!$H16 + (INPUT!$I16 - INPUT!$H16) * (1-EXP(-EXP(INPUT!$E16 + INPUT!$F16 *LOG10($D22 * V$12)))),
         IF(UPPER(INPUT!$D16)="LOGIT",
            INPUT!$H16 + (INPUT!$I16 - INPUT!$H16) /(1+EXP(-INPUT!$E16 - INPUT!$F16 *LOG10($D22 * V$12))),
            IF(UPPER(INPUT!$D16)="GLOGIT",
               INPUT!$H16 + (INPUT!$I16 - INPUT!$H16) /(1+EXP(-INPUT!$E16 - INPUT!$F16 *LOG10($D22 * V$12)))^INPUT!$G16,
               0
               )
            )
        ),
    " ")</f>
        <v>4.6629367034256575E-15</v>
      </c>
      <c r="W22" s="86">
        <f>IF($D22&gt;0,
      IF(UPPER(INPUT!$D16)="WEIBULL",
         INPUT!$H16 + (INPUT!$I16 - INPUT!$H16) * (1-EXP(-EXP(INPUT!$E16 + INPUT!$F16 *LOG10($D22 * W$12)))),
         IF(UPPER(INPUT!$D16)="LOGIT",
            INPUT!$H16 + (INPUT!$I16 - INPUT!$H16) /(1+EXP(-INPUT!$E16 - INPUT!$F16 *LOG10($D22 * W$12))),
            IF(UPPER(INPUT!$D16)="GLOGIT",
               INPUT!$H16 + (INPUT!$I16 - INPUT!$H16) /(1+EXP(-INPUT!$E16 - INPUT!$F16 *LOG10($D22 * W$12)))^INPUT!$G16,
               0
               )
            )
        ),
    " ")</f>
        <v>2.0317081350640365E-14</v>
      </c>
      <c r="X22" s="86">
        <f>IF($D22&gt;0,
      IF(UPPER(INPUT!$D16)="WEIBULL",
         INPUT!$H16 + (INPUT!$I16 - INPUT!$H16) * (1-EXP(-EXP(INPUT!$E16 + INPUT!$F16 *LOG10($D22 * X$12)))),
         IF(UPPER(INPUT!$D16)="LOGIT",
            INPUT!$H16 + (INPUT!$I16 - INPUT!$H16) /(1+EXP(-INPUT!$E16 - INPUT!$F16 *LOG10($D22 * X$12))),
            IF(UPPER(INPUT!$D16)="GLOGIT",
               INPUT!$H16 + (INPUT!$I16 - INPUT!$H16) /(1+EXP(-INPUT!$E16 - INPUT!$F16 *LOG10($D22 * X$12)))^INPUT!$G16,
               0
               )
            )
        ),
    " ")</f>
        <v>8.7263529735537304E-14</v>
      </c>
      <c r="Y22" s="86">
        <f>IF($D22&gt;0,
      IF(UPPER(INPUT!$D16)="WEIBULL",
         INPUT!$H16 + (INPUT!$I16 - INPUT!$H16) * (1-EXP(-EXP(INPUT!$E16 + INPUT!$F16 *LOG10($D22 * Y$12)))),
         IF(UPPER(INPUT!$D16)="LOGIT",
            INPUT!$H16 + (INPUT!$I16 - INPUT!$H16) /(1+EXP(-INPUT!$E16 - INPUT!$F16 *LOG10($D22 * Y$12))),
            IF(UPPER(INPUT!$D16)="GLOGIT",
               INPUT!$H16 + (INPUT!$I16 - INPUT!$H16) /(1+EXP(-INPUT!$E16 - INPUT!$F16 *LOG10($D22 * Y$12)))^INPUT!$G16,
               0
               )
            )
        ),
    " ")</f>
        <v>3.7547742692822794E-13</v>
      </c>
      <c r="Z22" s="86">
        <f>IF($D22&gt;0,
      IF(UPPER(INPUT!$D16)="WEIBULL",
         INPUT!$H16 + (INPUT!$I16 - INPUT!$H16) * (1-EXP(-EXP(INPUT!$E16 + INPUT!$F16 *LOG10($D22 * Z$12)))),
         IF(UPPER(INPUT!$D16)="LOGIT",
            INPUT!$H16 + (INPUT!$I16 - INPUT!$H16) /(1+EXP(-INPUT!$E16 - INPUT!$F16 *LOG10($D22 * Z$12))),
            IF(UPPER(INPUT!$D16)="GLOGIT",
               INPUT!$H16 + (INPUT!$I16 - INPUT!$H16) /(1+EXP(-INPUT!$E16 - INPUT!$F16 *LOG10($D22 * Z$12)))^INPUT!$G16,
               0
               )
            )
        ),
    " ")</f>
        <v>1.6157075677369903E-12</v>
      </c>
      <c r="AA22" s="86">
        <f>IF($D22&gt;0,
      IF(UPPER(INPUT!$D16)="WEIBULL",
         INPUT!$H16 + (INPUT!$I16 - INPUT!$H16) * (1-EXP(-EXP(INPUT!$E16 + INPUT!$F16 *LOG10($D22 * AA$12)))),
         IF(UPPER(INPUT!$D16)="LOGIT",
            INPUT!$H16 + (INPUT!$I16 - INPUT!$H16) /(1+EXP(-INPUT!$E16 - INPUT!$F16 *LOG10($D22 * AA$12))),
            IF(UPPER(INPUT!$D16)="GLOGIT",
               INPUT!$H16 + (INPUT!$I16 - INPUT!$H16) /(1+EXP(-INPUT!$E16 - INPUT!$F16 *LOG10($D22 * AA$12)))^INPUT!$G16,
               0
               )
            )
        ),
    " ")</f>
        <v>6.9522165802027303E-12</v>
      </c>
      <c r="AB22" s="86">
        <f>IF($D22&gt;0,
      IF(UPPER(INPUT!$D16)="WEIBULL",
         INPUT!$H16 + (INPUT!$I16 - INPUT!$H16) * (1-EXP(-EXP(INPUT!$E16 + INPUT!$F16 *LOG10($D22 * AB$12)))),
         IF(UPPER(INPUT!$D16)="LOGIT",
            INPUT!$H16 + (INPUT!$I16 - INPUT!$H16) /(1+EXP(-INPUT!$E16 - INPUT!$F16 *LOG10($D22 * AB$12))),
            IF(UPPER(INPUT!$D16)="GLOGIT",
               INPUT!$H16 + (INPUT!$I16 - INPUT!$H16) /(1+EXP(-INPUT!$E16 - INPUT!$F16 *LOG10($D22 * AB$12)))^INPUT!$G16,
               0
               )
            )
        ),
    " ")</f>
        <v>2.9913738153197755E-11</v>
      </c>
      <c r="AC22" s="86">
        <f>IF($D22&gt;0,
      IF(UPPER(INPUT!$D16)="WEIBULL",
         INPUT!$H16 + (INPUT!$I16 - INPUT!$H16) * (1-EXP(-EXP(INPUT!$E16 + INPUT!$F16 *LOG10($D22 * AC$12)))),
         IF(UPPER(INPUT!$D16)="LOGIT",
            INPUT!$H16 + (INPUT!$I16 - INPUT!$H16) /(1+EXP(-INPUT!$E16 - INPUT!$F16 *LOG10($D22 * AC$12))),
            IF(UPPER(INPUT!$D16)="GLOGIT",
               INPUT!$H16 + (INPUT!$I16 - INPUT!$H16) /(1+EXP(-INPUT!$E16 - INPUT!$F16 *LOG10($D22 * AC$12)))^INPUT!$G16,
               0
               )
            )
        ),
    " ")</f>
        <v>1.2871181898077566E-10</v>
      </c>
      <c r="AD22" s="86">
        <f>IF($D22&gt;0,
      IF(UPPER(INPUT!$D16)="WEIBULL",
         INPUT!$H16 + (INPUT!$I16 - INPUT!$H16) * (1-EXP(-EXP(INPUT!$E16 + INPUT!$F16 *LOG10($D22 * AD$12)))),
         IF(UPPER(INPUT!$D16)="LOGIT",
            INPUT!$H16 + (INPUT!$I16 - INPUT!$H16) /(1+EXP(-INPUT!$E16 - INPUT!$F16 *LOG10($D22 * AD$12))),
            IF(UPPER(INPUT!$D16)="GLOGIT",
               INPUT!$H16 + (INPUT!$I16 - INPUT!$H16) /(1+EXP(-INPUT!$E16 - INPUT!$F16 *LOG10($D22 * AD$12)))^INPUT!$G16,
               0
               )
            )
        ),
    " ")</f>
        <v>5.5381810248888996E-10</v>
      </c>
      <c r="AE22" s="86">
        <f>IF($D22&gt;0,
      IF(UPPER(INPUT!$D16)="WEIBULL",
         INPUT!$H16 + (INPUT!$I16 - INPUT!$H16) * (1-EXP(-EXP(INPUT!$E16 + INPUT!$F16 *LOG10($D22 * AE$12)))),
         IF(UPPER(INPUT!$D16)="LOGIT",
            INPUT!$H16 + (INPUT!$I16 - INPUT!$H16) /(1+EXP(-INPUT!$E16 - INPUT!$F16 *LOG10($D22 * AE$12))),
            IF(UPPER(INPUT!$D16)="GLOGIT",
               INPUT!$H16 + (INPUT!$I16 - INPUT!$H16) /(1+EXP(-INPUT!$E16 - INPUT!$F16 *LOG10($D22 * AE$12)))^INPUT!$G16,
               0
               )
            )
        ),
    " ")</f>
        <v>2.3829543893683081E-9</v>
      </c>
      <c r="AF22" s="86">
        <f>IF($D22&gt;0,
      IF(UPPER(INPUT!$D16)="WEIBULL",
         INPUT!$H16 + (INPUT!$I16 - INPUT!$H16) * (1-EXP(-EXP(INPUT!$E16 + INPUT!$F16 *LOG10($D22 * AF$12)))),
         IF(UPPER(INPUT!$D16)="LOGIT",
            INPUT!$H16 + (INPUT!$I16 - INPUT!$H16) /(1+EXP(-INPUT!$E16 - INPUT!$F16 *LOG10($D22 * AF$12))),
            IF(UPPER(INPUT!$D16)="GLOGIT",
               INPUT!$H16 + (INPUT!$I16 - INPUT!$H16) /(1+EXP(-INPUT!$E16 - INPUT!$F16 *LOG10($D22 * AF$12)))^INPUT!$G16,
               0
               )
            )
        ),
    " ")</f>
        <v>1.0253314863817309E-8</v>
      </c>
      <c r="AG22" s="86">
        <f>IF($D22&gt;0,
      IF(UPPER(INPUT!$D16)="WEIBULL",
         INPUT!$H16 + (INPUT!$I16 - INPUT!$H16) * (1-EXP(-EXP(INPUT!$E16 + INPUT!$F16 *LOG10($D22 * AG$12)))),
         IF(UPPER(INPUT!$D16)="LOGIT",
            INPUT!$H16 + (INPUT!$I16 - INPUT!$H16) /(1+EXP(-INPUT!$E16 - INPUT!$F16 *LOG10($D22 * AG$12))),
            IF(UPPER(INPUT!$D16)="GLOGIT",
               INPUT!$H16 + (INPUT!$I16 - INPUT!$H16) /(1+EXP(-INPUT!$E16 - INPUT!$F16 *LOG10($D22 * AG$12)))^INPUT!$G16,
               0
               )
            )
        ),
    " ")</f>
        <v>4.4117698827506047E-8</v>
      </c>
      <c r="AH22" s="86">
        <f>IF($D22&gt;0,
      IF(UPPER(INPUT!$D16)="WEIBULL",
         INPUT!$H16 + (INPUT!$I16 - INPUT!$H16) * (1-EXP(-EXP(INPUT!$E16 + INPUT!$F16 *LOG10($D22 * AH$12)))),
         IF(UPPER(INPUT!$D16)="LOGIT",
            INPUT!$H16 + (INPUT!$I16 - INPUT!$H16) /(1+EXP(-INPUT!$E16 - INPUT!$F16 *LOG10($D22 * AH$12))),
            IF(UPPER(INPUT!$D16)="GLOGIT",
               INPUT!$H16 + (INPUT!$I16 - INPUT!$H16) /(1+EXP(-INPUT!$E16 - INPUT!$F16 *LOG10($D22 * AH$12)))^INPUT!$G16,
               0
               )
            )
        ),
    " ")</f>
        <v>1.8982848670745511E-7</v>
      </c>
      <c r="AI22" s="86">
        <f>IF($D22&gt;0,
      IF(UPPER(INPUT!$D16)="WEIBULL",
         INPUT!$H16 + (INPUT!$I16 - INPUT!$H16) * (1-EXP(-EXP(INPUT!$E16 + INPUT!$F16 *LOG10($D22 * AI$12)))),
         IF(UPPER(INPUT!$D16)="LOGIT",
            INPUT!$H16 + (INPUT!$I16 - INPUT!$H16) /(1+EXP(-INPUT!$E16 - INPUT!$F16 *LOG10($D22 * AI$12))),
            IF(UPPER(INPUT!$D16)="GLOGIT",
               INPUT!$H16 + (INPUT!$I16 - INPUT!$H16) /(1+EXP(-INPUT!$E16 - INPUT!$F16 *LOG10($D22 * AI$12)))^INPUT!$G16,
               0
               )
            )
        ),
    " ")</f>
        <v>8.1678887720038063E-7</v>
      </c>
      <c r="AJ22" s="86">
        <f>IF($D22&gt;0,
      IF(UPPER(INPUT!$D16)="WEIBULL",
         INPUT!$H16 + (INPUT!$I16 - INPUT!$H16) * (1-EXP(-EXP(INPUT!$E16 + INPUT!$F16 *LOG10($D22 * AJ$12)))),
         IF(UPPER(INPUT!$D16)="LOGIT",
            INPUT!$H16 + (INPUT!$I16 - INPUT!$H16) /(1+EXP(-INPUT!$E16 - INPUT!$F16 *LOG10($D22 * AJ$12))),
            IF(UPPER(INPUT!$D16)="GLOGIT",
               INPUT!$H16 + (INPUT!$I16 - INPUT!$H16) /(1+EXP(-INPUT!$E16 - INPUT!$F16 *LOG10($D22 * AJ$12)))^INPUT!$G16,
               0
               )
            )
        ),
    " ")</f>
        <v>3.5144534462627774E-6</v>
      </c>
      <c r="AK22" s="86">
        <f>IF($D22&gt;0,
      IF(UPPER(INPUT!$D16)="WEIBULL",
         INPUT!$H16 + (INPUT!$I16 - INPUT!$H16) * (1-EXP(-EXP(INPUT!$E16 + INPUT!$F16 *LOG10($D22 * AK$12)))),
         IF(UPPER(INPUT!$D16)="LOGIT",
            INPUT!$H16 + (INPUT!$I16 - INPUT!$H16) /(1+EXP(-INPUT!$E16 - INPUT!$F16 *LOG10($D22 * AK$12))),
            IF(UPPER(INPUT!$D16)="GLOGIT",
               INPUT!$H16 + (INPUT!$I16 - INPUT!$H16) /(1+EXP(-INPUT!$E16 - INPUT!$F16 *LOG10($D22 * AK$12)))^INPUT!$G16,
               0
               )
            )
        ),
    " ")</f>
        <v>1.5121812193652495E-5</v>
      </c>
      <c r="AL22" s="86">
        <f>IF($D22&gt;0,
      IF(UPPER(INPUT!$D16)="WEIBULL",
         INPUT!$H16 + (INPUT!$I16 - INPUT!$H16) * (1-EXP(-EXP(INPUT!$E16 + INPUT!$F16 *LOG10($D22 * AL$12)))),
         IF(UPPER(INPUT!$D16)="LOGIT",
            INPUT!$H16 + (INPUT!$I16 - INPUT!$H16) /(1+EXP(-INPUT!$E16 - INPUT!$F16 *LOG10($D22 * AL$12))),
            IF(UPPER(INPUT!$D16)="GLOGIT",
               INPUT!$H16 + (INPUT!$I16 - INPUT!$H16) /(1+EXP(-INPUT!$E16 - INPUT!$F16 *LOG10($D22 * AL$12)))^INPUT!$G16,
               0
               )
            )
        ),
    " ")</f>
        <v>6.5064120029600936E-5</v>
      </c>
      <c r="AM22" s="86">
        <f>IF($D22&gt;0,
      IF(UPPER(INPUT!$D16)="WEIBULL",
         INPUT!$H16 + (INPUT!$I16 - INPUT!$H16) * (1-EXP(-EXP(INPUT!$E16 + INPUT!$F16 *LOG10($D22 * AM$12)))),
         IF(UPPER(INPUT!$D16)="LOGIT",
            INPUT!$H16 + (INPUT!$I16 - INPUT!$H16) /(1+EXP(-INPUT!$E16 - INPUT!$F16 *LOG10($D22 * AM$12))),
            IF(UPPER(INPUT!$D16)="GLOGIT",
               INPUT!$H16 + (INPUT!$I16 - INPUT!$H16) /(1+EXP(-INPUT!$E16 - INPUT!$F16 *LOG10($D22 * AM$12)))^INPUT!$G16,
               0
               )
            )
        ),
    " ")</f>
        <v>2.7992614463034915E-4</v>
      </c>
      <c r="AN22" s="86">
        <f>IF($D22&gt;0,
      IF(UPPER(INPUT!$D16)="WEIBULL",
         INPUT!$H16 + (INPUT!$I16 - INPUT!$H16) * (1-EXP(-EXP(INPUT!$E16 + INPUT!$F16 *LOG10($D22 * AN$12)))),
         IF(UPPER(INPUT!$D16)="LOGIT",
            INPUT!$H16 + (INPUT!$I16 - INPUT!$H16) /(1+EXP(-INPUT!$E16 - INPUT!$F16 *LOG10($D22 * AN$12))),
            IF(UPPER(INPUT!$D16)="GLOGIT",
               INPUT!$H16 + (INPUT!$I16 - INPUT!$H16) /(1+EXP(-INPUT!$E16 - INPUT!$F16 *LOG10($D22 * AN$12)))^INPUT!$G16,
               0
               )
            )
        ),
    " ")</f>
        <v>1.2039023588100717E-3</v>
      </c>
      <c r="AO22" s="86">
        <f>IF($D22&gt;0,
      IF(UPPER(INPUT!$D16)="WEIBULL",
         INPUT!$H16 + (INPUT!$I16 - INPUT!$H16) * (1-EXP(-EXP(INPUT!$E16 + INPUT!$F16 *LOG10($D22 * AO$12)))),
         IF(UPPER(INPUT!$D16)="LOGIT",
            INPUT!$H16 + (INPUT!$I16 - INPUT!$H16) /(1+EXP(-INPUT!$E16 - INPUT!$F16 *LOG10($D22 * AO$12))),
            IF(UPPER(INPUT!$D16)="GLOGIT",
               INPUT!$H16 + (INPUT!$I16 - INPUT!$H16) /(1+EXP(-INPUT!$E16 - INPUT!$F16 *LOG10($D22 * AO$12)))^INPUT!$G16,
               0
               )
            )
        ),
    " ")</f>
        <v>5.169830996014535E-3</v>
      </c>
      <c r="AP22" s="86">
        <f>IF($D22&gt;0,
      IF(UPPER(INPUT!$D16)="WEIBULL",
         INPUT!$H16 + (INPUT!$I16 - INPUT!$H16) * (1-EXP(-EXP(INPUT!$E16 + INPUT!$F16 *LOG10($D22 * AP$12)))),
         IF(UPPER(INPUT!$D16)="LOGIT",
            INPUT!$H16 + (INPUT!$I16 - INPUT!$H16) /(1+EXP(-INPUT!$E16 - INPUT!$F16 *LOG10($D22 * AP$12))),
            IF(UPPER(INPUT!$D16)="GLOGIT",
               INPUT!$H16 + (INPUT!$I16 - INPUT!$H16) /(1+EXP(-INPUT!$E16 - INPUT!$F16 *LOG10($D22 * AP$12)))^INPUT!$G16,
               0
               )
            )
        ),
    " ")</f>
        <v>2.2055457271653367E-2</v>
      </c>
      <c r="AQ22" s="86">
        <f>IF($D22&gt;0,
      IF(UPPER(INPUT!$D16)="WEIBULL",
         INPUT!$H16 + (INPUT!$I16 - INPUT!$H16) * (1-EXP(-EXP(INPUT!$E16 + INPUT!$F16 *LOG10($D22 * AQ$12)))),
         IF(UPPER(INPUT!$D16)="LOGIT",
            INPUT!$H16 + (INPUT!$I16 - INPUT!$H16) /(1+EXP(-INPUT!$E16 - INPUT!$F16 *LOG10($D22 * AQ$12))),
            IF(UPPER(INPUT!$D16)="GLOGIT",
               INPUT!$H16 + (INPUT!$I16 - INPUT!$H16) /(1+EXP(-INPUT!$E16 - INPUT!$F16 *LOG10($D22 * AQ$12)))^INPUT!$G16,
               0
               )
            )
        ),
    " ")</f>
        <v>9.1501306446550523E-2</v>
      </c>
      <c r="AR22" s="86">
        <f>IF($D22&gt;0,
      IF(UPPER(INPUT!$D16)="WEIBULL",
         INPUT!$H16 + (INPUT!$I16 - INPUT!$H16) * (1-EXP(-EXP(INPUT!$E16 + INPUT!$F16 *LOG10($D22 * AR$12)))),
         IF(UPPER(INPUT!$D16)="LOGIT",
            INPUT!$H16 + (INPUT!$I16 - INPUT!$H16) /(1+EXP(-INPUT!$E16 - INPUT!$F16 *LOG10($D22 * AR$12))),
            IF(UPPER(INPUT!$D16)="GLOGIT",
               INPUT!$H16 + (INPUT!$I16 - INPUT!$H16) /(1+EXP(-INPUT!$E16 - INPUT!$F16 *LOG10($D22 * AR$12)))^INPUT!$G16,
               0
               )
            )
        ),
    " ")</f>
        <v>0.33827293200680741</v>
      </c>
      <c r="AS22" s="86">
        <f>IF($D22&gt;0,
      IF(UPPER(INPUT!$D16)="WEIBULL",
         INPUT!$H16 + (INPUT!$I16 - INPUT!$H16) * (1-EXP(-EXP(INPUT!$E16 + INPUT!$F16 *LOG10($D22 * AS$12)))),
         IF(UPPER(INPUT!$D16)="LOGIT",
            INPUT!$H16 + (INPUT!$I16 - INPUT!$H16) /(1+EXP(-INPUT!$E16 - INPUT!$F16 *LOG10($D22 * AS$12))),
            IF(UPPER(INPUT!$D16)="GLOGIT",
               INPUT!$H16 + (INPUT!$I16 - INPUT!$H16) /(1+EXP(-INPUT!$E16 - INPUT!$F16 *LOG10($D22 * AS$12)))^INPUT!$G16,
               0
               )
            )
        ),
    " ")</f>
        <v>0.83079165435184477</v>
      </c>
      <c r="AT22" s="86">
        <f>IF($D22&gt;0,
      IF(UPPER(INPUT!$D16)="WEIBULL",
         INPUT!$H16 + (INPUT!$I16 - INPUT!$H16) * (1-EXP(-EXP(INPUT!$E16 + INPUT!$F16 *LOG10($D22 * AT$12)))),
         IF(UPPER(INPUT!$D16)="LOGIT",
            INPUT!$H16 + (INPUT!$I16 - INPUT!$H16) /(1+EXP(-INPUT!$E16 - INPUT!$F16 *LOG10($D22 * AT$12))),
            IF(UPPER(INPUT!$D16)="GLOGIT",
               INPUT!$H16 + (INPUT!$I16 - INPUT!$H16) /(1+EXP(-INPUT!$E16 - INPUT!$F16 *LOG10($D22 * AT$12)))^INPUT!$G16,
               0
               )
            )
        ),
    " ")</f>
        <v>0.99952128937779416</v>
      </c>
      <c r="AU22" s="86">
        <f>IF($D22&gt;0,
      IF(UPPER(INPUT!$D16)="WEIBULL",
         INPUT!$H16 + (INPUT!$I16 - INPUT!$H16) * (1-EXP(-EXP(INPUT!$E16 + INPUT!$F16 *LOG10($D22 * AU$12)))),
         IF(UPPER(INPUT!$D16)="LOGIT",
            INPUT!$H16 + (INPUT!$I16 - INPUT!$H16) /(1+EXP(-INPUT!$E16 - INPUT!$F16 *LOG10($D22 * AU$12))),
            IF(UPPER(INPUT!$D16)="GLOGIT",
               INPUT!$H16 + (INPUT!$I16 - INPUT!$H16) /(1+EXP(-INPUT!$E16 - INPUT!$F16 *LOG10($D22 * AU$12)))^INPUT!$G16,
               0
               )
            )
        ),
    " ")</f>
        <v>0.99999999999999478</v>
      </c>
      <c r="AV22" s="86">
        <f>IF($D22&gt;0,
      IF(UPPER(INPUT!$D16)="WEIBULL",
         INPUT!$H16 + (INPUT!$I16 - INPUT!$H16) * (1-EXP(-EXP(INPUT!$E16 + INPUT!$F16 *LOG10($D22 * AV$12)))),
         IF(UPPER(INPUT!$D16)="LOGIT",
            INPUT!$H16 + (INPUT!$I16 - INPUT!$H16) /(1+EXP(-INPUT!$E16 - INPUT!$F16 *LOG10($D22 * AV$12))),
            IF(UPPER(INPUT!$D16)="GLOGIT",
               INPUT!$H16 + (INPUT!$I16 - INPUT!$H16) /(1+EXP(-INPUT!$E16 - INPUT!$F16 *LOG10($D22 * AV$12)))^INPUT!$G16,
               0
               )
            )
        ),
    " ")</f>
        <v>1</v>
      </c>
      <c r="AW22" s="86">
        <f>IF($D22&gt;0,
      IF(UPPER(INPUT!$D16)="WEIBULL",
         INPUT!$H16 + (INPUT!$I16 - INPUT!$H16) * (1-EXP(-EXP(INPUT!$E16 + INPUT!$F16 *LOG10($D22 * AW$12)))),
         IF(UPPER(INPUT!$D16)="LOGIT",
            INPUT!$H16 + (INPUT!$I16 - INPUT!$H16) /(1+EXP(-INPUT!$E16 - INPUT!$F16 *LOG10($D22 * AW$12))),
            IF(UPPER(INPUT!$D16)="GLOGIT",
               INPUT!$H16 + (INPUT!$I16 - INPUT!$H16) /(1+EXP(-INPUT!$E16 - INPUT!$F16 *LOG10($D22 * AW$12)))^INPUT!$G16,
               0
               )
            )
        ),
    " ")</f>
        <v>1</v>
      </c>
      <c r="AX22" s="86">
        <f>IF($D22&gt;0,
      IF(UPPER(INPUT!$D16)="WEIBULL",
         INPUT!$H16 + (INPUT!$I16 - INPUT!$H16) * (1-EXP(-EXP(INPUT!$E16 + INPUT!$F16 *LOG10($D22 * AX$12)))),
         IF(UPPER(INPUT!$D16)="LOGIT",
            INPUT!$H16 + (INPUT!$I16 - INPUT!$H16) /(1+EXP(-INPUT!$E16 - INPUT!$F16 *LOG10($D22 * AX$12))),
            IF(UPPER(INPUT!$D16)="GLOGIT",
               INPUT!$H16 + (INPUT!$I16 - INPUT!$H16) /(1+EXP(-INPUT!$E16 - INPUT!$F16 *LOG10($D22 * AX$12)))^INPUT!$G16,
               0
               )
            )
        ),
    " ")</f>
        <v>1</v>
      </c>
      <c r="AY22" s="86">
        <f>IF($D22&gt;0,
      IF(UPPER(INPUT!$D16)="WEIBULL",
         INPUT!$H16 + (INPUT!$I16 - INPUT!$H16) * (1-EXP(-EXP(INPUT!$E16 + INPUT!$F16 *LOG10($D22 * AY$12)))),
         IF(UPPER(INPUT!$D16)="LOGIT",
            INPUT!$H16 + (INPUT!$I16 - INPUT!$H16) /(1+EXP(-INPUT!$E16 - INPUT!$F16 *LOG10($D22 * AY$12))),
            IF(UPPER(INPUT!$D16)="GLOGIT",
               INPUT!$H16 + (INPUT!$I16 - INPUT!$H16) /(1+EXP(-INPUT!$E16 - INPUT!$F16 *LOG10($D22 * AY$12)))^INPUT!$G16,
               0
               )
            )
        ),
    " ")</f>
        <v>1</v>
      </c>
      <c r="AZ22" s="86">
        <f>IF($D22&gt;0,
      IF(UPPER(INPUT!$D16)="WEIBULL",
         INPUT!$H16 + (INPUT!$I16 - INPUT!$H16) * (1-EXP(-EXP(INPUT!$E16 + INPUT!$F16 *LOG10($D22 * AZ$12)))),
         IF(UPPER(INPUT!$D16)="LOGIT",
            INPUT!$H16 + (INPUT!$I16 - INPUT!$H16) /(1+EXP(-INPUT!$E16 - INPUT!$F16 *LOG10($D22 * AZ$12))),
            IF(UPPER(INPUT!$D16)="GLOGIT",
               INPUT!$H16 + (INPUT!$I16 - INPUT!$H16) /(1+EXP(-INPUT!$E16 - INPUT!$F16 *LOG10($D22 * AZ$12)))^INPUT!$G16,
               0
               )
            )
        ),
    " ")</f>
        <v>1</v>
      </c>
      <c r="BA22" s="86">
        <f>IF($D22&gt;0,
      IF(UPPER(INPUT!$D16)="WEIBULL",
         INPUT!$H16 + (INPUT!$I16 - INPUT!$H16) * (1-EXP(-EXP(INPUT!$E16 + INPUT!$F16 *LOG10($D22 * BA$12)))),
         IF(UPPER(INPUT!$D16)="LOGIT",
            INPUT!$H16 + (INPUT!$I16 - INPUT!$H16) /(1+EXP(-INPUT!$E16 - INPUT!$F16 *LOG10($D22 * BA$12))),
            IF(UPPER(INPUT!$D16)="GLOGIT",
               INPUT!$H16 + (INPUT!$I16 - INPUT!$H16) /(1+EXP(-INPUT!$E16 - INPUT!$F16 *LOG10($D22 * BA$12)))^INPUT!$G16,
               0
               )
            )
        ),
    " ")</f>
        <v>1</v>
      </c>
      <c r="BB22" s="86">
        <f>IF($D22&gt;0,
      IF(UPPER(INPUT!$D16)="WEIBULL",
         INPUT!$H16 + (INPUT!$I16 - INPUT!$H16) * (1-EXP(-EXP(INPUT!$E16 + INPUT!$F16 *LOG10($D22 * BB$12)))),
         IF(UPPER(INPUT!$D16)="LOGIT",
            INPUT!$H16 + (INPUT!$I16 - INPUT!$H16) /(1+EXP(-INPUT!$E16 - INPUT!$F16 *LOG10($D22 * BB$12))),
            IF(UPPER(INPUT!$D16)="GLOGIT",
               INPUT!$H16 + (INPUT!$I16 - INPUT!$H16) /(1+EXP(-INPUT!$E16 - INPUT!$F16 *LOG10($D22 * BB$12)))^INPUT!$G16,
               0
               )
            )
        ),
    " ")</f>
        <v>1</v>
      </c>
      <c r="BC22" s="87">
        <f>IF($D22&gt;0,
      IF(UPPER(INPUT!$D16)="WEIBULL",
         INPUT!$H16 + (INPUT!$I16 - INPUT!$H16) * (1-EXP(-EXP(INPUT!$E16 + INPUT!$F16 *LOG10($D22 * BC$12)))),
         IF(UPPER(INPUT!$D16)="LOGIT",
            INPUT!$H16 + (INPUT!$I16 - INPUT!$H16) /(1+EXP(-INPUT!$E16 - INPUT!$F16 *LOG10($D22 * BC$12))),
            IF(UPPER(INPUT!$D16)="GLOGIT",
               INPUT!$H16 + (INPUT!$I16 - INPUT!$H16) /(1+EXP(-INPUT!$E16 - INPUT!$F16 *LOG10($D22 * BC$12)))^INPUT!$G16,
               0
               )
            )
        ),
    " ")</f>
        <v>1</v>
      </c>
    </row>
    <row r="23" spans="2:55" x14ac:dyDescent="0.4">
      <c r="B23" s="41"/>
      <c r="C23" s="1" t="str">
        <f>INPUT!C17</f>
        <v>Naproxen sodium salt</v>
      </c>
      <c r="D23" s="2">
        <f>INPUT!L17</f>
        <v>0.5238751687830242</v>
      </c>
      <c r="E23" s="85">
        <f>IF($D23&gt;0,
      IF(UPPER(INPUT!$D17)="WEIBULL",
         INPUT!$H17 + (INPUT!$I17 - INPUT!$H17) * (1-EXP(-EXP(INPUT!$E17 + INPUT!$F17 *LOG10($D23 * E$12)))),
         IF(UPPER(INPUT!$D17)="LOGIT",
            INPUT!$H17 + (INPUT!$I17 - INPUT!$H17) /(1+EXP(-INPUT!$E17 - INPUT!$F17 *LOG10($D23 * E$12))),
            IF(UPPER(INPUT!$D17)="GLOGIT",
               INPUT!$H17 + (INPUT!$I17 - INPUT!$H17) /(1+EXP(-INPUT!$E17 - INPUT!$F17 *LOG10($D23 * E$12)))^INPUT!$G17,
               0
               )
            )
        ),
    " ")</f>
        <v>0</v>
      </c>
      <c r="F23" s="86">
        <f>IF($D23&gt;0,
      IF(UPPER(INPUT!$D17)="WEIBULL",
         INPUT!$H17 + (INPUT!$I17 - INPUT!$H17) * (1-EXP(-EXP(INPUT!$E17 + INPUT!$F17 *LOG10($D23 * F$12)))),
         IF(UPPER(INPUT!$D17)="LOGIT",
            INPUT!$H17 + (INPUT!$I17 - INPUT!$H17) /(1+EXP(-INPUT!$E17 - INPUT!$F17 *LOG10($D23 * F$12))),
            IF(UPPER(INPUT!$D17)="GLOGIT",
               INPUT!$H17 + (INPUT!$I17 - INPUT!$H17) /(1+EXP(-INPUT!$E17 - INPUT!$F17 *LOG10($D23 * F$12)))^INPUT!$G17,
               0
               )
            )
        ),
    " ")</f>
        <v>0</v>
      </c>
      <c r="G23" s="86">
        <f>IF($D23&gt;0,
      IF(UPPER(INPUT!$D17)="WEIBULL",
         INPUT!$H17 + (INPUT!$I17 - INPUT!$H17) * (1-EXP(-EXP(INPUT!$E17 + INPUT!$F17 *LOG10($D23 * G$12)))),
         IF(UPPER(INPUT!$D17)="LOGIT",
            INPUT!$H17 + (INPUT!$I17 - INPUT!$H17) /(1+EXP(-INPUT!$E17 - INPUT!$F17 *LOG10($D23 * G$12))),
            IF(UPPER(INPUT!$D17)="GLOGIT",
               INPUT!$H17 + (INPUT!$I17 - INPUT!$H17) /(1+EXP(-INPUT!$E17 - INPUT!$F17 *LOG10($D23 * G$12)))^INPUT!$G17,
               0
               )
            )
        ),
    " ")</f>
        <v>0</v>
      </c>
      <c r="H23" s="86">
        <f>IF($D23&gt;0,
      IF(UPPER(INPUT!$D17)="WEIBULL",
         INPUT!$H17 + (INPUT!$I17 - INPUT!$H17) * (1-EXP(-EXP(INPUT!$E17 + INPUT!$F17 *LOG10($D23 * H$12)))),
         IF(UPPER(INPUT!$D17)="LOGIT",
            INPUT!$H17 + (INPUT!$I17 - INPUT!$H17) /(1+EXP(-INPUT!$E17 - INPUT!$F17 *LOG10($D23 * H$12))),
            IF(UPPER(INPUT!$D17)="GLOGIT",
               INPUT!$H17 + (INPUT!$I17 - INPUT!$H17) /(1+EXP(-INPUT!$E17 - INPUT!$F17 *LOG10($D23 * H$12)))^INPUT!$G17,
               0
               )
            )
        ),
    " ")</f>
        <v>0</v>
      </c>
      <c r="I23" s="86">
        <f>IF($D23&gt;0,
      IF(UPPER(INPUT!$D17)="WEIBULL",
         INPUT!$H17 + (INPUT!$I17 - INPUT!$H17) * (1-EXP(-EXP(INPUT!$E17 + INPUT!$F17 *LOG10($D23 * I$12)))),
         IF(UPPER(INPUT!$D17)="LOGIT",
            INPUT!$H17 + (INPUT!$I17 - INPUT!$H17) /(1+EXP(-INPUT!$E17 - INPUT!$F17 *LOG10($D23 * I$12))),
            IF(UPPER(INPUT!$D17)="GLOGIT",
               INPUT!$H17 + (INPUT!$I17 - INPUT!$H17) /(1+EXP(-INPUT!$E17 - INPUT!$F17 *LOG10($D23 * I$12)))^INPUT!$G17,
               0
               )
            )
        ),
    " ")</f>
        <v>0</v>
      </c>
      <c r="J23" s="86">
        <f>IF($D23&gt;0,
      IF(UPPER(INPUT!$D17)="WEIBULL",
         INPUT!$H17 + (INPUT!$I17 - INPUT!$H17) * (1-EXP(-EXP(INPUT!$E17 + INPUT!$F17 *LOG10($D23 * J$12)))),
         IF(UPPER(INPUT!$D17)="LOGIT",
            INPUT!$H17 + (INPUT!$I17 - INPUT!$H17) /(1+EXP(-INPUT!$E17 - INPUT!$F17 *LOG10($D23 * J$12))),
            IF(UPPER(INPUT!$D17)="GLOGIT",
               INPUT!$H17 + (INPUT!$I17 - INPUT!$H17) /(1+EXP(-INPUT!$E17 - INPUT!$F17 *LOG10($D23 * J$12)))^INPUT!$G17,
               0
               )
            )
        ),
    " ")</f>
        <v>0</v>
      </c>
      <c r="K23" s="86">
        <f>IF($D23&gt;0,
      IF(UPPER(INPUT!$D17)="WEIBULL",
         INPUT!$H17 + (INPUT!$I17 - INPUT!$H17) * (1-EXP(-EXP(INPUT!$E17 + INPUT!$F17 *LOG10($D23 * K$12)))),
         IF(UPPER(INPUT!$D17)="LOGIT",
            INPUT!$H17 + (INPUT!$I17 - INPUT!$H17) /(1+EXP(-INPUT!$E17 - INPUT!$F17 *LOG10($D23 * K$12))),
            IF(UPPER(INPUT!$D17)="GLOGIT",
               INPUT!$H17 + (INPUT!$I17 - INPUT!$H17) /(1+EXP(-INPUT!$E17 - INPUT!$F17 *LOG10($D23 * K$12)))^INPUT!$G17,
               0
               )
            )
        ),
    " ")</f>
        <v>0</v>
      </c>
      <c r="L23" s="86">
        <f>IF($D23&gt;0,
      IF(UPPER(INPUT!$D17)="WEIBULL",
         INPUT!$H17 + (INPUT!$I17 - INPUT!$H17) * (1-EXP(-EXP(INPUT!$E17 + INPUT!$F17 *LOG10($D23 * L$12)))),
         IF(UPPER(INPUT!$D17)="LOGIT",
            INPUT!$H17 + (INPUT!$I17 - INPUT!$H17) /(1+EXP(-INPUT!$E17 - INPUT!$F17 *LOG10($D23 * L$12))),
            IF(UPPER(INPUT!$D17)="GLOGIT",
               INPUT!$H17 + (INPUT!$I17 - INPUT!$H17) /(1+EXP(-INPUT!$E17 - INPUT!$F17 *LOG10($D23 * L$12)))^INPUT!$G17,
               0
               )
            )
        ),
    " ")</f>
        <v>0</v>
      </c>
      <c r="M23" s="86">
        <f>IF($D23&gt;0,
      IF(UPPER(INPUT!$D17)="WEIBULL",
         INPUT!$H17 + (INPUT!$I17 - INPUT!$H17) * (1-EXP(-EXP(INPUT!$E17 + INPUT!$F17 *LOG10($D23 * M$12)))),
         IF(UPPER(INPUT!$D17)="LOGIT",
            INPUT!$H17 + (INPUT!$I17 - INPUT!$H17) /(1+EXP(-INPUT!$E17 - INPUT!$F17 *LOG10($D23 * M$12))),
            IF(UPPER(INPUT!$D17)="GLOGIT",
               INPUT!$H17 + (INPUT!$I17 - INPUT!$H17) /(1+EXP(-INPUT!$E17 - INPUT!$F17 *LOG10($D23 * M$12)))^INPUT!$G17,
               0
               )
            )
        ),
    " ")</f>
        <v>0</v>
      </c>
      <c r="N23" s="86">
        <f>IF($D23&gt;0,
      IF(UPPER(INPUT!$D17)="WEIBULL",
         INPUT!$H17 + (INPUT!$I17 - INPUT!$H17) * (1-EXP(-EXP(INPUT!$E17 + INPUT!$F17 *LOG10($D23 * N$12)))),
         IF(UPPER(INPUT!$D17)="LOGIT",
            INPUT!$H17 + (INPUT!$I17 - INPUT!$H17) /(1+EXP(-INPUT!$E17 - INPUT!$F17 *LOG10($D23 * N$12))),
            IF(UPPER(INPUT!$D17)="GLOGIT",
               INPUT!$H17 + (INPUT!$I17 - INPUT!$H17) /(1+EXP(-INPUT!$E17 - INPUT!$F17 *LOG10($D23 * N$12)))^INPUT!$G17,
               0
               )
            )
        ),
    " ")</f>
        <v>0</v>
      </c>
      <c r="O23" s="86">
        <f>IF($D23&gt;0,
      IF(UPPER(INPUT!$D17)="WEIBULL",
         INPUT!$H17 + (INPUT!$I17 - INPUT!$H17) * (1-EXP(-EXP(INPUT!$E17 + INPUT!$F17 *LOG10($D23 * O$12)))),
         IF(UPPER(INPUT!$D17)="LOGIT",
            INPUT!$H17 + (INPUT!$I17 - INPUT!$H17) /(1+EXP(-INPUT!$E17 - INPUT!$F17 *LOG10($D23 * O$12))),
            IF(UPPER(INPUT!$D17)="GLOGIT",
               INPUT!$H17 + (INPUT!$I17 - INPUT!$H17) /(1+EXP(-INPUT!$E17 - INPUT!$F17 *LOG10($D23 * O$12)))^INPUT!$G17,
               0
               )
            )
        ),
    " ")</f>
        <v>0</v>
      </c>
      <c r="P23" s="86">
        <f>IF($D23&gt;0,
      IF(UPPER(INPUT!$D17)="WEIBULL",
         INPUT!$H17 + (INPUT!$I17 - INPUT!$H17) * (1-EXP(-EXP(INPUT!$E17 + INPUT!$F17 *LOG10($D23 * P$12)))),
         IF(UPPER(INPUT!$D17)="LOGIT",
            INPUT!$H17 + (INPUT!$I17 - INPUT!$H17) /(1+EXP(-INPUT!$E17 - INPUT!$F17 *LOG10($D23 * P$12))),
            IF(UPPER(INPUT!$D17)="GLOGIT",
               INPUT!$H17 + (INPUT!$I17 - INPUT!$H17) /(1+EXP(-INPUT!$E17 - INPUT!$F17 *LOG10($D23 * P$12)))^INPUT!$G17,
               0
               )
            )
        ),
    " ")</f>
        <v>0</v>
      </c>
      <c r="Q23" s="86">
        <f>IF($D23&gt;0,
      IF(UPPER(INPUT!$D17)="WEIBULL",
         INPUT!$H17 + (INPUT!$I17 - INPUT!$H17) * (1-EXP(-EXP(INPUT!$E17 + INPUT!$F17 *LOG10($D23 * Q$12)))),
         IF(UPPER(INPUT!$D17)="LOGIT",
            INPUT!$H17 + (INPUT!$I17 - INPUT!$H17) /(1+EXP(-INPUT!$E17 - INPUT!$F17 *LOG10($D23 * Q$12))),
            IF(UPPER(INPUT!$D17)="GLOGIT",
               INPUT!$H17 + (INPUT!$I17 - INPUT!$H17) /(1+EXP(-INPUT!$E17 - INPUT!$F17 *LOG10($D23 * Q$12)))^INPUT!$G17,
               0
               )
            )
        ),
    " ")</f>
        <v>0</v>
      </c>
      <c r="R23" s="86">
        <f>IF($D23&gt;0,
      IF(UPPER(INPUT!$D17)="WEIBULL",
         INPUT!$H17 + (INPUT!$I17 - INPUT!$H17) * (1-EXP(-EXP(INPUT!$E17 + INPUT!$F17 *LOG10($D23 * R$12)))),
         IF(UPPER(INPUT!$D17)="LOGIT",
            INPUT!$H17 + (INPUT!$I17 - INPUT!$H17) /(1+EXP(-INPUT!$E17 - INPUT!$F17 *LOG10($D23 * R$12))),
            IF(UPPER(INPUT!$D17)="GLOGIT",
               INPUT!$H17 + (INPUT!$I17 - INPUT!$H17) /(1+EXP(-INPUT!$E17 - INPUT!$F17 *LOG10($D23 * R$12)))^INPUT!$G17,
               0
               )
            )
        ),
    " ")</f>
        <v>0</v>
      </c>
      <c r="S23" s="86">
        <f>IF($D23&gt;0,
      IF(UPPER(INPUT!$D17)="WEIBULL",
         INPUT!$H17 + (INPUT!$I17 - INPUT!$H17) * (1-EXP(-EXP(INPUT!$E17 + INPUT!$F17 *LOG10($D23 * S$12)))),
         IF(UPPER(INPUT!$D17)="LOGIT",
            INPUT!$H17 + (INPUT!$I17 - INPUT!$H17) /(1+EXP(-INPUT!$E17 - INPUT!$F17 *LOG10($D23 * S$12))),
            IF(UPPER(INPUT!$D17)="GLOGIT",
               INPUT!$H17 + (INPUT!$I17 - INPUT!$H17) /(1+EXP(-INPUT!$E17 - INPUT!$F17 *LOG10($D23 * S$12)))^INPUT!$G17,
               0
               )
            )
        ),
    " ")</f>
        <v>0</v>
      </c>
      <c r="T23" s="86">
        <f>IF($D23&gt;0,
      IF(UPPER(INPUT!$D17)="WEIBULL",
         INPUT!$H17 + (INPUT!$I17 - INPUT!$H17) * (1-EXP(-EXP(INPUT!$E17 + INPUT!$F17 *LOG10($D23 * T$12)))),
         IF(UPPER(INPUT!$D17)="LOGIT",
            INPUT!$H17 + (INPUT!$I17 - INPUT!$H17) /(1+EXP(-INPUT!$E17 - INPUT!$F17 *LOG10($D23 * T$12))),
            IF(UPPER(INPUT!$D17)="GLOGIT",
               INPUT!$H17 + (INPUT!$I17 - INPUT!$H17) /(1+EXP(-INPUT!$E17 - INPUT!$F17 *LOG10($D23 * T$12)))^INPUT!$G17,
               0
               )
            )
        ),
    " ")</f>
        <v>0</v>
      </c>
      <c r="U23" s="86">
        <f>IF($D23&gt;0,
      IF(UPPER(INPUT!$D17)="WEIBULL",
         INPUT!$H17 + (INPUT!$I17 - INPUT!$H17) * (1-EXP(-EXP(INPUT!$E17 + INPUT!$F17 *LOG10($D23 * U$12)))),
         IF(UPPER(INPUT!$D17)="LOGIT",
            INPUT!$H17 + (INPUT!$I17 - INPUT!$H17) /(1+EXP(-INPUT!$E17 - INPUT!$F17 *LOG10($D23 * U$12))),
            IF(UPPER(INPUT!$D17)="GLOGIT",
               INPUT!$H17 + (INPUT!$I17 - INPUT!$H17) /(1+EXP(-INPUT!$E17 - INPUT!$F17 *LOG10($D23 * U$12)))^INPUT!$G17,
               0
               )
            )
        ),
    " ")</f>
        <v>0</v>
      </c>
      <c r="V23" s="86">
        <f>IF($D23&gt;0,
      IF(UPPER(INPUT!$D17)="WEIBULL",
         INPUT!$H17 + (INPUT!$I17 - INPUT!$H17) * (1-EXP(-EXP(INPUT!$E17 + INPUT!$F17 *LOG10($D23 * V$12)))),
         IF(UPPER(INPUT!$D17)="LOGIT",
            INPUT!$H17 + (INPUT!$I17 - INPUT!$H17) /(1+EXP(-INPUT!$E17 - INPUT!$F17 *LOG10($D23 * V$12))),
            IF(UPPER(INPUT!$D17)="GLOGIT",
               INPUT!$H17 + (INPUT!$I17 - INPUT!$H17) /(1+EXP(-INPUT!$E17 - INPUT!$F17 *LOG10($D23 * V$12)))^INPUT!$G17,
               0
               )
            )
        ),
    " ")</f>
        <v>0</v>
      </c>
      <c r="W23" s="86">
        <f>IF($D23&gt;0,
      IF(UPPER(INPUT!$D17)="WEIBULL",
         INPUT!$H17 + (INPUT!$I17 - INPUT!$H17) * (1-EXP(-EXP(INPUT!$E17 + INPUT!$F17 *LOG10($D23 * W$12)))),
         IF(UPPER(INPUT!$D17)="LOGIT",
            INPUT!$H17 + (INPUT!$I17 - INPUT!$H17) /(1+EXP(-INPUT!$E17 - INPUT!$F17 *LOG10($D23 * W$12))),
            IF(UPPER(INPUT!$D17)="GLOGIT",
               INPUT!$H17 + (INPUT!$I17 - INPUT!$H17) /(1+EXP(-INPUT!$E17 - INPUT!$F17 *LOG10($D23 * W$12)))^INPUT!$G17,
               0
               )
            )
        ),
    " ")</f>
        <v>0</v>
      </c>
      <c r="X23" s="86">
        <f>IF($D23&gt;0,
      IF(UPPER(INPUT!$D17)="WEIBULL",
         INPUT!$H17 + (INPUT!$I17 - INPUT!$H17) * (1-EXP(-EXP(INPUT!$E17 + INPUT!$F17 *LOG10($D23 * X$12)))),
         IF(UPPER(INPUT!$D17)="LOGIT",
            INPUT!$H17 + (INPUT!$I17 - INPUT!$H17) /(1+EXP(-INPUT!$E17 - INPUT!$F17 *LOG10($D23 * X$12))),
            IF(UPPER(INPUT!$D17)="GLOGIT",
               INPUT!$H17 + (INPUT!$I17 - INPUT!$H17) /(1+EXP(-INPUT!$E17 - INPUT!$F17 *LOG10($D23 * X$12)))^INPUT!$G17,
               0
               )
            )
        ),
    " ")</f>
        <v>0</v>
      </c>
      <c r="Y23" s="86">
        <f>IF($D23&gt;0,
      IF(UPPER(INPUT!$D17)="WEIBULL",
         INPUT!$H17 + (INPUT!$I17 - INPUT!$H17) * (1-EXP(-EXP(INPUT!$E17 + INPUT!$F17 *LOG10($D23 * Y$12)))),
         IF(UPPER(INPUT!$D17)="LOGIT",
            INPUT!$H17 + (INPUT!$I17 - INPUT!$H17) /(1+EXP(-INPUT!$E17 - INPUT!$F17 *LOG10($D23 * Y$12))),
            IF(UPPER(INPUT!$D17)="GLOGIT",
               INPUT!$H17 + (INPUT!$I17 - INPUT!$H17) /(1+EXP(-INPUT!$E17 - INPUT!$F17 *LOG10($D23 * Y$12)))^INPUT!$G17,
               0
               )
            )
        ),
    " ")</f>
        <v>0</v>
      </c>
      <c r="Z23" s="86">
        <f>IF($D23&gt;0,
      IF(UPPER(INPUT!$D17)="WEIBULL",
         INPUT!$H17 + (INPUT!$I17 - INPUT!$H17) * (1-EXP(-EXP(INPUT!$E17 + INPUT!$F17 *LOG10($D23 * Z$12)))),
         IF(UPPER(INPUT!$D17)="LOGIT",
            INPUT!$H17 + (INPUT!$I17 - INPUT!$H17) /(1+EXP(-INPUT!$E17 - INPUT!$F17 *LOG10($D23 * Z$12))),
            IF(UPPER(INPUT!$D17)="GLOGIT",
               INPUT!$H17 + (INPUT!$I17 - INPUT!$H17) /(1+EXP(-INPUT!$E17 - INPUT!$F17 *LOG10($D23 * Z$12)))^INPUT!$G17,
               0
               )
            )
        ),
    " ")</f>
        <v>0</v>
      </c>
      <c r="AA23" s="86">
        <f>IF($D23&gt;0,
      IF(UPPER(INPUT!$D17)="WEIBULL",
         INPUT!$H17 + (INPUT!$I17 - INPUT!$H17) * (1-EXP(-EXP(INPUT!$E17 + INPUT!$F17 *LOG10($D23 * AA$12)))),
         IF(UPPER(INPUT!$D17)="LOGIT",
            INPUT!$H17 + (INPUT!$I17 - INPUT!$H17) /(1+EXP(-INPUT!$E17 - INPUT!$F17 *LOG10($D23 * AA$12))),
            IF(UPPER(INPUT!$D17)="GLOGIT",
               INPUT!$H17 + (INPUT!$I17 - INPUT!$H17) /(1+EXP(-INPUT!$E17 - INPUT!$F17 *LOG10($D23 * AA$12)))^INPUT!$G17,
               0
               )
            )
        ),
    " ")</f>
        <v>0</v>
      </c>
      <c r="AB23" s="86">
        <f>IF($D23&gt;0,
      IF(UPPER(INPUT!$D17)="WEIBULL",
         INPUT!$H17 + (INPUT!$I17 - INPUT!$H17) * (1-EXP(-EXP(INPUT!$E17 + INPUT!$F17 *LOG10($D23 * AB$12)))),
         IF(UPPER(INPUT!$D17)="LOGIT",
            INPUT!$H17 + (INPUT!$I17 - INPUT!$H17) /(1+EXP(-INPUT!$E17 - INPUT!$F17 *LOG10($D23 * AB$12))),
            IF(UPPER(INPUT!$D17)="GLOGIT",
               INPUT!$H17 + (INPUT!$I17 - INPUT!$H17) /(1+EXP(-INPUT!$E17 - INPUT!$F17 *LOG10($D23 * AB$12)))^INPUT!$G17,
               0
               )
            )
        ),
    " ")</f>
        <v>0</v>
      </c>
      <c r="AC23" s="86">
        <f>IF($D23&gt;0,
      IF(UPPER(INPUT!$D17)="WEIBULL",
         INPUT!$H17 + (INPUT!$I17 - INPUT!$H17) * (1-EXP(-EXP(INPUT!$E17 + INPUT!$F17 *LOG10($D23 * AC$12)))),
         IF(UPPER(INPUT!$D17)="LOGIT",
            INPUT!$H17 + (INPUT!$I17 - INPUT!$H17) /(1+EXP(-INPUT!$E17 - INPUT!$F17 *LOG10($D23 * AC$12))),
            IF(UPPER(INPUT!$D17)="GLOGIT",
               INPUT!$H17 + (INPUT!$I17 - INPUT!$H17) /(1+EXP(-INPUT!$E17 - INPUT!$F17 *LOG10($D23 * AC$12)))^INPUT!$G17,
               0
               )
            )
        ),
    " ")</f>
        <v>0</v>
      </c>
      <c r="AD23" s="86">
        <f>IF($D23&gt;0,
      IF(UPPER(INPUT!$D17)="WEIBULL",
         INPUT!$H17 + (INPUT!$I17 - INPUT!$H17) * (1-EXP(-EXP(INPUT!$E17 + INPUT!$F17 *LOG10($D23 * AD$12)))),
         IF(UPPER(INPUT!$D17)="LOGIT",
            INPUT!$H17 + (INPUT!$I17 - INPUT!$H17) /(1+EXP(-INPUT!$E17 - INPUT!$F17 *LOG10($D23 * AD$12))),
            IF(UPPER(INPUT!$D17)="GLOGIT",
               INPUT!$H17 + (INPUT!$I17 - INPUT!$H17) /(1+EXP(-INPUT!$E17 - INPUT!$F17 *LOG10($D23 * AD$12)))^INPUT!$G17,
               0
               )
            )
        ),
    " ")</f>
        <v>0</v>
      </c>
      <c r="AE23" s="86">
        <f>IF($D23&gt;0,
      IF(UPPER(INPUT!$D17)="WEIBULL",
         INPUT!$H17 + (INPUT!$I17 - INPUT!$H17) * (1-EXP(-EXP(INPUT!$E17 + INPUT!$F17 *LOG10($D23 * AE$12)))),
         IF(UPPER(INPUT!$D17)="LOGIT",
            INPUT!$H17 + (INPUT!$I17 - INPUT!$H17) /(1+EXP(-INPUT!$E17 - INPUT!$F17 *LOG10($D23 * AE$12))),
            IF(UPPER(INPUT!$D17)="GLOGIT",
               INPUT!$H17 + (INPUT!$I17 - INPUT!$H17) /(1+EXP(-INPUT!$E17 - INPUT!$F17 *LOG10($D23 * AE$12)))^INPUT!$G17,
               0
               )
            )
        ),
    " ")</f>
        <v>0</v>
      </c>
      <c r="AF23" s="86">
        <f>IF($D23&gt;0,
      IF(UPPER(INPUT!$D17)="WEIBULL",
         INPUT!$H17 + (INPUT!$I17 - INPUT!$H17) * (1-EXP(-EXP(INPUT!$E17 + INPUT!$F17 *LOG10($D23 * AF$12)))),
         IF(UPPER(INPUT!$D17)="LOGIT",
            INPUT!$H17 + (INPUT!$I17 - INPUT!$H17) /(1+EXP(-INPUT!$E17 - INPUT!$F17 *LOG10($D23 * AF$12))),
            IF(UPPER(INPUT!$D17)="GLOGIT",
               INPUT!$H17 + (INPUT!$I17 - INPUT!$H17) /(1+EXP(-INPUT!$E17 - INPUT!$F17 *LOG10($D23 * AF$12)))^INPUT!$G17,
               0
               )
            )
        ),
    " ")</f>
        <v>0</v>
      </c>
      <c r="AG23" s="86">
        <f>IF($D23&gt;0,
      IF(UPPER(INPUT!$D17)="WEIBULL",
         INPUT!$H17 + (INPUT!$I17 - INPUT!$H17) * (1-EXP(-EXP(INPUT!$E17 + INPUT!$F17 *LOG10($D23 * AG$12)))),
         IF(UPPER(INPUT!$D17)="LOGIT",
            INPUT!$H17 + (INPUT!$I17 - INPUT!$H17) /(1+EXP(-INPUT!$E17 - INPUT!$F17 *LOG10($D23 * AG$12))),
            IF(UPPER(INPUT!$D17)="GLOGIT",
               INPUT!$H17 + (INPUT!$I17 - INPUT!$H17) /(1+EXP(-INPUT!$E17 - INPUT!$F17 *LOG10($D23 * AG$12)))^INPUT!$G17,
               0
               )
            )
        ),
    " ")</f>
        <v>0</v>
      </c>
      <c r="AH23" s="86">
        <f>IF($D23&gt;0,
      IF(UPPER(INPUT!$D17)="WEIBULL",
         INPUT!$H17 + (INPUT!$I17 - INPUT!$H17) * (1-EXP(-EXP(INPUT!$E17 + INPUT!$F17 *LOG10($D23 * AH$12)))),
         IF(UPPER(INPUT!$D17)="LOGIT",
            INPUT!$H17 + (INPUT!$I17 - INPUT!$H17) /(1+EXP(-INPUT!$E17 - INPUT!$F17 *LOG10($D23 * AH$12))),
            IF(UPPER(INPUT!$D17)="GLOGIT",
               INPUT!$H17 + (INPUT!$I17 - INPUT!$H17) /(1+EXP(-INPUT!$E17 - INPUT!$F17 *LOG10($D23 * AH$12)))^INPUT!$G17,
               0
               )
            )
        ),
    " ")</f>
        <v>0</v>
      </c>
      <c r="AI23" s="86">
        <f>IF($D23&gt;0,
      IF(UPPER(INPUT!$D17)="WEIBULL",
         INPUT!$H17 + (INPUT!$I17 - INPUT!$H17) * (1-EXP(-EXP(INPUT!$E17 + INPUT!$F17 *LOG10($D23 * AI$12)))),
         IF(UPPER(INPUT!$D17)="LOGIT",
            INPUT!$H17 + (INPUT!$I17 - INPUT!$H17) /(1+EXP(-INPUT!$E17 - INPUT!$F17 *LOG10($D23 * AI$12))),
            IF(UPPER(INPUT!$D17)="GLOGIT",
               INPUT!$H17 + (INPUT!$I17 - INPUT!$H17) /(1+EXP(-INPUT!$E17 - INPUT!$F17 *LOG10($D23 * AI$12)))^INPUT!$G17,
               0
               )
            )
        ),
    " ")</f>
        <v>3.3306690738754696E-16</v>
      </c>
      <c r="AJ23" s="86">
        <f>IF($D23&gt;0,
      IF(UPPER(INPUT!$D17)="WEIBULL",
         INPUT!$H17 + (INPUT!$I17 - INPUT!$H17) * (1-EXP(-EXP(INPUT!$E17 + INPUT!$F17 *LOG10($D23 * AJ$12)))),
         IF(UPPER(INPUT!$D17)="LOGIT",
            INPUT!$H17 + (INPUT!$I17 - INPUT!$H17) /(1+EXP(-INPUT!$E17 - INPUT!$F17 *LOG10($D23 * AJ$12))),
            IF(UPPER(INPUT!$D17)="GLOGIT",
               INPUT!$H17 + (INPUT!$I17 - INPUT!$H17) /(1+EXP(-INPUT!$E17 - INPUT!$F17 *LOG10($D23 * AJ$12)))^INPUT!$G17,
               0
               )
            )
        ),
    " ")</f>
        <v>1.1768364061026659E-14</v>
      </c>
      <c r="AK23" s="86">
        <f>IF($D23&gt;0,
      IF(UPPER(INPUT!$D17)="WEIBULL",
         INPUT!$H17 + (INPUT!$I17 - INPUT!$H17) * (1-EXP(-EXP(INPUT!$E17 + INPUT!$F17 *LOG10($D23 * AK$12)))),
         IF(UPPER(INPUT!$D17)="LOGIT",
            INPUT!$H17 + (INPUT!$I17 - INPUT!$H17) /(1+EXP(-INPUT!$E17 - INPUT!$F17 *LOG10($D23 * AK$12))),
            IF(UPPER(INPUT!$D17)="GLOGIT",
               INPUT!$H17 + (INPUT!$I17 - INPUT!$H17) /(1+EXP(-INPUT!$E17 - INPUT!$F17 *LOG10($D23 * AK$12)))^INPUT!$G17,
               0
               )
            )
        ),
    " ")</f>
        <v>3.8269387658829146E-13</v>
      </c>
      <c r="AL23" s="86">
        <f>IF($D23&gt;0,
      IF(UPPER(INPUT!$D17)="WEIBULL",
         INPUT!$H17 + (INPUT!$I17 - INPUT!$H17) * (1-EXP(-EXP(INPUT!$E17 + INPUT!$F17 *LOG10($D23 * AL$12)))),
         IF(UPPER(INPUT!$D17)="LOGIT",
            INPUT!$H17 + (INPUT!$I17 - INPUT!$H17) /(1+EXP(-INPUT!$E17 - INPUT!$F17 *LOG10($D23 * AL$12))),
            IF(UPPER(INPUT!$D17)="GLOGIT",
               INPUT!$H17 + (INPUT!$I17 - INPUT!$H17) /(1+EXP(-INPUT!$E17 - INPUT!$F17 *LOG10($D23 * AL$12)))^INPUT!$G17,
               0
               )
            )
        ),
    " ")</f>
        <v>1.2433165608172203E-11</v>
      </c>
      <c r="AM23" s="86">
        <f>IF($D23&gt;0,
      IF(UPPER(INPUT!$D17)="WEIBULL",
         INPUT!$H17 + (INPUT!$I17 - INPUT!$H17) * (1-EXP(-EXP(INPUT!$E17 + INPUT!$F17 *LOG10($D23 * AM$12)))),
         IF(UPPER(INPUT!$D17)="LOGIT",
            INPUT!$H17 + (INPUT!$I17 - INPUT!$H17) /(1+EXP(-INPUT!$E17 - INPUT!$F17 *LOG10($D23 * AM$12))),
            IF(UPPER(INPUT!$D17)="GLOGIT",
               INPUT!$H17 + (INPUT!$I17 - INPUT!$H17) /(1+EXP(-INPUT!$E17 - INPUT!$F17 *LOG10($D23 * AM$12)))^INPUT!$G17,
               0
               )
            )
        ),
    " ")</f>
        <v>4.039146794809767E-10</v>
      </c>
      <c r="AN23" s="86">
        <f>IF($D23&gt;0,
      IF(UPPER(INPUT!$D17)="WEIBULL",
         INPUT!$H17 + (INPUT!$I17 - INPUT!$H17) * (1-EXP(-EXP(INPUT!$E17 + INPUT!$F17 *LOG10($D23 * AN$12)))),
         IF(UPPER(INPUT!$D17)="LOGIT",
            INPUT!$H17 + (INPUT!$I17 - INPUT!$H17) /(1+EXP(-INPUT!$E17 - INPUT!$F17 *LOG10($D23 * AN$12))),
            IF(UPPER(INPUT!$D17)="GLOGIT",
               INPUT!$H17 + (INPUT!$I17 - INPUT!$H17) /(1+EXP(-INPUT!$E17 - INPUT!$F17 *LOG10($D23 * AN$12)))^INPUT!$G17,
               0
               )
            )
        ),
    " ")</f>
        <v>1.3121974951069149E-8</v>
      </c>
      <c r="AO23" s="86">
        <f>IF($D23&gt;0,
      IF(UPPER(INPUT!$D17)="WEIBULL",
         INPUT!$H17 + (INPUT!$I17 - INPUT!$H17) * (1-EXP(-EXP(INPUT!$E17 + INPUT!$F17 *LOG10($D23 * AO$12)))),
         IF(UPPER(INPUT!$D17)="LOGIT",
            INPUT!$H17 + (INPUT!$I17 - INPUT!$H17) /(1+EXP(-INPUT!$E17 - INPUT!$F17 *LOG10($D23 * AO$12))),
            IF(UPPER(INPUT!$D17)="GLOGIT",
               INPUT!$H17 + (INPUT!$I17 - INPUT!$H17) /(1+EXP(-INPUT!$E17 - INPUT!$F17 *LOG10($D23 * AO$12)))^INPUT!$G17,
               0
               )
            )
        ),
    " ")</f>
        <v>4.2629350727185766E-7</v>
      </c>
      <c r="AP23" s="86">
        <f>IF($D23&gt;0,
      IF(UPPER(INPUT!$D17)="WEIBULL",
         INPUT!$H17 + (INPUT!$I17 - INPUT!$H17) * (1-EXP(-EXP(INPUT!$E17 + INPUT!$F17 *LOG10($D23 * AP$12)))),
         IF(UPPER(INPUT!$D17)="LOGIT",
            INPUT!$H17 + (INPUT!$I17 - INPUT!$H17) /(1+EXP(-INPUT!$E17 - INPUT!$F17 *LOG10($D23 * AP$12))),
            IF(UPPER(INPUT!$D17)="GLOGIT",
               INPUT!$H17 + (INPUT!$I17 - INPUT!$H17) /(1+EXP(-INPUT!$E17 - INPUT!$F17 *LOG10($D23 * AP$12)))^INPUT!$G17,
               0
               )
            )
        ),
    " ")</f>
        <v>1.38489040957257E-5</v>
      </c>
      <c r="AQ23" s="86">
        <f>IF($D23&gt;0,
      IF(UPPER(INPUT!$D17)="WEIBULL",
         INPUT!$H17 + (INPUT!$I17 - INPUT!$H17) * (1-EXP(-EXP(INPUT!$E17 + INPUT!$F17 *LOG10($D23 * AQ$12)))),
         IF(UPPER(INPUT!$D17)="LOGIT",
            INPUT!$H17 + (INPUT!$I17 - INPUT!$H17) /(1+EXP(-INPUT!$E17 - INPUT!$F17 *LOG10($D23 * AQ$12))),
            IF(UPPER(INPUT!$D17)="GLOGIT",
               INPUT!$H17 + (INPUT!$I17 - INPUT!$H17) /(1+EXP(-INPUT!$E17 - INPUT!$F17 *LOG10($D23 * AQ$12)))^INPUT!$G17,
               0
               )
            )
        ),
    " ")</f>
        <v>4.498112631388107E-4</v>
      </c>
      <c r="AR23" s="86">
        <f>IF($D23&gt;0,
      IF(UPPER(INPUT!$D17)="WEIBULL",
         INPUT!$H17 + (INPUT!$I17 - INPUT!$H17) * (1-EXP(-EXP(INPUT!$E17 + INPUT!$F17 *LOG10($D23 * AR$12)))),
         IF(UPPER(INPUT!$D17)="LOGIT",
            INPUT!$H17 + (INPUT!$I17 - INPUT!$H17) /(1+EXP(-INPUT!$E17 - INPUT!$F17 *LOG10($D23 * AR$12))),
            IF(UPPER(INPUT!$D17)="GLOGIT",
               INPUT!$H17 + (INPUT!$I17 - INPUT!$H17) /(1+EXP(-INPUT!$E17 - INPUT!$F17 *LOG10($D23 * AR$12)))^INPUT!$G17,
               0
               )
            )
        ),
    " ")</f>
        <v>1.451000623934573E-2</v>
      </c>
      <c r="AS23" s="86">
        <f>IF($D23&gt;0,
      IF(UPPER(INPUT!$D17)="WEIBULL",
         INPUT!$H17 + (INPUT!$I17 - INPUT!$H17) * (1-EXP(-EXP(INPUT!$E17 + INPUT!$F17 *LOG10($D23 * AS$12)))),
         IF(UPPER(INPUT!$D17)="LOGIT",
            INPUT!$H17 + (INPUT!$I17 - INPUT!$H17) /(1+EXP(-INPUT!$E17 - INPUT!$F17 *LOG10($D23 * AS$12))),
            IF(UPPER(INPUT!$D17)="GLOGIT",
               INPUT!$H17 + (INPUT!$I17 - INPUT!$H17) /(1+EXP(-INPUT!$E17 - INPUT!$F17 *LOG10($D23 * AS$12)))^INPUT!$G17,
               0
               )
            )
        ),
    " ")</f>
        <v>0.37801538764549536</v>
      </c>
      <c r="AT23" s="86">
        <f>IF($D23&gt;0,
      IF(UPPER(INPUT!$D17)="WEIBULL",
         INPUT!$H17 + (INPUT!$I17 - INPUT!$H17) * (1-EXP(-EXP(INPUT!$E17 + INPUT!$F17 *LOG10($D23 * AT$12)))),
         IF(UPPER(INPUT!$D17)="LOGIT",
            INPUT!$H17 + (INPUT!$I17 - INPUT!$H17) /(1+EXP(-INPUT!$E17 - INPUT!$F17 *LOG10($D23 * AT$12))),
            IF(UPPER(INPUT!$D17)="GLOGIT",
               INPUT!$H17 + (INPUT!$I17 - INPUT!$H17) /(1+EXP(-INPUT!$E17 - INPUT!$F17 *LOG10($D23 * AT$12)))^INPUT!$G17,
               0
               )
            )
        ),
    " ")</f>
        <v>0.99999980023507107</v>
      </c>
      <c r="AU23" s="86">
        <f>IF($D23&gt;0,
      IF(UPPER(INPUT!$D17)="WEIBULL",
         INPUT!$H17 + (INPUT!$I17 - INPUT!$H17) * (1-EXP(-EXP(INPUT!$E17 + INPUT!$F17 *LOG10($D23 * AU$12)))),
         IF(UPPER(INPUT!$D17)="LOGIT",
            INPUT!$H17 + (INPUT!$I17 - INPUT!$H17) /(1+EXP(-INPUT!$E17 - INPUT!$F17 *LOG10($D23 * AU$12))),
            IF(UPPER(INPUT!$D17)="GLOGIT",
               INPUT!$H17 + (INPUT!$I17 - INPUT!$H17) /(1+EXP(-INPUT!$E17 - INPUT!$F17 *LOG10($D23 * AU$12)))^INPUT!$G17,
               0
               )
            )
        ),
    " ")</f>
        <v>1</v>
      </c>
      <c r="AV23" s="86">
        <f>IF($D23&gt;0,
      IF(UPPER(INPUT!$D17)="WEIBULL",
         INPUT!$H17 + (INPUT!$I17 - INPUT!$H17) * (1-EXP(-EXP(INPUT!$E17 + INPUT!$F17 *LOG10($D23 * AV$12)))),
         IF(UPPER(INPUT!$D17)="LOGIT",
            INPUT!$H17 + (INPUT!$I17 - INPUT!$H17) /(1+EXP(-INPUT!$E17 - INPUT!$F17 *LOG10($D23 * AV$12))),
            IF(UPPER(INPUT!$D17)="GLOGIT",
               INPUT!$H17 + (INPUT!$I17 - INPUT!$H17) /(1+EXP(-INPUT!$E17 - INPUT!$F17 *LOG10($D23 * AV$12)))^INPUT!$G17,
               0
               )
            )
        ),
    " ")</f>
        <v>1</v>
      </c>
      <c r="AW23" s="86">
        <f>IF($D23&gt;0,
      IF(UPPER(INPUT!$D17)="WEIBULL",
         INPUT!$H17 + (INPUT!$I17 - INPUT!$H17) * (1-EXP(-EXP(INPUT!$E17 + INPUT!$F17 *LOG10($D23 * AW$12)))),
         IF(UPPER(INPUT!$D17)="LOGIT",
            INPUT!$H17 + (INPUT!$I17 - INPUT!$H17) /(1+EXP(-INPUT!$E17 - INPUT!$F17 *LOG10($D23 * AW$12))),
            IF(UPPER(INPUT!$D17)="GLOGIT",
               INPUT!$H17 + (INPUT!$I17 - INPUT!$H17) /(1+EXP(-INPUT!$E17 - INPUT!$F17 *LOG10($D23 * AW$12)))^INPUT!$G17,
               0
               )
            )
        ),
    " ")</f>
        <v>1</v>
      </c>
      <c r="AX23" s="86">
        <f>IF($D23&gt;0,
      IF(UPPER(INPUT!$D17)="WEIBULL",
         INPUT!$H17 + (INPUT!$I17 - INPUT!$H17) * (1-EXP(-EXP(INPUT!$E17 + INPUT!$F17 *LOG10($D23 * AX$12)))),
         IF(UPPER(INPUT!$D17)="LOGIT",
            INPUT!$H17 + (INPUT!$I17 - INPUT!$H17) /(1+EXP(-INPUT!$E17 - INPUT!$F17 *LOG10($D23 * AX$12))),
            IF(UPPER(INPUT!$D17)="GLOGIT",
               INPUT!$H17 + (INPUT!$I17 - INPUT!$H17) /(1+EXP(-INPUT!$E17 - INPUT!$F17 *LOG10($D23 * AX$12)))^INPUT!$G17,
               0
               )
            )
        ),
    " ")</f>
        <v>1</v>
      </c>
      <c r="AY23" s="86">
        <f>IF($D23&gt;0,
      IF(UPPER(INPUT!$D17)="WEIBULL",
         INPUT!$H17 + (INPUT!$I17 - INPUT!$H17) * (1-EXP(-EXP(INPUT!$E17 + INPUT!$F17 *LOG10($D23 * AY$12)))),
         IF(UPPER(INPUT!$D17)="LOGIT",
            INPUT!$H17 + (INPUT!$I17 - INPUT!$H17) /(1+EXP(-INPUT!$E17 - INPUT!$F17 *LOG10($D23 * AY$12))),
            IF(UPPER(INPUT!$D17)="GLOGIT",
               INPUT!$H17 + (INPUT!$I17 - INPUT!$H17) /(1+EXP(-INPUT!$E17 - INPUT!$F17 *LOG10($D23 * AY$12)))^INPUT!$G17,
               0
               )
            )
        ),
    " ")</f>
        <v>1</v>
      </c>
      <c r="AZ23" s="86">
        <f>IF($D23&gt;0,
      IF(UPPER(INPUT!$D17)="WEIBULL",
         INPUT!$H17 + (INPUT!$I17 - INPUT!$H17) * (1-EXP(-EXP(INPUT!$E17 + INPUT!$F17 *LOG10($D23 * AZ$12)))),
         IF(UPPER(INPUT!$D17)="LOGIT",
            INPUT!$H17 + (INPUT!$I17 - INPUT!$H17) /(1+EXP(-INPUT!$E17 - INPUT!$F17 *LOG10($D23 * AZ$12))),
            IF(UPPER(INPUT!$D17)="GLOGIT",
               INPUT!$H17 + (INPUT!$I17 - INPUT!$H17) /(1+EXP(-INPUT!$E17 - INPUT!$F17 *LOG10($D23 * AZ$12)))^INPUT!$G17,
               0
               )
            )
        ),
    " ")</f>
        <v>1</v>
      </c>
      <c r="BA23" s="86">
        <f>IF($D23&gt;0,
      IF(UPPER(INPUT!$D17)="WEIBULL",
         INPUT!$H17 + (INPUT!$I17 - INPUT!$H17) * (1-EXP(-EXP(INPUT!$E17 + INPUT!$F17 *LOG10($D23 * BA$12)))),
         IF(UPPER(INPUT!$D17)="LOGIT",
            INPUT!$H17 + (INPUT!$I17 - INPUT!$H17) /(1+EXP(-INPUT!$E17 - INPUT!$F17 *LOG10($D23 * BA$12))),
            IF(UPPER(INPUT!$D17)="GLOGIT",
               INPUT!$H17 + (INPUT!$I17 - INPUT!$H17) /(1+EXP(-INPUT!$E17 - INPUT!$F17 *LOG10($D23 * BA$12)))^INPUT!$G17,
               0
               )
            )
        ),
    " ")</f>
        <v>1</v>
      </c>
      <c r="BB23" s="86">
        <f>IF($D23&gt;0,
      IF(UPPER(INPUT!$D17)="WEIBULL",
         INPUT!$H17 + (INPUT!$I17 - INPUT!$H17) * (1-EXP(-EXP(INPUT!$E17 + INPUT!$F17 *LOG10($D23 * BB$12)))),
         IF(UPPER(INPUT!$D17)="LOGIT",
            INPUT!$H17 + (INPUT!$I17 - INPUT!$H17) /(1+EXP(-INPUT!$E17 - INPUT!$F17 *LOG10($D23 * BB$12))),
            IF(UPPER(INPUT!$D17)="GLOGIT",
               INPUT!$H17 + (INPUT!$I17 - INPUT!$H17) /(1+EXP(-INPUT!$E17 - INPUT!$F17 *LOG10($D23 * BB$12)))^INPUT!$G17,
               0
               )
            )
        ),
    " ")</f>
        <v>1</v>
      </c>
      <c r="BC23" s="87">
        <f>IF($D23&gt;0,
      IF(UPPER(INPUT!$D17)="WEIBULL",
         INPUT!$H17 + (INPUT!$I17 - INPUT!$H17) * (1-EXP(-EXP(INPUT!$E17 + INPUT!$F17 *LOG10($D23 * BC$12)))),
         IF(UPPER(INPUT!$D17)="LOGIT",
            INPUT!$H17 + (INPUT!$I17 - INPUT!$H17) /(1+EXP(-INPUT!$E17 - INPUT!$F17 *LOG10($D23 * BC$12))),
            IF(UPPER(INPUT!$D17)="GLOGIT",
               INPUT!$H17 + (INPUT!$I17 - INPUT!$H17) /(1+EXP(-INPUT!$E17 - INPUT!$F17 *LOG10($D23 * BC$12)))^INPUT!$G17,
               0
               )
            )
        ),
    " ")</f>
        <v>1</v>
      </c>
    </row>
    <row r="24" spans="2:55" x14ac:dyDescent="0.4">
      <c r="B24" s="41"/>
      <c r="C24" s="1" t="str">
        <f>INPUT!C18</f>
        <v>Propiconazole</v>
      </c>
      <c r="D24" s="2">
        <f>INPUT!L18</f>
        <v>0.14081430393256647</v>
      </c>
      <c r="E24" s="85">
        <f>IF($D24&gt;0,
      IF(UPPER(INPUT!$D18)="WEIBULL",
         INPUT!$H18 + (INPUT!$I18 - INPUT!$H18) * (1-EXP(-EXP(INPUT!$E18 + INPUT!$F18 *LOG10($D24 * E$12)))),
         IF(UPPER(INPUT!$D18)="LOGIT",
            INPUT!$H18 + (INPUT!$I18 - INPUT!$H18) /(1+EXP(-INPUT!$E18 - INPUT!$F18 *LOG10($D24 * E$12))),
            IF(UPPER(INPUT!$D18)="GLOGIT",
               INPUT!$H18 + (INPUT!$I18 - INPUT!$H18) /(1+EXP(-INPUT!$E18 - INPUT!$F18 *LOG10($D24 * E$12)))^INPUT!$G18,
               0
               )
            )
        ),
    " ")</f>
        <v>0</v>
      </c>
      <c r="F24" s="86">
        <f>IF($D24&gt;0,
      IF(UPPER(INPUT!$D18)="WEIBULL",
         INPUT!$H18 + (INPUT!$I18 - INPUT!$H18) * (1-EXP(-EXP(INPUT!$E18 + INPUT!$F18 *LOG10($D24 * F$12)))),
         IF(UPPER(INPUT!$D18)="LOGIT",
            INPUT!$H18 + (INPUT!$I18 - INPUT!$H18) /(1+EXP(-INPUT!$E18 - INPUT!$F18 *LOG10($D24 * F$12))),
            IF(UPPER(INPUT!$D18)="GLOGIT",
               INPUT!$H18 + (INPUT!$I18 - INPUT!$H18) /(1+EXP(-INPUT!$E18 - INPUT!$F18 *LOG10($D24 * F$12)))^INPUT!$G18,
               0
               )
            )
        ),
    " ")</f>
        <v>0</v>
      </c>
      <c r="G24" s="86">
        <f>IF($D24&gt;0,
      IF(UPPER(INPUT!$D18)="WEIBULL",
         INPUT!$H18 + (INPUT!$I18 - INPUT!$H18) * (1-EXP(-EXP(INPUT!$E18 + INPUT!$F18 *LOG10($D24 * G$12)))),
         IF(UPPER(INPUT!$D18)="LOGIT",
            INPUT!$H18 + (INPUT!$I18 - INPUT!$H18) /(1+EXP(-INPUT!$E18 - INPUT!$F18 *LOG10($D24 * G$12))),
            IF(UPPER(INPUT!$D18)="GLOGIT",
               INPUT!$H18 + (INPUT!$I18 - INPUT!$H18) /(1+EXP(-INPUT!$E18 - INPUT!$F18 *LOG10($D24 * G$12)))^INPUT!$G18,
               0
               )
            )
        ),
    " ")</f>
        <v>0</v>
      </c>
      <c r="H24" s="86">
        <f>IF($D24&gt;0,
      IF(UPPER(INPUT!$D18)="WEIBULL",
         INPUT!$H18 + (INPUT!$I18 - INPUT!$H18) * (1-EXP(-EXP(INPUT!$E18 + INPUT!$F18 *LOG10($D24 * H$12)))),
         IF(UPPER(INPUT!$D18)="LOGIT",
            INPUT!$H18 + (INPUT!$I18 - INPUT!$H18) /(1+EXP(-INPUT!$E18 - INPUT!$F18 *LOG10($D24 * H$12))),
            IF(UPPER(INPUT!$D18)="GLOGIT",
               INPUT!$H18 + (INPUT!$I18 - INPUT!$H18) /(1+EXP(-INPUT!$E18 - INPUT!$F18 *LOG10($D24 * H$12)))^INPUT!$G18,
               0
               )
            )
        ),
    " ")</f>
        <v>0</v>
      </c>
      <c r="I24" s="86">
        <f>IF($D24&gt;0,
      IF(UPPER(INPUT!$D18)="WEIBULL",
         INPUT!$H18 + (INPUT!$I18 - INPUT!$H18) * (1-EXP(-EXP(INPUT!$E18 + INPUT!$F18 *LOG10($D24 * I$12)))),
         IF(UPPER(INPUT!$D18)="LOGIT",
            INPUT!$H18 + (INPUT!$I18 - INPUT!$H18) /(1+EXP(-INPUT!$E18 - INPUT!$F18 *LOG10($D24 * I$12))),
            IF(UPPER(INPUT!$D18)="GLOGIT",
               INPUT!$H18 + (INPUT!$I18 - INPUT!$H18) /(1+EXP(-INPUT!$E18 - INPUT!$F18 *LOG10($D24 * I$12)))^INPUT!$G18,
               0
               )
            )
        ),
    " ")</f>
        <v>0</v>
      </c>
      <c r="J24" s="86">
        <f>IF($D24&gt;0,
      IF(UPPER(INPUT!$D18)="WEIBULL",
         INPUT!$H18 + (INPUT!$I18 - INPUT!$H18) * (1-EXP(-EXP(INPUT!$E18 + INPUT!$F18 *LOG10($D24 * J$12)))),
         IF(UPPER(INPUT!$D18)="LOGIT",
            INPUT!$H18 + (INPUT!$I18 - INPUT!$H18) /(1+EXP(-INPUT!$E18 - INPUT!$F18 *LOG10($D24 * J$12))),
            IF(UPPER(INPUT!$D18)="GLOGIT",
               INPUT!$H18 + (INPUT!$I18 - INPUT!$H18) /(1+EXP(-INPUT!$E18 - INPUT!$F18 *LOG10($D24 * J$12)))^INPUT!$G18,
               0
               )
            )
        ),
    " ")</f>
        <v>0</v>
      </c>
      <c r="K24" s="86">
        <f>IF($D24&gt;0,
      IF(UPPER(INPUT!$D18)="WEIBULL",
         INPUT!$H18 + (INPUT!$I18 - INPUT!$H18) * (1-EXP(-EXP(INPUT!$E18 + INPUT!$F18 *LOG10($D24 * K$12)))),
         IF(UPPER(INPUT!$D18)="LOGIT",
            INPUT!$H18 + (INPUT!$I18 - INPUT!$H18) /(1+EXP(-INPUT!$E18 - INPUT!$F18 *LOG10($D24 * K$12))),
            IF(UPPER(INPUT!$D18)="GLOGIT",
               INPUT!$H18 + (INPUT!$I18 - INPUT!$H18) /(1+EXP(-INPUT!$E18 - INPUT!$F18 *LOG10($D24 * K$12)))^INPUT!$G18,
               0
               )
            )
        ),
    " ")</f>
        <v>0</v>
      </c>
      <c r="L24" s="86">
        <f>IF($D24&gt;0,
      IF(UPPER(INPUT!$D18)="WEIBULL",
         INPUT!$H18 + (INPUT!$I18 - INPUT!$H18) * (1-EXP(-EXP(INPUT!$E18 + INPUT!$F18 *LOG10($D24 * L$12)))),
         IF(UPPER(INPUT!$D18)="LOGIT",
            INPUT!$H18 + (INPUT!$I18 - INPUT!$H18) /(1+EXP(-INPUT!$E18 - INPUT!$F18 *LOG10($D24 * L$12))),
            IF(UPPER(INPUT!$D18)="GLOGIT",
               INPUT!$H18 + (INPUT!$I18 - INPUT!$H18) /(1+EXP(-INPUT!$E18 - INPUT!$F18 *LOG10($D24 * L$12)))^INPUT!$G18,
               0
               )
            )
        ),
    " ")</f>
        <v>0</v>
      </c>
      <c r="M24" s="86">
        <f>IF($D24&gt;0,
      IF(UPPER(INPUT!$D18)="WEIBULL",
         INPUT!$H18 + (INPUT!$I18 - INPUT!$H18) * (1-EXP(-EXP(INPUT!$E18 + INPUT!$F18 *LOG10($D24 * M$12)))),
         IF(UPPER(INPUT!$D18)="LOGIT",
            INPUT!$H18 + (INPUT!$I18 - INPUT!$H18) /(1+EXP(-INPUT!$E18 - INPUT!$F18 *LOG10($D24 * M$12))),
            IF(UPPER(INPUT!$D18)="GLOGIT",
               INPUT!$H18 + (INPUT!$I18 - INPUT!$H18) /(1+EXP(-INPUT!$E18 - INPUT!$F18 *LOG10($D24 * M$12)))^INPUT!$G18,
               0
               )
            )
        ),
    " ")</f>
        <v>0</v>
      </c>
      <c r="N24" s="86">
        <f>IF($D24&gt;0,
      IF(UPPER(INPUT!$D18)="WEIBULL",
         INPUT!$H18 + (INPUT!$I18 - INPUT!$H18) * (1-EXP(-EXP(INPUT!$E18 + INPUT!$F18 *LOG10($D24 * N$12)))),
         IF(UPPER(INPUT!$D18)="LOGIT",
            INPUT!$H18 + (INPUT!$I18 - INPUT!$H18) /(1+EXP(-INPUT!$E18 - INPUT!$F18 *LOG10($D24 * N$12))),
            IF(UPPER(INPUT!$D18)="GLOGIT",
               INPUT!$H18 + (INPUT!$I18 - INPUT!$H18) /(1+EXP(-INPUT!$E18 - INPUT!$F18 *LOG10($D24 * N$12)))^INPUT!$G18,
               0
               )
            )
        ),
    " ")</f>
        <v>0</v>
      </c>
      <c r="O24" s="86">
        <f>IF($D24&gt;0,
      IF(UPPER(INPUT!$D18)="WEIBULL",
         INPUT!$H18 + (INPUT!$I18 - INPUT!$H18) * (1-EXP(-EXP(INPUT!$E18 + INPUT!$F18 *LOG10($D24 * O$12)))),
         IF(UPPER(INPUT!$D18)="LOGIT",
            INPUT!$H18 + (INPUT!$I18 - INPUT!$H18) /(1+EXP(-INPUT!$E18 - INPUT!$F18 *LOG10($D24 * O$12))),
            IF(UPPER(INPUT!$D18)="GLOGIT",
               INPUT!$H18 + (INPUT!$I18 - INPUT!$H18) /(1+EXP(-INPUT!$E18 - INPUT!$F18 *LOG10($D24 * O$12)))^INPUT!$G18,
               0
               )
            )
        ),
    " ")</f>
        <v>1.1102230246251565E-16</v>
      </c>
      <c r="P24" s="86">
        <f>IF($D24&gt;0,
      IF(UPPER(INPUT!$D18)="WEIBULL",
         INPUT!$H18 + (INPUT!$I18 - INPUT!$H18) * (1-EXP(-EXP(INPUT!$E18 + INPUT!$F18 *LOG10($D24 * P$12)))),
         IF(UPPER(INPUT!$D18)="LOGIT",
            INPUT!$H18 + (INPUT!$I18 - INPUT!$H18) /(1+EXP(-INPUT!$E18 - INPUT!$F18 *LOG10($D24 * P$12))),
            IF(UPPER(INPUT!$D18)="GLOGIT",
               INPUT!$H18 + (INPUT!$I18 - INPUT!$H18) /(1+EXP(-INPUT!$E18 - INPUT!$F18 *LOG10($D24 * P$12)))^INPUT!$G18,
               0
               )
            )
        ),
    " ")</f>
        <v>4.4408920985006262E-16</v>
      </c>
      <c r="Q24" s="86">
        <f>IF($D24&gt;0,
      IF(UPPER(INPUT!$D18)="WEIBULL",
         INPUT!$H18 + (INPUT!$I18 - INPUT!$H18) * (1-EXP(-EXP(INPUT!$E18 + INPUT!$F18 *LOG10($D24 * Q$12)))),
         IF(UPPER(INPUT!$D18)="LOGIT",
            INPUT!$H18 + (INPUT!$I18 - INPUT!$H18) /(1+EXP(-INPUT!$E18 - INPUT!$F18 *LOG10($D24 * Q$12))),
            IF(UPPER(INPUT!$D18)="GLOGIT",
               INPUT!$H18 + (INPUT!$I18 - INPUT!$H18) /(1+EXP(-INPUT!$E18 - INPUT!$F18 *LOG10($D24 * Q$12)))^INPUT!$G18,
               0
               )
            )
        ),
    " ")</f>
        <v>1.4432899320127035E-15</v>
      </c>
      <c r="R24" s="86">
        <f>IF($D24&gt;0,
      IF(UPPER(INPUT!$D18)="WEIBULL",
         INPUT!$H18 + (INPUT!$I18 - INPUT!$H18) * (1-EXP(-EXP(INPUT!$E18 + INPUT!$F18 *LOG10($D24 * R$12)))),
         IF(UPPER(INPUT!$D18)="LOGIT",
            INPUT!$H18 + (INPUT!$I18 - INPUT!$H18) /(1+EXP(-INPUT!$E18 - INPUT!$F18 *LOG10($D24 * R$12))),
            IF(UPPER(INPUT!$D18)="GLOGIT",
               INPUT!$H18 + (INPUT!$I18 - INPUT!$H18) /(1+EXP(-INPUT!$E18 - INPUT!$F18 *LOG10($D24 * R$12)))^INPUT!$G18,
               0
               )
            )
        ),
    " ")</f>
        <v>5.1070259132757201E-15</v>
      </c>
      <c r="S24" s="86">
        <f>IF($D24&gt;0,
      IF(UPPER(INPUT!$D18)="WEIBULL",
         INPUT!$H18 + (INPUT!$I18 - INPUT!$H18) * (1-EXP(-EXP(INPUT!$E18 + INPUT!$F18 *LOG10($D24 * S$12)))),
         IF(UPPER(INPUT!$D18)="LOGIT",
            INPUT!$H18 + (INPUT!$I18 - INPUT!$H18) /(1+EXP(-INPUT!$E18 - INPUT!$F18 *LOG10($D24 * S$12))),
            IF(UPPER(INPUT!$D18)="GLOGIT",
               INPUT!$H18 + (INPUT!$I18 - INPUT!$H18) /(1+EXP(-INPUT!$E18 - INPUT!$F18 *LOG10($D24 * S$12)))^INPUT!$G18,
               0
               )
            )
        ),
    " ")</f>
        <v>1.7652546091539989E-14</v>
      </c>
      <c r="T24" s="86">
        <f>IF($D24&gt;0,
      IF(UPPER(INPUT!$D18)="WEIBULL",
         INPUT!$H18 + (INPUT!$I18 - INPUT!$H18) * (1-EXP(-EXP(INPUT!$E18 + INPUT!$F18 *LOG10($D24 * T$12)))),
         IF(UPPER(INPUT!$D18)="LOGIT",
            INPUT!$H18 + (INPUT!$I18 - INPUT!$H18) /(1+EXP(-INPUT!$E18 - INPUT!$F18 *LOG10($D24 * T$12))),
            IF(UPPER(INPUT!$D18)="GLOGIT",
               INPUT!$H18 + (INPUT!$I18 - INPUT!$H18) /(1+EXP(-INPUT!$E18 - INPUT!$F18 *LOG10($D24 * T$12)))^INPUT!$G18,
               0
               )
            )
        ),
    " ")</f>
        <v>6.1395333261771157E-14</v>
      </c>
      <c r="U24" s="86">
        <f>IF($D24&gt;0,
      IF(UPPER(INPUT!$D18)="WEIBULL",
         INPUT!$H18 + (INPUT!$I18 - INPUT!$H18) * (1-EXP(-EXP(INPUT!$E18 + INPUT!$F18 *LOG10($D24 * U$12)))),
         IF(UPPER(INPUT!$D18)="LOGIT",
            INPUT!$H18 + (INPUT!$I18 - INPUT!$H18) /(1+EXP(-INPUT!$E18 - INPUT!$F18 *LOG10($D24 * U$12))),
            IF(UPPER(INPUT!$D18)="GLOGIT",
               INPUT!$H18 + (INPUT!$I18 - INPUT!$H18) /(1+EXP(-INPUT!$E18 - INPUT!$F18 *LOG10($D24 * U$12)))^INPUT!$G18,
               0
               )
            )
        ),
    " ")</f>
        <v>2.1338486533295509E-13</v>
      </c>
      <c r="V24" s="86">
        <f>IF($D24&gt;0,
      IF(UPPER(INPUT!$D18)="WEIBULL",
         INPUT!$H18 + (INPUT!$I18 - INPUT!$H18) * (1-EXP(-EXP(INPUT!$E18 + INPUT!$F18 *LOG10($D24 * V$12)))),
         IF(UPPER(INPUT!$D18)="LOGIT",
            INPUT!$H18 + (INPUT!$I18 - INPUT!$H18) /(1+EXP(-INPUT!$E18 - INPUT!$F18 *LOG10($D24 * V$12))),
            IF(UPPER(INPUT!$D18)="GLOGIT",
               INPUT!$H18 + (INPUT!$I18 - INPUT!$H18) /(1+EXP(-INPUT!$E18 - INPUT!$F18 *LOG10($D24 * V$12)))^INPUT!$G18,
               0
               )
            )
        ),
    " ")</f>
        <v>7.4129591354221702E-13</v>
      </c>
      <c r="W24" s="86">
        <f>IF($D24&gt;0,
      IF(UPPER(INPUT!$D18)="WEIBULL",
         INPUT!$H18 + (INPUT!$I18 - INPUT!$H18) * (1-EXP(-EXP(INPUT!$E18 + INPUT!$F18 *LOG10($D24 * W$12)))),
         IF(UPPER(INPUT!$D18)="LOGIT",
            INPUT!$H18 + (INPUT!$I18 - INPUT!$H18) /(1+EXP(-INPUT!$E18 - INPUT!$F18 *LOG10($D24 * W$12))),
            IF(UPPER(INPUT!$D18)="GLOGIT",
               INPUT!$H18 + (INPUT!$I18 - INPUT!$H18) /(1+EXP(-INPUT!$E18 - INPUT!$F18 *LOG10($D24 * W$12)))^INPUT!$G18,
               0
               )
            )
        ),
    " ")</f>
        <v>2.5756063948279007E-12</v>
      </c>
      <c r="X24" s="86">
        <f>IF($D24&gt;0,
      IF(UPPER(INPUT!$D18)="WEIBULL",
         INPUT!$H18 + (INPUT!$I18 - INPUT!$H18) * (1-EXP(-EXP(INPUT!$E18 + INPUT!$F18 *LOG10($D24 * X$12)))),
         IF(UPPER(INPUT!$D18)="LOGIT",
            INPUT!$H18 + (INPUT!$I18 - INPUT!$H18) /(1+EXP(-INPUT!$E18 - INPUT!$F18 *LOG10($D24 * X$12))),
            IF(UPPER(INPUT!$D18)="GLOGIT",
               INPUT!$H18 + (INPUT!$I18 - INPUT!$H18) /(1+EXP(-INPUT!$E18 - INPUT!$F18 *LOG10($D24 * X$12)))^INPUT!$G18,
               0
               )
            )
        ),
    " ")</f>
        <v>8.9485086007812242E-12</v>
      </c>
      <c r="Y24" s="86">
        <f>IF($D24&gt;0,
      IF(UPPER(INPUT!$D18)="WEIBULL",
         INPUT!$H18 + (INPUT!$I18 - INPUT!$H18) * (1-EXP(-EXP(INPUT!$E18 + INPUT!$F18 *LOG10($D24 * Y$12)))),
         IF(UPPER(INPUT!$D18)="LOGIT",
            INPUT!$H18 + (INPUT!$I18 - INPUT!$H18) /(1+EXP(-INPUT!$E18 - INPUT!$F18 *LOG10($D24 * Y$12))),
            IF(UPPER(INPUT!$D18)="GLOGIT",
               INPUT!$H18 + (INPUT!$I18 - INPUT!$H18) /(1+EXP(-INPUT!$E18 - INPUT!$F18 *LOG10($D24 * Y$12)))^INPUT!$G18,
               0
               )
            )
        ),
    " ")</f>
        <v>3.1090796603905346E-11</v>
      </c>
      <c r="Z24" s="86">
        <f>IF($D24&gt;0,
      IF(UPPER(INPUT!$D18)="WEIBULL",
         INPUT!$H18 + (INPUT!$I18 - INPUT!$H18) * (1-EXP(-EXP(INPUT!$E18 + INPUT!$F18 *LOG10($D24 * Z$12)))),
         IF(UPPER(INPUT!$D18)="LOGIT",
            INPUT!$H18 + (INPUT!$I18 - INPUT!$H18) /(1+EXP(-INPUT!$E18 - INPUT!$F18 *LOG10($D24 * Z$12))),
            IF(UPPER(INPUT!$D18)="GLOGIT",
               INPUT!$H18 + (INPUT!$I18 - INPUT!$H18) /(1+EXP(-INPUT!$E18 - INPUT!$F18 *LOG10($D24 * Z$12)))^INPUT!$G18,
               0
               )
            )
        ),
    " ")</f>
        <v>1.0802148064925632E-10</v>
      </c>
      <c r="AA24" s="86">
        <f>IF($D24&gt;0,
      IF(UPPER(INPUT!$D18)="WEIBULL",
         INPUT!$H18 + (INPUT!$I18 - INPUT!$H18) * (1-EXP(-EXP(INPUT!$E18 + INPUT!$F18 *LOG10($D24 * AA$12)))),
         IF(UPPER(INPUT!$D18)="LOGIT",
            INPUT!$H18 + (INPUT!$I18 - INPUT!$H18) /(1+EXP(-INPUT!$E18 - INPUT!$F18 *LOG10($D24 * AA$12))),
            IF(UPPER(INPUT!$D18)="GLOGIT",
               INPUT!$H18 + (INPUT!$I18 - INPUT!$H18) /(1+EXP(-INPUT!$E18 - INPUT!$F18 *LOG10($D24 * AA$12)))^INPUT!$G18,
               0
               )
            )
        ),
    " ")</f>
        <v>3.7530933916229969E-10</v>
      </c>
      <c r="AB24" s="86">
        <f>IF($D24&gt;0,
      IF(UPPER(INPUT!$D18)="WEIBULL",
         INPUT!$H18 + (INPUT!$I18 - INPUT!$H18) * (1-EXP(-EXP(INPUT!$E18 + INPUT!$F18 *LOG10($D24 * AB$12)))),
         IF(UPPER(INPUT!$D18)="LOGIT",
            INPUT!$H18 + (INPUT!$I18 - INPUT!$H18) /(1+EXP(-INPUT!$E18 - INPUT!$F18 *LOG10($D24 * AB$12))),
            IF(UPPER(INPUT!$D18)="GLOGIT",
               INPUT!$H18 + (INPUT!$I18 - INPUT!$H18) /(1+EXP(-INPUT!$E18 - INPUT!$F18 *LOG10($D24 * AB$12)))^INPUT!$G18,
               0
               )
            )
        ),
    " ")</f>
        <v>1.3039722634999862E-9</v>
      </c>
      <c r="AC24" s="86">
        <f>IF($D24&gt;0,
      IF(UPPER(INPUT!$D18)="WEIBULL",
         INPUT!$H18 + (INPUT!$I18 - INPUT!$H18) * (1-EXP(-EXP(INPUT!$E18 + INPUT!$F18 *LOG10($D24 * AC$12)))),
         IF(UPPER(INPUT!$D18)="LOGIT",
            INPUT!$H18 + (INPUT!$I18 - INPUT!$H18) /(1+EXP(-INPUT!$E18 - INPUT!$F18 *LOG10($D24 * AC$12))),
            IF(UPPER(INPUT!$D18)="GLOGIT",
               INPUT!$H18 + (INPUT!$I18 - INPUT!$H18) /(1+EXP(-INPUT!$E18 - INPUT!$F18 *LOG10($D24 * AC$12)))^INPUT!$G18,
               0
               )
            )
        ),
    " ")</f>
        <v>4.530513186828955E-9</v>
      </c>
      <c r="AD24" s="86">
        <f>IF($D24&gt;0,
      IF(UPPER(INPUT!$D18)="WEIBULL",
         INPUT!$H18 + (INPUT!$I18 - INPUT!$H18) * (1-EXP(-EXP(INPUT!$E18 + INPUT!$F18 *LOG10($D24 * AD$12)))),
         IF(UPPER(INPUT!$D18)="LOGIT",
            INPUT!$H18 + (INPUT!$I18 - INPUT!$H18) /(1+EXP(-INPUT!$E18 - INPUT!$F18 *LOG10($D24 * AD$12))),
            IF(UPPER(INPUT!$D18)="GLOGIT",
               INPUT!$H18 + (INPUT!$I18 - INPUT!$H18) /(1+EXP(-INPUT!$E18 - INPUT!$F18 *LOG10($D24 * AD$12)))^INPUT!$G18,
               0
               )
            )
        ),
    " ")</f>
        <v>1.5740786452056454E-8</v>
      </c>
      <c r="AE24" s="86">
        <f>IF($D24&gt;0,
      IF(UPPER(INPUT!$D18)="WEIBULL",
         INPUT!$H18 + (INPUT!$I18 - INPUT!$H18) * (1-EXP(-EXP(INPUT!$E18 + INPUT!$F18 *LOG10($D24 * AE$12)))),
         IF(UPPER(INPUT!$D18)="LOGIT",
            INPUT!$H18 + (INPUT!$I18 - INPUT!$H18) /(1+EXP(-INPUT!$E18 - INPUT!$F18 *LOG10($D24 * AE$12))),
            IF(UPPER(INPUT!$D18)="GLOGIT",
               INPUT!$H18 + (INPUT!$I18 - INPUT!$H18) /(1+EXP(-INPUT!$E18 - INPUT!$F18 *LOG10($D24 * AE$12)))^INPUT!$G18,
               0
               )
            )
        ),
    " ")</f>
        <v>5.4689688999687291E-8</v>
      </c>
      <c r="AF24" s="86">
        <f>IF($D24&gt;0,
      IF(UPPER(INPUT!$D18)="WEIBULL",
         INPUT!$H18 + (INPUT!$I18 - INPUT!$H18) * (1-EXP(-EXP(INPUT!$E18 + INPUT!$F18 *LOG10($D24 * AF$12)))),
         IF(UPPER(INPUT!$D18)="LOGIT",
            INPUT!$H18 + (INPUT!$I18 - INPUT!$H18) /(1+EXP(-INPUT!$E18 - INPUT!$F18 *LOG10($D24 * AF$12))),
            IF(UPPER(INPUT!$D18)="GLOGIT",
               INPUT!$H18 + (INPUT!$I18 - INPUT!$H18) /(1+EXP(-INPUT!$E18 - INPUT!$F18 *LOG10($D24 * AF$12)))^INPUT!$G18,
               0
               )
            )
        ),
    " ")</f>
        <v>1.9001350004543838E-7</v>
      </c>
      <c r="AG24" s="86">
        <f>IF($D24&gt;0,
      IF(UPPER(INPUT!$D18)="WEIBULL",
         INPUT!$H18 + (INPUT!$I18 - INPUT!$H18) * (1-EXP(-EXP(INPUT!$E18 + INPUT!$F18 *LOG10($D24 * AG$12)))),
         IF(UPPER(INPUT!$D18)="LOGIT",
            INPUT!$H18 + (INPUT!$I18 - INPUT!$H18) /(1+EXP(-INPUT!$E18 - INPUT!$F18 *LOG10($D24 * AG$12))),
            IF(UPPER(INPUT!$D18)="GLOGIT",
               INPUT!$H18 + (INPUT!$I18 - INPUT!$H18) /(1+EXP(-INPUT!$E18 - INPUT!$F18 *LOG10($D24 * AG$12)))^INPUT!$G18,
               0
               )
            )
        ),
    " ")</f>
        <v>6.601815594198257E-7</v>
      </c>
      <c r="AH24" s="86">
        <f>IF($D24&gt;0,
      IF(UPPER(INPUT!$D18)="WEIBULL",
         INPUT!$H18 + (INPUT!$I18 - INPUT!$H18) * (1-EXP(-EXP(INPUT!$E18 + INPUT!$F18 *LOG10($D24 * AH$12)))),
         IF(UPPER(INPUT!$D18)="LOGIT",
            INPUT!$H18 + (INPUT!$I18 - INPUT!$H18) /(1+EXP(-INPUT!$E18 - INPUT!$F18 *LOG10($D24 * AH$12))),
            IF(UPPER(INPUT!$D18)="GLOGIT",
               INPUT!$H18 + (INPUT!$I18 - INPUT!$H18) /(1+EXP(-INPUT!$E18 - INPUT!$F18 *LOG10($D24 * AH$12)))^INPUT!$G18,
               0
               )
            )
        ),
    " ")</f>
        <v>2.2937288028934688E-6</v>
      </c>
      <c r="AI24" s="86">
        <f>IF($D24&gt;0,
      IF(UPPER(INPUT!$D18)="WEIBULL",
         INPUT!$H18 + (INPUT!$I18 - INPUT!$H18) * (1-EXP(-EXP(INPUT!$E18 + INPUT!$F18 *LOG10($D24 * AI$12)))),
         IF(UPPER(INPUT!$D18)="LOGIT",
            INPUT!$H18 + (INPUT!$I18 - INPUT!$H18) /(1+EXP(-INPUT!$E18 - INPUT!$F18 *LOG10($D24 * AI$12))),
            IF(UPPER(INPUT!$D18)="GLOGIT",
               INPUT!$H18 + (INPUT!$I18 - INPUT!$H18) /(1+EXP(-INPUT!$E18 - INPUT!$F18 *LOG10($D24 * AI$12)))^INPUT!$G18,
               0
               )
            )
        ),
    " ")</f>
        <v>7.9692943747433631E-6</v>
      </c>
      <c r="AJ24" s="86">
        <f>IF($D24&gt;0,
      IF(UPPER(INPUT!$D18)="WEIBULL",
         INPUT!$H18 + (INPUT!$I18 - INPUT!$H18) * (1-EXP(-EXP(INPUT!$E18 + INPUT!$F18 *LOG10($D24 * AJ$12)))),
         IF(UPPER(INPUT!$D18)="LOGIT",
            INPUT!$H18 + (INPUT!$I18 - INPUT!$H18) /(1+EXP(-INPUT!$E18 - INPUT!$F18 *LOG10($D24 * AJ$12))),
            IF(UPPER(INPUT!$D18)="GLOGIT",
               INPUT!$H18 + (INPUT!$I18 - INPUT!$H18) /(1+EXP(-INPUT!$E18 - INPUT!$F18 *LOG10($D24 * AJ$12)))^INPUT!$G18,
               0
               )
            )
        ),
    " ")</f>
        <v>2.7688193478647705E-5</v>
      </c>
      <c r="AK24" s="86">
        <f>IF($D24&gt;0,
      IF(UPPER(INPUT!$D18)="WEIBULL",
         INPUT!$H18 + (INPUT!$I18 - INPUT!$H18) * (1-EXP(-EXP(INPUT!$E18 + INPUT!$F18 *LOG10($D24 * AK$12)))),
         IF(UPPER(INPUT!$D18)="LOGIT",
            INPUT!$H18 + (INPUT!$I18 - INPUT!$H18) /(1+EXP(-INPUT!$E18 - INPUT!$F18 *LOG10($D24 * AK$12))),
            IF(UPPER(INPUT!$D18)="GLOGIT",
               INPUT!$H18 + (INPUT!$I18 - INPUT!$H18) /(1+EXP(-INPUT!$E18 - INPUT!$F18 *LOG10($D24 * AK$12)))^INPUT!$G18,
               0
               )
            )
        ),
    " ")</f>
        <v>9.6196390699909706E-5</v>
      </c>
      <c r="AL24" s="86">
        <f>IF($D24&gt;0,
      IF(UPPER(INPUT!$D18)="WEIBULL",
         INPUT!$H18 + (INPUT!$I18 - INPUT!$H18) * (1-EXP(-EXP(INPUT!$E18 + INPUT!$F18 *LOG10($D24 * AL$12)))),
         IF(UPPER(INPUT!$D18)="LOGIT",
            INPUT!$H18 + (INPUT!$I18 - INPUT!$H18) /(1+EXP(-INPUT!$E18 - INPUT!$F18 *LOG10($D24 * AL$12))),
            IF(UPPER(INPUT!$D18)="GLOGIT",
               INPUT!$H18 + (INPUT!$I18 - INPUT!$H18) /(1+EXP(-INPUT!$E18 - INPUT!$F18 *LOG10($D24 * AL$12)))^INPUT!$G18,
               0
               )
            )
        ),
    " ")</f>
        <v>3.3418436206711366E-4</v>
      </c>
      <c r="AM24" s="86">
        <f>IF($D24&gt;0,
      IF(UPPER(INPUT!$D18)="WEIBULL",
         INPUT!$H18 + (INPUT!$I18 - INPUT!$H18) * (1-EXP(-EXP(INPUT!$E18 + INPUT!$F18 *LOG10($D24 * AM$12)))),
         IF(UPPER(INPUT!$D18)="LOGIT",
            INPUT!$H18 + (INPUT!$I18 - INPUT!$H18) /(1+EXP(-INPUT!$E18 - INPUT!$F18 *LOG10($D24 * AM$12))),
            IF(UPPER(INPUT!$D18)="GLOGIT",
               INPUT!$H18 + (INPUT!$I18 - INPUT!$H18) /(1+EXP(-INPUT!$E18 - INPUT!$F18 *LOG10($D24 * AM$12)))^INPUT!$G18,
               0
               )
            )
        ),
    " ")</f>
        <v>1.1606080798471918E-3</v>
      </c>
      <c r="AN24" s="86">
        <f>IF($D24&gt;0,
      IF(UPPER(INPUT!$D18)="WEIBULL",
         INPUT!$H18 + (INPUT!$I18 - INPUT!$H18) * (1-EXP(-EXP(INPUT!$E18 + INPUT!$F18 *LOG10($D24 * AN$12)))),
         IF(UPPER(INPUT!$D18)="LOGIT",
            INPUT!$H18 + (INPUT!$I18 - INPUT!$H18) /(1+EXP(-INPUT!$E18 - INPUT!$F18 *LOG10($D24 * AN$12))),
            IF(UPPER(INPUT!$D18)="GLOGIT",
               INPUT!$H18 + (INPUT!$I18 - INPUT!$H18) /(1+EXP(-INPUT!$E18 - INPUT!$F18 *LOG10($D24 * AN$12)))^INPUT!$G18,
               0
               )
            )
        ),
    " ")</f>
        <v>4.0266226080035716E-3</v>
      </c>
      <c r="AO24" s="86">
        <f>IF($D24&gt;0,
      IF(UPPER(INPUT!$D18)="WEIBULL",
         INPUT!$H18 + (INPUT!$I18 - INPUT!$H18) * (1-EXP(-EXP(INPUT!$E18 + INPUT!$F18 *LOG10($D24 * AO$12)))),
         IF(UPPER(INPUT!$D18)="LOGIT",
            INPUT!$H18 + (INPUT!$I18 - INPUT!$H18) /(1+EXP(-INPUT!$E18 - INPUT!$F18 *LOG10($D24 * AO$12))),
            IF(UPPER(INPUT!$D18)="GLOGIT",
               INPUT!$H18 + (INPUT!$I18 - INPUT!$H18) /(1+EXP(-INPUT!$E18 - INPUT!$F18 *LOG10($D24 * AO$12)))^INPUT!$G18,
               0
               )
            )
        ),
    " ")</f>
        <v>1.3920515539983302E-2</v>
      </c>
      <c r="AP24" s="86">
        <f>IF($D24&gt;0,
      IF(UPPER(INPUT!$D18)="WEIBULL",
         INPUT!$H18 + (INPUT!$I18 - INPUT!$H18) * (1-EXP(-EXP(INPUT!$E18 + INPUT!$F18 *LOG10($D24 * AP$12)))),
         IF(UPPER(INPUT!$D18)="LOGIT",
            INPUT!$H18 + (INPUT!$I18 - INPUT!$H18) /(1+EXP(-INPUT!$E18 - INPUT!$F18 *LOG10($D24 * AP$12))),
            IF(UPPER(INPUT!$D18)="GLOGIT",
               INPUT!$H18 + (INPUT!$I18 - INPUT!$H18) /(1+EXP(-INPUT!$E18 - INPUT!$F18 *LOG10($D24 * AP$12)))^INPUT!$G18,
               0
               )
            )
        ),
    " ")</f>
        <v>4.7538072986028523E-2</v>
      </c>
      <c r="AQ24" s="86">
        <f>IF($D24&gt;0,
      IF(UPPER(INPUT!$D18)="WEIBULL",
         INPUT!$H18 + (INPUT!$I18 - INPUT!$H18) * (1-EXP(-EXP(INPUT!$E18 + INPUT!$F18 *LOG10($D24 * AQ$12)))),
         IF(UPPER(INPUT!$D18)="LOGIT",
            INPUT!$H18 + (INPUT!$I18 - INPUT!$H18) /(1+EXP(-INPUT!$E18 - INPUT!$F18 *LOG10($D24 * AQ$12))),
            IF(UPPER(INPUT!$D18)="GLOGIT",
               INPUT!$H18 + (INPUT!$I18 - INPUT!$H18) /(1+EXP(-INPUT!$E18 - INPUT!$F18 *LOG10($D24 * AQ$12)))^INPUT!$G18,
               0
               )
            )
        ),
    " ")</f>
        <v>0.15567758479228899</v>
      </c>
      <c r="AR24" s="86">
        <f>IF($D24&gt;0,
      IF(UPPER(INPUT!$D18)="WEIBULL",
         INPUT!$H18 + (INPUT!$I18 - INPUT!$H18) * (1-EXP(-EXP(INPUT!$E18 + INPUT!$F18 *LOG10($D24 * AR$12)))),
         IF(UPPER(INPUT!$D18)="LOGIT",
            INPUT!$H18 + (INPUT!$I18 - INPUT!$H18) /(1+EXP(-INPUT!$E18 - INPUT!$F18 *LOG10($D24 * AR$12))),
            IF(UPPER(INPUT!$D18)="GLOGIT",
               INPUT!$H18 + (INPUT!$I18 - INPUT!$H18) /(1+EXP(-INPUT!$E18 - INPUT!$F18 *LOG10($D24 * AR$12)))^INPUT!$G18,
               0
               )
            )
        ),
    " ")</f>
        <v>0.44452954488991858</v>
      </c>
      <c r="AS24" s="86">
        <f>IF($D24&gt;0,
      IF(UPPER(INPUT!$D18)="WEIBULL",
         INPUT!$H18 + (INPUT!$I18 - INPUT!$H18) * (1-EXP(-EXP(INPUT!$E18 + INPUT!$F18 *LOG10($D24 * AS$12)))),
         IF(UPPER(INPUT!$D18)="LOGIT",
            INPUT!$H18 + (INPUT!$I18 - INPUT!$H18) /(1+EXP(-INPUT!$E18 - INPUT!$F18 *LOG10($D24 * AS$12))),
            IF(UPPER(INPUT!$D18)="GLOGIT",
               INPUT!$H18 + (INPUT!$I18 - INPUT!$H18) /(1+EXP(-INPUT!$E18 - INPUT!$F18 *LOG10($D24 * AS$12)))^INPUT!$G18,
               0
               )
            )
        ),
    " ")</f>
        <v>0.87032637460445095</v>
      </c>
      <c r="AT24" s="86">
        <f>IF($D24&gt;0,
      IF(UPPER(INPUT!$D18)="WEIBULL",
         INPUT!$H18 + (INPUT!$I18 - INPUT!$H18) * (1-EXP(-EXP(INPUT!$E18 + INPUT!$F18 *LOG10($D24 * AT$12)))),
         IF(UPPER(INPUT!$D18)="LOGIT",
            INPUT!$H18 + (INPUT!$I18 - INPUT!$H18) /(1+EXP(-INPUT!$E18 - INPUT!$F18 *LOG10($D24 * AT$12))),
            IF(UPPER(INPUT!$D18)="GLOGIT",
               INPUT!$H18 + (INPUT!$I18 - INPUT!$H18) /(1+EXP(-INPUT!$E18 - INPUT!$F18 *LOG10($D24 * AT$12)))^INPUT!$G18,
               0
               )
            )
        ),
    " ")</f>
        <v>0.9991726346321802</v>
      </c>
      <c r="AU24" s="86">
        <f>IF($D24&gt;0,
      IF(UPPER(INPUT!$D18)="WEIBULL",
         INPUT!$H18 + (INPUT!$I18 - INPUT!$H18) * (1-EXP(-EXP(INPUT!$E18 + INPUT!$F18 *LOG10($D24 * AU$12)))),
         IF(UPPER(INPUT!$D18)="LOGIT",
            INPUT!$H18 + (INPUT!$I18 - INPUT!$H18) /(1+EXP(-INPUT!$E18 - INPUT!$F18 *LOG10($D24 * AU$12))),
            IF(UPPER(INPUT!$D18)="GLOGIT",
               INPUT!$H18 + (INPUT!$I18 - INPUT!$H18) /(1+EXP(-INPUT!$E18 - INPUT!$F18 *LOG10($D24 * AU$12)))^INPUT!$G18,
               0
               )
            )
        ),
    " ")</f>
        <v>0.99999999998046263</v>
      </c>
      <c r="AV24" s="86">
        <f>IF($D24&gt;0,
      IF(UPPER(INPUT!$D18)="WEIBULL",
         INPUT!$H18 + (INPUT!$I18 - INPUT!$H18) * (1-EXP(-EXP(INPUT!$E18 + INPUT!$F18 *LOG10($D24 * AV$12)))),
         IF(UPPER(INPUT!$D18)="LOGIT",
            INPUT!$H18 + (INPUT!$I18 - INPUT!$H18) /(1+EXP(-INPUT!$E18 - INPUT!$F18 *LOG10($D24 * AV$12))),
            IF(UPPER(INPUT!$D18)="GLOGIT",
               INPUT!$H18 + (INPUT!$I18 - INPUT!$H18) /(1+EXP(-INPUT!$E18 - INPUT!$F18 *LOG10($D24 * AV$12)))^INPUT!$G18,
               0
               )
            )
        ),
    " ")</f>
        <v>1</v>
      </c>
      <c r="AW24" s="86">
        <f>IF($D24&gt;0,
      IF(UPPER(INPUT!$D18)="WEIBULL",
         INPUT!$H18 + (INPUT!$I18 - INPUT!$H18) * (1-EXP(-EXP(INPUT!$E18 + INPUT!$F18 *LOG10($D24 * AW$12)))),
         IF(UPPER(INPUT!$D18)="LOGIT",
            INPUT!$H18 + (INPUT!$I18 - INPUT!$H18) /(1+EXP(-INPUT!$E18 - INPUT!$F18 *LOG10($D24 * AW$12))),
            IF(UPPER(INPUT!$D18)="GLOGIT",
               INPUT!$H18 + (INPUT!$I18 - INPUT!$H18) /(1+EXP(-INPUT!$E18 - INPUT!$F18 *LOG10($D24 * AW$12)))^INPUT!$G18,
               0
               )
            )
        ),
    " ")</f>
        <v>1</v>
      </c>
      <c r="AX24" s="86">
        <f>IF($D24&gt;0,
      IF(UPPER(INPUT!$D18)="WEIBULL",
         INPUT!$H18 + (INPUT!$I18 - INPUT!$H18) * (1-EXP(-EXP(INPUT!$E18 + INPUT!$F18 *LOG10($D24 * AX$12)))),
         IF(UPPER(INPUT!$D18)="LOGIT",
            INPUT!$H18 + (INPUT!$I18 - INPUT!$H18) /(1+EXP(-INPUT!$E18 - INPUT!$F18 *LOG10($D24 * AX$12))),
            IF(UPPER(INPUT!$D18)="GLOGIT",
               INPUT!$H18 + (INPUT!$I18 - INPUT!$H18) /(1+EXP(-INPUT!$E18 - INPUT!$F18 *LOG10($D24 * AX$12)))^INPUT!$G18,
               0
               )
            )
        ),
    " ")</f>
        <v>1</v>
      </c>
      <c r="AY24" s="86">
        <f>IF($D24&gt;0,
      IF(UPPER(INPUT!$D18)="WEIBULL",
         INPUT!$H18 + (INPUT!$I18 - INPUT!$H18) * (1-EXP(-EXP(INPUT!$E18 + INPUT!$F18 *LOG10($D24 * AY$12)))),
         IF(UPPER(INPUT!$D18)="LOGIT",
            INPUT!$H18 + (INPUT!$I18 - INPUT!$H18) /(1+EXP(-INPUT!$E18 - INPUT!$F18 *LOG10($D24 * AY$12))),
            IF(UPPER(INPUT!$D18)="GLOGIT",
               INPUT!$H18 + (INPUT!$I18 - INPUT!$H18) /(1+EXP(-INPUT!$E18 - INPUT!$F18 *LOG10($D24 * AY$12)))^INPUT!$G18,
               0
               )
            )
        ),
    " ")</f>
        <v>1</v>
      </c>
      <c r="AZ24" s="86">
        <f>IF($D24&gt;0,
      IF(UPPER(INPUT!$D18)="WEIBULL",
         INPUT!$H18 + (INPUT!$I18 - INPUT!$H18) * (1-EXP(-EXP(INPUT!$E18 + INPUT!$F18 *LOG10($D24 * AZ$12)))),
         IF(UPPER(INPUT!$D18)="LOGIT",
            INPUT!$H18 + (INPUT!$I18 - INPUT!$H18) /(1+EXP(-INPUT!$E18 - INPUT!$F18 *LOG10($D24 * AZ$12))),
            IF(UPPER(INPUT!$D18)="GLOGIT",
               INPUT!$H18 + (INPUT!$I18 - INPUT!$H18) /(1+EXP(-INPUT!$E18 - INPUT!$F18 *LOG10($D24 * AZ$12)))^INPUT!$G18,
               0
               )
            )
        ),
    " ")</f>
        <v>1</v>
      </c>
      <c r="BA24" s="86">
        <f>IF($D24&gt;0,
      IF(UPPER(INPUT!$D18)="WEIBULL",
         INPUT!$H18 + (INPUT!$I18 - INPUT!$H18) * (1-EXP(-EXP(INPUT!$E18 + INPUT!$F18 *LOG10($D24 * BA$12)))),
         IF(UPPER(INPUT!$D18)="LOGIT",
            INPUT!$H18 + (INPUT!$I18 - INPUT!$H18) /(1+EXP(-INPUT!$E18 - INPUT!$F18 *LOG10($D24 * BA$12))),
            IF(UPPER(INPUT!$D18)="GLOGIT",
               INPUT!$H18 + (INPUT!$I18 - INPUT!$H18) /(1+EXP(-INPUT!$E18 - INPUT!$F18 *LOG10($D24 * BA$12)))^INPUT!$G18,
               0
               )
            )
        ),
    " ")</f>
        <v>1</v>
      </c>
      <c r="BB24" s="86">
        <f>IF($D24&gt;0,
      IF(UPPER(INPUT!$D18)="WEIBULL",
         INPUT!$H18 + (INPUT!$I18 - INPUT!$H18) * (1-EXP(-EXP(INPUT!$E18 + INPUT!$F18 *LOG10($D24 * BB$12)))),
         IF(UPPER(INPUT!$D18)="LOGIT",
            INPUT!$H18 + (INPUT!$I18 - INPUT!$H18) /(1+EXP(-INPUT!$E18 - INPUT!$F18 *LOG10($D24 * BB$12))),
            IF(UPPER(INPUT!$D18)="GLOGIT",
               INPUT!$H18 + (INPUT!$I18 - INPUT!$H18) /(1+EXP(-INPUT!$E18 - INPUT!$F18 *LOG10($D24 * BB$12)))^INPUT!$G18,
               0
               )
            )
        ),
    " ")</f>
        <v>1</v>
      </c>
      <c r="BC24" s="87">
        <f>IF($D24&gt;0,
      IF(UPPER(INPUT!$D18)="WEIBULL",
         INPUT!$H18 + (INPUT!$I18 - INPUT!$H18) * (1-EXP(-EXP(INPUT!$E18 + INPUT!$F18 *LOG10($D24 * BC$12)))),
         IF(UPPER(INPUT!$D18)="LOGIT",
            INPUT!$H18 + (INPUT!$I18 - INPUT!$H18) /(1+EXP(-INPUT!$E18 - INPUT!$F18 *LOG10($D24 * BC$12))),
            IF(UPPER(INPUT!$D18)="GLOGIT",
               INPUT!$H18 + (INPUT!$I18 - INPUT!$H18) /(1+EXP(-INPUT!$E18 - INPUT!$F18 *LOG10($D24 * BC$12)))^INPUT!$G18,
               0
               )
            )
        ),
    " ")</f>
        <v>1</v>
      </c>
    </row>
    <row r="25" spans="2:55" x14ac:dyDescent="0.4">
      <c r="B25" s="41"/>
      <c r="C25" s="1" t="str">
        <f>INPUT!C19</f>
        <v>Triclosan</v>
      </c>
      <c r="D25" s="2">
        <f>INPUT!L19</f>
        <v>1.3978228991736398E-3</v>
      </c>
      <c r="E25" s="85">
        <f>IF($D25&gt;0,
      IF(UPPER(INPUT!$D19)="WEIBULL",
         INPUT!$H19 + (INPUT!$I19 - INPUT!$H19) * (1-EXP(-EXP(INPUT!$E19 + INPUT!$F19 *LOG10($D25 * E$12)))),
         IF(UPPER(INPUT!$D19)="LOGIT",
            INPUT!$H19 + (INPUT!$I19 - INPUT!$H19) /(1+EXP(-INPUT!$E19 - INPUT!$F19 *LOG10($D25 * E$12))),
            IF(UPPER(INPUT!$D19)="GLOGIT",
               INPUT!$H19 + (INPUT!$I19 - INPUT!$H19) /(1+EXP(-INPUT!$E19 - INPUT!$F19 *LOG10($D25 * E$12)))^INPUT!$G19,
               0
               )
            )
        ),
    " ")</f>
        <v>0</v>
      </c>
      <c r="F25" s="86">
        <f>IF($D25&gt;0,
      IF(UPPER(INPUT!$D19)="WEIBULL",
         INPUT!$H19 + (INPUT!$I19 - INPUT!$H19) * (1-EXP(-EXP(INPUT!$E19 + INPUT!$F19 *LOG10($D25 * F$12)))),
         IF(UPPER(INPUT!$D19)="LOGIT",
            INPUT!$H19 + (INPUT!$I19 - INPUT!$H19) /(1+EXP(-INPUT!$E19 - INPUT!$F19 *LOG10($D25 * F$12))),
            IF(UPPER(INPUT!$D19)="GLOGIT",
               INPUT!$H19 + (INPUT!$I19 - INPUT!$H19) /(1+EXP(-INPUT!$E19 - INPUT!$F19 *LOG10($D25 * F$12)))^INPUT!$G19,
               0
               )
            )
        ),
    " ")</f>
        <v>0</v>
      </c>
      <c r="G25" s="86">
        <f>IF($D25&gt;0,
      IF(UPPER(INPUT!$D19)="WEIBULL",
         INPUT!$H19 + (INPUT!$I19 - INPUT!$H19) * (1-EXP(-EXP(INPUT!$E19 + INPUT!$F19 *LOG10($D25 * G$12)))),
         IF(UPPER(INPUT!$D19)="LOGIT",
            INPUT!$H19 + (INPUT!$I19 - INPUT!$H19) /(1+EXP(-INPUT!$E19 - INPUT!$F19 *LOG10($D25 * G$12))),
            IF(UPPER(INPUT!$D19)="GLOGIT",
               INPUT!$H19 + (INPUT!$I19 - INPUT!$H19) /(1+EXP(-INPUT!$E19 - INPUT!$F19 *LOG10($D25 * G$12)))^INPUT!$G19,
               0
               )
            )
        ),
    " ")</f>
        <v>0</v>
      </c>
      <c r="H25" s="86">
        <f>IF($D25&gt;0,
      IF(UPPER(INPUT!$D19)="WEIBULL",
         INPUT!$H19 + (INPUT!$I19 - INPUT!$H19) * (1-EXP(-EXP(INPUT!$E19 + INPUT!$F19 *LOG10($D25 * H$12)))),
         IF(UPPER(INPUT!$D19)="LOGIT",
            INPUT!$H19 + (INPUT!$I19 - INPUT!$H19) /(1+EXP(-INPUT!$E19 - INPUT!$F19 *LOG10($D25 * H$12))),
            IF(UPPER(INPUT!$D19)="GLOGIT",
               INPUT!$H19 + (INPUT!$I19 - INPUT!$H19) /(1+EXP(-INPUT!$E19 - INPUT!$F19 *LOG10($D25 * H$12)))^INPUT!$G19,
               0
               )
            )
        ),
    " ")</f>
        <v>0</v>
      </c>
      <c r="I25" s="86">
        <f>IF($D25&gt;0,
      IF(UPPER(INPUT!$D19)="WEIBULL",
         INPUT!$H19 + (INPUT!$I19 - INPUT!$H19) * (1-EXP(-EXP(INPUT!$E19 + INPUT!$F19 *LOG10($D25 * I$12)))),
         IF(UPPER(INPUT!$D19)="LOGIT",
            INPUT!$H19 + (INPUT!$I19 - INPUT!$H19) /(1+EXP(-INPUT!$E19 - INPUT!$F19 *LOG10($D25 * I$12))),
            IF(UPPER(INPUT!$D19)="GLOGIT",
               INPUT!$H19 + (INPUT!$I19 - INPUT!$H19) /(1+EXP(-INPUT!$E19 - INPUT!$F19 *LOG10($D25 * I$12)))^INPUT!$G19,
               0
               )
            )
        ),
    " ")</f>
        <v>0</v>
      </c>
      <c r="J25" s="86">
        <f>IF($D25&gt;0,
      IF(UPPER(INPUT!$D19)="WEIBULL",
         INPUT!$H19 + (INPUT!$I19 - INPUT!$H19) * (1-EXP(-EXP(INPUT!$E19 + INPUT!$F19 *LOG10($D25 * J$12)))),
         IF(UPPER(INPUT!$D19)="LOGIT",
            INPUT!$H19 + (INPUT!$I19 - INPUT!$H19) /(1+EXP(-INPUT!$E19 - INPUT!$F19 *LOG10($D25 * J$12))),
            IF(UPPER(INPUT!$D19)="GLOGIT",
               INPUT!$H19 + (INPUT!$I19 - INPUT!$H19) /(1+EXP(-INPUT!$E19 - INPUT!$F19 *LOG10($D25 * J$12)))^INPUT!$G19,
               0
               )
            )
        ),
    " ")</f>
        <v>0</v>
      </c>
      <c r="K25" s="86">
        <f>IF($D25&gt;0,
      IF(UPPER(INPUT!$D19)="WEIBULL",
         INPUT!$H19 + (INPUT!$I19 - INPUT!$H19) * (1-EXP(-EXP(INPUT!$E19 + INPUT!$F19 *LOG10($D25 * K$12)))),
         IF(UPPER(INPUT!$D19)="LOGIT",
            INPUT!$H19 + (INPUT!$I19 - INPUT!$H19) /(1+EXP(-INPUT!$E19 - INPUT!$F19 *LOG10($D25 * K$12))),
            IF(UPPER(INPUT!$D19)="GLOGIT",
               INPUT!$H19 + (INPUT!$I19 - INPUT!$H19) /(1+EXP(-INPUT!$E19 - INPUT!$F19 *LOG10($D25 * K$12)))^INPUT!$G19,
               0
               )
            )
        ),
    " ")</f>
        <v>0</v>
      </c>
      <c r="L25" s="86">
        <f>IF($D25&gt;0,
      IF(UPPER(INPUT!$D19)="WEIBULL",
         INPUT!$H19 + (INPUT!$I19 - INPUT!$H19) * (1-EXP(-EXP(INPUT!$E19 + INPUT!$F19 *LOG10($D25 * L$12)))),
         IF(UPPER(INPUT!$D19)="LOGIT",
            INPUT!$H19 + (INPUT!$I19 - INPUT!$H19) /(1+EXP(-INPUT!$E19 - INPUT!$F19 *LOG10($D25 * L$12))),
            IF(UPPER(INPUT!$D19)="GLOGIT",
               INPUT!$H19 + (INPUT!$I19 - INPUT!$H19) /(1+EXP(-INPUT!$E19 - INPUT!$F19 *LOG10($D25 * L$12)))^INPUT!$G19,
               0
               )
            )
        ),
    " ")</f>
        <v>0</v>
      </c>
      <c r="M25" s="86">
        <f>IF($D25&gt;0,
      IF(UPPER(INPUT!$D19)="WEIBULL",
         INPUT!$H19 + (INPUT!$I19 - INPUT!$H19) * (1-EXP(-EXP(INPUT!$E19 + INPUT!$F19 *LOG10($D25 * M$12)))),
         IF(UPPER(INPUT!$D19)="LOGIT",
            INPUT!$H19 + (INPUT!$I19 - INPUT!$H19) /(1+EXP(-INPUT!$E19 - INPUT!$F19 *LOG10($D25 * M$12))),
            IF(UPPER(INPUT!$D19)="GLOGIT",
               INPUT!$H19 + (INPUT!$I19 - INPUT!$H19) /(1+EXP(-INPUT!$E19 - INPUT!$F19 *LOG10($D25 * M$12)))^INPUT!$G19,
               0
               )
            )
        ),
    " ")</f>
        <v>0</v>
      </c>
      <c r="N25" s="86">
        <f>IF($D25&gt;0,
      IF(UPPER(INPUT!$D19)="WEIBULL",
         INPUT!$H19 + (INPUT!$I19 - INPUT!$H19) * (1-EXP(-EXP(INPUT!$E19 + INPUT!$F19 *LOG10($D25 * N$12)))),
         IF(UPPER(INPUT!$D19)="LOGIT",
            INPUT!$H19 + (INPUT!$I19 - INPUT!$H19) /(1+EXP(-INPUT!$E19 - INPUT!$F19 *LOG10($D25 * N$12))),
            IF(UPPER(INPUT!$D19)="GLOGIT",
               INPUT!$H19 + (INPUT!$I19 - INPUT!$H19) /(1+EXP(-INPUT!$E19 - INPUT!$F19 *LOG10($D25 * N$12)))^INPUT!$G19,
               0
               )
            )
        ),
    " ")</f>
        <v>0</v>
      </c>
      <c r="O25" s="86">
        <f>IF($D25&gt;0,
      IF(UPPER(INPUT!$D19)="WEIBULL",
         INPUT!$H19 + (INPUT!$I19 - INPUT!$H19) * (1-EXP(-EXP(INPUT!$E19 + INPUT!$F19 *LOG10($D25 * O$12)))),
         IF(UPPER(INPUT!$D19)="LOGIT",
            INPUT!$H19 + (INPUT!$I19 - INPUT!$H19) /(1+EXP(-INPUT!$E19 - INPUT!$F19 *LOG10($D25 * O$12))),
            IF(UPPER(INPUT!$D19)="GLOGIT",
               INPUT!$H19 + (INPUT!$I19 - INPUT!$H19) /(1+EXP(-INPUT!$E19 - INPUT!$F19 *LOG10($D25 * O$12)))^INPUT!$G19,
               0
               )
            )
        ),
    " ")</f>
        <v>0</v>
      </c>
      <c r="P25" s="86">
        <f>IF($D25&gt;0,
      IF(UPPER(INPUT!$D19)="WEIBULL",
         INPUT!$H19 + (INPUT!$I19 - INPUT!$H19) * (1-EXP(-EXP(INPUT!$E19 + INPUT!$F19 *LOG10($D25 * P$12)))),
         IF(UPPER(INPUT!$D19)="LOGIT",
            INPUT!$H19 + (INPUT!$I19 - INPUT!$H19) /(1+EXP(-INPUT!$E19 - INPUT!$F19 *LOG10($D25 * P$12))),
            IF(UPPER(INPUT!$D19)="GLOGIT",
               INPUT!$H19 + (INPUT!$I19 - INPUT!$H19) /(1+EXP(-INPUT!$E19 - INPUT!$F19 *LOG10($D25 * P$12)))^INPUT!$G19,
               0
               )
            )
        ),
    " ")</f>
        <v>0</v>
      </c>
      <c r="Q25" s="86">
        <f>IF($D25&gt;0,
      IF(UPPER(INPUT!$D19)="WEIBULL",
         INPUT!$H19 + (INPUT!$I19 - INPUT!$H19) * (1-EXP(-EXP(INPUT!$E19 + INPUT!$F19 *LOG10($D25 * Q$12)))),
         IF(UPPER(INPUT!$D19)="LOGIT",
            INPUT!$H19 + (INPUT!$I19 - INPUT!$H19) /(1+EXP(-INPUT!$E19 - INPUT!$F19 *LOG10($D25 * Q$12))),
            IF(UPPER(INPUT!$D19)="GLOGIT",
               INPUT!$H19 + (INPUT!$I19 - INPUT!$H19) /(1+EXP(-INPUT!$E19 - INPUT!$F19 *LOG10($D25 * Q$12)))^INPUT!$G19,
               0
               )
            )
        ),
    " ")</f>
        <v>0</v>
      </c>
      <c r="R25" s="86">
        <f>IF($D25&gt;0,
      IF(UPPER(INPUT!$D19)="WEIBULL",
         INPUT!$H19 + (INPUT!$I19 - INPUT!$H19) * (1-EXP(-EXP(INPUT!$E19 + INPUT!$F19 *LOG10($D25 * R$12)))),
         IF(UPPER(INPUT!$D19)="LOGIT",
            INPUT!$H19 + (INPUT!$I19 - INPUT!$H19) /(1+EXP(-INPUT!$E19 - INPUT!$F19 *LOG10($D25 * R$12))),
            IF(UPPER(INPUT!$D19)="GLOGIT",
               INPUT!$H19 + (INPUT!$I19 - INPUT!$H19) /(1+EXP(-INPUT!$E19 - INPUT!$F19 *LOG10($D25 * R$12)))^INPUT!$G19,
               0
               )
            )
        ),
    " ")</f>
        <v>0</v>
      </c>
      <c r="S25" s="86">
        <f>IF($D25&gt;0,
      IF(UPPER(INPUT!$D19)="WEIBULL",
         INPUT!$H19 + (INPUT!$I19 - INPUT!$H19) * (1-EXP(-EXP(INPUT!$E19 + INPUT!$F19 *LOG10($D25 * S$12)))),
         IF(UPPER(INPUT!$D19)="LOGIT",
            INPUT!$H19 + (INPUT!$I19 - INPUT!$H19) /(1+EXP(-INPUT!$E19 - INPUT!$F19 *LOG10($D25 * S$12))),
            IF(UPPER(INPUT!$D19)="GLOGIT",
               INPUT!$H19 + (INPUT!$I19 - INPUT!$H19) /(1+EXP(-INPUT!$E19 - INPUT!$F19 *LOG10($D25 * S$12)))^INPUT!$G19,
               0
               )
            )
        ),
    " ")</f>
        <v>0</v>
      </c>
      <c r="T25" s="86">
        <f>IF($D25&gt;0,
      IF(UPPER(INPUT!$D19)="WEIBULL",
         INPUT!$H19 + (INPUT!$I19 - INPUT!$H19) * (1-EXP(-EXP(INPUT!$E19 + INPUT!$F19 *LOG10($D25 * T$12)))),
         IF(UPPER(INPUT!$D19)="LOGIT",
            INPUT!$H19 + (INPUT!$I19 - INPUT!$H19) /(1+EXP(-INPUT!$E19 - INPUT!$F19 *LOG10($D25 * T$12))),
            IF(UPPER(INPUT!$D19)="GLOGIT",
               INPUT!$H19 + (INPUT!$I19 - INPUT!$H19) /(1+EXP(-INPUT!$E19 - INPUT!$F19 *LOG10($D25 * T$12)))^INPUT!$G19,
               0
               )
            )
        ),
    " ")</f>
        <v>0</v>
      </c>
      <c r="U25" s="86">
        <f>IF($D25&gt;0,
      IF(UPPER(INPUT!$D19)="WEIBULL",
         INPUT!$H19 + (INPUT!$I19 - INPUT!$H19) * (1-EXP(-EXP(INPUT!$E19 + INPUT!$F19 *LOG10($D25 * U$12)))),
         IF(UPPER(INPUT!$D19)="LOGIT",
            INPUT!$H19 + (INPUT!$I19 - INPUT!$H19) /(1+EXP(-INPUT!$E19 - INPUT!$F19 *LOG10($D25 * U$12))),
            IF(UPPER(INPUT!$D19)="GLOGIT",
               INPUT!$H19 + (INPUT!$I19 - INPUT!$H19) /(1+EXP(-INPUT!$E19 - INPUT!$F19 *LOG10($D25 * U$12)))^INPUT!$G19,
               0
               )
            )
        ),
    " ")</f>
        <v>0</v>
      </c>
      <c r="V25" s="86">
        <f>IF($D25&gt;0,
      IF(UPPER(INPUT!$D19)="WEIBULL",
         INPUT!$H19 + (INPUT!$I19 - INPUT!$H19) * (1-EXP(-EXP(INPUT!$E19 + INPUT!$F19 *LOG10($D25 * V$12)))),
         IF(UPPER(INPUT!$D19)="LOGIT",
            INPUT!$H19 + (INPUT!$I19 - INPUT!$H19) /(1+EXP(-INPUT!$E19 - INPUT!$F19 *LOG10($D25 * V$12))),
            IF(UPPER(INPUT!$D19)="GLOGIT",
               INPUT!$H19 + (INPUT!$I19 - INPUT!$H19) /(1+EXP(-INPUT!$E19 - INPUT!$F19 *LOG10($D25 * V$12)))^INPUT!$G19,
               0
               )
            )
        ),
    " ")</f>
        <v>0</v>
      </c>
      <c r="W25" s="86">
        <f>IF($D25&gt;0,
      IF(UPPER(INPUT!$D19)="WEIBULL",
         INPUT!$H19 + (INPUT!$I19 - INPUT!$H19) * (1-EXP(-EXP(INPUT!$E19 + INPUT!$F19 *LOG10($D25 * W$12)))),
         IF(UPPER(INPUT!$D19)="LOGIT",
            INPUT!$H19 + (INPUT!$I19 - INPUT!$H19) /(1+EXP(-INPUT!$E19 - INPUT!$F19 *LOG10($D25 * W$12))),
            IF(UPPER(INPUT!$D19)="GLOGIT",
               INPUT!$H19 + (INPUT!$I19 - INPUT!$H19) /(1+EXP(-INPUT!$E19 - INPUT!$F19 *LOG10($D25 * W$12)))^INPUT!$G19,
               0
               )
            )
        ),
    " ")</f>
        <v>0</v>
      </c>
      <c r="X25" s="86">
        <f>IF($D25&gt;0,
      IF(UPPER(INPUT!$D19)="WEIBULL",
         INPUT!$H19 + (INPUT!$I19 - INPUT!$H19) * (1-EXP(-EXP(INPUT!$E19 + INPUT!$F19 *LOG10($D25 * X$12)))),
         IF(UPPER(INPUT!$D19)="LOGIT",
            INPUT!$H19 + (INPUT!$I19 - INPUT!$H19) /(1+EXP(-INPUT!$E19 - INPUT!$F19 *LOG10($D25 * X$12))),
            IF(UPPER(INPUT!$D19)="GLOGIT",
               INPUT!$H19 + (INPUT!$I19 - INPUT!$H19) /(1+EXP(-INPUT!$E19 - INPUT!$F19 *LOG10($D25 * X$12)))^INPUT!$G19,
               0
               )
            )
        ),
    " ")</f>
        <v>0</v>
      </c>
      <c r="Y25" s="86">
        <f>IF($D25&gt;0,
      IF(UPPER(INPUT!$D19)="WEIBULL",
         INPUT!$H19 + (INPUT!$I19 - INPUT!$H19) * (1-EXP(-EXP(INPUT!$E19 + INPUT!$F19 *LOG10($D25 * Y$12)))),
         IF(UPPER(INPUT!$D19)="LOGIT",
            INPUT!$H19 + (INPUT!$I19 - INPUT!$H19) /(1+EXP(-INPUT!$E19 - INPUT!$F19 *LOG10($D25 * Y$12))),
            IF(UPPER(INPUT!$D19)="GLOGIT",
               INPUT!$H19 + (INPUT!$I19 - INPUT!$H19) /(1+EXP(-INPUT!$E19 - INPUT!$F19 *LOG10($D25 * Y$12)))^INPUT!$G19,
               0
               )
            )
        ),
    " ")</f>
        <v>0</v>
      </c>
      <c r="Z25" s="86">
        <f>IF($D25&gt;0,
      IF(UPPER(INPUT!$D19)="WEIBULL",
         INPUT!$H19 + (INPUT!$I19 - INPUT!$H19) * (1-EXP(-EXP(INPUT!$E19 + INPUT!$F19 *LOG10($D25 * Z$12)))),
         IF(UPPER(INPUT!$D19)="LOGIT",
            INPUT!$H19 + (INPUT!$I19 - INPUT!$H19) /(1+EXP(-INPUT!$E19 - INPUT!$F19 *LOG10($D25 * Z$12))),
            IF(UPPER(INPUT!$D19)="GLOGIT",
               INPUT!$H19 + (INPUT!$I19 - INPUT!$H19) /(1+EXP(-INPUT!$E19 - INPUT!$F19 *LOG10($D25 * Z$12)))^INPUT!$G19,
               0
               )
            )
        ),
    " ")</f>
        <v>0</v>
      </c>
      <c r="AA25" s="86">
        <f>IF($D25&gt;0,
      IF(UPPER(INPUT!$D19)="WEIBULL",
         INPUT!$H19 + (INPUT!$I19 - INPUT!$H19) * (1-EXP(-EXP(INPUT!$E19 + INPUT!$F19 *LOG10($D25 * AA$12)))),
         IF(UPPER(INPUT!$D19)="LOGIT",
            INPUT!$H19 + (INPUT!$I19 - INPUT!$H19) /(1+EXP(-INPUT!$E19 - INPUT!$F19 *LOG10($D25 * AA$12))),
            IF(UPPER(INPUT!$D19)="GLOGIT",
               INPUT!$H19 + (INPUT!$I19 - INPUT!$H19) /(1+EXP(-INPUT!$E19 - INPUT!$F19 *LOG10($D25 * AA$12)))^INPUT!$G19,
               0
               )
            )
        ),
    " ")</f>
        <v>0</v>
      </c>
      <c r="AB25" s="86">
        <f>IF($D25&gt;0,
      IF(UPPER(INPUT!$D19)="WEIBULL",
         INPUT!$H19 + (INPUT!$I19 - INPUT!$H19) * (1-EXP(-EXP(INPUT!$E19 + INPUT!$F19 *LOG10($D25 * AB$12)))),
         IF(UPPER(INPUT!$D19)="LOGIT",
            INPUT!$H19 + (INPUT!$I19 - INPUT!$H19) /(1+EXP(-INPUT!$E19 - INPUT!$F19 *LOG10($D25 * AB$12))),
            IF(UPPER(INPUT!$D19)="GLOGIT",
               INPUT!$H19 + (INPUT!$I19 - INPUT!$H19) /(1+EXP(-INPUT!$E19 - INPUT!$F19 *LOG10($D25 * AB$12)))^INPUT!$G19,
               0
               )
            )
        ),
    " ")</f>
        <v>0</v>
      </c>
      <c r="AC25" s="86">
        <f>IF($D25&gt;0,
      IF(UPPER(INPUT!$D19)="WEIBULL",
         INPUT!$H19 + (INPUT!$I19 - INPUT!$H19) * (1-EXP(-EXP(INPUT!$E19 + INPUT!$F19 *LOG10($D25 * AC$12)))),
         IF(UPPER(INPUT!$D19)="LOGIT",
            INPUT!$H19 + (INPUT!$I19 - INPUT!$H19) /(1+EXP(-INPUT!$E19 - INPUT!$F19 *LOG10($D25 * AC$12))),
            IF(UPPER(INPUT!$D19)="GLOGIT",
               INPUT!$H19 + (INPUT!$I19 - INPUT!$H19) /(1+EXP(-INPUT!$E19 - INPUT!$F19 *LOG10($D25 * AC$12)))^INPUT!$G19,
               0
               )
            )
        ),
    " ")</f>
        <v>0</v>
      </c>
      <c r="AD25" s="86">
        <f>IF($D25&gt;0,
      IF(UPPER(INPUT!$D19)="WEIBULL",
         INPUT!$H19 + (INPUT!$I19 - INPUT!$H19) * (1-EXP(-EXP(INPUT!$E19 + INPUT!$F19 *LOG10($D25 * AD$12)))),
         IF(UPPER(INPUT!$D19)="LOGIT",
            INPUT!$H19 + (INPUT!$I19 - INPUT!$H19) /(1+EXP(-INPUT!$E19 - INPUT!$F19 *LOG10($D25 * AD$12))),
            IF(UPPER(INPUT!$D19)="GLOGIT",
               INPUT!$H19 + (INPUT!$I19 - INPUT!$H19) /(1+EXP(-INPUT!$E19 - INPUT!$F19 *LOG10($D25 * AD$12)))^INPUT!$G19,
               0
               )
            )
        ),
    " ")</f>
        <v>0</v>
      </c>
      <c r="AE25" s="86">
        <f>IF($D25&gt;0,
      IF(UPPER(INPUT!$D19)="WEIBULL",
         INPUT!$H19 + (INPUT!$I19 - INPUT!$H19) * (1-EXP(-EXP(INPUT!$E19 + INPUT!$F19 *LOG10($D25 * AE$12)))),
         IF(UPPER(INPUT!$D19)="LOGIT",
            INPUT!$H19 + (INPUT!$I19 - INPUT!$H19) /(1+EXP(-INPUT!$E19 - INPUT!$F19 *LOG10($D25 * AE$12))),
            IF(UPPER(INPUT!$D19)="GLOGIT",
               INPUT!$H19 + (INPUT!$I19 - INPUT!$H19) /(1+EXP(-INPUT!$E19 - INPUT!$F19 *LOG10($D25 * AE$12)))^INPUT!$G19,
               0
               )
            )
        ),
    " ")</f>
        <v>0</v>
      </c>
      <c r="AF25" s="86">
        <f>IF($D25&gt;0,
      IF(UPPER(INPUT!$D19)="WEIBULL",
         INPUT!$H19 + (INPUT!$I19 - INPUT!$H19) * (1-EXP(-EXP(INPUT!$E19 + INPUT!$F19 *LOG10($D25 * AF$12)))),
         IF(UPPER(INPUT!$D19)="LOGIT",
            INPUT!$H19 + (INPUT!$I19 - INPUT!$H19) /(1+EXP(-INPUT!$E19 - INPUT!$F19 *LOG10($D25 * AF$12))),
            IF(UPPER(INPUT!$D19)="GLOGIT",
               INPUT!$H19 + (INPUT!$I19 - INPUT!$H19) /(1+EXP(-INPUT!$E19 - INPUT!$F19 *LOG10($D25 * AF$12)))^INPUT!$G19,
               0
               )
            )
        ),
    " ")</f>
        <v>0</v>
      </c>
      <c r="AG25" s="86">
        <f>IF($D25&gt;0,
      IF(UPPER(INPUT!$D19)="WEIBULL",
         INPUT!$H19 + (INPUT!$I19 - INPUT!$H19) * (1-EXP(-EXP(INPUT!$E19 + INPUT!$F19 *LOG10($D25 * AG$12)))),
         IF(UPPER(INPUT!$D19)="LOGIT",
            INPUT!$H19 + (INPUT!$I19 - INPUT!$H19) /(1+EXP(-INPUT!$E19 - INPUT!$F19 *LOG10($D25 * AG$12))),
            IF(UPPER(INPUT!$D19)="GLOGIT",
               INPUT!$H19 + (INPUT!$I19 - INPUT!$H19) /(1+EXP(-INPUT!$E19 - INPUT!$F19 *LOG10($D25 * AG$12)))^INPUT!$G19,
               0
               )
            )
        ),
    " ")</f>
        <v>0</v>
      </c>
      <c r="AH25" s="86">
        <f>IF($D25&gt;0,
      IF(UPPER(INPUT!$D19)="WEIBULL",
         INPUT!$H19 + (INPUT!$I19 - INPUT!$H19) * (1-EXP(-EXP(INPUT!$E19 + INPUT!$F19 *LOG10($D25 * AH$12)))),
         IF(UPPER(INPUT!$D19)="LOGIT",
            INPUT!$H19 + (INPUT!$I19 - INPUT!$H19) /(1+EXP(-INPUT!$E19 - INPUT!$F19 *LOG10($D25 * AH$12))),
            IF(UPPER(INPUT!$D19)="GLOGIT",
               INPUT!$H19 + (INPUT!$I19 - INPUT!$H19) /(1+EXP(-INPUT!$E19 - INPUT!$F19 *LOG10($D25 * AH$12)))^INPUT!$G19,
               0
               )
            )
        ),
    " ")</f>
        <v>0</v>
      </c>
      <c r="AI25" s="86">
        <f>IF($D25&gt;0,
      IF(UPPER(INPUT!$D19)="WEIBULL",
         INPUT!$H19 + (INPUT!$I19 - INPUT!$H19) * (1-EXP(-EXP(INPUT!$E19 + INPUT!$F19 *LOG10($D25 * AI$12)))),
         IF(UPPER(INPUT!$D19)="LOGIT",
            INPUT!$H19 + (INPUT!$I19 - INPUT!$H19) /(1+EXP(-INPUT!$E19 - INPUT!$F19 *LOG10($D25 * AI$12))),
            IF(UPPER(INPUT!$D19)="GLOGIT",
               INPUT!$H19 + (INPUT!$I19 - INPUT!$H19) /(1+EXP(-INPUT!$E19 - INPUT!$F19 *LOG10($D25 * AI$12)))^INPUT!$G19,
               0
               )
            )
        ),
    " ")</f>
        <v>1.1102230246251565E-16</v>
      </c>
      <c r="AJ25" s="86">
        <f>IF($D25&gt;0,
      IF(UPPER(INPUT!$D19)="WEIBULL",
         INPUT!$H19 + (INPUT!$I19 - INPUT!$H19) * (1-EXP(-EXP(INPUT!$E19 + INPUT!$F19 *LOG10($D25 * AJ$12)))),
         IF(UPPER(INPUT!$D19)="LOGIT",
            INPUT!$H19 + (INPUT!$I19 - INPUT!$H19) /(1+EXP(-INPUT!$E19 - INPUT!$F19 *LOG10($D25 * AJ$12))),
            IF(UPPER(INPUT!$D19)="GLOGIT",
               INPUT!$H19 + (INPUT!$I19 - INPUT!$H19) /(1+EXP(-INPUT!$E19 - INPUT!$F19 *LOG10($D25 * AJ$12)))^INPUT!$G19,
               0
               )
            )
        ),
    " ")</f>
        <v>2.2204460492503131E-15</v>
      </c>
      <c r="AK25" s="86">
        <f>IF($D25&gt;0,
      IF(UPPER(INPUT!$D19)="WEIBULL",
         INPUT!$H19 + (INPUT!$I19 - INPUT!$H19) * (1-EXP(-EXP(INPUT!$E19 + INPUT!$F19 *LOG10($D25 * AK$12)))),
         IF(UPPER(INPUT!$D19)="LOGIT",
            INPUT!$H19 + (INPUT!$I19 - INPUT!$H19) /(1+EXP(-INPUT!$E19 - INPUT!$F19 *LOG10($D25 * AK$12))),
            IF(UPPER(INPUT!$D19)="GLOGIT",
               INPUT!$H19 + (INPUT!$I19 - INPUT!$H19) /(1+EXP(-INPUT!$E19 - INPUT!$F19 *LOG10($D25 * AK$12)))^INPUT!$G19,
               0
               )
            )
        ),
    " ")</f>
        <v>8.7041485130612273E-14</v>
      </c>
      <c r="AL25" s="86">
        <f>IF($D25&gt;0,
      IF(UPPER(INPUT!$D19)="WEIBULL",
         INPUT!$H19 + (INPUT!$I19 - INPUT!$H19) * (1-EXP(-EXP(INPUT!$E19 + INPUT!$F19 *LOG10($D25 * AL$12)))),
         IF(UPPER(INPUT!$D19)="LOGIT",
            INPUT!$H19 + (INPUT!$I19 - INPUT!$H19) /(1+EXP(-INPUT!$E19 - INPUT!$F19 *LOG10($D25 * AL$12))),
            IF(UPPER(INPUT!$D19)="GLOGIT",
               INPUT!$H19 + (INPUT!$I19 - INPUT!$H19) /(1+EXP(-INPUT!$E19 - INPUT!$F19 *LOG10($D25 * AL$12)))^INPUT!$G19,
               0
               )
            )
        ),
    " ")</f>
        <v>3.3552050027196856E-12</v>
      </c>
      <c r="AM25" s="86">
        <f>IF($D25&gt;0,
      IF(UPPER(INPUT!$D19)="WEIBULL",
         INPUT!$H19 + (INPUT!$I19 - INPUT!$H19) * (1-EXP(-EXP(INPUT!$E19 + INPUT!$F19 *LOG10($D25 * AM$12)))),
         IF(UPPER(INPUT!$D19)="LOGIT",
            INPUT!$H19 + (INPUT!$I19 - INPUT!$H19) /(1+EXP(-INPUT!$E19 - INPUT!$F19 *LOG10($D25 * AM$12))),
            IF(UPPER(INPUT!$D19)="GLOGIT",
               INPUT!$H19 + (INPUT!$I19 - INPUT!$H19) /(1+EXP(-INPUT!$E19 - INPUT!$F19 *LOG10($D25 * AM$12)))^INPUT!$G19,
               0
               )
            )
        ),
    " ")</f>
        <v>1.2935064130914498E-10</v>
      </c>
      <c r="AN25" s="86">
        <f>IF($D25&gt;0,
      IF(UPPER(INPUT!$D19)="WEIBULL",
         INPUT!$H19 + (INPUT!$I19 - INPUT!$H19) * (1-EXP(-EXP(INPUT!$E19 + INPUT!$F19 *LOG10($D25 * AN$12)))),
         IF(UPPER(INPUT!$D19)="LOGIT",
            INPUT!$H19 + (INPUT!$I19 - INPUT!$H19) /(1+EXP(-INPUT!$E19 - INPUT!$F19 *LOG10($D25 * AN$12))),
            IF(UPPER(INPUT!$D19)="GLOGIT",
               INPUT!$H19 + (INPUT!$I19 - INPUT!$H19) /(1+EXP(-INPUT!$E19 - INPUT!$F19 *LOG10($D25 * AN$12)))^INPUT!$G19,
               0
               )
            )
        ),
    " ")</f>
        <v>4.9866858420344329E-9</v>
      </c>
      <c r="AO25" s="86">
        <f>IF($D25&gt;0,
      IF(UPPER(INPUT!$D19)="WEIBULL",
         INPUT!$H19 + (INPUT!$I19 - INPUT!$H19) * (1-EXP(-EXP(INPUT!$E19 + INPUT!$F19 *LOG10($D25 * AO$12)))),
         IF(UPPER(INPUT!$D19)="LOGIT",
            INPUT!$H19 + (INPUT!$I19 - INPUT!$H19) /(1+EXP(-INPUT!$E19 - INPUT!$F19 *LOG10($D25 * AO$12))),
            IF(UPPER(INPUT!$D19)="GLOGIT",
               INPUT!$H19 + (INPUT!$I19 - INPUT!$H19) /(1+EXP(-INPUT!$E19 - INPUT!$F19 *LOG10($D25 * AO$12)))^INPUT!$G19,
               0
               )
            )
        ),
    " ")</f>
        <v>1.9224516234483957E-7</v>
      </c>
      <c r="AP25" s="86">
        <f>IF($D25&gt;0,
      IF(UPPER(INPUT!$D19)="WEIBULL",
         INPUT!$H19 + (INPUT!$I19 - INPUT!$H19) * (1-EXP(-EXP(INPUT!$E19 + INPUT!$F19 *LOG10($D25 * AP$12)))),
         IF(UPPER(INPUT!$D19)="LOGIT",
            INPUT!$H19 + (INPUT!$I19 - INPUT!$H19) /(1+EXP(-INPUT!$E19 - INPUT!$F19 *LOG10($D25 * AP$12))),
            IF(UPPER(INPUT!$D19)="GLOGIT",
               INPUT!$H19 + (INPUT!$I19 - INPUT!$H19) /(1+EXP(-INPUT!$E19 - INPUT!$F19 *LOG10($D25 * AP$12)))^INPUT!$G19,
               0
               )
            )
        ),
    " ")</f>
        <v>7.4113496068006768E-6</v>
      </c>
      <c r="AQ25" s="86">
        <f>IF($D25&gt;0,
      IF(UPPER(INPUT!$D19)="WEIBULL",
         INPUT!$H19 + (INPUT!$I19 - INPUT!$H19) * (1-EXP(-EXP(INPUT!$E19 + INPUT!$F19 *LOG10($D25 * AQ$12)))),
         IF(UPPER(INPUT!$D19)="LOGIT",
            INPUT!$H19 + (INPUT!$I19 - INPUT!$H19) /(1+EXP(-INPUT!$E19 - INPUT!$F19 *LOG10($D25 * AQ$12))),
            IF(UPPER(INPUT!$D19)="GLOGIT",
               INPUT!$H19 + (INPUT!$I19 - INPUT!$H19) /(1+EXP(-INPUT!$E19 - INPUT!$F19 *LOG10($D25 * AQ$12)))^INPUT!$G19,
               0
               )
            )
        ),
    " ")</f>
        <v>2.8568031457187892E-4</v>
      </c>
      <c r="AR25" s="86">
        <f>IF($D25&gt;0,
      IF(UPPER(INPUT!$D19)="WEIBULL",
         INPUT!$H19 + (INPUT!$I19 - INPUT!$H19) * (1-EXP(-EXP(INPUT!$E19 + INPUT!$F19 *LOG10($D25 * AR$12)))),
         IF(UPPER(INPUT!$D19)="LOGIT",
            INPUT!$H19 + (INPUT!$I19 - INPUT!$H19) /(1+EXP(-INPUT!$E19 - INPUT!$F19 *LOG10($D25 * AR$12))),
            IF(UPPER(INPUT!$D19)="GLOGIT",
               INPUT!$H19 + (INPUT!$I19 - INPUT!$H19) /(1+EXP(-INPUT!$E19 - INPUT!$F19 *LOG10($D25 * AR$12)))^INPUT!$G19,
               0
               )
            )
        ),
    " ")</f>
        <v>1.0954589726157815E-2</v>
      </c>
      <c r="AS25" s="86">
        <f>IF($D25&gt;0,
      IF(UPPER(INPUT!$D19)="WEIBULL",
         INPUT!$H19 + (INPUT!$I19 - INPUT!$H19) * (1-EXP(-EXP(INPUT!$E19 + INPUT!$F19 *LOG10($D25 * AS$12)))),
         IF(UPPER(INPUT!$D19)="LOGIT",
            INPUT!$H19 + (INPUT!$I19 - INPUT!$H19) /(1+EXP(-INPUT!$E19 - INPUT!$F19 *LOG10($D25 * AS$12))),
            IF(UPPER(INPUT!$D19)="GLOGIT",
               INPUT!$H19 + (INPUT!$I19 - INPUT!$H19) /(1+EXP(-INPUT!$E19 - INPUT!$F19 *LOG10($D25 * AS$12)))^INPUT!$G19,
               0
               )
            )
        ),
    " ")</f>
        <v>0.34600015630550718</v>
      </c>
      <c r="AT25" s="86">
        <f>IF($D25&gt;0,
      IF(UPPER(INPUT!$D19)="WEIBULL",
         INPUT!$H19 + (INPUT!$I19 - INPUT!$H19) * (1-EXP(-EXP(INPUT!$E19 + INPUT!$F19 *LOG10($D25 * AT$12)))),
         IF(UPPER(INPUT!$D19)="LOGIT",
            INPUT!$H19 + (INPUT!$I19 - INPUT!$H19) /(1+EXP(-INPUT!$E19 - INPUT!$F19 *LOG10($D25 * AT$12))),
            IF(UPPER(INPUT!$D19)="GLOGIT",
               INPUT!$H19 + (INPUT!$I19 - INPUT!$H19) /(1+EXP(-INPUT!$E19 - INPUT!$F19 *LOG10($D25 * AT$12)))^INPUT!$G19,
               0
               )
            )
        ),
    " ")</f>
        <v>0.9999999223384447</v>
      </c>
      <c r="AU25" s="86">
        <f>IF($D25&gt;0,
      IF(UPPER(INPUT!$D19)="WEIBULL",
         INPUT!$H19 + (INPUT!$I19 - INPUT!$H19) * (1-EXP(-EXP(INPUT!$E19 + INPUT!$F19 *LOG10($D25 * AU$12)))),
         IF(UPPER(INPUT!$D19)="LOGIT",
            INPUT!$H19 + (INPUT!$I19 - INPUT!$H19) /(1+EXP(-INPUT!$E19 - INPUT!$F19 *LOG10($D25 * AU$12))),
            IF(UPPER(INPUT!$D19)="GLOGIT",
               INPUT!$H19 + (INPUT!$I19 - INPUT!$H19) /(1+EXP(-INPUT!$E19 - INPUT!$F19 *LOG10($D25 * AU$12)))^INPUT!$G19,
               0
               )
            )
        ),
    " ")</f>
        <v>1</v>
      </c>
      <c r="AV25" s="86">
        <f>IF($D25&gt;0,
      IF(UPPER(INPUT!$D19)="WEIBULL",
         INPUT!$H19 + (INPUT!$I19 - INPUT!$H19) * (1-EXP(-EXP(INPUT!$E19 + INPUT!$F19 *LOG10($D25 * AV$12)))),
         IF(UPPER(INPUT!$D19)="LOGIT",
            INPUT!$H19 + (INPUT!$I19 - INPUT!$H19) /(1+EXP(-INPUT!$E19 - INPUT!$F19 *LOG10($D25 * AV$12))),
            IF(UPPER(INPUT!$D19)="GLOGIT",
               INPUT!$H19 + (INPUT!$I19 - INPUT!$H19) /(1+EXP(-INPUT!$E19 - INPUT!$F19 *LOG10($D25 * AV$12)))^INPUT!$G19,
               0
               )
            )
        ),
    " ")</f>
        <v>1</v>
      </c>
      <c r="AW25" s="86">
        <f>IF($D25&gt;0,
      IF(UPPER(INPUT!$D19)="WEIBULL",
         INPUT!$H19 + (INPUT!$I19 - INPUT!$H19) * (1-EXP(-EXP(INPUT!$E19 + INPUT!$F19 *LOG10($D25 * AW$12)))),
         IF(UPPER(INPUT!$D19)="LOGIT",
            INPUT!$H19 + (INPUT!$I19 - INPUT!$H19) /(1+EXP(-INPUT!$E19 - INPUT!$F19 *LOG10($D25 * AW$12))),
            IF(UPPER(INPUT!$D19)="GLOGIT",
               INPUT!$H19 + (INPUT!$I19 - INPUT!$H19) /(1+EXP(-INPUT!$E19 - INPUT!$F19 *LOG10($D25 * AW$12)))^INPUT!$G19,
               0
               )
            )
        ),
    " ")</f>
        <v>1</v>
      </c>
      <c r="AX25" s="86">
        <f>IF($D25&gt;0,
      IF(UPPER(INPUT!$D19)="WEIBULL",
         INPUT!$H19 + (INPUT!$I19 - INPUT!$H19) * (1-EXP(-EXP(INPUT!$E19 + INPUT!$F19 *LOG10($D25 * AX$12)))),
         IF(UPPER(INPUT!$D19)="LOGIT",
            INPUT!$H19 + (INPUT!$I19 - INPUT!$H19) /(1+EXP(-INPUT!$E19 - INPUT!$F19 *LOG10($D25 * AX$12))),
            IF(UPPER(INPUT!$D19)="GLOGIT",
               INPUT!$H19 + (INPUT!$I19 - INPUT!$H19) /(1+EXP(-INPUT!$E19 - INPUT!$F19 *LOG10($D25 * AX$12)))^INPUT!$G19,
               0
               )
            )
        ),
    " ")</f>
        <v>1</v>
      </c>
      <c r="AY25" s="86">
        <f>IF($D25&gt;0,
      IF(UPPER(INPUT!$D19)="WEIBULL",
         INPUT!$H19 + (INPUT!$I19 - INPUT!$H19) * (1-EXP(-EXP(INPUT!$E19 + INPUT!$F19 *LOG10($D25 * AY$12)))),
         IF(UPPER(INPUT!$D19)="LOGIT",
            INPUT!$H19 + (INPUT!$I19 - INPUT!$H19) /(1+EXP(-INPUT!$E19 - INPUT!$F19 *LOG10($D25 * AY$12))),
            IF(UPPER(INPUT!$D19)="GLOGIT",
               INPUT!$H19 + (INPUT!$I19 - INPUT!$H19) /(1+EXP(-INPUT!$E19 - INPUT!$F19 *LOG10($D25 * AY$12)))^INPUT!$G19,
               0
               )
            )
        ),
    " ")</f>
        <v>1</v>
      </c>
      <c r="AZ25" s="86">
        <f>IF($D25&gt;0,
      IF(UPPER(INPUT!$D19)="WEIBULL",
         INPUT!$H19 + (INPUT!$I19 - INPUT!$H19) * (1-EXP(-EXP(INPUT!$E19 + INPUT!$F19 *LOG10($D25 * AZ$12)))),
         IF(UPPER(INPUT!$D19)="LOGIT",
            INPUT!$H19 + (INPUT!$I19 - INPUT!$H19) /(1+EXP(-INPUT!$E19 - INPUT!$F19 *LOG10($D25 * AZ$12))),
            IF(UPPER(INPUT!$D19)="GLOGIT",
               INPUT!$H19 + (INPUT!$I19 - INPUT!$H19) /(1+EXP(-INPUT!$E19 - INPUT!$F19 *LOG10($D25 * AZ$12)))^INPUT!$G19,
               0
               )
            )
        ),
    " ")</f>
        <v>1</v>
      </c>
      <c r="BA25" s="86">
        <f>IF($D25&gt;0,
      IF(UPPER(INPUT!$D19)="WEIBULL",
         INPUT!$H19 + (INPUT!$I19 - INPUT!$H19) * (1-EXP(-EXP(INPUT!$E19 + INPUT!$F19 *LOG10($D25 * BA$12)))),
         IF(UPPER(INPUT!$D19)="LOGIT",
            INPUT!$H19 + (INPUT!$I19 - INPUT!$H19) /(1+EXP(-INPUT!$E19 - INPUT!$F19 *LOG10($D25 * BA$12))),
            IF(UPPER(INPUT!$D19)="GLOGIT",
               INPUT!$H19 + (INPUT!$I19 - INPUT!$H19) /(1+EXP(-INPUT!$E19 - INPUT!$F19 *LOG10($D25 * BA$12)))^INPUT!$G19,
               0
               )
            )
        ),
    " ")</f>
        <v>1</v>
      </c>
      <c r="BB25" s="86">
        <f>IF($D25&gt;0,
      IF(UPPER(INPUT!$D19)="WEIBULL",
         INPUT!$H19 + (INPUT!$I19 - INPUT!$H19) * (1-EXP(-EXP(INPUT!$E19 + INPUT!$F19 *LOG10($D25 * BB$12)))),
         IF(UPPER(INPUT!$D19)="LOGIT",
            INPUT!$H19 + (INPUT!$I19 - INPUT!$H19) /(1+EXP(-INPUT!$E19 - INPUT!$F19 *LOG10($D25 * BB$12))),
            IF(UPPER(INPUT!$D19)="GLOGIT",
               INPUT!$H19 + (INPUT!$I19 - INPUT!$H19) /(1+EXP(-INPUT!$E19 - INPUT!$F19 *LOG10($D25 * BB$12)))^INPUT!$G19,
               0
               )
            )
        ),
    " ")</f>
        <v>1</v>
      </c>
      <c r="BC25" s="87">
        <f>IF($D25&gt;0,
      IF(UPPER(INPUT!$D19)="WEIBULL",
         INPUT!$H19 + (INPUT!$I19 - INPUT!$H19) * (1-EXP(-EXP(INPUT!$E19 + INPUT!$F19 *LOG10($D25 * BC$12)))),
         IF(UPPER(INPUT!$D19)="LOGIT",
            INPUT!$H19 + (INPUT!$I19 - INPUT!$H19) /(1+EXP(-INPUT!$E19 - INPUT!$F19 *LOG10($D25 * BC$12))),
            IF(UPPER(INPUT!$D19)="GLOGIT",
               INPUT!$H19 + (INPUT!$I19 - INPUT!$H19) /(1+EXP(-INPUT!$E19 - INPUT!$F19 *LOG10($D25 * BC$12)))^INPUT!$G19,
               0
               )
            )
        ),
    " ")</f>
        <v>1</v>
      </c>
    </row>
    <row r="26" spans="2:55" x14ac:dyDescent="0.4">
      <c r="B26" s="41"/>
      <c r="C26" s="1" t="str">
        <f>INPUT!C20</f>
        <v>Triphenylphosphat</v>
      </c>
      <c r="D26" s="2">
        <f>INPUT!L20</f>
        <v>1.0780069075804637E-2</v>
      </c>
      <c r="E26" s="85">
        <f>IF($D26&gt;0,
      IF(UPPER(INPUT!$D20)="WEIBULL",
         INPUT!$H20 + (INPUT!$I20 - INPUT!$H20) * (1-EXP(-EXP(INPUT!$E20 + INPUT!$F20 *LOG10($D26 * E$12)))),
         IF(UPPER(INPUT!$D20)="LOGIT",
            INPUT!$H20 + (INPUT!$I20 - INPUT!$H20) /(1+EXP(-INPUT!$E20 - INPUT!$F20 *LOG10($D26 * E$12))),
            IF(UPPER(INPUT!$D20)="GLOGIT",
               INPUT!$H20 + (INPUT!$I20 - INPUT!$H20) /(1+EXP(-INPUT!$E20 - INPUT!$F20 *LOG10($D26 * E$12)))^INPUT!$G20,
               0
               )
            )
        ),
    " ")</f>
        <v>0</v>
      </c>
      <c r="F26" s="86">
        <f>IF($D26&gt;0,
      IF(UPPER(INPUT!$D20)="WEIBULL",
         INPUT!$H20 + (INPUT!$I20 - INPUT!$H20) * (1-EXP(-EXP(INPUT!$E20 + INPUT!$F20 *LOG10($D26 * F$12)))),
         IF(UPPER(INPUT!$D20)="LOGIT",
            INPUT!$H20 + (INPUT!$I20 - INPUT!$H20) /(1+EXP(-INPUT!$E20 - INPUT!$F20 *LOG10($D26 * F$12))),
            IF(UPPER(INPUT!$D20)="GLOGIT",
               INPUT!$H20 + (INPUT!$I20 - INPUT!$H20) /(1+EXP(-INPUT!$E20 - INPUT!$F20 *LOG10($D26 * F$12)))^INPUT!$G20,
               0
               )
            )
        ),
    " ")</f>
        <v>0</v>
      </c>
      <c r="G26" s="86">
        <f>IF($D26&gt;0,
      IF(UPPER(INPUT!$D20)="WEIBULL",
         INPUT!$H20 + (INPUT!$I20 - INPUT!$H20) * (1-EXP(-EXP(INPUT!$E20 + INPUT!$F20 *LOG10($D26 * G$12)))),
         IF(UPPER(INPUT!$D20)="LOGIT",
            INPUT!$H20 + (INPUT!$I20 - INPUT!$H20) /(1+EXP(-INPUT!$E20 - INPUT!$F20 *LOG10($D26 * G$12))),
            IF(UPPER(INPUT!$D20)="GLOGIT",
               INPUT!$H20 + (INPUT!$I20 - INPUT!$H20) /(1+EXP(-INPUT!$E20 - INPUT!$F20 *LOG10($D26 * G$12)))^INPUT!$G20,
               0
               )
            )
        ),
    " ")</f>
        <v>0</v>
      </c>
      <c r="H26" s="86">
        <f>IF($D26&gt;0,
      IF(UPPER(INPUT!$D20)="WEIBULL",
         INPUT!$H20 + (INPUT!$I20 - INPUT!$H20) * (1-EXP(-EXP(INPUT!$E20 + INPUT!$F20 *LOG10($D26 * H$12)))),
         IF(UPPER(INPUT!$D20)="LOGIT",
            INPUT!$H20 + (INPUT!$I20 - INPUT!$H20) /(1+EXP(-INPUT!$E20 - INPUT!$F20 *LOG10($D26 * H$12))),
            IF(UPPER(INPUT!$D20)="GLOGIT",
               INPUT!$H20 + (INPUT!$I20 - INPUT!$H20) /(1+EXP(-INPUT!$E20 - INPUT!$F20 *LOG10($D26 * H$12)))^INPUT!$G20,
               0
               )
            )
        ),
    " ")</f>
        <v>0</v>
      </c>
      <c r="I26" s="86">
        <f>IF($D26&gt;0,
      IF(UPPER(INPUT!$D20)="WEIBULL",
         INPUT!$H20 + (INPUT!$I20 - INPUT!$H20) * (1-EXP(-EXP(INPUT!$E20 + INPUT!$F20 *LOG10($D26 * I$12)))),
         IF(UPPER(INPUT!$D20)="LOGIT",
            INPUT!$H20 + (INPUT!$I20 - INPUT!$H20) /(1+EXP(-INPUT!$E20 - INPUT!$F20 *LOG10($D26 * I$12))),
            IF(UPPER(INPUT!$D20)="GLOGIT",
               INPUT!$H20 + (INPUT!$I20 - INPUT!$H20) /(1+EXP(-INPUT!$E20 - INPUT!$F20 *LOG10($D26 * I$12)))^INPUT!$G20,
               0
               )
            )
        ),
    " ")</f>
        <v>0</v>
      </c>
      <c r="J26" s="86">
        <f>IF($D26&gt;0,
      IF(UPPER(INPUT!$D20)="WEIBULL",
         INPUT!$H20 + (INPUT!$I20 - INPUT!$H20) * (1-EXP(-EXP(INPUT!$E20 + INPUT!$F20 *LOG10($D26 * J$12)))),
         IF(UPPER(INPUT!$D20)="LOGIT",
            INPUT!$H20 + (INPUT!$I20 - INPUT!$H20) /(1+EXP(-INPUT!$E20 - INPUT!$F20 *LOG10($D26 * J$12))),
            IF(UPPER(INPUT!$D20)="GLOGIT",
               INPUT!$H20 + (INPUT!$I20 - INPUT!$H20) /(1+EXP(-INPUT!$E20 - INPUT!$F20 *LOG10($D26 * J$12)))^INPUT!$G20,
               0
               )
            )
        ),
    " ")</f>
        <v>0</v>
      </c>
      <c r="K26" s="86">
        <f>IF($D26&gt;0,
      IF(UPPER(INPUT!$D20)="WEIBULL",
         INPUT!$H20 + (INPUT!$I20 - INPUT!$H20) * (1-EXP(-EXP(INPUT!$E20 + INPUT!$F20 *LOG10($D26 * K$12)))),
         IF(UPPER(INPUT!$D20)="LOGIT",
            INPUT!$H20 + (INPUT!$I20 - INPUT!$H20) /(1+EXP(-INPUT!$E20 - INPUT!$F20 *LOG10($D26 * K$12))),
            IF(UPPER(INPUT!$D20)="GLOGIT",
               INPUT!$H20 + (INPUT!$I20 - INPUT!$H20) /(1+EXP(-INPUT!$E20 - INPUT!$F20 *LOG10($D26 * K$12)))^INPUT!$G20,
               0
               )
            )
        ),
    " ")</f>
        <v>0</v>
      </c>
      <c r="L26" s="86">
        <f>IF($D26&gt;0,
      IF(UPPER(INPUT!$D20)="WEIBULL",
         INPUT!$H20 + (INPUT!$I20 - INPUT!$H20) * (1-EXP(-EXP(INPUT!$E20 + INPUT!$F20 *LOG10($D26 * L$12)))),
         IF(UPPER(INPUT!$D20)="LOGIT",
            INPUT!$H20 + (INPUT!$I20 - INPUT!$H20) /(1+EXP(-INPUT!$E20 - INPUT!$F20 *LOG10($D26 * L$12))),
            IF(UPPER(INPUT!$D20)="GLOGIT",
               INPUT!$H20 + (INPUT!$I20 - INPUT!$H20) /(1+EXP(-INPUT!$E20 - INPUT!$F20 *LOG10($D26 * L$12)))^INPUT!$G20,
               0
               )
            )
        ),
    " ")</f>
        <v>0</v>
      </c>
      <c r="M26" s="86">
        <f>IF($D26&gt;0,
      IF(UPPER(INPUT!$D20)="WEIBULL",
         INPUT!$H20 + (INPUT!$I20 - INPUT!$H20) * (1-EXP(-EXP(INPUT!$E20 + INPUT!$F20 *LOG10($D26 * M$12)))),
         IF(UPPER(INPUT!$D20)="LOGIT",
            INPUT!$H20 + (INPUT!$I20 - INPUT!$H20) /(1+EXP(-INPUT!$E20 - INPUT!$F20 *LOG10($D26 * M$12))),
            IF(UPPER(INPUT!$D20)="GLOGIT",
               INPUT!$H20 + (INPUT!$I20 - INPUT!$H20) /(1+EXP(-INPUT!$E20 - INPUT!$F20 *LOG10($D26 * M$12)))^INPUT!$G20,
               0
               )
            )
        ),
    " ")</f>
        <v>0</v>
      </c>
      <c r="N26" s="86">
        <f>IF($D26&gt;0,
      IF(UPPER(INPUT!$D20)="WEIBULL",
         INPUT!$H20 + (INPUT!$I20 - INPUT!$H20) * (1-EXP(-EXP(INPUT!$E20 + INPUT!$F20 *LOG10($D26 * N$12)))),
         IF(UPPER(INPUT!$D20)="LOGIT",
            INPUT!$H20 + (INPUT!$I20 - INPUT!$H20) /(1+EXP(-INPUT!$E20 - INPUT!$F20 *LOG10($D26 * N$12))),
            IF(UPPER(INPUT!$D20)="GLOGIT",
               INPUT!$H20 + (INPUT!$I20 - INPUT!$H20) /(1+EXP(-INPUT!$E20 - INPUT!$F20 *LOG10($D26 * N$12)))^INPUT!$G20,
               0
               )
            )
        ),
    " ")</f>
        <v>0</v>
      </c>
      <c r="O26" s="86">
        <f>IF($D26&gt;0,
      IF(UPPER(INPUT!$D20)="WEIBULL",
         INPUT!$H20 + (INPUT!$I20 - INPUT!$H20) * (1-EXP(-EXP(INPUT!$E20 + INPUT!$F20 *LOG10($D26 * O$12)))),
         IF(UPPER(INPUT!$D20)="LOGIT",
            INPUT!$H20 + (INPUT!$I20 - INPUT!$H20) /(1+EXP(-INPUT!$E20 - INPUT!$F20 *LOG10($D26 * O$12))),
            IF(UPPER(INPUT!$D20)="GLOGIT",
               INPUT!$H20 + (INPUT!$I20 - INPUT!$H20) /(1+EXP(-INPUT!$E20 - INPUT!$F20 *LOG10($D26 * O$12)))^INPUT!$G20,
               0
               )
            )
        ),
    " ")</f>
        <v>0</v>
      </c>
      <c r="P26" s="86">
        <f>IF($D26&gt;0,
      IF(UPPER(INPUT!$D20)="WEIBULL",
         INPUT!$H20 + (INPUT!$I20 - INPUT!$H20) * (1-EXP(-EXP(INPUT!$E20 + INPUT!$F20 *LOG10($D26 * P$12)))),
         IF(UPPER(INPUT!$D20)="LOGIT",
            INPUT!$H20 + (INPUT!$I20 - INPUT!$H20) /(1+EXP(-INPUT!$E20 - INPUT!$F20 *LOG10($D26 * P$12))),
            IF(UPPER(INPUT!$D20)="GLOGIT",
               INPUT!$H20 + (INPUT!$I20 - INPUT!$H20) /(1+EXP(-INPUT!$E20 - INPUT!$F20 *LOG10($D26 * P$12)))^INPUT!$G20,
               0
               )
            )
        ),
    " ")</f>
        <v>0</v>
      </c>
      <c r="Q26" s="86">
        <f>IF($D26&gt;0,
      IF(UPPER(INPUT!$D20)="WEIBULL",
         INPUT!$H20 + (INPUT!$I20 - INPUT!$H20) * (1-EXP(-EXP(INPUT!$E20 + INPUT!$F20 *LOG10($D26 * Q$12)))),
         IF(UPPER(INPUT!$D20)="LOGIT",
            INPUT!$H20 + (INPUT!$I20 - INPUT!$H20) /(1+EXP(-INPUT!$E20 - INPUT!$F20 *LOG10($D26 * Q$12))),
            IF(UPPER(INPUT!$D20)="GLOGIT",
               INPUT!$H20 + (INPUT!$I20 - INPUT!$H20) /(1+EXP(-INPUT!$E20 - INPUT!$F20 *LOG10($D26 * Q$12)))^INPUT!$G20,
               0
               )
            )
        ),
    " ")</f>
        <v>0</v>
      </c>
      <c r="R26" s="86">
        <f>IF($D26&gt;0,
      IF(UPPER(INPUT!$D20)="WEIBULL",
         INPUT!$H20 + (INPUT!$I20 - INPUT!$H20) * (1-EXP(-EXP(INPUT!$E20 + INPUT!$F20 *LOG10($D26 * R$12)))),
         IF(UPPER(INPUT!$D20)="LOGIT",
            INPUT!$H20 + (INPUT!$I20 - INPUT!$H20) /(1+EXP(-INPUT!$E20 - INPUT!$F20 *LOG10($D26 * R$12))),
            IF(UPPER(INPUT!$D20)="GLOGIT",
               INPUT!$H20 + (INPUT!$I20 - INPUT!$H20) /(1+EXP(-INPUT!$E20 - INPUT!$F20 *LOG10($D26 * R$12)))^INPUT!$G20,
               0
               )
            )
        ),
    " ")</f>
        <v>0</v>
      </c>
      <c r="S26" s="86">
        <f>IF($D26&gt;0,
      IF(UPPER(INPUT!$D20)="WEIBULL",
         INPUT!$H20 + (INPUT!$I20 - INPUT!$H20) * (1-EXP(-EXP(INPUT!$E20 + INPUT!$F20 *LOG10($D26 * S$12)))),
         IF(UPPER(INPUT!$D20)="LOGIT",
            INPUT!$H20 + (INPUT!$I20 - INPUT!$H20) /(1+EXP(-INPUT!$E20 - INPUT!$F20 *LOG10($D26 * S$12))),
            IF(UPPER(INPUT!$D20)="GLOGIT",
               INPUT!$H20 + (INPUT!$I20 - INPUT!$H20) /(1+EXP(-INPUT!$E20 - INPUT!$F20 *LOG10($D26 * S$12)))^INPUT!$G20,
               0
               )
            )
        ),
    " ")</f>
        <v>0</v>
      </c>
      <c r="T26" s="86">
        <f>IF($D26&gt;0,
      IF(UPPER(INPUT!$D20)="WEIBULL",
         INPUT!$H20 + (INPUT!$I20 - INPUT!$H20) * (1-EXP(-EXP(INPUT!$E20 + INPUT!$F20 *LOG10($D26 * T$12)))),
         IF(UPPER(INPUT!$D20)="LOGIT",
            INPUT!$H20 + (INPUT!$I20 - INPUT!$H20) /(1+EXP(-INPUT!$E20 - INPUT!$F20 *LOG10($D26 * T$12))),
            IF(UPPER(INPUT!$D20)="GLOGIT",
               INPUT!$H20 + (INPUT!$I20 - INPUT!$H20) /(1+EXP(-INPUT!$E20 - INPUT!$F20 *LOG10($D26 * T$12)))^INPUT!$G20,
               0
               )
            )
        ),
    " ")</f>
        <v>0</v>
      </c>
      <c r="U26" s="86">
        <f>IF($D26&gt;0,
      IF(UPPER(INPUT!$D20)="WEIBULL",
         INPUT!$H20 + (INPUT!$I20 - INPUT!$H20) * (1-EXP(-EXP(INPUT!$E20 + INPUT!$F20 *LOG10($D26 * U$12)))),
         IF(UPPER(INPUT!$D20)="LOGIT",
            INPUT!$H20 + (INPUT!$I20 - INPUT!$H20) /(1+EXP(-INPUT!$E20 - INPUT!$F20 *LOG10($D26 * U$12))),
            IF(UPPER(INPUT!$D20)="GLOGIT",
               INPUT!$H20 + (INPUT!$I20 - INPUT!$H20) /(1+EXP(-INPUT!$E20 - INPUT!$F20 *LOG10($D26 * U$12)))^INPUT!$G20,
               0
               )
            )
        ),
    " ")</f>
        <v>0</v>
      </c>
      <c r="V26" s="86">
        <f>IF($D26&gt;0,
      IF(UPPER(INPUT!$D20)="WEIBULL",
         INPUT!$H20 + (INPUT!$I20 - INPUT!$H20) * (1-EXP(-EXP(INPUT!$E20 + INPUT!$F20 *LOG10($D26 * V$12)))),
         IF(UPPER(INPUT!$D20)="LOGIT",
            INPUT!$H20 + (INPUT!$I20 - INPUT!$H20) /(1+EXP(-INPUT!$E20 - INPUT!$F20 *LOG10($D26 * V$12))),
            IF(UPPER(INPUT!$D20)="GLOGIT",
               INPUT!$H20 + (INPUT!$I20 - INPUT!$H20) /(1+EXP(-INPUT!$E20 - INPUT!$F20 *LOG10($D26 * V$12)))^INPUT!$G20,
               0
               )
            )
        ),
    " ")</f>
        <v>0</v>
      </c>
      <c r="W26" s="86">
        <f>IF($D26&gt;0,
      IF(UPPER(INPUT!$D20)="WEIBULL",
         INPUT!$H20 + (INPUT!$I20 - INPUT!$H20) * (1-EXP(-EXP(INPUT!$E20 + INPUT!$F20 *LOG10($D26 * W$12)))),
         IF(UPPER(INPUT!$D20)="LOGIT",
            INPUT!$H20 + (INPUT!$I20 - INPUT!$H20) /(1+EXP(-INPUT!$E20 - INPUT!$F20 *LOG10($D26 * W$12))),
            IF(UPPER(INPUT!$D20)="GLOGIT",
               INPUT!$H20 + (INPUT!$I20 - INPUT!$H20) /(1+EXP(-INPUT!$E20 - INPUT!$F20 *LOG10($D26 * W$12)))^INPUT!$G20,
               0
               )
            )
        ),
    " ")</f>
        <v>0</v>
      </c>
      <c r="X26" s="86">
        <f>IF($D26&gt;0,
      IF(UPPER(INPUT!$D20)="WEIBULL",
         INPUT!$H20 + (INPUT!$I20 - INPUT!$H20) * (1-EXP(-EXP(INPUT!$E20 + INPUT!$F20 *LOG10($D26 * X$12)))),
         IF(UPPER(INPUT!$D20)="LOGIT",
            INPUT!$H20 + (INPUT!$I20 - INPUT!$H20) /(1+EXP(-INPUT!$E20 - INPUT!$F20 *LOG10($D26 * X$12))),
            IF(UPPER(INPUT!$D20)="GLOGIT",
               INPUT!$H20 + (INPUT!$I20 - INPUT!$H20) /(1+EXP(-INPUT!$E20 - INPUT!$F20 *LOG10($D26 * X$12)))^INPUT!$G20,
               0
               )
            )
        ),
    " ")</f>
        <v>0</v>
      </c>
      <c r="Y26" s="86">
        <f>IF($D26&gt;0,
      IF(UPPER(INPUT!$D20)="WEIBULL",
         INPUT!$H20 + (INPUT!$I20 - INPUT!$H20) * (1-EXP(-EXP(INPUT!$E20 + INPUT!$F20 *LOG10($D26 * Y$12)))),
         IF(UPPER(INPUT!$D20)="LOGIT",
            INPUT!$H20 + (INPUT!$I20 - INPUT!$H20) /(1+EXP(-INPUT!$E20 - INPUT!$F20 *LOG10($D26 * Y$12))),
            IF(UPPER(INPUT!$D20)="GLOGIT",
               INPUT!$H20 + (INPUT!$I20 - INPUT!$H20) /(1+EXP(-INPUT!$E20 - INPUT!$F20 *LOG10($D26 * Y$12)))^INPUT!$G20,
               0
               )
            )
        ),
    " ")</f>
        <v>0</v>
      </c>
      <c r="Z26" s="86">
        <f>IF($D26&gt;0,
      IF(UPPER(INPUT!$D20)="WEIBULL",
         INPUT!$H20 + (INPUT!$I20 - INPUT!$H20) * (1-EXP(-EXP(INPUT!$E20 + INPUT!$F20 *LOG10($D26 * Z$12)))),
         IF(UPPER(INPUT!$D20)="LOGIT",
            INPUT!$H20 + (INPUT!$I20 - INPUT!$H20) /(1+EXP(-INPUT!$E20 - INPUT!$F20 *LOG10($D26 * Z$12))),
            IF(UPPER(INPUT!$D20)="GLOGIT",
               INPUT!$H20 + (INPUT!$I20 - INPUT!$H20) /(1+EXP(-INPUT!$E20 - INPUT!$F20 *LOG10($D26 * Z$12)))^INPUT!$G20,
               0
               )
            )
        ),
    " ")</f>
        <v>1.1102230246251565E-16</v>
      </c>
      <c r="AA26" s="86">
        <f>IF($D26&gt;0,
      IF(UPPER(INPUT!$D20)="WEIBULL",
         INPUT!$H20 + (INPUT!$I20 - INPUT!$H20) * (1-EXP(-EXP(INPUT!$E20 + INPUT!$F20 *LOG10($D26 * AA$12)))),
         IF(UPPER(INPUT!$D20)="LOGIT",
            INPUT!$H20 + (INPUT!$I20 - INPUT!$H20) /(1+EXP(-INPUT!$E20 - INPUT!$F20 *LOG10($D26 * AA$12))),
            IF(UPPER(INPUT!$D20)="GLOGIT",
               INPUT!$H20 + (INPUT!$I20 - INPUT!$H20) /(1+EXP(-INPUT!$E20 - INPUT!$F20 *LOG10($D26 * AA$12)))^INPUT!$G20,
               0
               )
            )
        ),
    " ")</f>
        <v>9.9920072216264089E-16</v>
      </c>
      <c r="AB26" s="86">
        <f>IF($D26&gt;0,
      IF(UPPER(INPUT!$D20)="WEIBULL",
         INPUT!$H20 + (INPUT!$I20 - INPUT!$H20) * (1-EXP(-EXP(INPUT!$E20 + INPUT!$F20 *LOG10($D26 * AB$12)))),
         IF(UPPER(INPUT!$D20)="LOGIT",
            INPUT!$H20 + (INPUT!$I20 - INPUT!$H20) /(1+EXP(-INPUT!$E20 - INPUT!$F20 *LOG10($D26 * AB$12))),
            IF(UPPER(INPUT!$D20)="GLOGIT",
               INPUT!$H20 + (INPUT!$I20 - INPUT!$H20) /(1+EXP(-INPUT!$E20 - INPUT!$F20 *LOG10($D26 * AB$12)))^INPUT!$G20,
               0
               )
            )
        ),
    " ")</f>
        <v>7.1054273576010019E-15</v>
      </c>
      <c r="AC26" s="86">
        <f>IF($D26&gt;0,
      IF(UPPER(INPUT!$D20)="WEIBULL",
         INPUT!$H20 + (INPUT!$I20 - INPUT!$H20) * (1-EXP(-EXP(INPUT!$E20 + INPUT!$F20 *LOG10($D26 * AC$12)))),
         IF(UPPER(INPUT!$D20)="LOGIT",
            INPUT!$H20 + (INPUT!$I20 - INPUT!$H20) /(1+EXP(-INPUT!$E20 - INPUT!$F20 *LOG10($D26 * AC$12))),
            IF(UPPER(INPUT!$D20)="GLOGIT",
               INPUT!$H20 + (INPUT!$I20 - INPUT!$H20) /(1+EXP(-INPUT!$E20 - INPUT!$F20 *LOG10($D26 * AC$12)))^INPUT!$G20,
               0
               )
            )
        ),
    " ")</f>
        <v>4.9404924595819466E-14</v>
      </c>
      <c r="AD26" s="86">
        <f>IF($D26&gt;0,
      IF(UPPER(INPUT!$D20)="WEIBULL",
         INPUT!$H20 + (INPUT!$I20 - INPUT!$H20) * (1-EXP(-EXP(INPUT!$E20 + INPUT!$F20 *LOG10($D26 * AD$12)))),
         IF(UPPER(INPUT!$D20)="LOGIT",
            INPUT!$H20 + (INPUT!$I20 - INPUT!$H20) /(1+EXP(-INPUT!$E20 - INPUT!$F20 *LOG10($D26 * AD$12))),
            IF(UPPER(INPUT!$D20)="GLOGIT",
               INPUT!$H20 + (INPUT!$I20 - INPUT!$H20) /(1+EXP(-INPUT!$E20 - INPUT!$F20 *LOG10($D26 * AD$12)))^INPUT!$G20,
               0
               )
            )
        ),
    " ")</f>
        <v>3.4072744625746054E-13</v>
      </c>
      <c r="AE26" s="86">
        <f>IF($D26&gt;0,
      IF(UPPER(INPUT!$D20)="WEIBULL",
         INPUT!$H20 + (INPUT!$I20 - INPUT!$H20) * (1-EXP(-EXP(INPUT!$E20 + INPUT!$F20 *LOG10($D26 * AE$12)))),
         IF(UPPER(INPUT!$D20)="LOGIT",
            INPUT!$H20 + (INPUT!$I20 - INPUT!$H20) /(1+EXP(-INPUT!$E20 - INPUT!$F20 *LOG10($D26 * AE$12))),
            IF(UPPER(INPUT!$D20)="GLOGIT",
               INPUT!$H20 + (INPUT!$I20 - INPUT!$H20) /(1+EXP(-INPUT!$E20 - INPUT!$F20 *LOG10($D26 * AE$12)))^INPUT!$G20,
               0
               )
            )
        ),
    " ")</f>
        <v>2.3514523661560816E-12</v>
      </c>
      <c r="AF26" s="86">
        <f>IF($D26&gt;0,
      IF(UPPER(INPUT!$D20)="WEIBULL",
         INPUT!$H20 + (INPUT!$I20 - INPUT!$H20) * (1-EXP(-EXP(INPUT!$E20 + INPUT!$F20 *LOG10($D26 * AF$12)))),
         IF(UPPER(INPUT!$D20)="LOGIT",
            INPUT!$H20 + (INPUT!$I20 - INPUT!$H20) /(1+EXP(-INPUT!$E20 - INPUT!$F20 *LOG10($D26 * AF$12))),
            IF(UPPER(INPUT!$D20)="GLOGIT",
               INPUT!$H20 + (INPUT!$I20 - INPUT!$H20) /(1+EXP(-INPUT!$E20 - INPUT!$F20 *LOG10($D26 * AF$12)))^INPUT!$G20,
               0
               )
            )
        ),
    " ")</f>
        <v>1.6226353594106513E-11</v>
      </c>
      <c r="AG26" s="86">
        <f>IF($D26&gt;0,
      IF(UPPER(INPUT!$D20)="WEIBULL",
         INPUT!$H20 + (INPUT!$I20 - INPUT!$H20) * (1-EXP(-EXP(INPUT!$E20 + INPUT!$F20 *LOG10($D26 * AG$12)))),
         IF(UPPER(INPUT!$D20)="LOGIT",
            INPUT!$H20 + (INPUT!$I20 - INPUT!$H20) /(1+EXP(-INPUT!$E20 - INPUT!$F20 *LOG10($D26 * AG$12))),
            IF(UPPER(INPUT!$D20)="GLOGIT",
               INPUT!$H20 + (INPUT!$I20 - INPUT!$H20) /(1+EXP(-INPUT!$E20 - INPUT!$F20 *LOG10($D26 * AG$12)))^INPUT!$G20,
               0
               )
            )
        ),
    " ")</f>
        <v>1.1197076599245293E-10</v>
      </c>
      <c r="AH26" s="86">
        <f>IF($D26&gt;0,
      IF(UPPER(INPUT!$D20)="WEIBULL",
         INPUT!$H20 + (INPUT!$I20 - INPUT!$H20) * (1-EXP(-EXP(INPUT!$E20 + INPUT!$F20 *LOG10($D26 * AH$12)))),
         IF(UPPER(INPUT!$D20)="LOGIT",
            INPUT!$H20 + (INPUT!$I20 - INPUT!$H20) /(1+EXP(-INPUT!$E20 - INPUT!$F20 *LOG10($D26 * AH$12))),
            IF(UPPER(INPUT!$D20)="GLOGIT",
               INPUT!$H20 + (INPUT!$I20 - INPUT!$H20) /(1+EXP(-INPUT!$E20 - INPUT!$F20 *LOG10($D26 * AH$12)))^INPUT!$G20,
               0
               )
            )
        ),
    " ")</f>
        <v>7.7265938092097031E-10</v>
      </c>
      <c r="AI26" s="86">
        <f>IF($D26&gt;0,
      IF(UPPER(INPUT!$D20)="WEIBULL",
         INPUT!$H20 + (INPUT!$I20 - INPUT!$H20) * (1-EXP(-EXP(INPUT!$E20 + INPUT!$F20 *LOG10($D26 * AI$12)))),
         IF(UPPER(INPUT!$D20)="LOGIT",
            INPUT!$H20 + (INPUT!$I20 - INPUT!$H20) /(1+EXP(-INPUT!$E20 - INPUT!$F20 *LOG10($D26 * AI$12))),
            IF(UPPER(INPUT!$D20)="GLOGIT",
               INPUT!$H20 + (INPUT!$I20 - INPUT!$H20) /(1+EXP(-INPUT!$E20 - INPUT!$F20 *LOG10($D26 * AI$12)))^INPUT!$G20,
               0
               )
            )
        ),
    " ")</f>
        <v>5.331768471172893E-9</v>
      </c>
      <c r="AJ26" s="86">
        <f>IF($D26&gt;0,
      IF(UPPER(INPUT!$D20)="WEIBULL",
         INPUT!$H20 + (INPUT!$I20 - INPUT!$H20) * (1-EXP(-EXP(INPUT!$E20 + INPUT!$F20 *LOG10($D26 * AJ$12)))),
         IF(UPPER(INPUT!$D20)="LOGIT",
            INPUT!$H20 + (INPUT!$I20 - INPUT!$H20) /(1+EXP(-INPUT!$E20 - INPUT!$F20 *LOG10($D26 * AJ$12))),
            IF(UPPER(INPUT!$D20)="GLOGIT",
               INPUT!$H20 + (INPUT!$I20 - INPUT!$H20) /(1+EXP(-INPUT!$E20 - INPUT!$F20 *LOG10($D26 * AJ$12)))^INPUT!$G20,
               0
               )
            )
        ),
    " ")</f>
        <v>3.6792093482951316E-8</v>
      </c>
      <c r="AK26" s="86">
        <f>IF($D26&gt;0,
      IF(UPPER(INPUT!$D20)="WEIBULL",
         INPUT!$H20 + (INPUT!$I20 - INPUT!$H20) * (1-EXP(-EXP(INPUT!$E20 + INPUT!$F20 *LOG10($D26 * AK$12)))),
         IF(UPPER(INPUT!$D20)="LOGIT",
            INPUT!$H20 + (INPUT!$I20 - INPUT!$H20) /(1+EXP(-INPUT!$E20 - INPUT!$F20 *LOG10($D26 * AK$12))),
            IF(UPPER(INPUT!$D20)="GLOGIT",
               INPUT!$H20 + (INPUT!$I20 - INPUT!$H20) /(1+EXP(-INPUT!$E20 - INPUT!$F20 *LOG10($D26 * AK$12)))^INPUT!$G20,
               0
               )
            )
        ),
    " ")</f>
        <v>2.5388536939452422E-7</v>
      </c>
      <c r="AL26" s="86">
        <f>IF($D26&gt;0,
      IF(UPPER(INPUT!$D20)="WEIBULL",
         INPUT!$H20 + (INPUT!$I20 - INPUT!$H20) * (1-EXP(-EXP(INPUT!$E20 + INPUT!$F20 *LOG10($D26 * AL$12)))),
         IF(UPPER(INPUT!$D20)="LOGIT",
            INPUT!$H20 + (INPUT!$I20 - INPUT!$H20) /(1+EXP(-INPUT!$E20 - INPUT!$F20 *LOG10($D26 * AL$12))),
            IF(UPPER(INPUT!$D20)="GLOGIT",
               INPUT!$H20 + (INPUT!$I20 - INPUT!$H20) /(1+EXP(-INPUT!$E20 - INPUT!$F20 *LOG10($D26 * AL$12)))^INPUT!$G20,
               0
               )
            )
        ),
    " ")</f>
        <v>1.7519454140746404E-6</v>
      </c>
      <c r="AM26" s="86">
        <f>IF($D26&gt;0,
      IF(UPPER(INPUT!$D20)="WEIBULL",
         INPUT!$H20 + (INPUT!$I20 - INPUT!$H20) * (1-EXP(-EXP(INPUT!$E20 + INPUT!$F20 *LOG10($D26 * AM$12)))),
         IF(UPPER(INPUT!$D20)="LOGIT",
            INPUT!$H20 + (INPUT!$I20 - INPUT!$H20) /(1+EXP(-INPUT!$E20 - INPUT!$F20 *LOG10($D26 * AM$12))),
            IF(UPPER(INPUT!$D20)="GLOGIT",
               INPUT!$H20 + (INPUT!$I20 - INPUT!$H20) /(1+EXP(-INPUT!$E20 - INPUT!$F20 *LOG10($D26 * AM$12)))^INPUT!$G20,
               0
               )
            )
        ),
    " ")</f>
        <v>1.2089310918228513E-5</v>
      </c>
      <c r="AN26" s="86">
        <f>IF($D26&gt;0,
      IF(UPPER(INPUT!$D20)="WEIBULL",
         INPUT!$H20 + (INPUT!$I20 - INPUT!$H20) * (1-EXP(-EXP(INPUT!$E20 + INPUT!$F20 *LOG10($D26 * AN$12)))),
         IF(UPPER(INPUT!$D20)="LOGIT",
            INPUT!$H20 + (INPUT!$I20 - INPUT!$H20) /(1+EXP(-INPUT!$E20 - INPUT!$F20 *LOG10($D26 * AN$12))),
            IF(UPPER(INPUT!$D20)="GLOGIT",
               INPUT!$H20 + (INPUT!$I20 - INPUT!$H20) /(1+EXP(-INPUT!$E20 - INPUT!$F20 *LOG10($D26 * AN$12)))^INPUT!$G20,
               0
               )
            )
        ),
    " ")</f>
        <v>8.3419825781083645E-5</v>
      </c>
      <c r="AO26" s="86">
        <f>IF($D26&gt;0,
      IF(UPPER(INPUT!$D20)="WEIBULL",
         INPUT!$H20 + (INPUT!$I20 - INPUT!$H20) * (1-EXP(-EXP(INPUT!$E20 + INPUT!$F20 *LOG10($D26 * AO$12)))),
         IF(UPPER(INPUT!$D20)="LOGIT",
            INPUT!$H20 + (INPUT!$I20 - INPUT!$H20) /(1+EXP(-INPUT!$E20 - INPUT!$F20 *LOG10($D26 * AO$12))),
            IF(UPPER(INPUT!$D20)="GLOGIT",
               INPUT!$H20 + (INPUT!$I20 - INPUT!$H20) /(1+EXP(-INPUT!$E20 - INPUT!$F20 *LOG10($D26 * AO$12)))^INPUT!$G20,
               0
               )
            )
        ),
    " ")</f>
        <v>5.7550038230314016E-4</v>
      </c>
      <c r="AP26" s="86">
        <f>IF($D26&gt;0,
      IF(UPPER(INPUT!$D20)="WEIBULL",
         INPUT!$H20 + (INPUT!$I20 - INPUT!$H20) * (1-EXP(-EXP(INPUT!$E20 + INPUT!$F20 *LOG10($D26 * AP$12)))),
         IF(UPPER(INPUT!$D20)="LOGIT",
            INPUT!$H20 + (INPUT!$I20 - INPUT!$H20) /(1+EXP(-INPUT!$E20 - INPUT!$F20 *LOG10($D26 * AP$12))),
            IF(UPPER(INPUT!$D20)="GLOGIT",
               INPUT!$H20 + (INPUT!$I20 - INPUT!$H20) /(1+EXP(-INPUT!$E20 - INPUT!$F20 *LOG10($D26 * AP$12)))^INPUT!$G20,
               0
               )
            )
        ),
    " ")</f>
        <v>3.964528316609206E-3</v>
      </c>
      <c r="AQ26" s="86">
        <f>IF($D26&gt;0,
      IF(UPPER(INPUT!$D20)="WEIBULL",
         INPUT!$H20 + (INPUT!$I20 - INPUT!$H20) * (1-EXP(-EXP(INPUT!$E20 + INPUT!$F20 *LOG10($D26 * AQ$12)))),
         IF(UPPER(INPUT!$D20)="LOGIT",
            INPUT!$H20 + (INPUT!$I20 - INPUT!$H20) /(1+EXP(-INPUT!$E20 - INPUT!$F20 *LOG10($D26 * AQ$12))),
            IF(UPPER(INPUT!$D20)="GLOGIT",
               INPUT!$H20 + (INPUT!$I20 - INPUT!$H20) /(1+EXP(-INPUT!$E20 - INPUT!$F20 *LOG10($D26 * AQ$12)))^INPUT!$G20,
               0
               )
            )
        ),
    " ")</f>
        <v>2.7039475579365591E-2</v>
      </c>
      <c r="AR26" s="86">
        <f>IF($D26&gt;0,
      IF(UPPER(INPUT!$D20)="WEIBULL",
         INPUT!$H20 + (INPUT!$I20 - INPUT!$H20) * (1-EXP(-EXP(INPUT!$E20 + INPUT!$F20 *LOG10($D26 * AR$12)))),
         IF(UPPER(INPUT!$D20)="LOGIT",
            INPUT!$H20 + (INPUT!$I20 - INPUT!$H20) /(1+EXP(-INPUT!$E20 - INPUT!$F20 *LOG10($D26 * AR$12))),
            IF(UPPER(INPUT!$D20)="GLOGIT",
               INPUT!$H20 + (INPUT!$I20 - INPUT!$H20) /(1+EXP(-INPUT!$E20 - INPUT!$F20 *LOG10($D26 * AR$12)))^INPUT!$G20,
               0
               )
            )
        ),
    " ")</f>
        <v>0.17234267448584151</v>
      </c>
      <c r="AS26" s="86">
        <f>IF($D26&gt;0,
      IF(UPPER(INPUT!$D20)="WEIBULL",
         INPUT!$H20 + (INPUT!$I20 - INPUT!$H20) * (1-EXP(-EXP(INPUT!$E20 + INPUT!$F20 *LOG10($D26 * AS$12)))),
         IF(UPPER(INPUT!$D20)="LOGIT",
            INPUT!$H20 + (INPUT!$I20 - INPUT!$H20) /(1+EXP(-INPUT!$E20 - INPUT!$F20 *LOG10($D26 * AS$12))),
            IF(UPPER(INPUT!$D20)="GLOGIT",
               INPUT!$H20 + (INPUT!$I20 - INPUT!$H20) /(1+EXP(-INPUT!$E20 - INPUT!$F20 *LOG10($D26 * AS$12)))^INPUT!$G20,
               0
               )
            )
        ),
    " ")</f>
        <v>0.72890323279906211</v>
      </c>
      <c r="AT26" s="86">
        <f>IF($D26&gt;0,
      IF(UPPER(INPUT!$D20)="WEIBULL",
         INPUT!$H20 + (INPUT!$I20 - INPUT!$H20) * (1-EXP(-EXP(INPUT!$E20 + INPUT!$F20 *LOG10($D26 * AT$12)))),
         IF(UPPER(INPUT!$D20)="LOGIT",
            INPUT!$H20 + (INPUT!$I20 - INPUT!$H20) /(1+EXP(-INPUT!$E20 - INPUT!$F20 *LOG10($D26 * AT$12))),
            IF(UPPER(INPUT!$D20)="GLOGIT",
               INPUT!$H20 + (INPUT!$I20 - INPUT!$H20) /(1+EXP(-INPUT!$E20 - INPUT!$F20 *LOG10($D26 * AT$12)))^INPUT!$G20,
               0
               )
            )
        ),
    " ")</f>
        <v>0.99987746771539532</v>
      </c>
      <c r="AU26" s="86">
        <f>IF($D26&gt;0,
      IF(UPPER(INPUT!$D20)="WEIBULL",
         INPUT!$H20 + (INPUT!$I20 - INPUT!$H20) * (1-EXP(-EXP(INPUT!$E20 + INPUT!$F20 *LOG10($D26 * AU$12)))),
         IF(UPPER(INPUT!$D20)="LOGIT",
            INPUT!$H20 + (INPUT!$I20 - INPUT!$H20) /(1+EXP(-INPUT!$E20 - INPUT!$F20 *LOG10($D26 * AU$12))),
            IF(UPPER(INPUT!$D20)="GLOGIT",
               INPUT!$H20 + (INPUT!$I20 - INPUT!$H20) /(1+EXP(-INPUT!$E20 - INPUT!$F20 *LOG10($D26 * AU$12)))^INPUT!$G20,
               0
               )
            )
        ),
    " ")</f>
        <v>1</v>
      </c>
      <c r="AV26" s="86">
        <f>IF($D26&gt;0,
      IF(UPPER(INPUT!$D20)="WEIBULL",
         INPUT!$H20 + (INPUT!$I20 - INPUT!$H20) * (1-EXP(-EXP(INPUT!$E20 + INPUT!$F20 *LOG10($D26 * AV$12)))),
         IF(UPPER(INPUT!$D20)="LOGIT",
            INPUT!$H20 + (INPUT!$I20 - INPUT!$H20) /(1+EXP(-INPUT!$E20 - INPUT!$F20 *LOG10($D26 * AV$12))),
            IF(UPPER(INPUT!$D20)="GLOGIT",
               INPUT!$H20 + (INPUT!$I20 - INPUT!$H20) /(1+EXP(-INPUT!$E20 - INPUT!$F20 *LOG10($D26 * AV$12)))^INPUT!$G20,
               0
               )
            )
        ),
    " ")</f>
        <v>1</v>
      </c>
      <c r="AW26" s="86">
        <f>IF($D26&gt;0,
      IF(UPPER(INPUT!$D20)="WEIBULL",
         INPUT!$H20 + (INPUT!$I20 - INPUT!$H20) * (1-EXP(-EXP(INPUT!$E20 + INPUT!$F20 *LOG10($D26 * AW$12)))),
         IF(UPPER(INPUT!$D20)="LOGIT",
            INPUT!$H20 + (INPUT!$I20 - INPUT!$H20) /(1+EXP(-INPUT!$E20 - INPUT!$F20 *LOG10($D26 * AW$12))),
            IF(UPPER(INPUT!$D20)="GLOGIT",
               INPUT!$H20 + (INPUT!$I20 - INPUT!$H20) /(1+EXP(-INPUT!$E20 - INPUT!$F20 *LOG10($D26 * AW$12)))^INPUT!$G20,
               0
               )
            )
        ),
    " ")</f>
        <v>1</v>
      </c>
      <c r="AX26" s="86">
        <f>IF($D26&gt;0,
      IF(UPPER(INPUT!$D20)="WEIBULL",
         INPUT!$H20 + (INPUT!$I20 - INPUT!$H20) * (1-EXP(-EXP(INPUT!$E20 + INPUT!$F20 *LOG10($D26 * AX$12)))),
         IF(UPPER(INPUT!$D20)="LOGIT",
            INPUT!$H20 + (INPUT!$I20 - INPUT!$H20) /(1+EXP(-INPUT!$E20 - INPUT!$F20 *LOG10($D26 * AX$12))),
            IF(UPPER(INPUT!$D20)="GLOGIT",
               INPUT!$H20 + (INPUT!$I20 - INPUT!$H20) /(1+EXP(-INPUT!$E20 - INPUT!$F20 *LOG10($D26 * AX$12)))^INPUT!$G20,
               0
               )
            )
        ),
    " ")</f>
        <v>1</v>
      </c>
      <c r="AY26" s="86">
        <f>IF($D26&gt;0,
      IF(UPPER(INPUT!$D20)="WEIBULL",
         INPUT!$H20 + (INPUT!$I20 - INPUT!$H20) * (1-EXP(-EXP(INPUT!$E20 + INPUT!$F20 *LOG10($D26 * AY$12)))),
         IF(UPPER(INPUT!$D20)="LOGIT",
            INPUT!$H20 + (INPUT!$I20 - INPUT!$H20) /(1+EXP(-INPUT!$E20 - INPUT!$F20 *LOG10($D26 * AY$12))),
            IF(UPPER(INPUT!$D20)="GLOGIT",
               INPUT!$H20 + (INPUT!$I20 - INPUT!$H20) /(1+EXP(-INPUT!$E20 - INPUT!$F20 *LOG10($D26 * AY$12)))^INPUT!$G20,
               0
               )
            )
        ),
    " ")</f>
        <v>1</v>
      </c>
      <c r="AZ26" s="86">
        <f>IF($D26&gt;0,
      IF(UPPER(INPUT!$D20)="WEIBULL",
         INPUT!$H20 + (INPUT!$I20 - INPUT!$H20) * (1-EXP(-EXP(INPUT!$E20 + INPUT!$F20 *LOG10($D26 * AZ$12)))),
         IF(UPPER(INPUT!$D20)="LOGIT",
            INPUT!$H20 + (INPUT!$I20 - INPUT!$H20) /(1+EXP(-INPUT!$E20 - INPUT!$F20 *LOG10($D26 * AZ$12))),
            IF(UPPER(INPUT!$D20)="GLOGIT",
               INPUT!$H20 + (INPUT!$I20 - INPUT!$H20) /(1+EXP(-INPUT!$E20 - INPUT!$F20 *LOG10($D26 * AZ$12)))^INPUT!$G20,
               0
               )
            )
        ),
    " ")</f>
        <v>1</v>
      </c>
      <c r="BA26" s="86">
        <f>IF($D26&gt;0,
      IF(UPPER(INPUT!$D20)="WEIBULL",
         INPUT!$H20 + (INPUT!$I20 - INPUT!$H20) * (1-EXP(-EXP(INPUT!$E20 + INPUT!$F20 *LOG10($D26 * BA$12)))),
         IF(UPPER(INPUT!$D20)="LOGIT",
            INPUT!$H20 + (INPUT!$I20 - INPUT!$H20) /(1+EXP(-INPUT!$E20 - INPUT!$F20 *LOG10($D26 * BA$12))),
            IF(UPPER(INPUT!$D20)="GLOGIT",
               INPUT!$H20 + (INPUT!$I20 - INPUT!$H20) /(1+EXP(-INPUT!$E20 - INPUT!$F20 *LOG10($D26 * BA$12)))^INPUT!$G20,
               0
               )
            )
        ),
    " ")</f>
        <v>1</v>
      </c>
      <c r="BB26" s="86">
        <f>IF($D26&gt;0,
      IF(UPPER(INPUT!$D20)="WEIBULL",
         INPUT!$H20 + (INPUT!$I20 - INPUT!$H20) * (1-EXP(-EXP(INPUT!$E20 + INPUT!$F20 *LOG10($D26 * BB$12)))),
         IF(UPPER(INPUT!$D20)="LOGIT",
            INPUT!$H20 + (INPUT!$I20 - INPUT!$H20) /(1+EXP(-INPUT!$E20 - INPUT!$F20 *LOG10($D26 * BB$12))),
            IF(UPPER(INPUT!$D20)="GLOGIT",
               INPUT!$H20 + (INPUT!$I20 - INPUT!$H20) /(1+EXP(-INPUT!$E20 - INPUT!$F20 *LOG10($D26 * BB$12)))^INPUT!$G20,
               0
               )
            )
        ),
    " ")</f>
        <v>1</v>
      </c>
      <c r="BC26" s="87">
        <f>IF($D26&gt;0,
      IF(UPPER(INPUT!$D20)="WEIBULL",
         INPUT!$H20 + (INPUT!$I20 - INPUT!$H20) * (1-EXP(-EXP(INPUT!$E20 + INPUT!$F20 *LOG10($D26 * BC$12)))),
         IF(UPPER(INPUT!$D20)="LOGIT",
            INPUT!$H20 + (INPUT!$I20 - INPUT!$H20) /(1+EXP(-INPUT!$E20 - INPUT!$F20 *LOG10($D26 * BC$12))),
            IF(UPPER(INPUT!$D20)="GLOGIT",
               INPUT!$H20 + (INPUT!$I20 - INPUT!$H20) /(1+EXP(-INPUT!$E20 - INPUT!$F20 *LOG10($D26 * BC$12)))^INPUT!$G20,
               0
               )
            )
        ),
    " ")</f>
        <v>1</v>
      </c>
    </row>
    <row r="27" spans="2:55" x14ac:dyDescent="0.4">
      <c r="B27" s="41"/>
      <c r="C27" s="1">
        <f>INPUT!C21</f>
        <v>0</v>
      </c>
      <c r="D27" s="2">
        <f>INPUT!L21</f>
        <v>1.1386891576449156E-53</v>
      </c>
      <c r="E27" s="85">
        <f>IF($D27&gt;0,
      IF(UPPER(INPUT!$D21)="WEIBULL",
         INPUT!$H21 + (INPUT!$I21 - INPUT!$H21) * (1-EXP(-EXP(INPUT!$E21 + INPUT!$F21 *LOG10($D27 * E$12)))),
         IF(UPPER(INPUT!$D21)="LOGIT",
            INPUT!$H21 + (INPUT!$I21 - INPUT!$H21) /(1+EXP(-INPUT!$E21 - INPUT!$F21 *LOG10($D27 * E$12))),
            IF(UPPER(INPUT!$D21)="GLOGIT",
               INPUT!$H21 + (INPUT!$I21 - INPUT!$H21) /(1+EXP(-INPUT!$E21 - INPUT!$F21 *LOG10($D27 * E$12)))^INPUT!$G21,
               0
               )
            )
        ),
    " ")</f>
        <v>0</v>
      </c>
      <c r="F27" s="86">
        <f>IF($D27&gt;0,
      IF(UPPER(INPUT!$D21)="WEIBULL",
         INPUT!$H21 + (INPUT!$I21 - INPUT!$H21) * (1-EXP(-EXP(INPUT!$E21 + INPUT!$F21 *LOG10($D27 * F$12)))),
         IF(UPPER(INPUT!$D21)="LOGIT",
            INPUT!$H21 + (INPUT!$I21 - INPUT!$H21) /(1+EXP(-INPUT!$E21 - INPUT!$F21 *LOG10($D27 * F$12))),
            IF(UPPER(INPUT!$D21)="GLOGIT",
               INPUT!$H21 + (INPUT!$I21 - INPUT!$H21) /(1+EXP(-INPUT!$E21 - INPUT!$F21 *LOG10($D27 * F$12)))^INPUT!$G21,
               0
               )
            )
        ),
    " ")</f>
        <v>0</v>
      </c>
      <c r="G27" s="86">
        <f>IF($D27&gt;0,
      IF(UPPER(INPUT!$D21)="WEIBULL",
         INPUT!$H21 + (INPUT!$I21 - INPUT!$H21) * (1-EXP(-EXP(INPUT!$E21 + INPUT!$F21 *LOG10($D27 * G$12)))),
         IF(UPPER(INPUT!$D21)="LOGIT",
            INPUT!$H21 + (INPUT!$I21 - INPUT!$H21) /(1+EXP(-INPUT!$E21 - INPUT!$F21 *LOG10($D27 * G$12))),
            IF(UPPER(INPUT!$D21)="GLOGIT",
               INPUT!$H21 + (INPUT!$I21 - INPUT!$H21) /(1+EXP(-INPUT!$E21 - INPUT!$F21 *LOG10($D27 * G$12)))^INPUT!$G21,
               0
               )
            )
        ),
    " ")</f>
        <v>0</v>
      </c>
      <c r="H27" s="86">
        <f>IF($D27&gt;0,
      IF(UPPER(INPUT!$D21)="WEIBULL",
         INPUT!$H21 + (INPUT!$I21 - INPUT!$H21) * (1-EXP(-EXP(INPUT!$E21 + INPUT!$F21 *LOG10($D27 * H$12)))),
         IF(UPPER(INPUT!$D21)="LOGIT",
            INPUT!$H21 + (INPUT!$I21 - INPUT!$H21) /(1+EXP(-INPUT!$E21 - INPUT!$F21 *LOG10($D27 * H$12))),
            IF(UPPER(INPUT!$D21)="GLOGIT",
               INPUT!$H21 + (INPUT!$I21 - INPUT!$H21) /(1+EXP(-INPUT!$E21 - INPUT!$F21 *LOG10($D27 * H$12)))^INPUT!$G21,
               0
               )
            )
        ),
    " ")</f>
        <v>0</v>
      </c>
      <c r="I27" s="86">
        <f>IF($D27&gt;0,
      IF(UPPER(INPUT!$D21)="WEIBULL",
         INPUT!$H21 + (INPUT!$I21 - INPUT!$H21) * (1-EXP(-EXP(INPUT!$E21 + INPUT!$F21 *LOG10($D27 * I$12)))),
         IF(UPPER(INPUT!$D21)="LOGIT",
            INPUT!$H21 + (INPUT!$I21 - INPUT!$H21) /(1+EXP(-INPUT!$E21 - INPUT!$F21 *LOG10($D27 * I$12))),
            IF(UPPER(INPUT!$D21)="GLOGIT",
               INPUT!$H21 + (INPUT!$I21 - INPUT!$H21) /(1+EXP(-INPUT!$E21 - INPUT!$F21 *LOG10($D27 * I$12)))^INPUT!$G21,
               0
               )
            )
        ),
    " ")</f>
        <v>0</v>
      </c>
      <c r="J27" s="86">
        <f>IF($D27&gt;0,
      IF(UPPER(INPUT!$D21)="WEIBULL",
         INPUT!$H21 + (INPUT!$I21 - INPUT!$H21) * (1-EXP(-EXP(INPUT!$E21 + INPUT!$F21 *LOG10($D27 * J$12)))),
         IF(UPPER(INPUT!$D21)="LOGIT",
            INPUT!$H21 + (INPUT!$I21 - INPUT!$H21) /(1+EXP(-INPUT!$E21 - INPUT!$F21 *LOG10($D27 * J$12))),
            IF(UPPER(INPUT!$D21)="GLOGIT",
               INPUT!$H21 + (INPUT!$I21 - INPUT!$H21) /(1+EXP(-INPUT!$E21 - INPUT!$F21 *LOG10($D27 * J$12)))^INPUT!$G21,
               0
               )
            )
        ),
    " ")</f>
        <v>0</v>
      </c>
      <c r="K27" s="86">
        <f>IF($D27&gt;0,
      IF(UPPER(INPUT!$D21)="WEIBULL",
         INPUT!$H21 + (INPUT!$I21 - INPUT!$H21) * (1-EXP(-EXP(INPUT!$E21 + INPUT!$F21 *LOG10($D27 * K$12)))),
         IF(UPPER(INPUT!$D21)="LOGIT",
            INPUT!$H21 + (INPUT!$I21 - INPUT!$H21) /(1+EXP(-INPUT!$E21 - INPUT!$F21 *LOG10($D27 * K$12))),
            IF(UPPER(INPUT!$D21)="GLOGIT",
               INPUT!$H21 + (INPUT!$I21 - INPUT!$H21) /(1+EXP(-INPUT!$E21 - INPUT!$F21 *LOG10($D27 * K$12)))^INPUT!$G21,
               0
               )
            )
        ),
    " ")</f>
        <v>0</v>
      </c>
      <c r="L27" s="86">
        <f>IF($D27&gt;0,
      IF(UPPER(INPUT!$D21)="WEIBULL",
         INPUT!$H21 + (INPUT!$I21 - INPUT!$H21) * (1-EXP(-EXP(INPUT!$E21 + INPUT!$F21 *LOG10($D27 * L$12)))),
         IF(UPPER(INPUT!$D21)="LOGIT",
            INPUT!$H21 + (INPUT!$I21 - INPUT!$H21) /(1+EXP(-INPUT!$E21 - INPUT!$F21 *LOG10($D27 * L$12))),
            IF(UPPER(INPUT!$D21)="GLOGIT",
               INPUT!$H21 + (INPUT!$I21 - INPUT!$H21) /(1+EXP(-INPUT!$E21 - INPUT!$F21 *LOG10($D27 * L$12)))^INPUT!$G21,
               0
               )
            )
        ),
    " ")</f>
        <v>0</v>
      </c>
      <c r="M27" s="86">
        <f>IF($D27&gt;0,
      IF(UPPER(INPUT!$D21)="WEIBULL",
         INPUT!$H21 + (INPUT!$I21 - INPUT!$H21) * (1-EXP(-EXP(INPUT!$E21 + INPUT!$F21 *LOG10($D27 * M$12)))),
         IF(UPPER(INPUT!$D21)="LOGIT",
            INPUT!$H21 + (INPUT!$I21 - INPUT!$H21) /(1+EXP(-INPUT!$E21 - INPUT!$F21 *LOG10($D27 * M$12))),
            IF(UPPER(INPUT!$D21)="GLOGIT",
               INPUT!$H21 + (INPUT!$I21 - INPUT!$H21) /(1+EXP(-INPUT!$E21 - INPUT!$F21 *LOG10($D27 * M$12)))^INPUT!$G21,
               0
               )
            )
        ),
    " ")</f>
        <v>0</v>
      </c>
      <c r="N27" s="86">
        <f>IF($D27&gt;0,
      IF(UPPER(INPUT!$D21)="WEIBULL",
         INPUT!$H21 + (INPUT!$I21 - INPUT!$H21) * (1-EXP(-EXP(INPUT!$E21 + INPUT!$F21 *LOG10($D27 * N$12)))),
         IF(UPPER(INPUT!$D21)="LOGIT",
            INPUT!$H21 + (INPUT!$I21 - INPUT!$H21) /(1+EXP(-INPUT!$E21 - INPUT!$F21 *LOG10($D27 * N$12))),
            IF(UPPER(INPUT!$D21)="GLOGIT",
               INPUT!$H21 + (INPUT!$I21 - INPUT!$H21) /(1+EXP(-INPUT!$E21 - INPUT!$F21 *LOG10($D27 * N$12)))^INPUT!$G21,
               0
               )
            )
        ),
    " ")</f>
        <v>0</v>
      </c>
      <c r="O27" s="86">
        <f>IF($D27&gt;0,
      IF(UPPER(INPUT!$D21)="WEIBULL",
         INPUT!$H21 + (INPUT!$I21 - INPUT!$H21) * (1-EXP(-EXP(INPUT!$E21 + INPUT!$F21 *LOG10($D27 * O$12)))),
         IF(UPPER(INPUT!$D21)="LOGIT",
            INPUT!$H21 + (INPUT!$I21 - INPUT!$H21) /(1+EXP(-INPUT!$E21 - INPUT!$F21 *LOG10($D27 * O$12))),
            IF(UPPER(INPUT!$D21)="GLOGIT",
               INPUT!$H21 + (INPUT!$I21 - INPUT!$H21) /(1+EXP(-INPUT!$E21 - INPUT!$F21 *LOG10($D27 * O$12)))^INPUT!$G21,
               0
               )
            )
        ),
    " ")</f>
        <v>0</v>
      </c>
      <c r="P27" s="86">
        <f>IF($D27&gt;0,
      IF(UPPER(INPUT!$D21)="WEIBULL",
         INPUT!$H21 + (INPUT!$I21 - INPUT!$H21) * (1-EXP(-EXP(INPUT!$E21 + INPUT!$F21 *LOG10($D27 * P$12)))),
         IF(UPPER(INPUT!$D21)="LOGIT",
            INPUT!$H21 + (INPUT!$I21 - INPUT!$H21) /(1+EXP(-INPUT!$E21 - INPUT!$F21 *LOG10($D27 * P$12))),
            IF(UPPER(INPUT!$D21)="GLOGIT",
               INPUT!$H21 + (INPUT!$I21 - INPUT!$H21) /(1+EXP(-INPUT!$E21 - INPUT!$F21 *LOG10($D27 * P$12)))^INPUT!$G21,
               0
               )
            )
        ),
    " ")</f>
        <v>0</v>
      </c>
      <c r="Q27" s="86">
        <f>IF($D27&gt;0,
      IF(UPPER(INPUT!$D21)="WEIBULL",
         INPUT!$H21 + (INPUT!$I21 - INPUT!$H21) * (1-EXP(-EXP(INPUT!$E21 + INPUT!$F21 *LOG10($D27 * Q$12)))),
         IF(UPPER(INPUT!$D21)="LOGIT",
            INPUT!$H21 + (INPUT!$I21 - INPUT!$H21) /(1+EXP(-INPUT!$E21 - INPUT!$F21 *LOG10($D27 * Q$12))),
            IF(UPPER(INPUT!$D21)="GLOGIT",
               INPUT!$H21 + (INPUT!$I21 - INPUT!$H21) /(1+EXP(-INPUT!$E21 - INPUT!$F21 *LOG10($D27 * Q$12)))^INPUT!$G21,
               0
               )
            )
        ),
    " ")</f>
        <v>0</v>
      </c>
      <c r="R27" s="86">
        <f>IF($D27&gt;0,
      IF(UPPER(INPUT!$D21)="WEIBULL",
         INPUT!$H21 + (INPUT!$I21 - INPUT!$H21) * (1-EXP(-EXP(INPUT!$E21 + INPUT!$F21 *LOG10($D27 * R$12)))),
         IF(UPPER(INPUT!$D21)="LOGIT",
            INPUT!$H21 + (INPUT!$I21 - INPUT!$H21) /(1+EXP(-INPUT!$E21 - INPUT!$F21 *LOG10($D27 * R$12))),
            IF(UPPER(INPUT!$D21)="GLOGIT",
               INPUT!$H21 + (INPUT!$I21 - INPUT!$H21) /(1+EXP(-INPUT!$E21 - INPUT!$F21 *LOG10($D27 * R$12)))^INPUT!$G21,
               0
               )
            )
        ),
    " ")</f>
        <v>0</v>
      </c>
      <c r="S27" s="86">
        <f>IF($D27&gt;0,
      IF(UPPER(INPUT!$D21)="WEIBULL",
         INPUT!$H21 + (INPUT!$I21 - INPUT!$H21) * (1-EXP(-EXP(INPUT!$E21 + INPUT!$F21 *LOG10($D27 * S$12)))),
         IF(UPPER(INPUT!$D21)="LOGIT",
            INPUT!$H21 + (INPUT!$I21 - INPUT!$H21) /(1+EXP(-INPUT!$E21 - INPUT!$F21 *LOG10($D27 * S$12))),
            IF(UPPER(INPUT!$D21)="GLOGIT",
               INPUT!$H21 + (INPUT!$I21 - INPUT!$H21) /(1+EXP(-INPUT!$E21 - INPUT!$F21 *LOG10($D27 * S$12)))^INPUT!$G21,
               0
               )
            )
        ),
    " ")</f>
        <v>0</v>
      </c>
      <c r="T27" s="86">
        <f>IF($D27&gt;0,
      IF(UPPER(INPUT!$D21)="WEIBULL",
         INPUT!$H21 + (INPUT!$I21 - INPUT!$H21) * (1-EXP(-EXP(INPUT!$E21 + INPUT!$F21 *LOG10($D27 * T$12)))),
         IF(UPPER(INPUT!$D21)="LOGIT",
            INPUT!$H21 + (INPUT!$I21 - INPUT!$H21) /(1+EXP(-INPUT!$E21 - INPUT!$F21 *LOG10($D27 * T$12))),
            IF(UPPER(INPUT!$D21)="GLOGIT",
               INPUT!$H21 + (INPUT!$I21 - INPUT!$H21) /(1+EXP(-INPUT!$E21 - INPUT!$F21 *LOG10($D27 * T$12)))^INPUT!$G21,
               0
               )
            )
        ),
    " ")</f>
        <v>0</v>
      </c>
      <c r="U27" s="86">
        <f>IF($D27&gt;0,
      IF(UPPER(INPUT!$D21)="WEIBULL",
         INPUT!$H21 + (INPUT!$I21 - INPUT!$H21) * (1-EXP(-EXP(INPUT!$E21 + INPUT!$F21 *LOG10($D27 * U$12)))),
         IF(UPPER(INPUT!$D21)="LOGIT",
            INPUT!$H21 + (INPUT!$I21 - INPUT!$H21) /(1+EXP(-INPUT!$E21 - INPUT!$F21 *LOG10($D27 * U$12))),
            IF(UPPER(INPUT!$D21)="GLOGIT",
               INPUT!$H21 + (INPUT!$I21 - INPUT!$H21) /(1+EXP(-INPUT!$E21 - INPUT!$F21 *LOG10($D27 * U$12)))^INPUT!$G21,
               0
               )
            )
        ),
    " ")</f>
        <v>0</v>
      </c>
      <c r="V27" s="86">
        <f>IF($D27&gt;0,
      IF(UPPER(INPUT!$D21)="WEIBULL",
         INPUT!$H21 + (INPUT!$I21 - INPUT!$H21) * (1-EXP(-EXP(INPUT!$E21 + INPUT!$F21 *LOG10($D27 * V$12)))),
         IF(UPPER(INPUT!$D21)="LOGIT",
            INPUT!$H21 + (INPUT!$I21 - INPUT!$H21) /(1+EXP(-INPUT!$E21 - INPUT!$F21 *LOG10($D27 * V$12))),
            IF(UPPER(INPUT!$D21)="GLOGIT",
               INPUT!$H21 + (INPUT!$I21 - INPUT!$H21) /(1+EXP(-INPUT!$E21 - INPUT!$F21 *LOG10($D27 * V$12)))^INPUT!$G21,
               0
               )
            )
        ),
    " ")</f>
        <v>0</v>
      </c>
      <c r="W27" s="86">
        <f>IF($D27&gt;0,
      IF(UPPER(INPUT!$D21)="WEIBULL",
         INPUT!$H21 + (INPUT!$I21 - INPUT!$H21) * (1-EXP(-EXP(INPUT!$E21 + INPUT!$F21 *LOG10($D27 * W$12)))),
         IF(UPPER(INPUT!$D21)="LOGIT",
            INPUT!$H21 + (INPUT!$I21 - INPUT!$H21) /(1+EXP(-INPUT!$E21 - INPUT!$F21 *LOG10($D27 * W$12))),
            IF(UPPER(INPUT!$D21)="GLOGIT",
               INPUT!$H21 + (INPUT!$I21 - INPUT!$H21) /(1+EXP(-INPUT!$E21 - INPUT!$F21 *LOG10($D27 * W$12)))^INPUT!$G21,
               0
               )
            )
        ),
    " ")</f>
        <v>0</v>
      </c>
      <c r="X27" s="86">
        <f>IF($D27&gt;0,
      IF(UPPER(INPUT!$D21)="WEIBULL",
         INPUT!$H21 + (INPUT!$I21 - INPUT!$H21) * (1-EXP(-EXP(INPUT!$E21 + INPUT!$F21 *LOG10($D27 * X$12)))),
         IF(UPPER(INPUT!$D21)="LOGIT",
            INPUT!$H21 + (INPUT!$I21 - INPUT!$H21) /(1+EXP(-INPUT!$E21 - INPUT!$F21 *LOG10($D27 * X$12))),
            IF(UPPER(INPUT!$D21)="GLOGIT",
               INPUT!$H21 + (INPUT!$I21 - INPUT!$H21) /(1+EXP(-INPUT!$E21 - INPUT!$F21 *LOG10($D27 * X$12)))^INPUT!$G21,
               0
               )
            )
        ),
    " ")</f>
        <v>0</v>
      </c>
      <c r="Y27" s="86">
        <f>IF($D27&gt;0,
      IF(UPPER(INPUT!$D21)="WEIBULL",
         INPUT!$H21 + (INPUT!$I21 - INPUT!$H21) * (1-EXP(-EXP(INPUT!$E21 + INPUT!$F21 *LOG10($D27 * Y$12)))),
         IF(UPPER(INPUT!$D21)="LOGIT",
            INPUT!$H21 + (INPUT!$I21 - INPUT!$H21) /(1+EXP(-INPUT!$E21 - INPUT!$F21 *LOG10($D27 * Y$12))),
            IF(UPPER(INPUT!$D21)="GLOGIT",
               INPUT!$H21 + (INPUT!$I21 - INPUT!$H21) /(1+EXP(-INPUT!$E21 - INPUT!$F21 *LOG10($D27 * Y$12)))^INPUT!$G21,
               0
               )
            )
        ),
    " ")</f>
        <v>0</v>
      </c>
      <c r="Z27" s="86">
        <f>IF($D27&gt;0,
      IF(UPPER(INPUT!$D21)="WEIBULL",
         INPUT!$H21 + (INPUT!$I21 - INPUT!$H21) * (1-EXP(-EXP(INPUT!$E21 + INPUT!$F21 *LOG10($D27 * Z$12)))),
         IF(UPPER(INPUT!$D21)="LOGIT",
            INPUT!$H21 + (INPUT!$I21 - INPUT!$H21) /(1+EXP(-INPUT!$E21 - INPUT!$F21 *LOG10($D27 * Z$12))),
            IF(UPPER(INPUT!$D21)="GLOGIT",
               INPUT!$H21 + (INPUT!$I21 - INPUT!$H21) /(1+EXP(-INPUT!$E21 - INPUT!$F21 *LOG10($D27 * Z$12)))^INPUT!$G21,
               0
               )
            )
        ),
    " ")</f>
        <v>0</v>
      </c>
      <c r="AA27" s="86">
        <f>IF($D27&gt;0,
      IF(UPPER(INPUT!$D21)="WEIBULL",
         INPUT!$H21 + (INPUT!$I21 - INPUT!$H21) * (1-EXP(-EXP(INPUT!$E21 + INPUT!$F21 *LOG10($D27 * AA$12)))),
         IF(UPPER(INPUT!$D21)="LOGIT",
            INPUT!$H21 + (INPUT!$I21 - INPUT!$H21) /(1+EXP(-INPUT!$E21 - INPUT!$F21 *LOG10($D27 * AA$12))),
            IF(UPPER(INPUT!$D21)="GLOGIT",
               INPUT!$H21 + (INPUT!$I21 - INPUT!$H21) /(1+EXP(-INPUT!$E21 - INPUT!$F21 *LOG10($D27 * AA$12)))^INPUT!$G21,
               0
               )
            )
        ),
    " ")</f>
        <v>0</v>
      </c>
      <c r="AB27" s="86">
        <f>IF($D27&gt;0,
      IF(UPPER(INPUT!$D21)="WEIBULL",
         INPUT!$H21 + (INPUT!$I21 - INPUT!$H21) * (1-EXP(-EXP(INPUT!$E21 + INPUT!$F21 *LOG10($D27 * AB$12)))),
         IF(UPPER(INPUT!$D21)="LOGIT",
            INPUT!$H21 + (INPUT!$I21 - INPUT!$H21) /(1+EXP(-INPUT!$E21 - INPUT!$F21 *LOG10($D27 * AB$12))),
            IF(UPPER(INPUT!$D21)="GLOGIT",
               INPUT!$H21 + (INPUT!$I21 - INPUT!$H21) /(1+EXP(-INPUT!$E21 - INPUT!$F21 *LOG10($D27 * AB$12)))^INPUT!$G21,
               0
               )
            )
        ),
    " ")</f>
        <v>0</v>
      </c>
      <c r="AC27" s="86">
        <f>IF($D27&gt;0,
      IF(UPPER(INPUT!$D21)="WEIBULL",
         INPUT!$H21 + (INPUT!$I21 - INPUT!$H21) * (1-EXP(-EXP(INPUT!$E21 + INPUT!$F21 *LOG10($D27 * AC$12)))),
         IF(UPPER(INPUT!$D21)="LOGIT",
            INPUT!$H21 + (INPUT!$I21 - INPUT!$H21) /(1+EXP(-INPUT!$E21 - INPUT!$F21 *LOG10($D27 * AC$12))),
            IF(UPPER(INPUT!$D21)="GLOGIT",
               INPUT!$H21 + (INPUT!$I21 - INPUT!$H21) /(1+EXP(-INPUT!$E21 - INPUT!$F21 *LOG10($D27 * AC$12)))^INPUT!$G21,
               0
               )
            )
        ),
    " ")</f>
        <v>0</v>
      </c>
      <c r="AD27" s="86">
        <f>IF($D27&gt;0,
      IF(UPPER(INPUT!$D21)="WEIBULL",
         INPUT!$H21 + (INPUT!$I21 - INPUT!$H21) * (1-EXP(-EXP(INPUT!$E21 + INPUT!$F21 *LOG10($D27 * AD$12)))),
         IF(UPPER(INPUT!$D21)="LOGIT",
            INPUT!$H21 + (INPUT!$I21 - INPUT!$H21) /(1+EXP(-INPUT!$E21 - INPUT!$F21 *LOG10($D27 * AD$12))),
            IF(UPPER(INPUT!$D21)="GLOGIT",
               INPUT!$H21 + (INPUT!$I21 - INPUT!$H21) /(1+EXP(-INPUT!$E21 - INPUT!$F21 *LOG10($D27 * AD$12)))^INPUT!$G21,
               0
               )
            )
        ),
    " ")</f>
        <v>0</v>
      </c>
      <c r="AE27" s="86">
        <f>IF($D27&gt;0,
      IF(UPPER(INPUT!$D21)="WEIBULL",
         INPUT!$H21 + (INPUT!$I21 - INPUT!$H21) * (1-EXP(-EXP(INPUT!$E21 + INPUT!$F21 *LOG10($D27 * AE$12)))),
         IF(UPPER(INPUT!$D21)="LOGIT",
            INPUT!$H21 + (INPUT!$I21 - INPUT!$H21) /(1+EXP(-INPUT!$E21 - INPUT!$F21 *LOG10($D27 * AE$12))),
            IF(UPPER(INPUT!$D21)="GLOGIT",
               INPUT!$H21 + (INPUT!$I21 - INPUT!$H21) /(1+EXP(-INPUT!$E21 - INPUT!$F21 *LOG10($D27 * AE$12)))^INPUT!$G21,
               0
               )
            )
        ),
    " ")</f>
        <v>0</v>
      </c>
      <c r="AF27" s="86">
        <f>IF($D27&gt;0,
      IF(UPPER(INPUT!$D21)="WEIBULL",
         INPUT!$H21 + (INPUT!$I21 - INPUT!$H21) * (1-EXP(-EXP(INPUT!$E21 + INPUT!$F21 *LOG10($D27 * AF$12)))),
         IF(UPPER(INPUT!$D21)="LOGIT",
            INPUT!$H21 + (INPUT!$I21 - INPUT!$H21) /(1+EXP(-INPUT!$E21 - INPUT!$F21 *LOG10($D27 * AF$12))),
            IF(UPPER(INPUT!$D21)="GLOGIT",
               INPUT!$H21 + (INPUT!$I21 - INPUT!$H21) /(1+EXP(-INPUT!$E21 - INPUT!$F21 *LOG10($D27 * AF$12)))^INPUT!$G21,
               0
               )
            )
        ),
    " ")</f>
        <v>0</v>
      </c>
      <c r="AG27" s="86">
        <f>IF($D27&gt;0,
      IF(UPPER(INPUT!$D21)="WEIBULL",
         INPUT!$H21 + (INPUT!$I21 - INPUT!$H21) * (1-EXP(-EXP(INPUT!$E21 + INPUT!$F21 *LOG10($D27 * AG$12)))),
         IF(UPPER(INPUT!$D21)="LOGIT",
            INPUT!$H21 + (INPUT!$I21 - INPUT!$H21) /(1+EXP(-INPUT!$E21 - INPUT!$F21 *LOG10($D27 * AG$12))),
            IF(UPPER(INPUT!$D21)="GLOGIT",
               INPUT!$H21 + (INPUT!$I21 - INPUT!$H21) /(1+EXP(-INPUT!$E21 - INPUT!$F21 *LOG10($D27 * AG$12)))^INPUT!$G21,
               0
               )
            )
        ),
    " ")</f>
        <v>0</v>
      </c>
      <c r="AH27" s="86">
        <f>IF($D27&gt;0,
      IF(UPPER(INPUT!$D21)="WEIBULL",
         INPUT!$H21 + (INPUT!$I21 - INPUT!$H21) * (1-EXP(-EXP(INPUT!$E21 + INPUT!$F21 *LOG10($D27 * AH$12)))),
         IF(UPPER(INPUT!$D21)="LOGIT",
            INPUT!$H21 + (INPUT!$I21 - INPUT!$H21) /(1+EXP(-INPUT!$E21 - INPUT!$F21 *LOG10($D27 * AH$12))),
            IF(UPPER(INPUT!$D21)="GLOGIT",
               INPUT!$H21 + (INPUT!$I21 - INPUT!$H21) /(1+EXP(-INPUT!$E21 - INPUT!$F21 *LOG10($D27 * AH$12)))^INPUT!$G21,
               0
               )
            )
        ),
    " ")</f>
        <v>0</v>
      </c>
      <c r="AI27" s="86">
        <f>IF($D27&gt;0,
      IF(UPPER(INPUT!$D21)="WEIBULL",
         INPUT!$H21 + (INPUT!$I21 - INPUT!$H21) * (1-EXP(-EXP(INPUT!$E21 + INPUT!$F21 *LOG10($D27 * AI$12)))),
         IF(UPPER(INPUT!$D21)="LOGIT",
            INPUT!$H21 + (INPUT!$I21 - INPUT!$H21) /(1+EXP(-INPUT!$E21 - INPUT!$F21 *LOG10($D27 * AI$12))),
            IF(UPPER(INPUT!$D21)="GLOGIT",
               INPUT!$H21 + (INPUT!$I21 - INPUT!$H21) /(1+EXP(-INPUT!$E21 - INPUT!$F21 *LOG10($D27 * AI$12)))^INPUT!$G21,
               0
               )
            )
        ),
    " ")</f>
        <v>0</v>
      </c>
      <c r="AJ27" s="86">
        <f>IF($D27&gt;0,
      IF(UPPER(INPUT!$D21)="WEIBULL",
         INPUT!$H21 + (INPUT!$I21 - INPUT!$H21) * (1-EXP(-EXP(INPUT!$E21 + INPUT!$F21 *LOG10($D27 * AJ$12)))),
         IF(UPPER(INPUT!$D21)="LOGIT",
            INPUT!$H21 + (INPUT!$I21 - INPUT!$H21) /(1+EXP(-INPUT!$E21 - INPUT!$F21 *LOG10($D27 * AJ$12))),
            IF(UPPER(INPUT!$D21)="GLOGIT",
               INPUT!$H21 + (INPUT!$I21 - INPUT!$H21) /(1+EXP(-INPUT!$E21 - INPUT!$F21 *LOG10($D27 * AJ$12)))^INPUT!$G21,
               0
               )
            )
        ),
    " ")</f>
        <v>0</v>
      </c>
      <c r="AK27" s="86">
        <f>IF($D27&gt;0,
      IF(UPPER(INPUT!$D21)="WEIBULL",
         INPUT!$H21 + (INPUT!$I21 - INPUT!$H21) * (1-EXP(-EXP(INPUT!$E21 + INPUT!$F21 *LOG10($D27 * AK$12)))),
         IF(UPPER(INPUT!$D21)="LOGIT",
            INPUT!$H21 + (INPUT!$I21 - INPUT!$H21) /(1+EXP(-INPUT!$E21 - INPUT!$F21 *LOG10($D27 * AK$12))),
            IF(UPPER(INPUT!$D21)="GLOGIT",
               INPUT!$H21 + (INPUT!$I21 - INPUT!$H21) /(1+EXP(-INPUT!$E21 - INPUT!$F21 *LOG10($D27 * AK$12)))^INPUT!$G21,
               0
               )
            )
        ),
    " ")</f>
        <v>0</v>
      </c>
      <c r="AL27" s="86">
        <f>IF($D27&gt;0,
      IF(UPPER(INPUT!$D21)="WEIBULL",
         INPUT!$H21 + (INPUT!$I21 - INPUT!$H21) * (1-EXP(-EXP(INPUT!$E21 + INPUT!$F21 *LOG10($D27 * AL$12)))),
         IF(UPPER(INPUT!$D21)="LOGIT",
            INPUT!$H21 + (INPUT!$I21 - INPUT!$H21) /(1+EXP(-INPUT!$E21 - INPUT!$F21 *LOG10($D27 * AL$12))),
            IF(UPPER(INPUT!$D21)="GLOGIT",
               INPUT!$H21 + (INPUT!$I21 - INPUT!$H21) /(1+EXP(-INPUT!$E21 - INPUT!$F21 *LOG10($D27 * AL$12)))^INPUT!$G21,
               0
               )
            )
        ),
    " ")</f>
        <v>0</v>
      </c>
      <c r="AM27" s="86">
        <f>IF($D27&gt;0,
      IF(UPPER(INPUT!$D21)="WEIBULL",
         INPUT!$H21 + (INPUT!$I21 - INPUT!$H21) * (1-EXP(-EXP(INPUT!$E21 + INPUT!$F21 *LOG10($D27 * AM$12)))),
         IF(UPPER(INPUT!$D21)="LOGIT",
            INPUT!$H21 + (INPUT!$I21 - INPUT!$H21) /(1+EXP(-INPUT!$E21 - INPUT!$F21 *LOG10($D27 * AM$12))),
            IF(UPPER(INPUT!$D21)="GLOGIT",
               INPUT!$H21 + (INPUT!$I21 - INPUT!$H21) /(1+EXP(-INPUT!$E21 - INPUT!$F21 *LOG10($D27 * AM$12)))^INPUT!$G21,
               0
               )
            )
        ),
    " ")</f>
        <v>0</v>
      </c>
      <c r="AN27" s="86">
        <f>IF($D27&gt;0,
      IF(UPPER(INPUT!$D21)="WEIBULL",
         INPUT!$H21 + (INPUT!$I21 - INPUT!$H21) * (1-EXP(-EXP(INPUT!$E21 + INPUT!$F21 *LOG10($D27 * AN$12)))),
         IF(UPPER(INPUT!$D21)="LOGIT",
            INPUT!$H21 + (INPUT!$I21 - INPUT!$H21) /(1+EXP(-INPUT!$E21 - INPUT!$F21 *LOG10($D27 * AN$12))),
            IF(UPPER(INPUT!$D21)="GLOGIT",
               INPUT!$H21 + (INPUT!$I21 - INPUT!$H21) /(1+EXP(-INPUT!$E21 - INPUT!$F21 *LOG10($D27 * AN$12)))^INPUT!$G21,
               0
               )
            )
        ),
    " ")</f>
        <v>0</v>
      </c>
      <c r="AO27" s="86">
        <f>IF($D27&gt;0,
      IF(UPPER(INPUT!$D21)="WEIBULL",
         INPUT!$H21 + (INPUT!$I21 - INPUT!$H21) * (1-EXP(-EXP(INPUT!$E21 + INPUT!$F21 *LOG10($D27 * AO$12)))),
         IF(UPPER(INPUT!$D21)="LOGIT",
            INPUT!$H21 + (INPUT!$I21 - INPUT!$H21) /(1+EXP(-INPUT!$E21 - INPUT!$F21 *LOG10($D27 * AO$12))),
            IF(UPPER(INPUT!$D21)="GLOGIT",
               INPUT!$H21 + (INPUT!$I21 - INPUT!$H21) /(1+EXP(-INPUT!$E21 - INPUT!$F21 *LOG10($D27 * AO$12)))^INPUT!$G21,
               0
               )
            )
        ),
    " ")</f>
        <v>0</v>
      </c>
      <c r="AP27" s="86">
        <f>IF($D27&gt;0,
      IF(UPPER(INPUT!$D21)="WEIBULL",
         INPUT!$H21 + (INPUT!$I21 - INPUT!$H21) * (1-EXP(-EXP(INPUT!$E21 + INPUT!$F21 *LOG10($D27 * AP$12)))),
         IF(UPPER(INPUT!$D21)="LOGIT",
            INPUT!$H21 + (INPUT!$I21 - INPUT!$H21) /(1+EXP(-INPUT!$E21 - INPUT!$F21 *LOG10($D27 * AP$12))),
            IF(UPPER(INPUT!$D21)="GLOGIT",
               INPUT!$H21 + (INPUT!$I21 - INPUT!$H21) /(1+EXP(-INPUT!$E21 - INPUT!$F21 *LOG10($D27 * AP$12)))^INPUT!$G21,
               0
               )
            )
        ),
    " ")</f>
        <v>0</v>
      </c>
      <c r="AQ27" s="86">
        <f>IF($D27&gt;0,
      IF(UPPER(INPUT!$D21)="WEIBULL",
         INPUT!$H21 + (INPUT!$I21 - INPUT!$H21) * (1-EXP(-EXP(INPUT!$E21 + INPUT!$F21 *LOG10($D27 * AQ$12)))),
         IF(UPPER(INPUT!$D21)="LOGIT",
            INPUT!$H21 + (INPUT!$I21 - INPUT!$H21) /(1+EXP(-INPUT!$E21 - INPUT!$F21 *LOG10($D27 * AQ$12))),
            IF(UPPER(INPUT!$D21)="GLOGIT",
               INPUT!$H21 + (INPUT!$I21 - INPUT!$H21) /(1+EXP(-INPUT!$E21 - INPUT!$F21 *LOG10($D27 * AQ$12)))^INPUT!$G21,
               0
               )
            )
        ),
    " ")</f>
        <v>0</v>
      </c>
      <c r="AR27" s="86">
        <f>IF($D27&gt;0,
      IF(UPPER(INPUT!$D21)="WEIBULL",
         INPUT!$H21 + (INPUT!$I21 - INPUT!$H21) * (1-EXP(-EXP(INPUT!$E21 + INPUT!$F21 *LOG10($D27 * AR$12)))),
         IF(UPPER(INPUT!$D21)="LOGIT",
            INPUT!$H21 + (INPUT!$I21 - INPUT!$H21) /(1+EXP(-INPUT!$E21 - INPUT!$F21 *LOG10($D27 * AR$12))),
            IF(UPPER(INPUT!$D21)="GLOGIT",
               INPUT!$H21 + (INPUT!$I21 - INPUT!$H21) /(1+EXP(-INPUT!$E21 - INPUT!$F21 *LOG10($D27 * AR$12)))^INPUT!$G21,
               0
               )
            )
        ),
    " ")</f>
        <v>0</v>
      </c>
      <c r="AS27" s="86">
        <f>IF($D27&gt;0,
      IF(UPPER(INPUT!$D21)="WEIBULL",
         INPUT!$H21 + (INPUT!$I21 - INPUT!$H21) * (1-EXP(-EXP(INPUT!$E21 + INPUT!$F21 *LOG10($D27 * AS$12)))),
         IF(UPPER(INPUT!$D21)="LOGIT",
            INPUT!$H21 + (INPUT!$I21 - INPUT!$H21) /(1+EXP(-INPUT!$E21 - INPUT!$F21 *LOG10($D27 * AS$12))),
            IF(UPPER(INPUT!$D21)="GLOGIT",
               INPUT!$H21 + (INPUT!$I21 - INPUT!$H21) /(1+EXP(-INPUT!$E21 - INPUT!$F21 *LOG10($D27 * AS$12)))^INPUT!$G21,
               0
               )
            )
        ),
    " ")</f>
        <v>0</v>
      </c>
      <c r="AT27" s="86">
        <f>IF($D27&gt;0,
      IF(UPPER(INPUT!$D21)="WEIBULL",
         INPUT!$H21 + (INPUT!$I21 - INPUT!$H21) * (1-EXP(-EXP(INPUT!$E21 + INPUT!$F21 *LOG10($D27 * AT$12)))),
         IF(UPPER(INPUT!$D21)="LOGIT",
            INPUT!$H21 + (INPUT!$I21 - INPUT!$H21) /(1+EXP(-INPUT!$E21 - INPUT!$F21 *LOG10($D27 * AT$12))),
            IF(UPPER(INPUT!$D21)="GLOGIT",
               INPUT!$H21 + (INPUT!$I21 - INPUT!$H21) /(1+EXP(-INPUT!$E21 - INPUT!$F21 *LOG10($D27 * AT$12)))^INPUT!$G21,
               0
               )
            )
        ),
    " ")</f>
        <v>0</v>
      </c>
      <c r="AU27" s="86">
        <f>IF($D27&gt;0,
      IF(UPPER(INPUT!$D21)="WEIBULL",
         INPUT!$H21 + (INPUT!$I21 - INPUT!$H21) * (1-EXP(-EXP(INPUT!$E21 + INPUT!$F21 *LOG10($D27 * AU$12)))),
         IF(UPPER(INPUT!$D21)="LOGIT",
            INPUT!$H21 + (INPUT!$I21 - INPUT!$H21) /(1+EXP(-INPUT!$E21 - INPUT!$F21 *LOG10($D27 * AU$12))),
            IF(UPPER(INPUT!$D21)="GLOGIT",
               INPUT!$H21 + (INPUT!$I21 - INPUT!$H21) /(1+EXP(-INPUT!$E21 - INPUT!$F21 *LOG10($D27 * AU$12)))^INPUT!$G21,
               0
               )
            )
        ),
    " ")</f>
        <v>0</v>
      </c>
      <c r="AV27" s="86">
        <f>IF($D27&gt;0,
      IF(UPPER(INPUT!$D21)="WEIBULL",
         INPUT!$H21 + (INPUT!$I21 - INPUT!$H21) * (1-EXP(-EXP(INPUT!$E21 + INPUT!$F21 *LOG10($D27 * AV$12)))),
         IF(UPPER(INPUT!$D21)="LOGIT",
            INPUT!$H21 + (INPUT!$I21 - INPUT!$H21) /(1+EXP(-INPUT!$E21 - INPUT!$F21 *LOG10($D27 * AV$12))),
            IF(UPPER(INPUT!$D21)="GLOGIT",
               INPUT!$H21 + (INPUT!$I21 - INPUT!$H21) /(1+EXP(-INPUT!$E21 - INPUT!$F21 *LOG10($D27 * AV$12)))^INPUT!$G21,
               0
               )
            )
        ),
    " ")</f>
        <v>0</v>
      </c>
      <c r="AW27" s="86">
        <f>IF($D27&gt;0,
      IF(UPPER(INPUT!$D21)="WEIBULL",
         INPUT!$H21 + (INPUT!$I21 - INPUT!$H21) * (1-EXP(-EXP(INPUT!$E21 + INPUT!$F21 *LOG10($D27 * AW$12)))),
         IF(UPPER(INPUT!$D21)="LOGIT",
            INPUT!$H21 + (INPUT!$I21 - INPUT!$H21) /(1+EXP(-INPUT!$E21 - INPUT!$F21 *LOG10($D27 * AW$12))),
            IF(UPPER(INPUT!$D21)="GLOGIT",
               INPUT!$H21 + (INPUT!$I21 - INPUT!$H21) /(1+EXP(-INPUT!$E21 - INPUT!$F21 *LOG10($D27 * AW$12)))^INPUT!$G21,
               0
               )
            )
        ),
    " ")</f>
        <v>0</v>
      </c>
      <c r="AX27" s="86">
        <f>IF($D27&gt;0,
      IF(UPPER(INPUT!$D21)="WEIBULL",
         INPUT!$H21 + (INPUT!$I21 - INPUT!$H21) * (1-EXP(-EXP(INPUT!$E21 + INPUT!$F21 *LOG10($D27 * AX$12)))),
         IF(UPPER(INPUT!$D21)="LOGIT",
            INPUT!$H21 + (INPUT!$I21 - INPUT!$H21) /(1+EXP(-INPUT!$E21 - INPUT!$F21 *LOG10($D27 * AX$12))),
            IF(UPPER(INPUT!$D21)="GLOGIT",
               INPUT!$H21 + (INPUT!$I21 - INPUT!$H21) /(1+EXP(-INPUT!$E21 - INPUT!$F21 *LOG10($D27 * AX$12)))^INPUT!$G21,
               0
               )
            )
        ),
    " ")</f>
        <v>0</v>
      </c>
      <c r="AY27" s="86">
        <f>IF($D27&gt;0,
      IF(UPPER(INPUT!$D21)="WEIBULL",
         INPUT!$H21 + (INPUT!$I21 - INPUT!$H21) * (1-EXP(-EXP(INPUT!$E21 + INPUT!$F21 *LOG10($D27 * AY$12)))),
         IF(UPPER(INPUT!$D21)="LOGIT",
            INPUT!$H21 + (INPUT!$I21 - INPUT!$H21) /(1+EXP(-INPUT!$E21 - INPUT!$F21 *LOG10($D27 * AY$12))),
            IF(UPPER(INPUT!$D21)="GLOGIT",
               INPUT!$H21 + (INPUT!$I21 - INPUT!$H21) /(1+EXP(-INPUT!$E21 - INPUT!$F21 *LOG10($D27 * AY$12)))^INPUT!$G21,
               0
               )
            )
        ),
    " ")</f>
        <v>0</v>
      </c>
      <c r="AZ27" s="86">
        <f>IF($D27&gt;0,
      IF(UPPER(INPUT!$D21)="WEIBULL",
         INPUT!$H21 + (INPUT!$I21 - INPUT!$H21) * (1-EXP(-EXP(INPUT!$E21 + INPUT!$F21 *LOG10($D27 * AZ$12)))),
         IF(UPPER(INPUT!$D21)="LOGIT",
            INPUT!$H21 + (INPUT!$I21 - INPUT!$H21) /(1+EXP(-INPUT!$E21 - INPUT!$F21 *LOG10($D27 * AZ$12))),
            IF(UPPER(INPUT!$D21)="GLOGIT",
               INPUT!$H21 + (INPUT!$I21 - INPUT!$H21) /(1+EXP(-INPUT!$E21 - INPUT!$F21 *LOG10($D27 * AZ$12)))^INPUT!$G21,
               0
               )
            )
        ),
    " ")</f>
        <v>0</v>
      </c>
      <c r="BA27" s="86">
        <f>IF($D27&gt;0,
      IF(UPPER(INPUT!$D21)="WEIBULL",
         INPUT!$H21 + (INPUT!$I21 - INPUT!$H21) * (1-EXP(-EXP(INPUT!$E21 + INPUT!$F21 *LOG10($D27 * BA$12)))),
         IF(UPPER(INPUT!$D21)="LOGIT",
            INPUT!$H21 + (INPUT!$I21 - INPUT!$H21) /(1+EXP(-INPUT!$E21 - INPUT!$F21 *LOG10($D27 * BA$12))),
            IF(UPPER(INPUT!$D21)="GLOGIT",
               INPUT!$H21 + (INPUT!$I21 - INPUT!$H21) /(1+EXP(-INPUT!$E21 - INPUT!$F21 *LOG10($D27 * BA$12)))^INPUT!$G21,
               0
               )
            )
        ),
    " ")</f>
        <v>0</v>
      </c>
      <c r="BB27" s="86">
        <f>IF($D27&gt;0,
      IF(UPPER(INPUT!$D21)="WEIBULL",
         INPUT!$H21 + (INPUT!$I21 - INPUT!$H21) * (1-EXP(-EXP(INPUT!$E21 + INPUT!$F21 *LOG10($D27 * BB$12)))),
         IF(UPPER(INPUT!$D21)="LOGIT",
            INPUT!$H21 + (INPUT!$I21 - INPUT!$H21) /(1+EXP(-INPUT!$E21 - INPUT!$F21 *LOG10($D27 * BB$12))),
            IF(UPPER(INPUT!$D21)="GLOGIT",
               INPUT!$H21 + (INPUT!$I21 - INPUT!$H21) /(1+EXP(-INPUT!$E21 - INPUT!$F21 *LOG10($D27 * BB$12)))^INPUT!$G21,
               0
               )
            )
        ),
    " ")</f>
        <v>0</v>
      </c>
      <c r="BC27" s="87">
        <f>IF($D27&gt;0,
      IF(UPPER(INPUT!$D21)="WEIBULL",
         INPUT!$H21 + (INPUT!$I21 - INPUT!$H21) * (1-EXP(-EXP(INPUT!$E21 + INPUT!$F21 *LOG10($D27 * BC$12)))),
         IF(UPPER(INPUT!$D21)="LOGIT",
            INPUT!$H21 + (INPUT!$I21 - INPUT!$H21) /(1+EXP(-INPUT!$E21 - INPUT!$F21 *LOG10($D27 * BC$12))),
            IF(UPPER(INPUT!$D21)="GLOGIT",
               INPUT!$H21 + (INPUT!$I21 - INPUT!$H21) /(1+EXP(-INPUT!$E21 - INPUT!$F21 *LOG10($D27 * BC$12)))^INPUT!$G21,
               0
               )
            )
        ),
    " ")</f>
        <v>0</v>
      </c>
    </row>
    <row r="28" spans="2:55" x14ac:dyDescent="0.4">
      <c r="B28" s="41"/>
      <c r="C28" s="1">
        <f>INPUT!C22</f>
        <v>0</v>
      </c>
      <c r="D28" s="2">
        <f>INPUT!L22</f>
        <v>1.1386891576449156E-53</v>
      </c>
      <c r="E28" s="85">
        <f>IF($D28&gt;0,
      IF(UPPER(INPUT!$D22)="WEIBULL",
         INPUT!$H22 + (INPUT!$I22 - INPUT!$H22) * (1-EXP(-EXP(INPUT!$E22 + INPUT!$F22 *LOG10($D28 * E$12)))),
         IF(UPPER(INPUT!$D22)="LOGIT",
            INPUT!$H22 + (INPUT!$I22 - INPUT!$H22) /(1+EXP(-INPUT!$E22 - INPUT!$F22 *LOG10($D28 * E$12))),
            IF(UPPER(INPUT!$D22)="GLOGIT",
               INPUT!$H22 + (INPUT!$I22 - INPUT!$H22) /(1+EXP(-INPUT!$E22 - INPUT!$F22 *LOG10($D28 * E$12)))^INPUT!$G22,
               0
               )
            )
        ),
    " ")</f>
        <v>0</v>
      </c>
      <c r="F28" s="86">
        <f>IF($D28&gt;0,
      IF(UPPER(INPUT!$D22)="WEIBULL",
         INPUT!$H22 + (INPUT!$I22 - INPUT!$H22) * (1-EXP(-EXP(INPUT!$E22 + INPUT!$F22 *LOG10($D28 * F$12)))),
         IF(UPPER(INPUT!$D22)="LOGIT",
            INPUT!$H22 + (INPUT!$I22 - INPUT!$H22) /(1+EXP(-INPUT!$E22 - INPUT!$F22 *LOG10($D28 * F$12))),
            IF(UPPER(INPUT!$D22)="GLOGIT",
               INPUT!$H22 + (INPUT!$I22 - INPUT!$H22) /(1+EXP(-INPUT!$E22 - INPUT!$F22 *LOG10($D28 * F$12)))^INPUT!$G22,
               0
               )
            )
        ),
    " ")</f>
        <v>0</v>
      </c>
      <c r="G28" s="86">
        <f>IF($D28&gt;0,
      IF(UPPER(INPUT!$D22)="WEIBULL",
         INPUT!$H22 + (INPUT!$I22 - INPUT!$H22) * (1-EXP(-EXP(INPUT!$E22 + INPUT!$F22 *LOG10($D28 * G$12)))),
         IF(UPPER(INPUT!$D22)="LOGIT",
            INPUT!$H22 + (INPUT!$I22 - INPUT!$H22) /(1+EXP(-INPUT!$E22 - INPUT!$F22 *LOG10($D28 * G$12))),
            IF(UPPER(INPUT!$D22)="GLOGIT",
               INPUT!$H22 + (INPUT!$I22 - INPUT!$H22) /(1+EXP(-INPUT!$E22 - INPUT!$F22 *LOG10($D28 * G$12)))^INPUT!$G22,
               0
               )
            )
        ),
    " ")</f>
        <v>0</v>
      </c>
      <c r="H28" s="86">
        <f>IF($D28&gt;0,
      IF(UPPER(INPUT!$D22)="WEIBULL",
         INPUT!$H22 + (INPUT!$I22 - INPUT!$H22) * (1-EXP(-EXP(INPUT!$E22 + INPUT!$F22 *LOG10($D28 * H$12)))),
         IF(UPPER(INPUT!$D22)="LOGIT",
            INPUT!$H22 + (INPUT!$I22 - INPUT!$H22) /(1+EXP(-INPUT!$E22 - INPUT!$F22 *LOG10($D28 * H$12))),
            IF(UPPER(INPUT!$D22)="GLOGIT",
               INPUT!$H22 + (INPUT!$I22 - INPUT!$H22) /(1+EXP(-INPUT!$E22 - INPUT!$F22 *LOG10($D28 * H$12)))^INPUT!$G22,
               0
               )
            )
        ),
    " ")</f>
        <v>0</v>
      </c>
      <c r="I28" s="86">
        <f>IF($D28&gt;0,
      IF(UPPER(INPUT!$D22)="WEIBULL",
         INPUT!$H22 + (INPUT!$I22 - INPUT!$H22) * (1-EXP(-EXP(INPUT!$E22 + INPUT!$F22 *LOG10($D28 * I$12)))),
         IF(UPPER(INPUT!$D22)="LOGIT",
            INPUT!$H22 + (INPUT!$I22 - INPUT!$H22) /(1+EXP(-INPUT!$E22 - INPUT!$F22 *LOG10($D28 * I$12))),
            IF(UPPER(INPUT!$D22)="GLOGIT",
               INPUT!$H22 + (INPUT!$I22 - INPUT!$H22) /(1+EXP(-INPUT!$E22 - INPUT!$F22 *LOG10($D28 * I$12)))^INPUT!$G22,
               0
               )
            )
        ),
    " ")</f>
        <v>0</v>
      </c>
      <c r="J28" s="86">
        <f>IF($D28&gt;0,
      IF(UPPER(INPUT!$D22)="WEIBULL",
         INPUT!$H22 + (INPUT!$I22 - INPUT!$H22) * (1-EXP(-EXP(INPUT!$E22 + INPUT!$F22 *LOG10($D28 * J$12)))),
         IF(UPPER(INPUT!$D22)="LOGIT",
            INPUT!$H22 + (INPUT!$I22 - INPUT!$H22) /(1+EXP(-INPUT!$E22 - INPUT!$F22 *LOG10($D28 * J$12))),
            IF(UPPER(INPUT!$D22)="GLOGIT",
               INPUT!$H22 + (INPUT!$I22 - INPUT!$H22) /(1+EXP(-INPUT!$E22 - INPUT!$F22 *LOG10($D28 * J$12)))^INPUT!$G22,
               0
               )
            )
        ),
    " ")</f>
        <v>0</v>
      </c>
      <c r="K28" s="86">
        <f>IF($D28&gt;0,
      IF(UPPER(INPUT!$D22)="WEIBULL",
         INPUT!$H22 + (INPUT!$I22 - INPUT!$H22) * (1-EXP(-EXP(INPUT!$E22 + INPUT!$F22 *LOG10($D28 * K$12)))),
         IF(UPPER(INPUT!$D22)="LOGIT",
            INPUT!$H22 + (INPUT!$I22 - INPUT!$H22) /(1+EXP(-INPUT!$E22 - INPUT!$F22 *LOG10($D28 * K$12))),
            IF(UPPER(INPUT!$D22)="GLOGIT",
               INPUT!$H22 + (INPUT!$I22 - INPUT!$H22) /(1+EXP(-INPUT!$E22 - INPUT!$F22 *LOG10($D28 * K$12)))^INPUT!$G22,
               0
               )
            )
        ),
    " ")</f>
        <v>0</v>
      </c>
      <c r="L28" s="86">
        <f>IF($D28&gt;0,
      IF(UPPER(INPUT!$D22)="WEIBULL",
         INPUT!$H22 + (INPUT!$I22 - INPUT!$H22) * (1-EXP(-EXP(INPUT!$E22 + INPUT!$F22 *LOG10($D28 * L$12)))),
         IF(UPPER(INPUT!$D22)="LOGIT",
            INPUT!$H22 + (INPUT!$I22 - INPUT!$H22) /(1+EXP(-INPUT!$E22 - INPUT!$F22 *LOG10($D28 * L$12))),
            IF(UPPER(INPUT!$D22)="GLOGIT",
               INPUT!$H22 + (INPUT!$I22 - INPUT!$H22) /(1+EXP(-INPUT!$E22 - INPUT!$F22 *LOG10($D28 * L$12)))^INPUT!$G22,
               0
               )
            )
        ),
    " ")</f>
        <v>0</v>
      </c>
      <c r="M28" s="86">
        <f>IF($D28&gt;0,
      IF(UPPER(INPUT!$D22)="WEIBULL",
         INPUT!$H22 + (INPUT!$I22 - INPUT!$H22) * (1-EXP(-EXP(INPUT!$E22 + INPUT!$F22 *LOG10($D28 * M$12)))),
         IF(UPPER(INPUT!$D22)="LOGIT",
            INPUT!$H22 + (INPUT!$I22 - INPUT!$H22) /(1+EXP(-INPUT!$E22 - INPUT!$F22 *LOG10($D28 * M$12))),
            IF(UPPER(INPUT!$D22)="GLOGIT",
               INPUT!$H22 + (INPUT!$I22 - INPUT!$H22) /(1+EXP(-INPUT!$E22 - INPUT!$F22 *LOG10($D28 * M$12)))^INPUT!$G22,
               0
               )
            )
        ),
    " ")</f>
        <v>0</v>
      </c>
      <c r="N28" s="86">
        <f>IF($D28&gt;0,
      IF(UPPER(INPUT!$D22)="WEIBULL",
         INPUT!$H22 + (INPUT!$I22 - INPUT!$H22) * (1-EXP(-EXP(INPUT!$E22 + INPUT!$F22 *LOG10($D28 * N$12)))),
         IF(UPPER(INPUT!$D22)="LOGIT",
            INPUT!$H22 + (INPUT!$I22 - INPUT!$H22) /(1+EXP(-INPUT!$E22 - INPUT!$F22 *LOG10($D28 * N$12))),
            IF(UPPER(INPUT!$D22)="GLOGIT",
               INPUT!$H22 + (INPUT!$I22 - INPUT!$H22) /(1+EXP(-INPUT!$E22 - INPUT!$F22 *LOG10($D28 * N$12)))^INPUT!$G22,
               0
               )
            )
        ),
    " ")</f>
        <v>0</v>
      </c>
      <c r="O28" s="86">
        <f>IF($D28&gt;0,
      IF(UPPER(INPUT!$D22)="WEIBULL",
         INPUT!$H22 + (INPUT!$I22 - INPUT!$H22) * (1-EXP(-EXP(INPUT!$E22 + INPUT!$F22 *LOG10($D28 * O$12)))),
         IF(UPPER(INPUT!$D22)="LOGIT",
            INPUT!$H22 + (INPUT!$I22 - INPUT!$H22) /(1+EXP(-INPUT!$E22 - INPUT!$F22 *LOG10($D28 * O$12))),
            IF(UPPER(INPUT!$D22)="GLOGIT",
               INPUT!$H22 + (INPUT!$I22 - INPUT!$H22) /(1+EXP(-INPUT!$E22 - INPUT!$F22 *LOG10($D28 * O$12)))^INPUT!$G22,
               0
               )
            )
        ),
    " ")</f>
        <v>0</v>
      </c>
      <c r="P28" s="86">
        <f>IF($D28&gt;0,
      IF(UPPER(INPUT!$D22)="WEIBULL",
         INPUT!$H22 + (INPUT!$I22 - INPUT!$H22) * (1-EXP(-EXP(INPUT!$E22 + INPUT!$F22 *LOG10($D28 * P$12)))),
         IF(UPPER(INPUT!$D22)="LOGIT",
            INPUT!$H22 + (INPUT!$I22 - INPUT!$H22) /(1+EXP(-INPUT!$E22 - INPUT!$F22 *LOG10($D28 * P$12))),
            IF(UPPER(INPUT!$D22)="GLOGIT",
               INPUT!$H22 + (INPUT!$I22 - INPUT!$H22) /(1+EXP(-INPUT!$E22 - INPUT!$F22 *LOG10($D28 * P$12)))^INPUT!$G22,
               0
               )
            )
        ),
    " ")</f>
        <v>0</v>
      </c>
      <c r="Q28" s="86">
        <f>IF($D28&gt;0,
      IF(UPPER(INPUT!$D22)="WEIBULL",
         INPUT!$H22 + (INPUT!$I22 - INPUT!$H22) * (1-EXP(-EXP(INPUT!$E22 + INPUT!$F22 *LOG10($D28 * Q$12)))),
         IF(UPPER(INPUT!$D22)="LOGIT",
            INPUT!$H22 + (INPUT!$I22 - INPUT!$H22) /(1+EXP(-INPUT!$E22 - INPUT!$F22 *LOG10($D28 * Q$12))),
            IF(UPPER(INPUT!$D22)="GLOGIT",
               INPUT!$H22 + (INPUT!$I22 - INPUT!$H22) /(1+EXP(-INPUT!$E22 - INPUT!$F22 *LOG10($D28 * Q$12)))^INPUT!$G22,
               0
               )
            )
        ),
    " ")</f>
        <v>0</v>
      </c>
      <c r="R28" s="86">
        <f>IF($D28&gt;0,
      IF(UPPER(INPUT!$D22)="WEIBULL",
         INPUT!$H22 + (INPUT!$I22 - INPUT!$H22) * (1-EXP(-EXP(INPUT!$E22 + INPUT!$F22 *LOG10($D28 * R$12)))),
         IF(UPPER(INPUT!$D22)="LOGIT",
            INPUT!$H22 + (INPUT!$I22 - INPUT!$H22) /(1+EXP(-INPUT!$E22 - INPUT!$F22 *LOG10($D28 * R$12))),
            IF(UPPER(INPUT!$D22)="GLOGIT",
               INPUT!$H22 + (INPUT!$I22 - INPUT!$H22) /(1+EXP(-INPUT!$E22 - INPUT!$F22 *LOG10($D28 * R$12)))^INPUT!$G22,
               0
               )
            )
        ),
    " ")</f>
        <v>0</v>
      </c>
      <c r="S28" s="86">
        <f>IF($D28&gt;0,
      IF(UPPER(INPUT!$D22)="WEIBULL",
         INPUT!$H22 + (INPUT!$I22 - INPUT!$H22) * (1-EXP(-EXP(INPUT!$E22 + INPUT!$F22 *LOG10($D28 * S$12)))),
         IF(UPPER(INPUT!$D22)="LOGIT",
            INPUT!$H22 + (INPUT!$I22 - INPUT!$H22) /(1+EXP(-INPUT!$E22 - INPUT!$F22 *LOG10($D28 * S$12))),
            IF(UPPER(INPUT!$D22)="GLOGIT",
               INPUT!$H22 + (INPUT!$I22 - INPUT!$H22) /(1+EXP(-INPUT!$E22 - INPUT!$F22 *LOG10($D28 * S$12)))^INPUT!$G22,
               0
               )
            )
        ),
    " ")</f>
        <v>0</v>
      </c>
      <c r="T28" s="86">
        <f>IF($D28&gt;0,
      IF(UPPER(INPUT!$D22)="WEIBULL",
         INPUT!$H22 + (INPUT!$I22 - INPUT!$H22) * (1-EXP(-EXP(INPUT!$E22 + INPUT!$F22 *LOG10($D28 * T$12)))),
         IF(UPPER(INPUT!$D22)="LOGIT",
            INPUT!$H22 + (INPUT!$I22 - INPUT!$H22) /(1+EXP(-INPUT!$E22 - INPUT!$F22 *LOG10($D28 * T$12))),
            IF(UPPER(INPUT!$D22)="GLOGIT",
               INPUT!$H22 + (INPUT!$I22 - INPUT!$H22) /(1+EXP(-INPUT!$E22 - INPUT!$F22 *LOG10($D28 * T$12)))^INPUT!$G22,
               0
               )
            )
        ),
    " ")</f>
        <v>0</v>
      </c>
      <c r="U28" s="86">
        <f>IF($D28&gt;0,
      IF(UPPER(INPUT!$D22)="WEIBULL",
         INPUT!$H22 + (INPUT!$I22 - INPUT!$H22) * (1-EXP(-EXP(INPUT!$E22 + INPUT!$F22 *LOG10($D28 * U$12)))),
         IF(UPPER(INPUT!$D22)="LOGIT",
            INPUT!$H22 + (INPUT!$I22 - INPUT!$H22) /(1+EXP(-INPUT!$E22 - INPUT!$F22 *LOG10($D28 * U$12))),
            IF(UPPER(INPUT!$D22)="GLOGIT",
               INPUT!$H22 + (INPUT!$I22 - INPUT!$H22) /(1+EXP(-INPUT!$E22 - INPUT!$F22 *LOG10($D28 * U$12)))^INPUT!$G22,
               0
               )
            )
        ),
    " ")</f>
        <v>0</v>
      </c>
      <c r="V28" s="86">
        <f>IF($D28&gt;0,
      IF(UPPER(INPUT!$D22)="WEIBULL",
         INPUT!$H22 + (INPUT!$I22 - INPUT!$H22) * (1-EXP(-EXP(INPUT!$E22 + INPUT!$F22 *LOG10($D28 * V$12)))),
         IF(UPPER(INPUT!$D22)="LOGIT",
            INPUT!$H22 + (INPUT!$I22 - INPUT!$H22) /(1+EXP(-INPUT!$E22 - INPUT!$F22 *LOG10($D28 * V$12))),
            IF(UPPER(INPUT!$D22)="GLOGIT",
               INPUT!$H22 + (INPUT!$I22 - INPUT!$H22) /(1+EXP(-INPUT!$E22 - INPUT!$F22 *LOG10($D28 * V$12)))^INPUT!$G22,
               0
               )
            )
        ),
    " ")</f>
        <v>0</v>
      </c>
      <c r="W28" s="86">
        <f>IF($D28&gt;0,
      IF(UPPER(INPUT!$D22)="WEIBULL",
         INPUT!$H22 + (INPUT!$I22 - INPUT!$H22) * (1-EXP(-EXP(INPUT!$E22 + INPUT!$F22 *LOG10($D28 * W$12)))),
         IF(UPPER(INPUT!$D22)="LOGIT",
            INPUT!$H22 + (INPUT!$I22 - INPUT!$H22) /(1+EXP(-INPUT!$E22 - INPUT!$F22 *LOG10($D28 * W$12))),
            IF(UPPER(INPUT!$D22)="GLOGIT",
               INPUT!$H22 + (INPUT!$I22 - INPUT!$H22) /(1+EXP(-INPUT!$E22 - INPUT!$F22 *LOG10($D28 * W$12)))^INPUT!$G22,
               0
               )
            )
        ),
    " ")</f>
        <v>0</v>
      </c>
      <c r="X28" s="86">
        <f>IF($D28&gt;0,
      IF(UPPER(INPUT!$D22)="WEIBULL",
         INPUT!$H22 + (INPUT!$I22 - INPUT!$H22) * (1-EXP(-EXP(INPUT!$E22 + INPUT!$F22 *LOG10($D28 * X$12)))),
         IF(UPPER(INPUT!$D22)="LOGIT",
            INPUT!$H22 + (INPUT!$I22 - INPUT!$H22) /(1+EXP(-INPUT!$E22 - INPUT!$F22 *LOG10($D28 * X$12))),
            IF(UPPER(INPUT!$D22)="GLOGIT",
               INPUT!$H22 + (INPUT!$I22 - INPUT!$H22) /(1+EXP(-INPUT!$E22 - INPUT!$F22 *LOG10($D28 * X$12)))^INPUT!$G22,
               0
               )
            )
        ),
    " ")</f>
        <v>0</v>
      </c>
      <c r="Y28" s="86">
        <f>IF($D28&gt;0,
      IF(UPPER(INPUT!$D22)="WEIBULL",
         INPUT!$H22 + (INPUT!$I22 - INPUT!$H22) * (1-EXP(-EXP(INPUT!$E22 + INPUT!$F22 *LOG10($D28 * Y$12)))),
         IF(UPPER(INPUT!$D22)="LOGIT",
            INPUT!$H22 + (INPUT!$I22 - INPUT!$H22) /(1+EXP(-INPUT!$E22 - INPUT!$F22 *LOG10($D28 * Y$12))),
            IF(UPPER(INPUT!$D22)="GLOGIT",
               INPUT!$H22 + (INPUT!$I22 - INPUT!$H22) /(1+EXP(-INPUT!$E22 - INPUT!$F22 *LOG10($D28 * Y$12)))^INPUT!$G22,
               0
               )
            )
        ),
    " ")</f>
        <v>0</v>
      </c>
      <c r="Z28" s="86">
        <f>IF($D28&gt;0,
      IF(UPPER(INPUT!$D22)="WEIBULL",
         INPUT!$H22 + (INPUT!$I22 - INPUT!$H22) * (1-EXP(-EXP(INPUT!$E22 + INPUT!$F22 *LOG10($D28 * Z$12)))),
         IF(UPPER(INPUT!$D22)="LOGIT",
            INPUT!$H22 + (INPUT!$I22 - INPUT!$H22) /(1+EXP(-INPUT!$E22 - INPUT!$F22 *LOG10($D28 * Z$12))),
            IF(UPPER(INPUT!$D22)="GLOGIT",
               INPUT!$H22 + (INPUT!$I22 - INPUT!$H22) /(1+EXP(-INPUT!$E22 - INPUT!$F22 *LOG10($D28 * Z$12)))^INPUT!$G22,
               0
               )
            )
        ),
    " ")</f>
        <v>0</v>
      </c>
      <c r="AA28" s="86">
        <f>IF($D28&gt;0,
      IF(UPPER(INPUT!$D22)="WEIBULL",
         INPUT!$H22 + (INPUT!$I22 - INPUT!$H22) * (1-EXP(-EXP(INPUT!$E22 + INPUT!$F22 *LOG10($D28 * AA$12)))),
         IF(UPPER(INPUT!$D22)="LOGIT",
            INPUT!$H22 + (INPUT!$I22 - INPUT!$H22) /(1+EXP(-INPUT!$E22 - INPUT!$F22 *LOG10($D28 * AA$12))),
            IF(UPPER(INPUT!$D22)="GLOGIT",
               INPUT!$H22 + (INPUT!$I22 - INPUT!$H22) /(1+EXP(-INPUT!$E22 - INPUT!$F22 *LOG10($D28 * AA$12)))^INPUT!$G22,
               0
               )
            )
        ),
    " ")</f>
        <v>0</v>
      </c>
      <c r="AB28" s="86">
        <f>IF($D28&gt;0,
      IF(UPPER(INPUT!$D22)="WEIBULL",
         INPUT!$H22 + (INPUT!$I22 - INPUT!$H22) * (1-EXP(-EXP(INPUT!$E22 + INPUT!$F22 *LOG10($D28 * AB$12)))),
         IF(UPPER(INPUT!$D22)="LOGIT",
            INPUT!$H22 + (INPUT!$I22 - INPUT!$H22) /(1+EXP(-INPUT!$E22 - INPUT!$F22 *LOG10($D28 * AB$12))),
            IF(UPPER(INPUT!$D22)="GLOGIT",
               INPUT!$H22 + (INPUT!$I22 - INPUT!$H22) /(1+EXP(-INPUT!$E22 - INPUT!$F22 *LOG10($D28 * AB$12)))^INPUT!$G22,
               0
               )
            )
        ),
    " ")</f>
        <v>0</v>
      </c>
      <c r="AC28" s="86">
        <f>IF($D28&gt;0,
      IF(UPPER(INPUT!$D22)="WEIBULL",
         INPUT!$H22 + (INPUT!$I22 - INPUT!$H22) * (1-EXP(-EXP(INPUT!$E22 + INPUT!$F22 *LOG10($D28 * AC$12)))),
         IF(UPPER(INPUT!$D22)="LOGIT",
            INPUT!$H22 + (INPUT!$I22 - INPUT!$H22) /(1+EXP(-INPUT!$E22 - INPUT!$F22 *LOG10($D28 * AC$12))),
            IF(UPPER(INPUT!$D22)="GLOGIT",
               INPUT!$H22 + (INPUT!$I22 - INPUT!$H22) /(1+EXP(-INPUT!$E22 - INPUT!$F22 *LOG10($D28 * AC$12)))^INPUT!$G22,
               0
               )
            )
        ),
    " ")</f>
        <v>0</v>
      </c>
      <c r="AD28" s="86">
        <f>IF($D28&gt;0,
      IF(UPPER(INPUT!$D22)="WEIBULL",
         INPUT!$H22 + (INPUT!$I22 - INPUT!$H22) * (1-EXP(-EXP(INPUT!$E22 + INPUT!$F22 *LOG10($D28 * AD$12)))),
         IF(UPPER(INPUT!$D22)="LOGIT",
            INPUT!$H22 + (INPUT!$I22 - INPUT!$H22) /(1+EXP(-INPUT!$E22 - INPUT!$F22 *LOG10($D28 * AD$12))),
            IF(UPPER(INPUT!$D22)="GLOGIT",
               INPUT!$H22 + (INPUT!$I22 - INPUT!$H22) /(1+EXP(-INPUT!$E22 - INPUT!$F22 *LOG10($D28 * AD$12)))^INPUT!$G22,
               0
               )
            )
        ),
    " ")</f>
        <v>0</v>
      </c>
      <c r="AE28" s="86">
        <f>IF($D28&gt;0,
      IF(UPPER(INPUT!$D22)="WEIBULL",
         INPUT!$H22 + (INPUT!$I22 - INPUT!$H22) * (1-EXP(-EXP(INPUT!$E22 + INPUT!$F22 *LOG10($D28 * AE$12)))),
         IF(UPPER(INPUT!$D22)="LOGIT",
            INPUT!$H22 + (INPUT!$I22 - INPUT!$H22) /(1+EXP(-INPUT!$E22 - INPUT!$F22 *LOG10($D28 * AE$12))),
            IF(UPPER(INPUT!$D22)="GLOGIT",
               INPUT!$H22 + (INPUT!$I22 - INPUT!$H22) /(1+EXP(-INPUT!$E22 - INPUT!$F22 *LOG10($D28 * AE$12)))^INPUT!$G22,
               0
               )
            )
        ),
    " ")</f>
        <v>0</v>
      </c>
      <c r="AF28" s="86">
        <f>IF($D28&gt;0,
      IF(UPPER(INPUT!$D22)="WEIBULL",
         INPUT!$H22 + (INPUT!$I22 - INPUT!$H22) * (1-EXP(-EXP(INPUT!$E22 + INPUT!$F22 *LOG10($D28 * AF$12)))),
         IF(UPPER(INPUT!$D22)="LOGIT",
            INPUT!$H22 + (INPUT!$I22 - INPUT!$H22) /(1+EXP(-INPUT!$E22 - INPUT!$F22 *LOG10($D28 * AF$12))),
            IF(UPPER(INPUT!$D22)="GLOGIT",
               INPUT!$H22 + (INPUT!$I22 - INPUT!$H22) /(1+EXP(-INPUT!$E22 - INPUT!$F22 *LOG10($D28 * AF$12)))^INPUT!$G22,
               0
               )
            )
        ),
    " ")</f>
        <v>0</v>
      </c>
      <c r="AG28" s="86">
        <f>IF($D28&gt;0,
      IF(UPPER(INPUT!$D22)="WEIBULL",
         INPUT!$H22 + (INPUT!$I22 - INPUT!$H22) * (1-EXP(-EXP(INPUT!$E22 + INPUT!$F22 *LOG10($D28 * AG$12)))),
         IF(UPPER(INPUT!$D22)="LOGIT",
            INPUT!$H22 + (INPUT!$I22 - INPUT!$H22) /(1+EXP(-INPUT!$E22 - INPUT!$F22 *LOG10($D28 * AG$12))),
            IF(UPPER(INPUT!$D22)="GLOGIT",
               INPUT!$H22 + (INPUT!$I22 - INPUT!$H22) /(1+EXP(-INPUT!$E22 - INPUT!$F22 *LOG10($D28 * AG$12)))^INPUT!$G22,
               0
               )
            )
        ),
    " ")</f>
        <v>0</v>
      </c>
      <c r="AH28" s="86">
        <f>IF($D28&gt;0,
      IF(UPPER(INPUT!$D22)="WEIBULL",
         INPUT!$H22 + (INPUT!$I22 - INPUT!$H22) * (1-EXP(-EXP(INPUT!$E22 + INPUT!$F22 *LOG10($D28 * AH$12)))),
         IF(UPPER(INPUT!$D22)="LOGIT",
            INPUT!$H22 + (INPUT!$I22 - INPUT!$H22) /(1+EXP(-INPUT!$E22 - INPUT!$F22 *LOG10($D28 * AH$12))),
            IF(UPPER(INPUT!$D22)="GLOGIT",
               INPUT!$H22 + (INPUT!$I22 - INPUT!$H22) /(1+EXP(-INPUT!$E22 - INPUT!$F22 *LOG10($D28 * AH$12)))^INPUT!$G22,
               0
               )
            )
        ),
    " ")</f>
        <v>0</v>
      </c>
      <c r="AI28" s="86">
        <f>IF($D28&gt;0,
      IF(UPPER(INPUT!$D22)="WEIBULL",
         INPUT!$H22 + (INPUT!$I22 - INPUT!$H22) * (1-EXP(-EXP(INPUT!$E22 + INPUT!$F22 *LOG10($D28 * AI$12)))),
         IF(UPPER(INPUT!$D22)="LOGIT",
            INPUT!$H22 + (INPUT!$I22 - INPUT!$H22) /(1+EXP(-INPUT!$E22 - INPUT!$F22 *LOG10($D28 * AI$12))),
            IF(UPPER(INPUT!$D22)="GLOGIT",
               INPUT!$H22 + (INPUT!$I22 - INPUT!$H22) /(1+EXP(-INPUT!$E22 - INPUT!$F22 *LOG10($D28 * AI$12)))^INPUT!$G22,
               0
               )
            )
        ),
    " ")</f>
        <v>0</v>
      </c>
      <c r="AJ28" s="86">
        <f>IF($D28&gt;0,
      IF(UPPER(INPUT!$D22)="WEIBULL",
         INPUT!$H22 + (INPUT!$I22 - INPUT!$H22) * (1-EXP(-EXP(INPUT!$E22 + INPUT!$F22 *LOG10($D28 * AJ$12)))),
         IF(UPPER(INPUT!$D22)="LOGIT",
            INPUT!$H22 + (INPUT!$I22 - INPUT!$H22) /(1+EXP(-INPUT!$E22 - INPUT!$F22 *LOG10($D28 * AJ$12))),
            IF(UPPER(INPUT!$D22)="GLOGIT",
               INPUT!$H22 + (INPUT!$I22 - INPUT!$H22) /(1+EXP(-INPUT!$E22 - INPUT!$F22 *LOG10($D28 * AJ$12)))^INPUT!$G22,
               0
               )
            )
        ),
    " ")</f>
        <v>0</v>
      </c>
      <c r="AK28" s="86">
        <f>IF($D28&gt;0,
      IF(UPPER(INPUT!$D22)="WEIBULL",
         INPUT!$H22 + (INPUT!$I22 - INPUT!$H22) * (1-EXP(-EXP(INPUT!$E22 + INPUT!$F22 *LOG10($D28 * AK$12)))),
         IF(UPPER(INPUT!$D22)="LOGIT",
            INPUT!$H22 + (INPUT!$I22 - INPUT!$H22) /(1+EXP(-INPUT!$E22 - INPUT!$F22 *LOG10($D28 * AK$12))),
            IF(UPPER(INPUT!$D22)="GLOGIT",
               INPUT!$H22 + (INPUT!$I22 - INPUT!$H22) /(1+EXP(-INPUT!$E22 - INPUT!$F22 *LOG10($D28 * AK$12)))^INPUT!$G22,
               0
               )
            )
        ),
    " ")</f>
        <v>0</v>
      </c>
      <c r="AL28" s="86">
        <f>IF($D28&gt;0,
      IF(UPPER(INPUT!$D22)="WEIBULL",
         INPUT!$H22 + (INPUT!$I22 - INPUT!$H22) * (1-EXP(-EXP(INPUT!$E22 + INPUT!$F22 *LOG10($D28 * AL$12)))),
         IF(UPPER(INPUT!$D22)="LOGIT",
            INPUT!$H22 + (INPUT!$I22 - INPUT!$H22) /(1+EXP(-INPUT!$E22 - INPUT!$F22 *LOG10($D28 * AL$12))),
            IF(UPPER(INPUT!$D22)="GLOGIT",
               INPUT!$H22 + (INPUT!$I22 - INPUT!$H22) /(1+EXP(-INPUT!$E22 - INPUT!$F22 *LOG10($D28 * AL$12)))^INPUT!$G22,
               0
               )
            )
        ),
    " ")</f>
        <v>0</v>
      </c>
      <c r="AM28" s="86">
        <f>IF($D28&gt;0,
      IF(UPPER(INPUT!$D22)="WEIBULL",
         INPUT!$H22 + (INPUT!$I22 - INPUT!$H22) * (1-EXP(-EXP(INPUT!$E22 + INPUT!$F22 *LOG10($D28 * AM$12)))),
         IF(UPPER(INPUT!$D22)="LOGIT",
            INPUT!$H22 + (INPUT!$I22 - INPUT!$H22) /(1+EXP(-INPUT!$E22 - INPUT!$F22 *LOG10($D28 * AM$12))),
            IF(UPPER(INPUT!$D22)="GLOGIT",
               INPUT!$H22 + (INPUT!$I22 - INPUT!$H22) /(1+EXP(-INPUT!$E22 - INPUT!$F22 *LOG10($D28 * AM$12)))^INPUT!$G22,
               0
               )
            )
        ),
    " ")</f>
        <v>0</v>
      </c>
      <c r="AN28" s="86">
        <f>IF($D28&gt;0,
      IF(UPPER(INPUT!$D22)="WEIBULL",
         INPUT!$H22 + (INPUT!$I22 - INPUT!$H22) * (1-EXP(-EXP(INPUT!$E22 + INPUT!$F22 *LOG10($D28 * AN$12)))),
         IF(UPPER(INPUT!$D22)="LOGIT",
            INPUT!$H22 + (INPUT!$I22 - INPUT!$H22) /(1+EXP(-INPUT!$E22 - INPUT!$F22 *LOG10($D28 * AN$12))),
            IF(UPPER(INPUT!$D22)="GLOGIT",
               INPUT!$H22 + (INPUT!$I22 - INPUT!$H22) /(1+EXP(-INPUT!$E22 - INPUT!$F22 *LOG10($D28 * AN$12)))^INPUT!$G22,
               0
               )
            )
        ),
    " ")</f>
        <v>0</v>
      </c>
      <c r="AO28" s="86">
        <f>IF($D28&gt;0,
      IF(UPPER(INPUT!$D22)="WEIBULL",
         INPUT!$H22 + (INPUT!$I22 - INPUT!$H22) * (1-EXP(-EXP(INPUT!$E22 + INPUT!$F22 *LOG10($D28 * AO$12)))),
         IF(UPPER(INPUT!$D22)="LOGIT",
            INPUT!$H22 + (INPUT!$I22 - INPUT!$H22) /(1+EXP(-INPUT!$E22 - INPUT!$F22 *LOG10($D28 * AO$12))),
            IF(UPPER(INPUT!$D22)="GLOGIT",
               INPUT!$H22 + (INPUT!$I22 - INPUT!$H22) /(1+EXP(-INPUT!$E22 - INPUT!$F22 *LOG10($D28 * AO$12)))^INPUT!$G22,
               0
               )
            )
        ),
    " ")</f>
        <v>0</v>
      </c>
      <c r="AP28" s="86">
        <f>IF($D28&gt;0,
      IF(UPPER(INPUT!$D22)="WEIBULL",
         INPUT!$H22 + (INPUT!$I22 - INPUT!$H22) * (1-EXP(-EXP(INPUT!$E22 + INPUT!$F22 *LOG10($D28 * AP$12)))),
         IF(UPPER(INPUT!$D22)="LOGIT",
            INPUT!$H22 + (INPUT!$I22 - INPUT!$H22) /(1+EXP(-INPUT!$E22 - INPUT!$F22 *LOG10($D28 * AP$12))),
            IF(UPPER(INPUT!$D22)="GLOGIT",
               INPUT!$H22 + (INPUT!$I22 - INPUT!$H22) /(1+EXP(-INPUT!$E22 - INPUT!$F22 *LOG10($D28 * AP$12)))^INPUT!$G22,
               0
               )
            )
        ),
    " ")</f>
        <v>0</v>
      </c>
      <c r="AQ28" s="86">
        <f>IF($D28&gt;0,
      IF(UPPER(INPUT!$D22)="WEIBULL",
         INPUT!$H22 + (INPUT!$I22 - INPUT!$H22) * (1-EXP(-EXP(INPUT!$E22 + INPUT!$F22 *LOG10($D28 * AQ$12)))),
         IF(UPPER(INPUT!$D22)="LOGIT",
            INPUT!$H22 + (INPUT!$I22 - INPUT!$H22) /(1+EXP(-INPUT!$E22 - INPUT!$F22 *LOG10($D28 * AQ$12))),
            IF(UPPER(INPUT!$D22)="GLOGIT",
               INPUT!$H22 + (INPUT!$I22 - INPUT!$H22) /(1+EXP(-INPUT!$E22 - INPUT!$F22 *LOG10($D28 * AQ$12)))^INPUT!$G22,
               0
               )
            )
        ),
    " ")</f>
        <v>0</v>
      </c>
      <c r="AR28" s="86">
        <f>IF($D28&gt;0,
      IF(UPPER(INPUT!$D22)="WEIBULL",
         INPUT!$H22 + (INPUT!$I22 - INPUT!$H22) * (1-EXP(-EXP(INPUT!$E22 + INPUT!$F22 *LOG10($D28 * AR$12)))),
         IF(UPPER(INPUT!$D22)="LOGIT",
            INPUT!$H22 + (INPUT!$I22 - INPUT!$H22) /(1+EXP(-INPUT!$E22 - INPUT!$F22 *LOG10($D28 * AR$12))),
            IF(UPPER(INPUT!$D22)="GLOGIT",
               INPUT!$H22 + (INPUT!$I22 - INPUT!$H22) /(1+EXP(-INPUT!$E22 - INPUT!$F22 *LOG10($D28 * AR$12)))^INPUT!$G22,
               0
               )
            )
        ),
    " ")</f>
        <v>0</v>
      </c>
      <c r="AS28" s="86">
        <f>IF($D28&gt;0,
      IF(UPPER(INPUT!$D22)="WEIBULL",
         INPUT!$H22 + (INPUT!$I22 - INPUT!$H22) * (1-EXP(-EXP(INPUT!$E22 + INPUT!$F22 *LOG10($D28 * AS$12)))),
         IF(UPPER(INPUT!$D22)="LOGIT",
            INPUT!$H22 + (INPUT!$I22 - INPUT!$H22) /(1+EXP(-INPUT!$E22 - INPUT!$F22 *LOG10($D28 * AS$12))),
            IF(UPPER(INPUT!$D22)="GLOGIT",
               INPUT!$H22 + (INPUT!$I22 - INPUT!$H22) /(1+EXP(-INPUT!$E22 - INPUT!$F22 *LOG10($D28 * AS$12)))^INPUT!$G22,
               0
               )
            )
        ),
    " ")</f>
        <v>0</v>
      </c>
      <c r="AT28" s="86">
        <f>IF($D28&gt;0,
      IF(UPPER(INPUT!$D22)="WEIBULL",
         INPUT!$H22 + (INPUT!$I22 - INPUT!$H22) * (1-EXP(-EXP(INPUT!$E22 + INPUT!$F22 *LOG10($D28 * AT$12)))),
         IF(UPPER(INPUT!$D22)="LOGIT",
            INPUT!$H22 + (INPUT!$I22 - INPUT!$H22) /(1+EXP(-INPUT!$E22 - INPUT!$F22 *LOG10($D28 * AT$12))),
            IF(UPPER(INPUT!$D22)="GLOGIT",
               INPUT!$H22 + (INPUT!$I22 - INPUT!$H22) /(1+EXP(-INPUT!$E22 - INPUT!$F22 *LOG10($D28 * AT$12)))^INPUT!$G22,
               0
               )
            )
        ),
    " ")</f>
        <v>0</v>
      </c>
      <c r="AU28" s="86">
        <f>IF($D28&gt;0,
      IF(UPPER(INPUT!$D22)="WEIBULL",
         INPUT!$H22 + (INPUT!$I22 - INPUT!$H22) * (1-EXP(-EXP(INPUT!$E22 + INPUT!$F22 *LOG10($D28 * AU$12)))),
         IF(UPPER(INPUT!$D22)="LOGIT",
            INPUT!$H22 + (INPUT!$I22 - INPUT!$H22) /(1+EXP(-INPUT!$E22 - INPUT!$F22 *LOG10($D28 * AU$12))),
            IF(UPPER(INPUT!$D22)="GLOGIT",
               INPUT!$H22 + (INPUT!$I22 - INPUT!$H22) /(1+EXP(-INPUT!$E22 - INPUT!$F22 *LOG10($D28 * AU$12)))^INPUT!$G22,
               0
               )
            )
        ),
    " ")</f>
        <v>0</v>
      </c>
      <c r="AV28" s="86">
        <f>IF($D28&gt;0,
      IF(UPPER(INPUT!$D22)="WEIBULL",
         INPUT!$H22 + (INPUT!$I22 - INPUT!$H22) * (1-EXP(-EXP(INPUT!$E22 + INPUT!$F22 *LOG10($D28 * AV$12)))),
         IF(UPPER(INPUT!$D22)="LOGIT",
            INPUT!$H22 + (INPUT!$I22 - INPUT!$H22) /(1+EXP(-INPUT!$E22 - INPUT!$F22 *LOG10($D28 * AV$12))),
            IF(UPPER(INPUT!$D22)="GLOGIT",
               INPUT!$H22 + (INPUT!$I22 - INPUT!$H22) /(1+EXP(-INPUT!$E22 - INPUT!$F22 *LOG10($D28 * AV$12)))^INPUT!$G22,
               0
               )
            )
        ),
    " ")</f>
        <v>0</v>
      </c>
      <c r="AW28" s="86">
        <f>IF($D28&gt;0,
      IF(UPPER(INPUT!$D22)="WEIBULL",
         INPUT!$H22 + (INPUT!$I22 - INPUT!$H22) * (1-EXP(-EXP(INPUT!$E22 + INPUT!$F22 *LOG10($D28 * AW$12)))),
         IF(UPPER(INPUT!$D22)="LOGIT",
            INPUT!$H22 + (INPUT!$I22 - INPUT!$H22) /(1+EXP(-INPUT!$E22 - INPUT!$F22 *LOG10($D28 * AW$12))),
            IF(UPPER(INPUT!$D22)="GLOGIT",
               INPUT!$H22 + (INPUT!$I22 - INPUT!$H22) /(1+EXP(-INPUT!$E22 - INPUT!$F22 *LOG10($D28 * AW$12)))^INPUT!$G22,
               0
               )
            )
        ),
    " ")</f>
        <v>0</v>
      </c>
      <c r="AX28" s="86">
        <f>IF($D28&gt;0,
      IF(UPPER(INPUT!$D22)="WEIBULL",
         INPUT!$H22 + (INPUT!$I22 - INPUT!$H22) * (1-EXP(-EXP(INPUT!$E22 + INPUT!$F22 *LOG10($D28 * AX$12)))),
         IF(UPPER(INPUT!$D22)="LOGIT",
            INPUT!$H22 + (INPUT!$I22 - INPUT!$H22) /(1+EXP(-INPUT!$E22 - INPUT!$F22 *LOG10($D28 * AX$12))),
            IF(UPPER(INPUT!$D22)="GLOGIT",
               INPUT!$H22 + (INPUT!$I22 - INPUT!$H22) /(1+EXP(-INPUT!$E22 - INPUT!$F22 *LOG10($D28 * AX$12)))^INPUT!$G22,
               0
               )
            )
        ),
    " ")</f>
        <v>0</v>
      </c>
      <c r="AY28" s="86">
        <f>IF($D28&gt;0,
      IF(UPPER(INPUT!$D22)="WEIBULL",
         INPUT!$H22 + (INPUT!$I22 - INPUT!$H22) * (1-EXP(-EXP(INPUT!$E22 + INPUT!$F22 *LOG10($D28 * AY$12)))),
         IF(UPPER(INPUT!$D22)="LOGIT",
            INPUT!$H22 + (INPUT!$I22 - INPUT!$H22) /(1+EXP(-INPUT!$E22 - INPUT!$F22 *LOG10($D28 * AY$12))),
            IF(UPPER(INPUT!$D22)="GLOGIT",
               INPUT!$H22 + (INPUT!$I22 - INPUT!$H22) /(1+EXP(-INPUT!$E22 - INPUT!$F22 *LOG10($D28 * AY$12)))^INPUT!$G22,
               0
               )
            )
        ),
    " ")</f>
        <v>0</v>
      </c>
      <c r="AZ28" s="86">
        <f>IF($D28&gt;0,
      IF(UPPER(INPUT!$D22)="WEIBULL",
         INPUT!$H22 + (INPUT!$I22 - INPUT!$H22) * (1-EXP(-EXP(INPUT!$E22 + INPUT!$F22 *LOG10($D28 * AZ$12)))),
         IF(UPPER(INPUT!$D22)="LOGIT",
            INPUT!$H22 + (INPUT!$I22 - INPUT!$H22) /(1+EXP(-INPUT!$E22 - INPUT!$F22 *LOG10($D28 * AZ$12))),
            IF(UPPER(INPUT!$D22)="GLOGIT",
               INPUT!$H22 + (INPUT!$I22 - INPUT!$H22) /(1+EXP(-INPUT!$E22 - INPUT!$F22 *LOG10($D28 * AZ$12)))^INPUT!$G22,
               0
               )
            )
        ),
    " ")</f>
        <v>0</v>
      </c>
      <c r="BA28" s="86">
        <f>IF($D28&gt;0,
      IF(UPPER(INPUT!$D22)="WEIBULL",
         INPUT!$H22 + (INPUT!$I22 - INPUT!$H22) * (1-EXP(-EXP(INPUT!$E22 + INPUT!$F22 *LOG10($D28 * BA$12)))),
         IF(UPPER(INPUT!$D22)="LOGIT",
            INPUT!$H22 + (INPUT!$I22 - INPUT!$H22) /(1+EXP(-INPUT!$E22 - INPUT!$F22 *LOG10($D28 * BA$12))),
            IF(UPPER(INPUT!$D22)="GLOGIT",
               INPUT!$H22 + (INPUT!$I22 - INPUT!$H22) /(1+EXP(-INPUT!$E22 - INPUT!$F22 *LOG10($D28 * BA$12)))^INPUT!$G22,
               0
               )
            )
        ),
    " ")</f>
        <v>0</v>
      </c>
      <c r="BB28" s="86">
        <f>IF($D28&gt;0,
      IF(UPPER(INPUT!$D22)="WEIBULL",
         INPUT!$H22 + (INPUT!$I22 - INPUT!$H22) * (1-EXP(-EXP(INPUT!$E22 + INPUT!$F22 *LOG10($D28 * BB$12)))),
         IF(UPPER(INPUT!$D22)="LOGIT",
            INPUT!$H22 + (INPUT!$I22 - INPUT!$H22) /(1+EXP(-INPUT!$E22 - INPUT!$F22 *LOG10($D28 * BB$12))),
            IF(UPPER(INPUT!$D22)="GLOGIT",
               INPUT!$H22 + (INPUT!$I22 - INPUT!$H22) /(1+EXP(-INPUT!$E22 - INPUT!$F22 *LOG10($D28 * BB$12)))^INPUT!$G22,
               0
               )
            )
        ),
    " ")</f>
        <v>0</v>
      </c>
      <c r="BC28" s="87">
        <f>IF($D28&gt;0,
      IF(UPPER(INPUT!$D22)="WEIBULL",
         INPUT!$H22 + (INPUT!$I22 - INPUT!$H22) * (1-EXP(-EXP(INPUT!$E22 + INPUT!$F22 *LOG10($D28 * BC$12)))),
         IF(UPPER(INPUT!$D22)="LOGIT",
            INPUT!$H22 + (INPUT!$I22 - INPUT!$H22) /(1+EXP(-INPUT!$E22 - INPUT!$F22 *LOG10($D28 * BC$12))),
            IF(UPPER(INPUT!$D22)="GLOGIT",
               INPUT!$H22 + (INPUT!$I22 - INPUT!$H22) /(1+EXP(-INPUT!$E22 - INPUT!$F22 *LOG10($D28 * BC$12)))^INPUT!$G22,
               0
               )
            )
        ),
    " ")</f>
        <v>0</v>
      </c>
    </row>
    <row r="29" spans="2:55" x14ac:dyDescent="0.4">
      <c r="B29" s="41"/>
      <c r="C29" s="1">
        <f>INPUT!C23</f>
        <v>0</v>
      </c>
      <c r="D29" s="2">
        <f>INPUT!L23</f>
        <v>1.1386891576449156E-53</v>
      </c>
      <c r="E29" s="85">
        <f>IF($D29&gt;0,
      IF(UPPER(INPUT!$D23)="WEIBULL",
         INPUT!$H23 + (INPUT!$I23 - INPUT!$H23) * (1-EXP(-EXP(INPUT!$E23 + INPUT!$F23 *LOG10($D29 * E$12)))),
         IF(UPPER(INPUT!$D23)="LOGIT",
            INPUT!$H23 + (INPUT!$I23 - INPUT!$H23) /(1+EXP(-INPUT!$E23 - INPUT!$F23 *LOG10($D29 * E$12))),
            IF(UPPER(INPUT!$D23)="GLOGIT",
               INPUT!$H23 + (INPUT!$I23 - INPUT!$H23) /(1+EXP(-INPUT!$E23 - INPUT!$F23 *LOG10($D29 * E$12)))^INPUT!$G23,
               0
               )
            )
        ),
    " ")</f>
        <v>0</v>
      </c>
      <c r="F29" s="86">
        <f>IF($D29&gt;0,
      IF(UPPER(INPUT!$D23)="WEIBULL",
         INPUT!$H23 + (INPUT!$I23 - INPUT!$H23) * (1-EXP(-EXP(INPUT!$E23 + INPUT!$F23 *LOG10($D29 * F$12)))),
         IF(UPPER(INPUT!$D23)="LOGIT",
            INPUT!$H23 + (INPUT!$I23 - INPUT!$H23) /(1+EXP(-INPUT!$E23 - INPUT!$F23 *LOG10($D29 * F$12))),
            IF(UPPER(INPUT!$D23)="GLOGIT",
               INPUT!$H23 + (INPUT!$I23 - INPUT!$H23) /(1+EXP(-INPUT!$E23 - INPUT!$F23 *LOG10($D29 * F$12)))^INPUT!$G23,
               0
               )
            )
        ),
    " ")</f>
        <v>0</v>
      </c>
      <c r="G29" s="86">
        <f>IF($D29&gt;0,
      IF(UPPER(INPUT!$D23)="WEIBULL",
         INPUT!$H23 + (INPUT!$I23 - INPUT!$H23) * (1-EXP(-EXP(INPUT!$E23 + INPUT!$F23 *LOG10($D29 * G$12)))),
         IF(UPPER(INPUT!$D23)="LOGIT",
            INPUT!$H23 + (INPUT!$I23 - INPUT!$H23) /(1+EXP(-INPUT!$E23 - INPUT!$F23 *LOG10($D29 * G$12))),
            IF(UPPER(INPUT!$D23)="GLOGIT",
               INPUT!$H23 + (INPUT!$I23 - INPUT!$H23) /(1+EXP(-INPUT!$E23 - INPUT!$F23 *LOG10($D29 * G$12)))^INPUT!$G23,
               0
               )
            )
        ),
    " ")</f>
        <v>0</v>
      </c>
      <c r="H29" s="86">
        <f>IF($D29&gt;0,
      IF(UPPER(INPUT!$D23)="WEIBULL",
         INPUT!$H23 + (INPUT!$I23 - INPUT!$H23) * (1-EXP(-EXP(INPUT!$E23 + INPUT!$F23 *LOG10($D29 * H$12)))),
         IF(UPPER(INPUT!$D23)="LOGIT",
            INPUT!$H23 + (INPUT!$I23 - INPUT!$H23) /(1+EXP(-INPUT!$E23 - INPUT!$F23 *LOG10($D29 * H$12))),
            IF(UPPER(INPUT!$D23)="GLOGIT",
               INPUT!$H23 + (INPUT!$I23 - INPUT!$H23) /(1+EXP(-INPUT!$E23 - INPUT!$F23 *LOG10($D29 * H$12)))^INPUT!$G23,
               0
               )
            )
        ),
    " ")</f>
        <v>0</v>
      </c>
      <c r="I29" s="86">
        <f>IF($D29&gt;0,
      IF(UPPER(INPUT!$D23)="WEIBULL",
         INPUT!$H23 + (INPUT!$I23 - INPUT!$H23) * (1-EXP(-EXP(INPUT!$E23 + INPUT!$F23 *LOG10($D29 * I$12)))),
         IF(UPPER(INPUT!$D23)="LOGIT",
            INPUT!$H23 + (INPUT!$I23 - INPUT!$H23) /(1+EXP(-INPUT!$E23 - INPUT!$F23 *LOG10($D29 * I$12))),
            IF(UPPER(INPUT!$D23)="GLOGIT",
               INPUT!$H23 + (INPUT!$I23 - INPUT!$H23) /(1+EXP(-INPUT!$E23 - INPUT!$F23 *LOG10($D29 * I$12)))^INPUT!$G23,
               0
               )
            )
        ),
    " ")</f>
        <v>0</v>
      </c>
      <c r="J29" s="86">
        <f>IF($D29&gt;0,
      IF(UPPER(INPUT!$D23)="WEIBULL",
         INPUT!$H23 + (INPUT!$I23 - INPUT!$H23) * (1-EXP(-EXP(INPUT!$E23 + INPUT!$F23 *LOG10($D29 * J$12)))),
         IF(UPPER(INPUT!$D23)="LOGIT",
            INPUT!$H23 + (INPUT!$I23 - INPUT!$H23) /(1+EXP(-INPUT!$E23 - INPUT!$F23 *LOG10($D29 * J$12))),
            IF(UPPER(INPUT!$D23)="GLOGIT",
               INPUT!$H23 + (INPUT!$I23 - INPUT!$H23) /(1+EXP(-INPUT!$E23 - INPUT!$F23 *LOG10($D29 * J$12)))^INPUT!$G23,
               0
               )
            )
        ),
    " ")</f>
        <v>0</v>
      </c>
      <c r="K29" s="86">
        <f>IF($D29&gt;0,
      IF(UPPER(INPUT!$D23)="WEIBULL",
         INPUT!$H23 + (INPUT!$I23 - INPUT!$H23) * (1-EXP(-EXP(INPUT!$E23 + INPUT!$F23 *LOG10($D29 * K$12)))),
         IF(UPPER(INPUT!$D23)="LOGIT",
            INPUT!$H23 + (INPUT!$I23 - INPUT!$H23) /(1+EXP(-INPUT!$E23 - INPUT!$F23 *LOG10($D29 * K$12))),
            IF(UPPER(INPUT!$D23)="GLOGIT",
               INPUT!$H23 + (INPUT!$I23 - INPUT!$H23) /(1+EXP(-INPUT!$E23 - INPUT!$F23 *LOG10($D29 * K$12)))^INPUT!$G23,
               0
               )
            )
        ),
    " ")</f>
        <v>0</v>
      </c>
      <c r="L29" s="86">
        <f>IF($D29&gt;0,
      IF(UPPER(INPUT!$D23)="WEIBULL",
         INPUT!$H23 + (INPUT!$I23 - INPUT!$H23) * (1-EXP(-EXP(INPUT!$E23 + INPUT!$F23 *LOG10($D29 * L$12)))),
         IF(UPPER(INPUT!$D23)="LOGIT",
            INPUT!$H23 + (INPUT!$I23 - INPUT!$H23) /(1+EXP(-INPUT!$E23 - INPUT!$F23 *LOG10($D29 * L$12))),
            IF(UPPER(INPUT!$D23)="GLOGIT",
               INPUT!$H23 + (INPUT!$I23 - INPUT!$H23) /(1+EXP(-INPUT!$E23 - INPUT!$F23 *LOG10($D29 * L$12)))^INPUT!$G23,
               0
               )
            )
        ),
    " ")</f>
        <v>0</v>
      </c>
      <c r="M29" s="86">
        <f>IF($D29&gt;0,
      IF(UPPER(INPUT!$D23)="WEIBULL",
         INPUT!$H23 + (INPUT!$I23 - INPUT!$H23) * (1-EXP(-EXP(INPUT!$E23 + INPUT!$F23 *LOG10($D29 * M$12)))),
         IF(UPPER(INPUT!$D23)="LOGIT",
            INPUT!$H23 + (INPUT!$I23 - INPUT!$H23) /(1+EXP(-INPUT!$E23 - INPUT!$F23 *LOG10($D29 * M$12))),
            IF(UPPER(INPUT!$D23)="GLOGIT",
               INPUT!$H23 + (INPUT!$I23 - INPUT!$H23) /(1+EXP(-INPUT!$E23 - INPUT!$F23 *LOG10($D29 * M$12)))^INPUT!$G23,
               0
               )
            )
        ),
    " ")</f>
        <v>0</v>
      </c>
      <c r="N29" s="86">
        <f>IF($D29&gt;0,
      IF(UPPER(INPUT!$D23)="WEIBULL",
         INPUT!$H23 + (INPUT!$I23 - INPUT!$H23) * (1-EXP(-EXP(INPUT!$E23 + INPUT!$F23 *LOG10($D29 * N$12)))),
         IF(UPPER(INPUT!$D23)="LOGIT",
            INPUT!$H23 + (INPUT!$I23 - INPUT!$H23) /(1+EXP(-INPUT!$E23 - INPUT!$F23 *LOG10($D29 * N$12))),
            IF(UPPER(INPUT!$D23)="GLOGIT",
               INPUT!$H23 + (INPUT!$I23 - INPUT!$H23) /(1+EXP(-INPUT!$E23 - INPUT!$F23 *LOG10($D29 * N$12)))^INPUT!$G23,
               0
               )
            )
        ),
    " ")</f>
        <v>0</v>
      </c>
      <c r="O29" s="86">
        <f>IF($D29&gt;0,
      IF(UPPER(INPUT!$D23)="WEIBULL",
         INPUT!$H23 + (INPUT!$I23 - INPUT!$H23) * (1-EXP(-EXP(INPUT!$E23 + INPUT!$F23 *LOG10($D29 * O$12)))),
         IF(UPPER(INPUT!$D23)="LOGIT",
            INPUT!$H23 + (INPUT!$I23 - INPUT!$H23) /(1+EXP(-INPUT!$E23 - INPUT!$F23 *LOG10($D29 * O$12))),
            IF(UPPER(INPUT!$D23)="GLOGIT",
               INPUT!$H23 + (INPUT!$I23 - INPUT!$H23) /(1+EXP(-INPUT!$E23 - INPUT!$F23 *LOG10($D29 * O$12)))^INPUT!$G23,
               0
               )
            )
        ),
    " ")</f>
        <v>0</v>
      </c>
      <c r="P29" s="86">
        <f>IF($D29&gt;0,
      IF(UPPER(INPUT!$D23)="WEIBULL",
         INPUT!$H23 + (INPUT!$I23 - INPUT!$H23) * (1-EXP(-EXP(INPUT!$E23 + INPUT!$F23 *LOG10($D29 * P$12)))),
         IF(UPPER(INPUT!$D23)="LOGIT",
            INPUT!$H23 + (INPUT!$I23 - INPUT!$H23) /(1+EXP(-INPUT!$E23 - INPUT!$F23 *LOG10($D29 * P$12))),
            IF(UPPER(INPUT!$D23)="GLOGIT",
               INPUT!$H23 + (INPUT!$I23 - INPUT!$H23) /(1+EXP(-INPUT!$E23 - INPUT!$F23 *LOG10($D29 * P$12)))^INPUT!$G23,
               0
               )
            )
        ),
    " ")</f>
        <v>0</v>
      </c>
      <c r="Q29" s="86">
        <f>IF($D29&gt;0,
      IF(UPPER(INPUT!$D23)="WEIBULL",
         INPUT!$H23 + (INPUT!$I23 - INPUT!$H23) * (1-EXP(-EXP(INPUT!$E23 + INPUT!$F23 *LOG10($D29 * Q$12)))),
         IF(UPPER(INPUT!$D23)="LOGIT",
            INPUT!$H23 + (INPUT!$I23 - INPUT!$H23) /(1+EXP(-INPUT!$E23 - INPUT!$F23 *LOG10($D29 * Q$12))),
            IF(UPPER(INPUT!$D23)="GLOGIT",
               INPUT!$H23 + (INPUT!$I23 - INPUT!$H23) /(1+EXP(-INPUT!$E23 - INPUT!$F23 *LOG10($D29 * Q$12)))^INPUT!$G23,
               0
               )
            )
        ),
    " ")</f>
        <v>0</v>
      </c>
      <c r="R29" s="86">
        <f>IF($D29&gt;0,
      IF(UPPER(INPUT!$D23)="WEIBULL",
         INPUT!$H23 + (INPUT!$I23 - INPUT!$H23) * (1-EXP(-EXP(INPUT!$E23 + INPUT!$F23 *LOG10($D29 * R$12)))),
         IF(UPPER(INPUT!$D23)="LOGIT",
            INPUT!$H23 + (INPUT!$I23 - INPUT!$H23) /(1+EXP(-INPUT!$E23 - INPUT!$F23 *LOG10($D29 * R$12))),
            IF(UPPER(INPUT!$D23)="GLOGIT",
               INPUT!$H23 + (INPUT!$I23 - INPUT!$H23) /(1+EXP(-INPUT!$E23 - INPUT!$F23 *LOG10($D29 * R$12)))^INPUT!$G23,
               0
               )
            )
        ),
    " ")</f>
        <v>0</v>
      </c>
      <c r="S29" s="86">
        <f>IF($D29&gt;0,
      IF(UPPER(INPUT!$D23)="WEIBULL",
         INPUT!$H23 + (INPUT!$I23 - INPUT!$H23) * (1-EXP(-EXP(INPUT!$E23 + INPUT!$F23 *LOG10($D29 * S$12)))),
         IF(UPPER(INPUT!$D23)="LOGIT",
            INPUT!$H23 + (INPUT!$I23 - INPUT!$H23) /(1+EXP(-INPUT!$E23 - INPUT!$F23 *LOG10($D29 * S$12))),
            IF(UPPER(INPUT!$D23)="GLOGIT",
               INPUT!$H23 + (INPUT!$I23 - INPUT!$H23) /(1+EXP(-INPUT!$E23 - INPUT!$F23 *LOG10($D29 * S$12)))^INPUT!$G23,
               0
               )
            )
        ),
    " ")</f>
        <v>0</v>
      </c>
      <c r="T29" s="86">
        <f>IF($D29&gt;0,
      IF(UPPER(INPUT!$D23)="WEIBULL",
         INPUT!$H23 + (INPUT!$I23 - INPUT!$H23) * (1-EXP(-EXP(INPUT!$E23 + INPUT!$F23 *LOG10($D29 * T$12)))),
         IF(UPPER(INPUT!$D23)="LOGIT",
            INPUT!$H23 + (INPUT!$I23 - INPUT!$H23) /(1+EXP(-INPUT!$E23 - INPUT!$F23 *LOG10($D29 * T$12))),
            IF(UPPER(INPUT!$D23)="GLOGIT",
               INPUT!$H23 + (INPUT!$I23 - INPUT!$H23) /(1+EXP(-INPUT!$E23 - INPUT!$F23 *LOG10($D29 * T$12)))^INPUT!$G23,
               0
               )
            )
        ),
    " ")</f>
        <v>0</v>
      </c>
      <c r="U29" s="86">
        <f>IF($D29&gt;0,
      IF(UPPER(INPUT!$D23)="WEIBULL",
         INPUT!$H23 + (INPUT!$I23 - INPUT!$H23) * (1-EXP(-EXP(INPUT!$E23 + INPUT!$F23 *LOG10($D29 * U$12)))),
         IF(UPPER(INPUT!$D23)="LOGIT",
            INPUT!$H23 + (INPUT!$I23 - INPUT!$H23) /(1+EXP(-INPUT!$E23 - INPUT!$F23 *LOG10($D29 * U$12))),
            IF(UPPER(INPUT!$D23)="GLOGIT",
               INPUT!$H23 + (INPUT!$I23 - INPUT!$H23) /(1+EXP(-INPUT!$E23 - INPUT!$F23 *LOG10($D29 * U$12)))^INPUT!$G23,
               0
               )
            )
        ),
    " ")</f>
        <v>0</v>
      </c>
      <c r="V29" s="86">
        <f>IF($D29&gt;0,
      IF(UPPER(INPUT!$D23)="WEIBULL",
         INPUT!$H23 + (INPUT!$I23 - INPUT!$H23) * (1-EXP(-EXP(INPUT!$E23 + INPUT!$F23 *LOG10($D29 * V$12)))),
         IF(UPPER(INPUT!$D23)="LOGIT",
            INPUT!$H23 + (INPUT!$I23 - INPUT!$H23) /(1+EXP(-INPUT!$E23 - INPUT!$F23 *LOG10($D29 * V$12))),
            IF(UPPER(INPUT!$D23)="GLOGIT",
               INPUT!$H23 + (INPUT!$I23 - INPUT!$H23) /(1+EXP(-INPUT!$E23 - INPUT!$F23 *LOG10($D29 * V$12)))^INPUT!$G23,
               0
               )
            )
        ),
    " ")</f>
        <v>0</v>
      </c>
      <c r="W29" s="86">
        <f>IF($D29&gt;0,
      IF(UPPER(INPUT!$D23)="WEIBULL",
         INPUT!$H23 + (INPUT!$I23 - INPUT!$H23) * (1-EXP(-EXP(INPUT!$E23 + INPUT!$F23 *LOG10($D29 * W$12)))),
         IF(UPPER(INPUT!$D23)="LOGIT",
            INPUT!$H23 + (INPUT!$I23 - INPUT!$H23) /(1+EXP(-INPUT!$E23 - INPUT!$F23 *LOG10($D29 * W$12))),
            IF(UPPER(INPUT!$D23)="GLOGIT",
               INPUT!$H23 + (INPUT!$I23 - INPUT!$H23) /(1+EXP(-INPUT!$E23 - INPUT!$F23 *LOG10($D29 * W$12)))^INPUT!$G23,
               0
               )
            )
        ),
    " ")</f>
        <v>0</v>
      </c>
      <c r="X29" s="86">
        <f>IF($D29&gt;0,
      IF(UPPER(INPUT!$D23)="WEIBULL",
         INPUT!$H23 + (INPUT!$I23 - INPUT!$H23) * (1-EXP(-EXP(INPUT!$E23 + INPUT!$F23 *LOG10($D29 * X$12)))),
         IF(UPPER(INPUT!$D23)="LOGIT",
            INPUT!$H23 + (INPUT!$I23 - INPUT!$H23) /(1+EXP(-INPUT!$E23 - INPUT!$F23 *LOG10($D29 * X$12))),
            IF(UPPER(INPUT!$D23)="GLOGIT",
               INPUT!$H23 + (INPUT!$I23 - INPUT!$H23) /(1+EXP(-INPUT!$E23 - INPUT!$F23 *LOG10($D29 * X$12)))^INPUT!$G23,
               0
               )
            )
        ),
    " ")</f>
        <v>0</v>
      </c>
      <c r="Y29" s="86">
        <f>IF($D29&gt;0,
      IF(UPPER(INPUT!$D23)="WEIBULL",
         INPUT!$H23 + (INPUT!$I23 - INPUT!$H23) * (1-EXP(-EXP(INPUT!$E23 + INPUT!$F23 *LOG10($D29 * Y$12)))),
         IF(UPPER(INPUT!$D23)="LOGIT",
            INPUT!$H23 + (INPUT!$I23 - INPUT!$H23) /(1+EXP(-INPUT!$E23 - INPUT!$F23 *LOG10($D29 * Y$12))),
            IF(UPPER(INPUT!$D23)="GLOGIT",
               INPUT!$H23 + (INPUT!$I23 - INPUT!$H23) /(1+EXP(-INPUT!$E23 - INPUT!$F23 *LOG10($D29 * Y$12)))^INPUT!$G23,
               0
               )
            )
        ),
    " ")</f>
        <v>0</v>
      </c>
      <c r="Z29" s="86">
        <f>IF($D29&gt;0,
      IF(UPPER(INPUT!$D23)="WEIBULL",
         INPUT!$H23 + (INPUT!$I23 - INPUT!$H23) * (1-EXP(-EXP(INPUT!$E23 + INPUT!$F23 *LOG10($D29 * Z$12)))),
         IF(UPPER(INPUT!$D23)="LOGIT",
            INPUT!$H23 + (INPUT!$I23 - INPUT!$H23) /(1+EXP(-INPUT!$E23 - INPUT!$F23 *LOG10($D29 * Z$12))),
            IF(UPPER(INPUT!$D23)="GLOGIT",
               INPUT!$H23 + (INPUT!$I23 - INPUT!$H23) /(1+EXP(-INPUT!$E23 - INPUT!$F23 *LOG10($D29 * Z$12)))^INPUT!$G23,
               0
               )
            )
        ),
    " ")</f>
        <v>0</v>
      </c>
      <c r="AA29" s="86">
        <f>IF($D29&gt;0,
      IF(UPPER(INPUT!$D23)="WEIBULL",
         INPUT!$H23 + (INPUT!$I23 - INPUT!$H23) * (1-EXP(-EXP(INPUT!$E23 + INPUT!$F23 *LOG10($D29 * AA$12)))),
         IF(UPPER(INPUT!$D23)="LOGIT",
            INPUT!$H23 + (INPUT!$I23 - INPUT!$H23) /(1+EXP(-INPUT!$E23 - INPUT!$F23 *LOG10($D29 * AA$12))),
            IF(UPPER(INPUT!$D23)="GLOGIT",
               INPUT!$H23 + (INPUT!$I23 - INPUT!$H23) /(1+EXP(-INPUT!$E23 - INPUT!$F23 *LOG10($D29 * AA$12)))^INPUT!$G23,
               0
               )
            )
        ),
    " ")</f>
        <v>0</v>
      </c>
      <c r="AB29" s="86">
        <f>IF($D29&gt;0,
      IF(UPPER(INPUT!$D23)="WEIBULL",
         INPUT!$H23 + (INPUT!$I23 - INPUT!$H23) * (1-EXP(-EXP(INPUT!$E23 + INPUT!$F23 *LOG10($D29 * AB$12)))),
         IF(UPPER(INPUT!$D23)="LOGIT",
            INPUT!$H23 + (INPUT!$I23 - INPUT!$H23) /(1+EXP(-INPUT!$E23 - INPUT!$F23 *LOG10($D29 * AB$12))),
            IF(UPPER(INPUT!$D23)="GLOGIT",
               INPUT!$H23 + (INPUT!$I23 - INPUT!$H23) /(1+EXP(-INPUT!$E23 - INPUT!$F23 *LOG10($D29 * AB$12)))^INPUT!$G23,
               0
               )
            )
        ),
    " ")</f>
        <v>0</v>
      </c>
      <c r="AC29" s="86">
        <f>IF($D29&gt;0,
      IF(UPPER(INPUT!$D23)="WEIBULL",
         INPUT!$H23 + (INPUT!$I23 - INPUT!$H23) * (1-EXP(-EXP(INPUT!$E23 + INPUT!$F23 *LOG10($D29 * AC$12)))),
         IF(UPPER(INPUT!$D23)="LOGIT",
            INPUT!$H23 + (INPUT!$I23 - INPUT!$H23) /(1+EXP(-INPUT!$E23 - INPUT!$F23 *LOG10($D29 * AC$12))),
            IF(UPPER(INPUT!$D23)="GLOGIT",
               INPUT!$H23 + (INPUT!$I23 - INPUT!$H23) /(1+EXP(-INPUT!$E23 - INPUT!$F23 *LOG10($D29 * AC$12)))^INPUT!$G23,
               0
               )
            )
        ),
    " ")</f>
        <v>0</v>
      </c>
      <c r="AD29" s="86">
        <f>IF($D29&gt;0,
      IF(UPPER(INPUT!$D23)="WEIBULL",
         INPUT!$H23 + (INPUT!$I23 - INPUT!$H23) * (1-EXP(-EXP(INPUT!$E23 + INPUT!$F23 *LOG10($D29 * AD$12)))),
         IF(UPPER(INPUT!$D23)="LOGIT",
            INPUT!$H23 + (INPUT!$I23 - INPUT!$H23) /(1+EXP(-INPUT!$E23 - INPUT!$F23 *LOG10($D29 * AD$12))),
            IF(UPPER(INPUT!$D23)="GLOGIT",
               INPUT!$H23 + (INPUT!$I23 - INPUT!$H23) /(1+EXP(-INPUT!$E23 - INPUT!$F23 *LOG10($D29 * AD$12)))^INPUT!$G23,
               0
               )
            )
        ),
    " ")</f>
        <v>0</v>
      </c>
      <c r="AE29" s="86">
        <f>IF($D29&gt;0,
      IF(UPPER(INPUT!$D23)="WEIBULL",
         INPUT!$H23 + (INPUT!$I23 - INPUT!$H23) * (1-EXP(-EXP(INPUT!$E23 + INPUT!$F23 *LOG10($D29 * AE$12)))),
         IF(UPPER(INPUT!$D23)="LOGIT",
            INPUT!$H23 + (INPUT!$I23 - INPUT!$H23) /(1+EXP(-INPUT!$E23 - INPUT!$F23 *LOG10($D29 * AE$12))),
            IF(UPPER(INPUT!$D23)="GLOGIT",
               INPUT!$H23 + (INPUT!$I23 - INPUT!$H23) /(1+EXP(-INPUT!$E23 - INPUT!$F23 *LOG10($D29 * AE$12)))^INPUT!$G23,
               0
               )
            )
        ),
    " ")</f>
        <v>0</v>
      </c>
      <c r="AF29" s="86">
        <f>IF($D29&gt;0,
      IF(UPPER(INPUT!$D23)="WEIBULL",
         INPUT!$H23 + (INPUT!$I23 - INPUT!$H23) * (1-EXP(-EXP(INPUT!$E23 + INPUT!$F23 *LOG10($D29 * AF$12)))),
         IF(UPPER(INPUT!$D23)="LOGIT",
            INPUT!$H23 + (INPUT!$I23 - INPUT!$H23) /(1+EXP(-INPUT!$E23 - INPUT!$F23 *LOG10($D29 * AF$12))),
            IF(UPPER(INPUT!$D23)="GLOGIT",
               INPUT!$H23 + (INPUT!$I23 - INPUT!$H23) /(1+EXP(-INPUT!$E23 - INPUT!$F23 *LOG10($D29 * AF$12)))^INPUT!$G23,
               0
               )
            )
        ),
    " ")</f>
        <v>0</v>
      </c>
      <c r="AG29" s="86">
        <f>IF($D29&gt;0,
      IF(UPPER(INPUT!$D23)="WEIBULL",
         INPUT!$H23 + (INPUT!$I23 - INPUT!$H23) * (1-EXP(-EXP(INPUT!$E23 + INPUT!$F23 *LOG10($D29 * AG$12)))),
         IF(UPPER(INPUT!$D23)="LOGIT",
            INPUT!$H23 + (INPUT!$I23 - INPUT!$H23) /(1+EXP(-INPUT!$E23 - INPUT!$F23 *LOG10($D29 * AG$12))),
            IF(UPPER(INPUT!$D23)="GLOGIT",
               INPUT!$H23 + (INPUT!$I23 - INPUT!$H23) /(1+EXP(-INPUT!$E23 - INPUT!$F23 *LOG10($D29 * AG$12)))^INPUT!$G23,
               0
               )
            )
        ),
    " ")</f>
        <v>0</v>
      </c>
      <c r="AH29" s="86">
        <f>IF($D29&gt;0,
      IF(UPPER(INPUT!$D23)="WEIBULL",
         INPUT!$H23 + (INPUT!$I23 - INPUT!$H23) * (1-EXP(-EXP(INPUT!$E23 + INPUT!$F23 *LOG10($D29 * AH$12)))),
         IF(UPPER(INPUT!$D23)="LOGIT",
            INPUT!$H23 + (INPUT!$I23 - INPUT!$H23) /(1+EXP(-INPUT!$E23 - INPUT!$F23 *LOG10($D29 * AH$12))),
            IF(UPPER(INPUT!$D23)="GLOGIT",
               INPUT!$H23 + (INPUT!$I23 - INPUT!$H23) /(1+EXP(-INPUT!$E23 - INPUT!$F23 *LOG10($D29 * AH$12)))^INPUT!$G23,
               0
               )
            )
        ),
    " ")</f>
        <v>0</v>
      </c>
      <c r="AI29" s="86">
        <f>IF($D29&gt;0,
      IF(UPPER(INPUT!$D23)="WEIBULL",
         INPUT!$H23 + (INPUT!$I23 - INPUT!$H23) * (1-EXP(-EXP(INPUT!$E23 + INPUT!$F23 *LOG10($D29 * AI$12)))),
         IF(UPPER(INPUT!$D23)="LOGIT",
            INPUT!$H23 + (INPUT!$I23 - INPUT!$H23) /(1+EXP(-INPUT!$E23 - INPUT!$F23 *LOG10($D29 * AI$12))),
            IF(UPPER(INPUT!$D23)="GLOGIT",
               INPUT!$H23 + (INPUT!$I23 - INPUT!$H23) /(1+EXP(-INPUT!$E23 - INPUT!$F23 *LOG10($D29 * AI$12)))^INPUT!$G23,
               0
               )
            )
        ),
    " ")</f>
        <v>0</v>
      </c>
      <c r="AJ29" s="86">
        <f>IF($D29&gt;0,
      IF(UPPER(INPUT!$D23)="WEIBULL",
         INPUT!$H23 + (INPUT!$I23 - INPUT!$H23) * (1-EXP(-EXP(INPUT!$E23 + INPUT!$F23 *LOG10($D29 * AJ$12)))),
         IF(UPPER(INPUT!$D23)="LOGIT",
            INPUT!$H23 + (INPUT!$I23 - INPUT!$H23) /(1+EXP(-INPUT!$E23 - INPUT!$F23 *LOG10($D29 * AJ$12))),
            IF(UPPER(INPUT!$D23)="GLOGIT",
               INPUT!$H23 + (INPUT!$I23 - INPUT!$H23) /(1+EXP(-INPUT!$E23 - INPUT!$F23 *LOG10($D29 * AJ$12)))^INPUT!$G23,
               0
               )
            )
        ),
    " ")</f>
        <v>0</v>
      </c>
      <c r="AK29" s="86">
        <f>IF($D29&gt;0,
      IF(UPPER(INPUT!$D23)="WEIBULL",
         INPUT!$H23 + (INPUT!$I23 - INPUT!$H23) * (1-EXP(-EXP(INPUT!$E23 + INPUT!$F23 *LOG10($D29 * AK$12)))),
         IF(UPPER(INPUT!$D23)="LOGIT",
            INPUT!$H23 + (INPUT!$I23 - INPUT!$H23) /(1+EXP(-INPUT!$E23 - INPUT!$F23 *LOG10($D29 * AK$12))),
            IF(UPPER(INPUT!$D23)="GLOGIT",
               INPUT!$H23 + (INPUT!$I23 - INPUT!$H23) /(1+EXP(-INPUT!$E23 - INPUT!$F23 *LOG10($D29 * AK$12)))^INPUT!$G23,
               0
               )
            )
        ),
    " ")</f>
        <v>0</v>
      </c>
      <c r="AL29" s="86">
        <f>IF($D29&gt;0,
      IF(UPPER(INPUT!$D23)="WEIBULL",
         INPUT!$H23 + (INPUT!$I23 - INPUT!$H23) * (1-EXP(-EXP(INPUT!$E23 + INPUT!$F23 *LOG10($D29 * AL$12)))),
         IF(UPPER(INPUT!$D23)="LOGIT",
            INPUT!$H23 + (INPUT!$I23 - INPUT!$H23) /(1+EXP(-INPUT!$E23 - INPUT!$F23 *LOG10($D29 * AL$12))),
            IF(UPPER(INPUT!$D23)="GLOGIT",
               INPUT!$H23 + (INPUT!$I23 - INPUT!$H23) /(1+EXP(-INPUT!$E23 - INPUT!$F23 *LOG10($D29 * AL$12)))^INPUT!$G23,
               0
               )
            )
        ),
    " ")</f>
        <v>0</v>
      </c>
      <c r="AM29" s="86">
        <f>IF($D29&gt;0,
      IF(UPPER(INPUT!$D23)="WEIBULL",
         INPUT!$H23 + (INPUT!$I23 - INPUT!$H23) * (1-EXP(-EXP(INPUT!$E23 + INPUT!$F23 *LOG10($D29 * AM$12)))),
         IF(UPPER(INPUT!$D23)="LOGIT",
            INPUT!$H23 + (INPUT!$I23 - INPUT!$H23) /(1+EXP(-INPUT!$E23 - INPUT!$F23 *LOG10($D29 * AM$12))),
            IF(UPPER(INPUT!$D23)="GLOGIT",
               INPUT!$H23 + (INPUT!$I23 - INPUT!$H23) /(1+EXP(-INPUT!$E23 - INPUT!$F23 *LOG10($D29 * AM$12)))^INPUT!$G23,
               0
               )
            )
        ),
    " ")</f>
        <v>0</v>
      </c>
      <c r="AN29" s="86">
        <f>IF($D29&gt;0,
      IF(UPPER(INPUT!$D23)="WEIBULL",
         INPUT!$H23 + (INPUT!$I23 - INPUT!$H23) * (1-EXP(-EXP(INPUT!$E23 + INPUT!$F23 *LOG10($D29 * AN$12)))),
         IF(UPPER(INPUT!$D23)="LOGIT",
            INPUT!$H23 + (INPUT!$I23 - INPUT!$H23) /(1+EXP(-INPUT!$E23 - INPUT!$F23 *LOG10($D29 * AN$12))),
            IF(UPPER(INPUT!$D23)="GLOGIT",
               INPUT!$H23 + (INPUT!$I23 - INPUT!$H23) /(1+EXP(-INPUT!$E23 - INPUT!$F23 *LOG10($D29 * AN$12)))^INPUT!$G23,
               0
               )
            )
        ),
    " ")</f>
        <v>0</v>
      </c>
      <c r="AO29" s="86">
        <f>IF($D29&gt;0,
      IF(UPPER(INPUT!$D23)="WEIBULL",
         INPUT!$H23 + (INPUT!$I23 - INPUT!$H23) * (1-EXP(-EXP(INPUT!$E23 + INPUT!$F23 *LOG10($D29 * AO$12)))),
         IF(UPPER(INPUT!$D23)="LOGIT",
            INPUT!$H23 + (INPUT!$I23 - INPUT!$H23) /(1+EXP(-INPUT!$E23 - INPUT!$F23 *LOG10($D29 * AO$12))),
            IF(UPPER(INPUT!$D23)="GLOGIT",
               INPUT!$H23 + (INPUT!$I23 - INPUT!$H23) /(1+EXP(-INPUT!$E23 - INPUT!$F23 *LOG10($D29 * AO$12)))^INPUT!$G23,
               0
               )
            )
        ),
    " ")</f>
        <v>0</v>
      </c>
      <c r="AP29" s="86">
        <f>IF($D29&gt;0,
      IF(UPPER(INPUT!$D23)="WEIBULL",
         INPUT!$H23 + (INPUT!$I23 - INPUT!$H23) * (1-EXP(-EXP(INPUT!$E23 + INPUT!$F23 *LOG10($D29 * AP$12)))),
         IF(UPPER(INPUT!$D23)="LOGIT",
            INPUT!$H23 + (INPUT!$I23 - INPUT!$H23) /(1+EXP(-INPUT!$E23 - INPUT!$F23 *LOG10($D29 * AP$12))),
            IF(UPPER(INPUT!$D23)="GLOGIT",
               INPUT!$H23 + (INPUT!$I23 - INPUT!$H23) /(1+EXP(-INPUT!$E23 - INPUT!$F23 *LOG10($D29 * AP$12)))^INPUT!$G23,
               0
               )
            )
        ),
    " ")</f>
        <v>0</v>
      </c>
      <c r="AQ29" s="86">
        <f>IF($D29&gt;0,
      IF(UPPER(INPUT!$D23)="WEIBULL",
         INPUT!$H23 + (INPUT!$I23 - INPUT!$H23) * (1-EXP(-EXP(INPUT!$E23 + INPUT!$F23 *LOG10($D29 * AQ$12)))),
         IF(UPPER(INPUT!$D23)="LOGIT",
            INPUT!$H23 + (INPUT!$I23 - INPUT!$H23) /(1+EXP(-INPUT!$E23 - INPUT!$F23 *LOG10($D29 * AQ$12))),
            IF(UPPER(INPUT!$D23)="GLOGIT",
               INPUT!$H23 + (INPUT!$I23 - INPUT!$H23) /(1+EXP(-INPUT!$E23 - INPUT!$F23 *LOG10($D29 * AQ$12)))^INPUT!$G23,
               0
               )
            )
        ),
    " ")</f>
        <v>0</v>
      </c>
      <c r="AR29" s="86">
        <f>IF($D29&gt;0,
      IF(UPPER(INPUT!$D23)="WEIBULL",
         INPUT!$H23 + (INPUT!$I23 - INPUT!$H23) * (1-EXP(-EXP(INPUT!$E23 + INPUT!$F23 *LOG10($D29 * AR$12)))),
         IF(UPPER(INPUT!$D23)="LOGIT",
            INPUT!$H23 + (INPUT!$I23 - INPUT!$H23) /(1+EXP(-INPUT!$E23 - INPUT!$F23 *LOG10($D29 * AR$12))),
            IF(UPPER(INPUT!$D23)="GLOGIT",
               INPUT!$H23 + (INPUT!$I23 - INPUT!$H23) /(1+EXP(-INPUT!$E23 - INPUT!$F23 *LOG10($D29 * AR$12)))^INPUT!$G23,
               0
               )
            )
        ),
    " ")</f>
        <v>0</v>
      </c>
      <c r="AS29" s="86">
        <f>IF($D29&gt;0,
      IF(UPPER(INPUT!$D23)="WEIBULL",
         INPUT!$H23 + (INPUT!$I23 - INPUT!$H23) * (1-EXP(-EXP(INPUT!$E23 + INPUT!$F23 *LOG10($D29 * AS$12)))),
         IF(UPPER(INPUT!$D23)="LOGIT",
            INPUT!$H23 + (INPUT!$I23 - INPUT!$H23) /(1+EXP(-INPUT!$E23 - INPUT!$F23 *LOG10($D29 * AS$12))),
            IF(UPPER(INPUT!$D23)="GLOGIT",
               INPUT!$H23 + (INPUT!$I23 - INPUT!$H23) /(1+EXP(-INPUT!$E23 - INPUT!$F23 *LOG10($D29 * AS$12)))^INPUT!$G23,
               0
               )
            )
        ),
    " ")</f>
        <v>0</v>
      </c>
      <c r="AT29" s="86">
        <f>IF($D29&gt;0,
      IF(UPPER(INPUT!$D23)="WEIBULL",
         INPUT!$H23 + (INPUT!$I23 - INPUT!$H23) * (1-EXP(-EXP(INPUT!$E23 + INPUT!$F23 *LOG10($D29 * AT$12)))),
         IF(UPPER(INPUT!$D23)="LOGIT",
            INPUT!$H23 + (INPUT!$I23 - INPUT!$H23) /(1+EXP(-INPUT!$E23 - INPUT!$F23 *LOG10($D29 * AT$12))),
            IF(UPPER(INPUT!$D23)="GLOGIT",
               INPUT!$H23 + (INPUT!$I23 - INPUT!$H23) /(1+EXP(-INPUT!$E23 - INPUT!$F23 *LOG10($D29 * AT$12)))^INPUT!$G23,
               0
               )
            )
        ),
    " ")</f>
        <v>0</v>
      </c>
      <c r="AU29" s="86">
        <f>IF($D29&gt;0,
      IF(UPPER(INPUT!$D23)="WEIBULL",
         INPUT!$H23 + (INPUT!$I23 - INPUT!$H23) * (1-EXP(-EXP(INPUT!$E23 + INPUT!$F23 *LOG10($D29 * AU$12)))),
         IF(UPPER(INPUT!$D23)="LOGIT",
            INPUT!$H23 + (INPUT!$I23 - INPUT!$H23) /(1+EXP(-INPUT!$E23 - INPUT!$F23 *LOG10($D29 * AU$12))),
            IF(UPPER(INPUT!$D23)="GLOGIT",
               INPUT!$H23 + (INPUT!$I23 - INPUT!$H23) /(1+EXP(-INPUT!$E23 - INPUT!$F23 *LOG10($D29 * AU$12)))^INPUT!$G23,
               0
               )
            )
        ),
    " ")</f>
        <v>0</v>
      </c>
      <c r="AV29" s="86">
        <f>IF($D29&gt;0,
      IF(UPPER(INPUT!$D23)="WEIBULL",
         INPUT!$H23 + (INPUT!$I23 - INPUT!$H23) * (1-EXP(-EXP(INPUT!$E23 + INPUT!$F23 *LOG10($D29 * AV$12)))),
         IF(UPPER(INPUT!$D23)="LOGIT",
            INPUT!$H23 + (INPUT!$I23 - INPUT!$H23) /(1+EXP(-INPUT!$E23 - INPUT!$F23 *LOG10($D29 * AV$12))),
            IF(UPPER(INPUT!$D23)="GLOGIT",
               INPUT!$H23 + (INPUT!$I23 - INPUT!$H23) /(1+EXP(-INPUT!$E23 - INPUT!$F23 *LOG10($D29 * AV$12)))^INPUT!$G23,
               0
               )
            )
        ),
    " ")</f>
        <v>0</v>
      </c>
      <c r="AW29" s="86">
        <f>IF($D29&gt;0,
      IF(UPPER(INPUT!$D23)="WEIBULL",
         INPUT!$H23 + (INPUT!$I23 - INPUT!$H23) * (1-EXP(-EXP(INPUT!$E23 + INPUT!$F23 *LOG10($D29 * AW$12)))),
         IF(UPPER(INPUT!$D23)="LOGIT",
            INPUT!$H23 + (INPUT!$I23 - INPUT!$H23) /(1+EXP(-INPUT!$E23 - INPUT!$F23 *LOG10($D29 * AW$12))),
            IF(UPPER(INPUT!$D23)="GLOGIT",
               INPUT!$H23 + (INPUT!$I23 - INPUT!$H23) /(1+EXP(-INPUT!$E23 - INPUT!$F23 *LOG10($D29 * AW$12)))^INPUT!$G23,
               0
               )
            )
        ),
    " ")</f>
        <v>0</v>
      </c>
      <c r="AX29" s="86">
        <f>IF($D29&gt;0,
      IF(UPPER(INPUT!$D23)="WEIBULL",
         INPUT!$H23 + (INPUT!$I23 - INPUT!$H23) * (1-EXP(-EXP(INPUT!$E23 + INPUT!$F23 *LOG10($D29 * AX$12)))),
         IF(UPPER(INPUT!$D23)="LOGIT",
            INPUT!$H23 + (INPUT!$I23 - INPUT!$H23) /(1+EXP(-INPUT!$E23 - INPUT!$F23 *LOG10($D29 * AX$12))),
            IF(UPPER(INPUT!$D23)="GLOGIT",
               INPUT!$H23 + (INPUT!$I23 - INPUT!$H23) /(1+EXP(-INPUT!$E23 - INPUT!$F23 *LOG10($D29 * AX$12)))^INPUT!$G23,
               0
               )
            )
        ),
    " ")</f>
        <v>0</v>
      </c>
      <c r="AY29" s="86">
        <f>IF($D29&gt;0,
      IF(UPPER(INPUT!$D23)="WEIBULL",
         INPUT!$H23 + (INPUT!$I23 - INPUT!$H23) * (1-EXP(-EXP(INPUT!$E23 + INPUT!$F23 *LOG10($D29 * AY$12)))),
         IF(UPPER(INPUT!$D23)="LOGIT",
            INPUT!$H23 + (INPUT!$I23 - INPUT!$H23) /(1+EXP(-INPUT!$E23 - INPUT!$F23 *LOG10($D29 * AY$12))),
            IF(UPPER(INPUT!$D23)="GLOGIT",
               INPUT!$H23 + (INPUT!$I23 - INPUT!$H23) /(1+EXP(-INPUT!$E23 - INPUT!$F23 *LOG10($D29 * AY$12)))^INPUT!$G23,
               0
               )
            )
        ),
    " ")</f>
        <v>0</v>
      </c>
      <c r="AZ29" s="86">
        <f>IF($D29&gt;0,
      IF(UPPER(INPUT!$D23)="WEIBULL",
         INPUT!$H23 + (INPUT!$I23 - INPUT!$H23) * (1-EXP(-EXP(INPUT!$E23 + INPUT!$F23 *LOG10($D29 * AZ$12)))),
         IF(UPPER(INPUT!$D23)="LOGIT",
            INPUT!$H23 + (INPUT!$I23 - INPUT!$H23) /(1+EXP(-INPUT!$E23 - INPUT!$F23 *LOG10($D29 * AZ$12))),
            IF(UPPER(INPUT!$D23)="GLOGIT",
               INPUT!$H23 + (INPUT!$I23 - INPUT!$H23) /(1+EXP(-INPUT!$E23 - INPUT!$F23 *LOG10($D29 * AZ$12)))^INPUT!$G23,
               0
               )
            )
        ),
    " ")</f>
        <v>0</v>
      </c>
      <c r="BA29" s="86">
        <f>IF($D29&gt;0,
      IF(UPPER(INPUT!$D23)="WEIBULL",
         INPUT!$H23 + (INPUT!$I23 - INPUT!$H23) * (1-EXP(-EXP(INPUT!$E23 + INPUT!$F23 *LOG10($D29 * BA$12)))),
         IF(UPPER(INPUT!$D23)="LOGIT",
            INPUT!$H23 + (INPUT!$I23 - INPUT!$H23) /(1+EXP(-INPUT!$E23 - INPUT!$F23 *LOG10($D29 * BA$12))),
            IF(UPPER(INPUT!$D23)="GLOGIT",
               INPUT!$H23 + (INPUT!$I23 - INPUT!$H23) /(1+EXP(-INPUT!$E23 - INPUT!$F23 *LOG10($D29 * BA$12)))^INPUT!$G23,
               0
               )
            )
        ),
    " ")</f>
        <v>0</v>
      </c>
      <c r="BB29" s="86">
        <f>IF($D29&gt;0,
      IF(UPPER(INPUT!$D23)="WEIBULL",
         INPUT!$H23 + (INPUT!$I23 - INPUT!$H23) * (1-EXP(-EXP(INPUT!$E23 + INPUT!$F23 *LOG10($D29 * BB$12)))),
         IF(UPPER(INPUT!$D23)="LOGIT",
            INPUT!$H23 + (INPUT!$I23 - INPUT!$H23) /(1+EXP(-INPUT!$E23 - INPUT!$F23 *LOG10($D29 * BB$12))),
            IF(UPPER(INPUT!$D23)="GLOGIT",
               INPUT!$H23 + (INPUT!$I23 - INPUT!$H23) /(1+EXP(-INPUT!$E23 - INPUT!$F23 *LOG10($D29 * BB$12)))^INPUT!$G23,
               0
               )
            )
        ),
    " ")</f>
        <v>0</v>
      </c>
      <c r="BC29" s="87">
        <f>IF($D29&gt;0,
      IF(UPPER(INPUT!$D23)="WEIBULL",
         INPUT!$H23 + (INPUT!$I23 - INPUT!$H23) * (1-EXP(-EXP(INPUT!$E23 + INPUT!$F23 *LOG10($D29 * BC$12)))),
         IF(UPPER(INPUT!$D23)="LOGIT",
            INPUT!$H23 + (INPUT!$I23 - INPUT!$H23) /(1+EXP(-INPUT!$E23 - INPUT!$F23 *LOG10($D29 * BC$12))),
            IF(UPPER(INPUT!$D23)="GLOGIT",
               INPUT!$H23 + (INPUT!$I23 - INPUT!$H23) /(1+EXP(-INPUT!$E23 - INPUT!$F23 *LOG10($D29 * BC$12)))^INPUT!$G23,
               0
               )
            )
        ),
    " ")</f>
        <v>0</v>
      </c>
    </row>
    <row r="30" spans="2:55" x14ac:dyDescent="0.4">
      <c r="B30" s="41"/>
      <c r="C30" s="1">
        <f>INPUT!C24</f>
        <v>0</v>
      </c>
      <c r="D30" s="2">
        <f>INPUT!L24</f>
        <v>1.1386891576449156E-53</v>
      </c>
      <c r="E30" s="85">
        <f>IF($D30&gt;0,
      IF(UPPER(INPUT!$D24)="WEIBULL",
         INPUT!$H24 + (INPUT!$I24 - INPUT!$H24) * (1-EXP(-EXP(INPUT!$E24 + INPUT!$F24 *LOG10($D30 * E$12)))),
         IF(UPPER(INPUT!$D24)="LOGIT",
            INPUT!$H24 + (INPUT!$I24 - INPUT!$H24) /(1+EXP(-INPUT!$E24 - INPUT!$F24 *LOG10($D30 * E$12))),
            IF(UPPER(INPUT!$D24)="GLOGIT",
               INPUT!$H24 + (INPUT!$I24 - INPUT!$H24) /(1+EXP(-INPUT!$E24 - INPUT!$F24 *LOG10($D30 * E$12)))^INPUT!$G24,
               0
               )
            )
        ),
    " ")</f>
        <v>0</v>
      </c>
      <c r="F30" s="86">
        <f>IF($D30&gt;0,
      IF(UPPER(INPUT!$D24)="WEIBULL",
         INPUT!$H24 + (INPUT!$I24 - INPUT!$H24) * (1-EXP(-EXP(INPUT!$E24 + INPUT!$F24 *LOG10($D30 * F$12)))),
         IF(UPPER(INPUT!$D24)="LOGIT",
            INPUT!$H24 + (INPUT!$I24 - INPUT!$H24) /(1+EXP(-INPUT!$E24 - INPUT!$F24 *LOG10($D30 * F$12))),
            IF(UPPER(INPUT!$D24)="GLOGIT",
               INPUT!$H24 + (INPUT!$I24 - INPUT!$H24) /(1+EXP(-INPUT!$E24 - INPUT!$F24 *LOG10($D30 * F$12)))^INPUT!$G24,
               0
               )
            )
        ),
    " ")</f>
        <v>0</v>
      </c>
      <c r="G30" s="86">
        <f>IF($D30&gt;0,
      IF(UPPER(INPUT!$D24)="WEIBULL",
         INPUT!$H24 + (INPUT!$I24 - INPUT!$H24) * (1-EXP(-EXP(INPUT!$E24 + INPUT!$F24 *LOG10($D30 * G$12)))),
         IF(UPPER(INPUT!$D24)="LOGIT",
            INPUT!$H24 + (INPUT!$I24 - INPUT!$H24) /(1+EXP(-INPUT!$E24 - INPUT!$F24 *LOG10($D30 * G$12))),
            IF(UPPER(INPUT!$D24)="GLOGIT",
               INPUT!$H24 + (INPUT!$I24 - INPUT!$H24) /(1+EXP(-INPUT!$E24 - INPUT!$F24 *LOG10($D30 * G$12)))^INPUT!$G24,
               0
               )
            )
        ),
    " ")</f>
        <v>0</v>
      </c>
      <c r="H30" s="86">
        <f>IF($D30&gt;0,
      IF(UPPER(INPUT!$D24)="WEIBULL",
         INPUT!$H24 + (INPUT!$I24 - INPUT!$H24) * (1-EXP(-EXP(INPUT!$E24 + INPUT!$F24 *LOG10($D30 * H$12)))),
         IF(UPPER(INPUT!$D24)="LOGIT",
            INPUT!$H24 + (INPUT!$I24 - INPUT!$H24) /(1+EXP(-INPUT!$E24 - INPUT!$F24 *LOG10($D30 * H$12))),
            IF(UPPER(INPUT!$D24)="GLOGIT",
               INPUT!$H24 + (INPUT!$I24 - INPUT!$H24) /(1+EXP(-INPUT!$E24 - INPUT!$F24 *LOG10($D30 * H$12)))^INPUT!$G24,
               0
               )
            )
        ),
    " ")</f>
        <v>0</v>
      </c>
      <c r="I30" s="86">
        <f>IF($D30&gt;0,
      IF(UPPER(INPUT!$D24)="WEIBULL",
         INPUT!$H24 + (INPUT!$I24 - INPUT!$H24) * (1-EXP(-EXP(INPUT!$E24 + INPUT!$F24 *LOG10($D30 * I$12)))),
         IF(UPPER(INPUT!$D24)="LOGIT",
            INPUT!$H24 + (INPUT!$I24 - INPUT!$H24) /(1+EXP(-INPUT!$E24 - INPUT!$F24 *LOG10($D30 * I$12))),
            IF(UPPER(INPUT!$D24)="GLOGIT",
               INPUT!$H24 + (INPUT!$I24 - INPUT!$H24) /(1+EXP(-INPUT!$E24 - INPUT!$F24 *LOG10($D30 * I$12)))^INPUT!$G24,
               0
               )
            )
        ),
    " ")</f>
        <v>0</v>
      </c>
      <c r="J30" s="86">
        <f>IF($D30&gt;0,
      IF(UPPER(INPUT!$D24)="WEIBULL",
         INPUT!$H24 + (INPUT!$I24 - INPUT!$H24) * (1-EXP(-EXP(INPUT!$E24 + INPUT!$F24 *LOG10($D30 * J$12)))),
         IF(UPPER(INPUT!$D24)="LOGIT",
            INPUT!$H24 + (INPUT!$I24 - INPUT!$H24) /(1+EXP(-INPUT!$E24 - INPUT!$F24 *LOG10($D30 * J$12))),
            IF(UPPER(INPUT!$D24)="GLOGIT",
               INPUT!$H24 + (INPUT!$I24 - INPUT!$H24) /(1+EXP(-INPUT!$E24 - INPUT!$F24 *LOG10($D30 * J$12)))^INPUT!$G24,
               0
               )
            )
        ),
    " ")</f>
        <v>0</v>
      </c>
      <c r="K30" s="86">
        <f>IF($D30&gt;0,
      IF(UPPER(INPUT!$D24)="WEIBULL",
         INPUT!$H24 + (INPUT!$I24 - INPUT!$H24) * (1-EXP(-EXP(INPUT!$E24 + INPUT!$F24 *LOG10($D30 * K$12)))),
         IF(UPPER(INPUT!$D24)="LOGIT",
            INPUT!$H24 + (INPUT!$I24 - INPUT!$H24) /(1+EXP(-INPUT!$E24 - INPUT!$F24 *LOG10($D30 * K$12))),
            IF(UPPER(INPUT!$D24)="GLOGIT",
               INPUT!$H24 + (INPUT!$I24 - INPUT!$H24) /(1+EXP(-INPUT!$E24 - INPUT!$F24 *LOG10($D30 * K$12)))^INPUT!$G24,
               0
               )
            )
        ),
    " ")</f>
        <v>0</v>
      </c>
      <c r="L30" s="86">
        <f>IF($D30&gt;0,
      IF(UPPER(INPUT!$D24)="WEIBULL",
         INPUT!$H24 + (INPUT!$I24 - INPUT!$H24) * (1-EXP(-EXP(INPUT!$E24 + INPUT!$F24 *LOG10($D30 * L$12)))),
         IF(UPPER(INPUT!$D24)="LOGIT",
            INPUT!$H24 + (INPUT!$I24 - INPUT!$H24) /(1+EXP(-INPUT!$E24 - INPUT!$F24 *LOG10($D30 * L$12))),
            IF(UPPER(INPUT!$D24)="GLOGIT",
               INPUT!$H24 + (INPUT!$I24 - INPUT!$H24) /(1+EXP(-INPUT!$E24 - INPUT!$F24 *LOG10($D30 * L$12)))^INPUT!$G24,
               0
               )
            )
        ),
    " ")</f>
        <v>0</v>
      </c>
      <c r="M30" s="86">
        <f>IF($D30&gt;0,
      IF(UPPER(INPUT!$D24)="WEIBULL",
         INPUT!$H24 + (INPUT!$I24 - INPUT!$H24) * (1-EXP(-EXP(INPUT!$E24 + INPUT!$F24 *LOG10($D30 * M$12)))),
         IF(UPPER(INPUT!$D24)="LOGIT",
            INPUT!$H24 + (INPUT!$I24 - INPUT!$H24) /(1+EXP(-INPUT!$E24 - INPUT!$F24 *LOG10($D30 * M$12))),
            IF(UPPER(INPUT!$D24)="GLOGIT",
               INPUT!$H24 + (INPUT!$I24 - INPUT!$H24) /(1+EXP(-INPUT!$E24 - INPUT!$F24 *LOG10($D30 * M$12)))^INPUT!$G24,
               0
               )
            )
        ),
    " ")</f>
        <v>0</v>
      </c>
      <c r="N30" s="86">
        <f>IF($D30&gt;0,
      IF(UPPER(INPUT!$D24)="WEIBULL",
         INPUT!$H24 + (INPUT!$I24 - INPUT!$H24) * (1-EXP(-EXP(INPUT!$E24 + INPUT!$F24 *LOG10($D30 * N$12)))),
         IF(UPPER(INPUT!$D24)="LOGIT",
            INPUT!$H24 + (INPUT!$I24 - INPUT!$H24) /(1+EXP(-INPUT!$E24 - INPUT!$F24 *LOG10($D30 * N$12))),
            IF(UPPER(INPUT!$D24)="GLOGIT",
               INPUT!$H24 + (INPUT!$I24 - INPUT!$H24) /(1+EXP(-INPUT!$E24 - INPUT!$F24 *LOG10($D30 * N$12)))^INPUT!$G24,
               0
               )
            )
        ),
    " ")</f>
        <v>0</v>
      </c>
      <c r="O30" s="86">
        <f>IF($D30&gt;0,
      IF(UPPER(INPUT!$D24)="WEIBULL",
         INPUT!$H24 + (INPUT!$I24 - INPUT!$H24) * (1-EXP(-EXP(INPUT!$E24 + INPUT!$F24 *LOG10($D30 * O$12)))),
         IF(UPPER(INPUT!$D24)="LOGIT",
            INPUT!$H24 + (INPUT!$I24 - INPUT!$H24) /(1+EXP(-INPUT!$E24 - INPUT!$F24 *LOG10($D30 * O$12))),
            IF(UPPER(INPUT!$D24)="GLOGIT",
               INPUT!$H24 + (INPUT!$I24 - INPUT!$H24) /(1+EXP(-INPUT!$E24 - INPUT!$F24 *LOG10($D30 * O$12)))^INPUT!$G24,
               0
               )
            )
        ),
    " ")</f>
        <v>0</v>
      </c>
      <c r="P30" s="86">
        <f>IF($D30&gt;0,
      IF(UPPER(INPUT!$D24)="WEIBULL",
         INPUT!$H24 + (INPUT!$I24 - INPUT!$H24) * (1-EXP(-EXP(INPUT!$E24 + INPUT!$F24 *LOG10($D30 * P$12)))),
         IF(UPPER(INPUT!$D24)="LOGIT",
            INPUT!$H24 + (INPUT!$I24 - INPUT!$H24) /(1+EXP(-INPUT!$E24 - INPUT!$F24 *LOG10($D30 * P$12))),
            IF(UPPER(INPUT!$D24)="GLOGIT",
               INPUT!$H24 + (INPUT!$I24 - INPUT!$H24) /(1+EXP(-INPUT!$E24 - INPUT!$F24 *LOG10($D30 * P$12)))^INPUT!$G24,
               0
               )
            )
        ),
    " ")</f>
        <v>0</v>
      </c>
      <c r="Q30" s="86">
        <f>IF($D30&gt;0,
      IF(UPPER(INPUT!$D24)="WEIBULL",
         INPUT!$H24 + (INPUT!$I24 - INPUT!$H24) * (1-EXP(-EXP(INPUT!$E24 + INPUT!$F24 *LOG10($D30 * Q$12)))),
         IF(UPPER(INPUT!$D24)="LOGIT",
            INPUT!$H24 + (INPUT!$I24 - INPUT!$H24) /(1+EXP(-INPUT!$E24 - INPUT!$F24 *LOG10($D30 * Q$12))),
            IF(UPPER(INPUT!$D24)="GLOGIT",
               INPUT!$H24 + (INPUT!$I24 - INPUT!$H24) /(1+EXP(-INPUT!$E24 - INPUT!$F24 *LOG10($D30 * Q$12)))^INPUT!$G24,
               0
               )
            )
        ),
    " ")</f>
        <v>0</v>
      </c>
      <c r="R30" s="86">
        <f>IF($D30&gt;0,
      IF(UPPER(INPUT!$D24)="WEIBULL",
         INPUT!$H24 + (INPUT!$I24 - INPUT!$H24) * (1-EXP(-EXP(INPUT!$E24 + INPUT!$F24 *LOG10($D30 * R$12)))),
         IF(UPPER(INPUT!$D24)="LOGIT",
            INPUT!$H24 + (INPUT!$I24 - INPUT!$H24) /(1+EXP(-INPUT!$E24 - INPUT!$F24 *LOG10($D30 * R$12))),
            IF(UPPER(INPUT!$D24)="GLOGIT",
               INPUT!$H24 + (INPUT!$I24 - INPUT!$H24) /(1+EXP(-INPUT!$E24 - INPUT!$F24 *LOG10($D30 * R$12)))^INPUT!$G24,
               0
               )
            )
        ),
    " ")</f>
        <v>0</v>
      </c>
      <c r="S30" s="86">
        <f>IF($D30&gt;0,
      IF(UPPER(INPUT!$D24)="WEIBULL",
         INPUT!$H24 + (INPUT!$I24 - INPUT!$H24) * (1-EXP(-EXP(INPUT!$E24 + INPUT!$F24 *LOG10($D30 * S$12)))),
         IF(UPPER(INPUT!$D24)="LOGIT",
            INPUT!$H24 + (INPUT!$I24 - INPUT!$H24) /(1+EXP(-INPUT!$E24 - INPUT!$F24 *LOG10($D30 * S$12))),
            IF(UPPER(INPUT!$D24)="GLOGIT",
               INPUT!$H24 + (INPUT!$I24 - INPUT!$H24) /(1+EXP(-INPUT!$E24 - INPUT!$F24 *LOG10($D30 * S$12)))^INPUT!$G24,
               0
               )
            )
        ),
    " ")</f>
        <v>0</v>
      </c>
      <c r="T30" s="86">
        <f>IF($D30&gt;0,
      IF(UPPER(INPUT!$D24)="WEIBULL",
         INPUT!$H24 + (INPUT!$I24 - INPUT!$H24) * (1-EXP(-EXP(INPUT!$E24 + INPUT!$F24 *LOG10($D30 * T$12)))),
         IF(UPPER(INPUT!$D24)="LOGIT",
            INPUT!$H24 + (INPUT!$I24 - INPUT!$H24) /(1+EXP(-INPUT!$E24 - INPUT!$F24 *LOG10($D30 * T$12))),
            IF(UPPER(INPUT!$D24)="GLOGIT",
               INPUT!$H24 + (INPUT!$I24 - INPUT!$H24) /(1+EXP(-INPUT!$E24 - INPUT!$F24 *LOG10($D30 * T$12)))^INPUT!$G24,
               0
               )
            )
        ),
    " ")</f>
        <v>0</v>
      </c>
      <c r="U30" s="86">
        <f>IF($D30&gt;0,
      IF(UPPER(INPUT!$D24)="WEIBULL",
         INPUT!$H24 + (INPUT!$I24 - INPUT!$H24) * (1-EXP(-EXP(INPUT!$E24 + INPUT!$F24 *LOG10($D30 * U$12)))),
         IF(UPPER(INPUT!$D24)="LOGIT",
            INPUT!$H24 + (INPUT!$I24 - INPUT!$H24) /(1+EXP(-INPUT!$E24 - INPUT!$F24 *LOG10($D30 * U$12))),
            IF(UPPER(INPUT!$D24)="GLOGIT",
               INPUT!$H24 + (INPUT!$I24 - INPUT!$H24) /(1+EXP(-INPUT!$E24 - INPUT!$F24 *LOG10($D30 * U$12)))^INPUT!$G24,
               0
               )
            )
        ),
    " ")</f>
        <v>0</v>
      </c>
      <c r="V30" s="86">
        <f>IF($D30&gt;0,
      IF(UPPER(INPUT!$D24)="WEIBULL",
         INPUT!$H24 + (INPUT!$I24 - INPUT!$H24) * (1-EXP(-EXP(INPUT!$E24 + INPUT!$F24 *LOG10($D30 * V$12)))),
         IF(UPPER(INPUT!$D24)="LOGIT",
            INPUT!$H24 + (INPUT!$I24 - INPUT!$H24) /(1+EXP(-INPUT!$E24 - INPUT!$F24 *LOG10($D30 * V$12))),
            IF(UPPER(INPUT!$D24)="GLOGIT",
               INPUT!$H24 + (INPUT!$I24 - INPUT!$H24) /(1+EXP(-INPUT!$E24 - INPUT!$F24 *LOG10($D30 * V$12)))^INPUT!$G24,
               0
               )
            )
        ),
    " ")</f>
        <v>0</v>
      </c>
      <c r="W30" s="86">
        <f>IF($D30&gt;0,
      IF(UPPER(INPUT!$D24)="WEIBULL",
         INPUT!$H24 + (INPUT!$I24 - INPUT!$H24) * (1-EXP(-EXP(INPUT!$E24 + INPUT!$F24 *LOG10($D30 * W$12)))),
         IF(UPPER(INPUT!$D24)="LOGIT",
            INPUT!$H24 + (INPUT!$I24 - INPUT!$H24) /(1+EXP(-INPUT!$E24 - INPUT!$F24 *LOG10($D30 * W$12))),
            IF(UPPER(INPUT!$D24)="GLOGIT",
               INPUT!$H24 + (INPUT!$I24 - INPUT!$H24) /(1+EXP(-INPUT!$E24 - INPUT!$F24 *LOG10($D30 * W$12)))^INPUT!$G24,
               0
               )
            )
        ),
    " ")</f>
        <v>0</v>
      </c>
      <c r="X30" s="86">
        <f>IF($D30&gt;0,
      IF(UPPER(INPUT!$D24)="WEIBULL",
         INPUT!$H24 + (INPUT!$I24 - INPUT!$H24) * (1-EXP(-EXP(INPUT!$E24 + INPUT!$F24 *LOG10($D30 * X$12)))),
         IF(UPPER(INPUT!$D24)="LOGIT",
            INPUT!$H24 + (INPUT!$I24 - INPUT!$H24) /(1+EXP(-INPUT!$E24 - INPUT!$F24 *LOG10($D30 * X$12))),
            IF(UPPER(INPUT!$D24)="GLOGIT",
               INPUT!$H24 + (INPUT!$I24 - INPUT!$H24) /(1+EXP(-INPUT!$E24 - INPUT!$F24 *LOG10($D30 * X$12)))^INPUT!$G24,
               0
               )
            )
        ),
    " ")</f>
        <v>0</v>
      </c>
      <c r="Y30" s="86">
        <f>IF($D30&gt;0,
      IF(UPPER(INPUT!$D24)="WEIBULL",
         INPUT!$H24 + (INPUT!$I24 - INPUT!$H24) * (1-EXP(-EXP(INPUT!$E24 + INPUT!$F24 *LOG10($D30 * Y$12)))),
         IF(UPPER(INPUT!$D24)="LOGIT",
            INPUT!$H24 + (INPUT!$I24 - INPUT!$H24) /(1+EXP(-INPUT!$E24 - INPUT!$F24 *LOG10($D30 * Y$12))),
            IF(UPPER(INPUT!$D24)="GLOGIT",
               INPUT!$H24 + (INPUT!$I24 - INPUT!$H24) /(1+EXP(-INPUT!$E24 - INPUT!$F24 *LOG10($D30 * Y$12)))^INPUT!$G24,
               0
               )
            )
        ),
    " ")</f>
        <v>0</v>
      </c>
      <c r="Z30" s="86">
        <f>IF($D30&gt;0,
      IF(UPPER(INPUT!$D24)="WEIBULL",
         INPUT!$H24 + (INPUT!$I24 - INPUT!$H24) * (1-EXP(-EXP(INPUT!$E24 + INPUT!$F24 *LOG10($D30 * Z$12)))),
         IF(UPPER(INPUT!$D24)="LOGIT",
            INPUT!$H24 + (INPUT!$I24 - INPUT!$H24) /(1+EXP(-INPUT!$E24 - INPUT!$F24 *LOG10($D30 * Z$12))),
            IF(UPPER(INPUT!$D24)="GLOGIT",
               INPUT!$H24 + (INPUT!$I24 - INPUT!$H24) /(1+EXP(-INPUT!$E24 - INPUT!$F24 *LOG10($D30 * Z$12)))^INPUT!$G24,
               0
               )
            )
        ),
    " ")</f>
        <v>0</v>
      </c>
      <c r="AA30" s="86">
        <f>IF($D30&gt;0,
      IF(UPPER(INPUT!$D24)="WEIBULL",
         INPUT!$H24 + (INPUT!$I24 - INPUT!$H24) * (1-EXP(-EXP(INPUT!$E24 + INPUT!$F24 *LOG10($D30 * AA$12)))),
         IF(UPPER(INPUT!$D24)="LOGIT",
            INPUT!$H24 + (INPUT!$I24 - INPUT!$H24) /(1+EXP(-INPUT!$E24 - INPUT!$F24 *LOG10($D30 * AA$12))),
            IF(UPPER(INPUT!$D24)="GLOGIT",
               INPUT!$H24 + (INPUT!$I24 - INPUT!$H24) /(1+EXP(-INPUT!$E24 - INPUT!$F24 *LOG10($D30 * AA$12)))^INPUT!$G24,
               0
               )
            )
        ),
    " ")</f>
        <v>0</v>
      </c>
      <c r="AB30" s="86">
        <f>IF($D30&gt;0,
      IF(UPPER(INPUT!$D24)="WEIBULL",
         INPUT!$H24 + (INPUT!$I24 - INPUT!$H24) * (1-EXP(-EXP(INPUT!$E24 + INPUT!$F24 *LOG10($D30 * AB$12)))),
         IF(UPPER(INPUT!$D24)="LOGIT",
            INPUT!$H24 + (INPUT!$I24 - INPUT!$H24) /(1+EXP(-INPUT!$E24 - INPUT!$F24 *LOG10($D30 * AB$12))),
            IF(UPPER(INPUT!$D24)="GLOGIT",
               INPUT!$H24 + (INPUT!$I24 - INPUT!$H24) /(1+EXP(-INPUT!$E24 - INPUT!$F24 *LOG10($D30 * AB$12)))^INPUT!$G24,
               0
               )
            )
        ),
    " ")</f>
        <v>0</v>
      </c>
      <c r="AC30" s="86">
        <f>IF($D30&gt;0,
      IF(UPPER(INPUT!$D24)="WEIBULL",
         INPUT!$H24 + (INPUT!$I24 - INPUT!$H24) * (1-EXP(-EXP(INPUT!$E24 + INPUT!$F24 *LOG10($D30 * AC$12)))),
         IF(UPPER(INPUT!$D24)="LOGIT",
            INPUT!$H24 + (INPUT!$I24 - INPUT!$H24) /(1+EXP(-INPUT!$E24 - INPUT!$F24 *LOG10($D30 * AC$12))),
            IF(UPPER(INPUT!$D24)="GLOGIT",
               INPUT!$H24 + (INPUT!$I24 - INPUT!$H24) /(1+EXP(-INPUT!$E24 - INPUT!$F24 *LOG10($D30 * AC$12)))^INPUT!$G24,
               0
               )
            )
        ),
    " ")</f>
        <v>0</v>
      </c>
      <c r="AD30" s="86">
        <f>IF($D30&gt;0,
      IF(UPPER(INPUT!$D24)="WEIBULL",
         INPUT!$H24 + (INPUT!$I24 - INPUT!$H24) * (1-EXP(-EXP(INPUT!$E24 + INPUT!$F24 *LOG10($D30 * AD$12)))),
         IF(UPPER(INPUT!$D24)="LOGIT",
            INPUT!$H24 + (INPUT!$I24 - INPUT!$H24) /(1+EXP(-INPUT!$E24 - INPUT!$F24 *LOG10($D30 * AD$12))),
            IF(UPPER(INPUT!$D24)="GLOGIT",
               INPUT!$H24 + (INPUT!$I24 - INPUT!$H24) /(1+EXP(-INPUT!$E24 - INPUT!$F24 *LOG10($D30 * AD$12)))^INPUT!$G24,
               0
               )
            )
        ),
    " ")</f>
        <v>0</v>
      </c>
      <c r="AE30" s="86">
        <f>IF($D30&gt;0,
      IF(UPPER(INPUT!$D24)="WEIBULL",
         INPUT!$H24 + (INPUT!$I24 - INPUT!$H24) * (1-EXP(-EXP(INPUT!$E24 + INPUT!$F24 *LOG10($D30 * AE$12)))),
         IF(UPPER(INPUT!$D24)="LOGIT",
            INPUT!$H24 + (INPUT!$I24 - INPUT!$H24) /(1+EXP(-INPUT!$E24 - INPUT!$F24 *LOG10($D30 * AE$12))),
            IF(UPPER(INPUT!$D24)="GLOGIT",
               INPUT!$H24 + (INPUT!$I24 - INPUT!$H24) /(1+EXP(-INPUT!$E24 - INPUT!$F24 *LOG10($D30 * AE$12)))^INPUT!$G24,
               0
               )
            )
        ),
    " ")</f>
        <v>0</v>
      </c>
      <c r="AF30" s="86">
        <f>IF($D30&gt;0,
      IF(UPPER(INPUT!$D24)="WEIBULL",
         INPUT!$H24 + (INPUT!$I24 - INPUT!$H24) * (1-EXP(-EXP(INPUT!$E24 + INPUT!$F24 *LOG10($D30 * AF$12)))),
         IF(UPPER(INPUT!$D24)="LOGIT",
            INPUT!$H24 + (INPUT!$I24 - INPUT!$H24) /(1+EXP(-INPUT!$E24 - INPUT!$F24 *LOG10($D30 * AF$12))),
            IF(UPPER(INPUT!$D24)="GLOGIT",
               INPUT!$H24 + (INPUT!$I24 - INPUT!$H24) /(1+EXP(-INPUT!$E24 - INPUT!$F24 *LOG10($D30 * AF$12)))^INPUT!$G24,
               0
               )
            )
        ),
    " ")</f>
        <v>0</v>
      </c>
      <c r="AG30" s="86">
        <f>IF($D30&gt;0,
      IF(UPPER(INPUT!$D24)="WEIBULL",
         INPUT!$H24 + (INPUT!$I24 - INPUT!$H24) * (1-EXP(-EXP(INPUT!$E24 + INPUT!$F24 *LOG10($D30 * AG$12)))),
         IF(UPPER(INPUT!$D24)="LOGIT",
            INPUT!$H24 + (INPUT!$I24 - INPUT!$H24) /(1+EXP(-INPUT!$E24 - INPUT!$F24 *LOG10($D30 * AG$12))),
            IF(UPPER(INPUT!$D24)="GLOGIT",
               INPUT!$H24 + (INPUT!$I24 - INPUT!$H24) /(1+EXP(-INPUT!$E24 - INPUT!$F24 *LOG10($D30 * AG$12)))^INPUT!$G24,
               0
               )
            )
        ),
    " ")</f>
        <v>0</v>
      </c>
      <c r="AH30" s="86">
        <f>IF($D30&gt;0,
      IF(UPPER(INPUT!$D24)="WEIBULL",
         INPUT!$H24 + (INPUT!$I24 - INPUT!$H24) * (1-EXP(-EXP(INPUT!$E24 + INPUT!$F24 *LOG10($D30 * AH$12)))),
         IF(UPPER(INPUT!$D24)="LOGIT",
            INPUT!$H24 + (INPUT!$I24 - INPUT!$H24) /(1+EXP(-INPUT!$E24 - INPUT!$F24 *LOG10($D30 * AH$12))),
            IF(UPPER(INPUT!$D24)="GLOGIT",
               INPUT!$H24 + (INPUT!$I24 - INPUT!$H24) /(1+EXP(-INPUT!$E24 - INPUT!$F24 *LOG10($D30 * AH$12)))^INPUT!$G24,
               0
               )
            )
        ),
    " ")</f>
        <v>0</v>
      </c>
      <c r="AI30" s="86">
        <f>IF($D30&gt;0,
      IF(UPPER(INPUT!$D24)="WEIBULL",
         INPUT!$H24 + (INPUT!$I24 - INPUT!$H24) * (1-EXP(-EXP(INPUT!$E24 + INPUT!$F24 *LOG10($D30 * AI$12)))),
         IF(UPPER(INPUT!$D24)="LOGIT",
            INPUT!$H24 + (INPUT!$I24 - INPUT!$H24) /(1+EXP(-INPUT!$E24 - INPUT!$F24 *LOG10($D30 * AI$12))),
            IF(UPPER(INPUT!$D24)="GLOGIT",
               INPUT!$H24 + (INPUT!$I24 - INPUT!$H24) /(1+EXP(-INPUT!$E24 - INPUT!$F24 *LOG10($D30 * AI$12)))^INPUT!$G24,
               0
               )
            )
        ),
    " ")</f>
        <v>0</v>
      </c>
      <c r="AJ30" s="86">
        <f>IF($D30&gt;0,
      IF(UPPER(INPUT!$D24)="WEIBULL",
         INPUT!$H24 + (INPUT!$I24 - INPUT!$H24) * (1-EXP(-EXP(INPUT!$E24 + INPUT!$F24 *LOG10($D30 * AJ$12)))),
         IF(UPPER(INPUT!$D24)="LOGIT",
            INPUT!$H24 + (INPUT!$I24 - INPUT!$H24) /(1+EXP(-INPUT!$E24 - INPUT!$F24 *LOG10($D30 * AJ$12))),
            IF(UPPER(INPUT!$D24)="GLOGIT",
               INPUT!$H24 + (INPUT!$I24 - INPUT!$H24) /(1+EXP(-INPUT!$E24 - INPUT!$F24 *LOG10($D30 * AJ$12)))^INPUT!$G24,
               0
               )
            )
        ),
    " ")</f>
        <v>0</v>
      </c>
      <c r="AK30" s="86">
        <f>IF($D30&gt;0,
      IF(UPPER(INPUT!$D24)="WEIBULL",
         INPUT!$H24 + (INPUT!$I24 - INPUT!$H24) * (1-EXP(-EXP(INPUT!$E24 + INPUT!$F24 *LOG10($D30 * AK$12)))),
         IF(UPPER(INPUT!$D24)="LOGIT",
            INPUT!$H24 + (INPUT!$I24 - INPUT!$H24) /(1+EXP(-INPUT!$E24 - INPUT!$F24 *LOG10($D30 * AK$12))),
            IF(UPPER(INPUT!$D24)="GLOGIT",
               INPUT!$H24 + (INPUT!$I24 - INPUT!$H24) /(1+EXP(-INPUT!$E24 - INPUT!$F24 *LOG10($D30 * AK$12)))^INPUT!$G24,
               0
               )
            )
        ),
    " ")</f>
        <v>0</v>
      </c>
      <c r="AL30" s="86">
        <f>IF($D30&gt;0,
      IF(UPPER(INPUT!$D24)="WEIBULL",
         INPUT!$H24 + (INPUT!$I24 - INPUT!$H24) * (1-EXP(-EXP(INPUT!$E24 + INPUT!$F24 *LOG10($D30 * AL$12)))),
         IF(UPPER(INPUT!$D24)="LOGIT",
            INPUT!$H24 + (INPUT!$I24 - INPUT!$H24) /(1+EXP(-INPUT!$E24 - INPUT!$F24 *LOG10($D30 * AL$12))),
            IF(UPPER(INPUT!$D24)="GLOGIT",
               INPUT!$H24 + (INPUT!$I24 - INPUT!$H24) /(1+EXP(-INPUT!$E24 - INPUT!$F24 *LOG10($D30 * AL$12)))^INPUT!$G24,
               0
               )
            )
        ),
    " ")</f>
        <v>0</v>
      </c>
      <c r="AM30" s="86">
        <f>IF($D30&gt;0,
      IF(UPPER(INPUT!$D24)="WEIBULL",
         INPUT!$H24 + (INPUT!$I24 - INPUT!$H24) * (1-EXP(-EXP(INPUT!$E24 + INPUT!$F24 *LOG10($D30 * AM$12)))),
         IF(UPPER(INPUT!$D24)="LOGIT",
            INPUT!$H24 + (INPUT!$I24 - INPUT!$H24) /(1+EXP(-INPUT!$E24 - INPUT!$F24 *LOG10($D30 * AM$12))),
            IF(UPPER(INPUT!$D24)="GLOGIT",
               INPUT!$H24 + (INPUT!$I24 - INPUT!$H24) /(1+EXP(-INPUT!$E24 - INPUT!$F24 *LOG10($D30 * AM$12)))^INPUT!$G24,
               0
               )
            )
        ),
    " ")</f>
        <v>0</v>
      </c>
      <c r="AN30" s="86">
        <f>IF($D30&gt;0,
      IF(UPPER(INPUT!$D24)="WEIBULL",
         INPUT!$H24 + (INPUT!$I24 - INPUT!$H24) * (1-EXP(-EXP(INPUT!$E24 + INPUT!$F24 *LOG10($D30 * AN$12)))),
         IF(UPPER(INPUT!$D24)="LOGIT",
            INPUT!$H24 + (INPUT!$I24 - INPUT!$H24) /(1+EXP(-INPUT!$E24 - INPUT!$F24 *LOG10($D30 * AN$12))),
            IF(UPPER(INPUT!$D24)="GLOGIT",
               INPUT!$H24 + (INPUT!$I24 - INPUT!$H24) /(1+EXP(-INPUT!$E24 - INPUT!$F24 *LOG10($D30 * AN$12)))^INPUT!$G24,
               0
               )
            )
        ),
    " ")</f>
        <v>0</v>
      </c>
      <c r="AO30" s="86">
        <f>IF($D30&gt;0,
      IF(UPPER(INPUT!$D24)="WEIBULL",
         INPUT!$H24 + (INPUT!$I24 - INPUT!$H24) * (1-EXP(-EXP(INPUT!$E24 + INPUT!$F24 *LOG10($D30 * AO$12)))),
         IF(UPPER(INPUT!$D24)="LOGIT",
            INPUT!$H24 + (INPUT!$I24 - INPUT!$H24) /(1+EXP(-INPUT!$E24 - INPUT!$F24 *LOG10($D30 * AO$12))),
            IF(UPPER(INPUT!$D24)="GLOGIT",
               INPUT!$H24 + (INPUT!$I24 - INPUT!$H24) /(1+EXP(-INPUT!$E24 - INPUT!$F24 *LOG10($D30 * AO$12)))^INPUT!$G24,
               0
               )
            )
        ),
    " ")</f>
        <v>0</v>
      </c>
      <c r="AP30" s="86">
        <f>IF($D30&gt;0,
      IF(UPPER(INPUT!$D24)="WEIBULL",
         INPUT!$H24 + (INPUT!$I24 - INPUT!$H24) * (1-EXP(-EXP(INPUT!$E24 + INPUT!$F24 *LOG10($D30 * AP$12)))),
         IF(UPPER(INPUT!$D24)="LOGIT",
            INPUT!$H24 + (INPUT!$I24 - INPUT!$H24) /(1+EXP(-INPUT!$E24 - INPUT!$F24 *LOG10($D30 * AP$12))),
            IF(UPPER(INPUT!$D24)="GLOGIT",
               INPUT!$H24 + (INPUT!$I24 - INPUT!$H24) /(1+EXP(-INPUT!$E24 - INPUT!$F24 *LOG10($D30 * AP$12)))^INPUT!$G24,
               0
               )
            )
        ),
    " ")</f>
        <v>0</v>
      </c>
      <c r="AQ30" s="86">
        <f>IF($D30&gt;0,
      IF(UPPER(INPUT!$D24)="WEIBULL",
         INPUT!$H24 + (INPUT!$I24 - INPUT!$H24) * (1-EXP(-EXP(INPUT!$E24 + INPUT!$F24 *LOG10($D30 * AQ$12)))),
         IF(UPPER(INPUT!$D24)="LOGIT",
            INPUT!$H24 + (INPUT!$I24 - INPUT!$H24) /(1+EXP(-INPUT!$E24 - INPUT!$F24 *LOG10($D30 * AQ$12))),
            IF(UPPER(INPUT!$D24)="GLOGIT",
               INPUT!$H24 + (INPUT!$I24 - INPUT!$H24) /(1+EXP(-INPUT!$E24 - INPUT!$F24 *LOG10($D30 * AQ$12)))^INPUT!$G24,
               0
               )
            )
        ),
    " ")</f>
        <v>0</v>
      </c>
      <c r="AR30" s="86">
        <f>IF($D30&gt;0,
      IF(UPPER(INPUT!$D24)="WEIBULL",
         INPUT!$H24 + (INPUT!$I24 - INPUT!$H24) * (1-EXP(-EXP(INPUT!$E24 + INPUT!$F24 *LOG10($D30 * AR$12)))),
         IF(UPPER(INPUT!$D24)="LOGIT",
            INPUT!$H24 + (INPUT!$I24 - INPUT!$H24) /(1+EXP(-INPUT!$E24 - INPUT!$F24 *LOG10($D30 * AR$12))),
            IF(UPPER(INPUT!$D24)="GLOGIT",
               INPUT!$H24 + (INPUT!$I24 - INPUT!$H24) /(1+EXP(-INPUT!$E24 - INPUT!$F24 *LOG10($D30 * AR$12)))^INPUT!$G24,
               0
               )
            )
        ),
    " ")</f>
        <v>0</v>
      </c>
      <c r="AS30" s="86">
        <f>IF($D30&gt;0,
      IF(UPPER(INPUT!$D24)="WEIBULL",
         INPUT!$H24 + (INPUT!$I24 - INPUT!$H24) * (1-EXP(-EXP(INPUT!$E24 + INPUT!$F24 *LOG10($D30 * AS$12)))),
         IF(UPPER(INPUT!$D24)="LOGIT",
            INPUT!$H24 + (INPUT!$I24 - INPUT!$H24) /(1+EXP(-INPUT!$E24 - INPUT!$F24 *LOG10($D30 * AS$12))),
            IF(UPPER(INPUT!$D24)="GLOGIT",
               INPUT!$H24 + (INPUT!$I24 - INPUT!$H24) /(1+EXP(-INPUT!$E24 - INPUT!$F24 *LOG10($D30 * AS$12)))^INPUT!$G24,
               0
               )
            )
        ),
    " ")</f>
        <v>0</v>
      </c>
      <c r="AT30" s="86">
        <f>IF($D30&gt;0,
      IF(UPPER(INPUT!$D24)="WEIBULL",
         INPUT!$H24 + (INPUT!$I24 - INPUT!$H24) * (1-EXP(-EXP(INPUT!$E24 + INPUT!$F24 *LOG10($D30 * AT$12)))),
         IF(UPPER(INPUT!$D24)="LOGIT",
            INPUT!$H24 + (INPUT!$I24 - INPUT!$H24) /(1+EXP(-INPUT!$E24 - INPUT!$F24 *LOG10($D30 * AT$12))),
            IF(UPPER(INPUT!$D24)="GLOGIT",
               INPUT!$H24 + (INPUT!$I24 - INPUT!$H24) /(1+EXP(-INPUT!$E24 - INPUT!$F24 *LOG10($D30 * AT$12)))^INPUT!$G24,
               0
               )
            )
        ),
    " ")</f>
        <v>0</v>
      </c>
      <c r="AU30" s="86">
        <f>IF($D30&gt;0,
      IF(UPPER(INPUT!$D24)="WEIBULL",
         INPUT!$H24 + (INPUT!$I24 - INPUT!$H24) * (1-EXP(-EXP(INPUT!$E24 + INPUT!$F24 *LOG10($D30 * AU$12)))),
         IF(UPPER(INPUT!$D24)="LOGIT",
            INPUT!$H24 + (INPUT!$I24 - INPUT!$H24) /(1+EXP(-INPUT!$E24 - INPUT!$F24 *LOG10($D30 * AU$12))),
            IF(UPPER(INPUT!$D24)="GLOGIT",
               INPUT!$H24 + (INPUT!$I24 - INPUT!$H24) /(1+EXP(-INPUT!$E24 - INPUT!$F24 *LOG10($D30 * AU$12)))^INPUT!$G24,
               0
               )
            )
        ),
    " ")</f>
        <v>0</v>
      </c>
      <c r="AV30" s="86">
        <f>IF($D30&gt;0,
      IF(UPPER(INPUT!$D24)="WEIBULL",
         INPUT!$H24 + (INPUT!$I24 - INPUT!$H24) * (1-EXP(-EXP(INPUT!$E24 + INPUT!$F24 *LOG10($D30 * AV$12)))),
         IF(UPPER(INPUT!$D24)="LOGIT",
            INPUT!$H24 + (INPUT!$I24 - INPUT!$H24) /(1+EXP(-INPUT!$E24 - INPUT!$F24 *LOG10($D30 * AV$12))),
            IF(UPPER(INPUT!$D24)="GLOGIT",
               INPUT!$H24 + (INPUT!$I24 - INPUT!$H24) /(1+EXP(-INPUT!$E24 - INPUT!$F24 *LOG10($D30 * AV$12)))^INPUT!$G24,
               0
               )
            )
        ),
    " ")</f>
        <v>0</v>
      </c>
      <c r="AW30" s="86">
        <f>IF($D30&gt;0,
      IF(UPPER(INPUT!$D24)="WEIBULL",
         INPUT!$H24 + (INPUT!$I24 - INPUT!$H24) * (1-EXP(-EXP(INPUT!$E24 + INPUT!$F24 *LOG10($D30 * AW$12)))),
         IF(UPPER(INPUT!$D24)="LOGIT",
            INPUT!$H24 + (INPUT!$I24 - INPUT!$H24) /(1+EXP(-INPUT!$E24 - INPUT!$F24 *LOG10($D30 * AW$12))),
            IF(UPPER(INPUT!$D24)="GLOGIT",
               INPUT!$H24 + (INPUT!$I24 - INPUT!$H24) /(1+EXP(-INPUT!$E24 - INPUT!$F24 *LOG10($D30 * AW$12)))^INPUT!$G24,
               0
               )
            )
        ),
    " ")</f>
        <v>0</v>
      </c>
      <c r="AX30" s="86">
        <f>IF($D30&gt;0,
      IF(UPPER(INPUT!$D24)="WEIBULL",
         INPUT!$H24 + (INPUT!$I24 - INPUT!$H24) * (1-EXP(-EXP(INPUT!$E24 + INPUT!$F24 *LOG10($D30 * AX$12)))),
         IF(UPPER(INPUT!$D24)="LOGIT",
            INPUT!$H24 + (INPUT!$I24 - INPUT!$H24) /(1+EXP(-INPUT!$E24 - INPUT!$F24 *LOG10($D30 * AX$12))),
            IF(UPPER(INPUT!$D24)="GLOGIT",
               INPUT!$H24 + (INPUT!$I24 - INPUT!$H24) /(1+EXP(-INPUT!$E24 - INPUT!$F24 *LOG10($D30 * AX$12)))^INPUT!$G24,
               0
               )
            )
        ),
    " ")</f>
        <v>0</v>
      </c>
      <c r="AY30" s="86">
        <f>IF($D30&gt;0,
      IF(UPPER(INPUT!$D24)="WEIBULL",
         INPUT!$H24 + (INPUT!$I24 - INPUT!$H24) * (1-EXP(-EXP(INPUT!$E24 + INPUT!$F24 *LOG10($D30 * AY$12)))),
         IF(UPPER(INPUT!$D24)="LOGIT",
            INPUT!$H24 + (INPUT!$I24 - INPUT!$H24) /(1+EXP(-INPUT!$E24 - INPUT!$F24 *LOG10($D30 * AY$12))),
            IF(UPPER(INPUT!$D24)="GLOGIT",
               INPUT!$H24 + (INPUT!$I24 - INPUT!$H24) /(1+EXP(-INPUT!$E24 - INPUT!$F24 *LOG10($D30 * AY$12)))^INPUT!$G24,
               0
               )
            )
        ),
    " ")</f>
        <v>0</v>
      </c>
      <c r="AZ30" s="86">
        <f>IF($D30&gt;0,
      IF(UPPER(INPUT!$D24)="WEIBULL",
         INPUT!$H24 + (INPUT!$I24 - INPUT!$H24) * (1-EXP(-EXP(INPUT!$E24 + INPUT!$F24 *LOG10($D30 * AZ$12)))),
         IF(UPPER(INPUT!$D24)="LOGIT",
            INPUT!$H24 + (INPUT!$I24 - INPUT!$H24) /(1+EXP(-INPUT!$E24 - INPUT!$F24 *LOG10($D30 * AZ$12))),
            IF(UPPER(INPUT!$D24)="GLOGIT",
               INPUT!$H24 + (INPUT!$I24 - INPUT!$H24) /(1+EXP(-INPUT!$E24 - INPUT!$F24 *LOG10($D30 * AZ$12)))^INPUT!$G24,
               0
               )
            )
        ),
    " ")</f>
        <v>0</v>
      </c>
      <c r="BA30" s="86">
        <f>IF($D30&gt;0,
      IF(UPPER(INPUT!$D24)="WEIBULL",
         INPUT!$H24 + (INPUT!$I24 - INPUT!$H24) * (1-EXP(-EXP(INPUT!$E24 + INPUT!$F24 *LOG10($D30 * BA$12)))),
         IF(UPPER(INPUT!$D24)="LOGIT",
            INPUT!$H24 + (INPUT!$I24 - INPUT!$H24) /(1+EXP(-INPUT!$E24 - INPUT!$F24 *LOG10($D30 * BA$12))),
            IF(UPPER(INPUT!$D24)="GLOGIT",
               INPUT!$H24 + (INPUT!$I24 - INPUT!$H24) /(1+EXP(-INPUT!$E24 - INPUT!$F24 *LOG10($D30 * BA$12)))^INPUT!$G24,
               0
               )
            )
        ),
    " ")</f>
        <v>0</v>
      </c>
      <c r="BB30" s="86">
        <f>IF($D30&gt;0,
      IF(UPPER(INPUT!$D24)="WEIBULL",
         INPUT!$H24 + (INPUT!$I24 - INPUT!$H24) * (1-EXP(-EXP(INPUT!$E24 + INPUT!$F24 *LOG10($D30 * BB$12)))),
         IF(UPPER(INPUT!$D24)="LOGIT",
            INPUT!$H24 + (INPUT!$I24 - INPUT!$H24) /(1+EXP(-INPUT!$E24 - INPUT!$F24 *LOG10($D30 * BB$12))),
            IF(UPPER(INPUT!$D24)="GLOGIT",
               INPUT!$H24 + (INPUT!$I24 - INPUT!$H24) /(1+EXP(-INPUT!$E24 - INPUT!$F24 *LOG10($D30 * BB$12)))^INPUT!$G24,
               0
               )
            )
        ),
    " ")</f>
        <v>0</v>
      </c>
      <c r="BC30" s="87">
        <f>IF($D30&gt;0,
      IF(UPPER(INPUT!$D24)="WEIBULL",
         INPUT!$H24 + (INPUT!$I24 - INPUT!$H24) * (1-EXP(-EXP(INPUT!$E24 + INPUT!$F24 *LOG10($D30 * BC$12)))),
         IF(UPPER(INPUT!$D24)="LOGIT",
            INPUT!$H24 + (INPUT!$I24 - INPUT!$H24) /(1+EXP(-INPUT!$E24 - INPUT!$F24 *LOG10($D30 * BC$12))),
            IF(UPPER(INPUT!$D24)="GLOGIT",
               INPUT!$H24 + (INPUT!$I24 - INPUT!$H24) /(1+EXP(-INPUT!$E24 - INPUT!$F24 *LOG10($D30 * BC$12)))^INPUT!$G24,
               0
               )
            )
        ),
    " ")</f>
        <v>0</v>
      </c>
    </row>
    <row r="31" spans="2:55" x14ac:dyDescent="0.4">
      <c r="B31" s="41"/>
      <c r="C31" s="1">
        <f>INPUT!C25</f>
        <v>0</v>
      </c>
      <c r="D31" s="2">
        <f>INPUT!L25</f>
        <v>1.1386891576449156E-53</v>
      </c>
      <c r="E31" s="85">
        <f>IF($D31&gt;0,
      IF(UPPER(INPUT!$D25)="WEIBULL",
         INPUT!$H25 + (INPUT!$I25 - INPUT!$H25) * (1-EXP(-EXP(INPUT!$E25 + INPUT!$F25 *LOG10($D31 * E$12)))),
         IF(UPPER(INPUT!$D25)="LOGIT",
            INPUT!$H25 + (INPUT!$I25 - INPUT!$H25) /(1+EXP(-INPUT!$E25 - INPUT!$F25 *LOG10($D31 * E$12))),
            IF(UPPER(INPUT!$D25)="GLOGIT",
               INPUT!$H25 + (INPUT!$I25 - INPUT!$H25) /(1+EXP(-INPUT!$E25 - INPUT!$F25 *LOG10($D31 * E$12)))^INPUT!$G25,
               0
               )
            )
        ),
    " ")</f>
        <v>0</v>
      </c>
      <c r="F31" s="86">
        <f>IF($D31&gt;0,
      IF(UPPER(INPUT!$D25)="WEIBULL",
         INPUT!$H25 + (INPUT!$I25 - INPUT!$H25) * (1-EXP(-EXP(INPUT!$E25 + INPUT!$F25 *LOG10($D31 * F$12)))),
         IF(UPPER(INPUT!$D25)="LOGIT",
            INPUT!$H25 + (INPUT!$I25 - INPUT!$H25) /(1+EXP(-INPUT!$E25 - INPUT!$F25 *LOG10($D31 * F$12))),
            IF(UPPER(INPUT!$D25)="GLOGIT",
               INPUT!$H25 + (INPUT!$I25 - INPUT!$H25) /(1+EXP(-INPUT!$E25 - INPUT!$F25 *LOG10($D31 * F$12)))^INPUT!$G25,
               0
               )
            )
        ),
    " ")</f>
        <v>0</v>
      </c>
      <c r="G31" s="86">
        <f>IF($D31&gt;0,
      IF(UPPER(INPUT!$D25)="WEIBULL",
         INPUT!$H25 + (INPUT!$I25 - INPUT!$H25) * (1-EXP(-EXP(INPUT!$E25 + INPUT!$F25 *LOG10($D31 * G$12)))),
         IF(UPPER(INPUT!$D25)="LOGIT",
            INPUT!$H25 + (INPUT!$I25 - INPUT!$H25) /(1+EXP(-INPUT!$E25 - INPUT!$F25 *LOG10($D31 * G$12))),
            IF(UPPER(INPUT!$D25)="GLOGIT",
               INPUT!$H25 + (INPUT!$I25 - INPUT!$H25) /(1+EXP(-INPUT!$E25 - INPUT!$F25 *LOG10($D31 * G$12)))^INPUT!$G25,
               0
               )
            )
        ),
    " ")</f>
        <v>0</v>
      </c>
      <c r="H31" s="86">
        <f>IF($D31&gt;0,
      IF(UPPER(INPUT!$D25)="WEIBULL",
         INPUT!$H25 + (INPUT!$I25 - INPUT!$H25) * (1-EXP(-EXP(INPUT!$E25 + INPUT!$F25 *LOG10($D31 * H$12)))),
         IF(UPPER(INPUT!$D25)="LOGIT",
            INPUT!$H25 + (INPUT!$I25 - INPUT!$H25) /(1+EXP(-INPUT!$E25 - INPUT!$F25 *LOG10($D31 * H$12))),
            IF(UPPER(INPUT!$D25)="GLOGIT",
               INPUT!$H25 + (INPUT!$I25 - INPUT!$H25) /(1+EXP(-INPUT!$E25 - INPUT!$F25 *LOG10($D31 * H$12)))^INPUT!$G25,
               0
               )
            )
        ),
    " ")</f>
        <v>0</v>
      </c>
      <c r="I31" s="86">
        <f>IF($D31&gt;0,
      IF(UPPER(INPUT!$D25)="WEIBULL",
         INPUT!$H25 + (INPUT!$I25 - INPUT!$H25) * (1-EXP(-EXP(INPUT!$E25 + INPUT!$F25 *LOG10($D31 * I$12)))),
         IF(UPPER(INPUT!$D25)="LOGIT",
            INPUT!$H25 + (INPUT!$I25 - INPUT!$H25) /(1+EXP(-INPUT!$E25 - INPUT!$F25 *LOG10($D31 * I$12))),
            IF(UPPER(INPUT!$D25)="GLOGIT",
               INPUT!$H25 + (INPUT!$I25 - INPUT!$H25) /(1+EXP(-INPUT!$E25 - INPUT!$F25 *LOG10($D31 * I$12)))^INPUT!$G25,
               0
               )
            )
        ),
    " ")</f>
        <v>0</v>
      </c>
      <c r="J31" s="86">
        <f>IF($D31&gt;0,
      IF(UPPER(INPUT!$D25)="WEIBULL",
         INPUT!$H25 + (INPUT!$I25 - INPUT!$H25) * (1-EXP(-EXP(INPUT!$E25 + INPUT!$F25 *LOG10($D31 * J$12)))),
         IF(UPPER(INPUT!$D25)="LOGIT",
            INPUT!$H25 + (INPUT!$I25 - INPUT!$H25) /(1+EXP(-INPUT!$E25 - INPUT!$F25 *LOG10($D31 * J$12))),
            IF(UPPER(INPUT!$D25)="GLOGIT",
               INPUT!$H25 + (INPUT!$I25 - INPUT!$H25) /(1+EXP(-INPUT!$E25 - INPUT!$F25 *LOG10($D31 * J$12)))^INPUT!$G25,
               0
               )
            )
        ),
    " ")</f>
        <v>0</v>
      </c>
      <c r="K31" s="86">
        <f>IF($D31&gt;0,
      IF(UPPER(INPUT!$D25)="WEIBULL",
         INPUT!$H25 + (INPUT!$I25 - INPUT!$H25) * (1-EXP(-EXP(INPUT!$E25 + INPUT!$F25 *LOG10($D31 * K$12)))),
         IF(UPPER(INPUT!$D25)="LOGIT",
            INPUT!$H25 + (INPUT!$I25 - INPUT!$H25) /(1+EXP(-INPUT!$E25 - INPUT!$F25 *LOG10($D31 * K$12))),
            IF(UPPER(INPUT!$D25)="GLOGIT",
               INPUT!$H25 + (INPUT!$I25 - INPUT!$H25) /(1+EXP(-INPUT!$E25 - INPUT!$F25 *LOG10($D31 * K$12)))^INPUT!$G25,
               0
               )
            )
        ),
    " ")</f>
        <v>0</v>
      </c>
      <c r="L31" s="86">
        <f>IF($D31&gt;0,
      IF(UPPER(INPUT!$D25)="WEIBULL",
         INPUT!$H25 + (INPUT!$I25 - INPUT!$H25) * (1-EXP(-EXP(INPUT!$E25 + INPUT!$F25 *LOG10($D31 * L$12)))),
         IF(UPPER(INPUT!$D25)="LOGIT",
            INPUT!$H25 + (INPUT!$I25 - INPUT!$H25) /(1+EXP(-INPUT!$E25 - INPUT!$F25 *LOG10($D31 * L$12))),
            IF(UPPER(INPUT!$D25)="GLOGIT",
               INPUT!$H25 + (INPUT!$I25 - INPUT!$H25) /(1+EXP(-INPUT!$E25 - INPUT!$F25 *LOG10($D31 * L$12)))^INPUT!$G25,
               0
               )
            )
        ),
    " ")</f>
        <v>0</v>
      </c>
      <c r="M31" s="86">
        <f>IF($D31&gt;0,
      IF(UPPER(INPUT!$D25)="WEIBULL",
         INPUT!$H25 + (INPUT!$I25 - INPUT!$H25) * (1-EXP(-EXP(INPUT!$E25 + INPUT!$F25 *LOG10($D31 * M$12)))),
         IF(UPPER(INPUT!$D25)="LOGIT",
            INPUT!$H25 + (INPUT!$I25 - INPUT!$H25) /(1+EXP(-INPUT!$E25 - INPUT!$F25 *LOG10($D31 * M$12))),
            IF(UPPER(INPUT!$D25)="GLOGIT",
               INPUT!$H25 + (INPUT!$I25 - INPUT!$H25) /(1+EXP(-INPUT!$E25 - INPUT!$F25 *LOG10($D31 * M$12)))^INPUT!$G25,
               0
               )
            )
        ),
    " ")</f>
        <v>0</v>
      </c>
      <c r="N31" s="86">
        <f>IF($D31&gt;0,
      IF(UPPER(INPUT!$D25)="WEIBULL",
         INPUT!$H25 + (INPUT!$I25 - INPUT!$H25) * (1-EXP(-EXP(INPUT!$E25 + INPUT!$F25 *LOG10($D31 * N$12)))),
         IF(UPPER(INPUT!$D25)="LOGIT",
            INPUT!$H25 + (INPUT!$I25 - INPUT!$H25) /(1+EXP(-INPUT!$E25 - INPUT!$F25 *LOG10($D31 * N$12))),
            IF(UPPER(INPUT!$D25)="GLOGIT",
               INPUT!$H25 + (INPUT!$I25 - INPUT!$H25) /(1+EXP(-INPUT!$E25 - INPUT!$F25 *LOG10($D31 * N$12)))^INPUT!$G25,
               0
               )
            )
        ),
    " ")</f>
        <v>0</v>
      </c>
      <c r="O31" s="86">
        <f>IF($D31&gt;0,
      IF(UPPER(INPUT!$D25)="WEIBULL",
         INPUT!$H25 + (INPUT!$I25 - INPUT!$H25) * (1-EXP(-EXP(INPUT!$E25 + INPUT!$F25 *LOG10($D31 * O$12)))),
         IF(UPPER(INPUT!$D25)="LOGIT",
            INPUT!$H25 + (INPUT!$I25 - INPUT!$H25) /(1+EXP(-INPUT!$E25 - INPUT!$F25 *LOG10($D31 * O$12))),
            IF(UPPER(INPUT!$D25)="GLOGIT",
               INPUT!$H25 + (INPUT!$I25 - INPUT!$H25) /(1+EXP(-INPUT!$E25 - INPUT!$F25 *LOG10($D31 * O$12)))^INPUT!$G25,
               0
               )
            )
        ),
    " ")</f>
        <v>0</v>
      </c>
      <c r="P31" s="86">
        <f>IF($D31&gt;0,
      IF(UPPER(INPUT!$D25)="WEIBULL",
         INPUT!$H25 + (INPUT!$I25 - INPUT!$H25) * (1-EXP(-EXP(INPUT!$E25 + INPUT!$F25 *LOG10($D31 * P$12)))),
         IF(UPPER(INPUT!$D25)="LOGIT",
            INPUT!$H25 + (INPUT!$I25 - INPUT!$H25) /(1+EXP(-INPUT!$E25 - INPUT!$F25 *LOG10($D31 * P$12))),
            IF(UPPER(INPUT!$D25)="GLOGIT",
               INPUT!$H25 + (INPUT!$I25 - INPUT!$H25) /(1+EXP(-INPUT!$E25 - INPUT!$F25 *LOG10($D31 * P$12)))^INPUT!$G25,
               0
               )
            )
        ),
    " ")</f>
        <v>0</v>
      </c>
      <c r="Q31" s="86">
        <f>IF($D31&gt;0,
      IF(UPPER(INPUT!$D25)="WEIBULL",
         INPUT!$H25 + (INPUT!$I25 - INPUT!$H25) * (1-EXP(-EXP(INPUT!$E25 + INPUT!$F25 *LOG10($D31 * Q$12)))),
         IF(UPPER(INPUT!$D25)="LOGIT",
            INPUT!$H25 + (INPUT!$I25 - INPUT!$H25) /(1+EXP(-INPUT!$E25 - INPUT!$F25 *LOG10($D31 * Q$12))),
            IF(UPPER(INPUT!$D25)="GLOGIT",
               INPUT!$H25 + (INPUT!$I25 - INPUT!$H25) /(1+EXP(-INPUT!$E25 - INPUT!$F25 *LOG10($D31 * Q$12)))^INPUT!$G25,
               0
               )
            )
        ),
    " ")</f>
        <v>0</v>
      </c>
      <c r="R31" s="86">
        <f>IF($D31&gt;0,
      IF(UPPER(INPUT!$D25)="WEIBULL",
         INPUT!$H25 + (INPUT!$I25 - INPUT!$H25) * (1-EXP(-EXP(INPUT!$E25 + INPUT!$F25 *LOG10($D31 * R$12)))),
         IF(UPPER(INPUT!$D25)="LOGIT",
            INPUT!$H25 + (INPUT!$I25 - INPUT!$H25) /(1+EXP(-INPUT!$E25 - INPUT!$F25 *LOG10($D31 * R$12))),
            IF(UPPER(INPUT!$D25)="GLOGIT",
               INPUT!$H25 + (INPUT!$I25 - INPUT!$H25) /(1+EXP(-INPUT!$E25 - INPUT!$F25 *LOG10($D31 * R$12)))^INPUT!$G25,
               0
               )
            )
        ),
    " ")</f>
        <v>0</v>
      </c>
      <c r="S31" s="86">
        <f>IF($D31&gt;0,
      IF(UPPER(INPUT!$D25)="WEIBULL",
         INPUT!$H25 + (INPUT!$I25 - INPUT!$H25) * (1-EXP(-EXP(INPUT!$E25 + INPUT!$F25 *LOG10($D31 * S$12)))),
         IF(UPPER(INPUT!$D25)="LOGIT",
            INPUT!$H25 + (INPUT!$I25 - INPUT!$H25) /(1+EXP(-INPUT!$E25 - INPUT!$F25 *LOG10($D31 * S$12))),
            IF(UPPER(INPUT!$D25)="GLOGIT",
               INPUT!$H25 + (INPUT!$I25 - INPUT!$H25) /(1+EXP(-INPUT!$E25 - INPUT!$F25 *LOG10($D31 * S$12)))^INPUT!$G25,
               0
               )
            )
        ),
    " ")</f>
        <v>0</v>
      </c>
      <c r="T31" s="86">
        <f>IF($D31&gt;0,
      IF(UPPER(INPUT!$D25)="WEIBULL",
         INPUT!$H25 + (INPUT!$I25 - INPUT!$H25) * (1-EXP(-EXP(INPUT!$E25 + INPUT!$F25 *LOG10($D31 * T$12)))),
         IF(UPPER(INPUT!$D25)="LOGIT",
            INPUT!$H25 + (INPUT!$I25 - INPUT!$H25) /(1+EXP(-INPUT!$E25 - INPUT!$F25 *LOG10($D31 * T$12))),
            IF(UPPER(INPUT!$D25)="GLOGIT",
               INPUT!$H25 + (INPUT!$I25 - INPUT!$H25) /(1+EXP(-INPUT!$E25 - INPUT!$F25 *LOG10($D31 * T$12)))^INPUT!$G25,
               0
               )
            )
        ),
    " ")</f>
        <v>0</v>
      </c>
      <c r="U31" s="86">
        <f>IF($D31&gt;0,
      IF(UPPER(INPUT!$D25)="WEIBULL",
         INPUT!$H25 + (INPUT!$I25 - INPUT!$H25) * (1-EXP(-EXP(INPUT!$E25 + INPUT!$F25 *LOG10($D31 * U$12)))),
         IF(UPPER(INPUT!$D25)="LOGIT",
            INPUT!$H25 + (INPUT!$I25 - INPUT!$H25) /(1+EXP(-INPUT!$E25 - INPUT!$F25 *LOG10($D31 * U$12))),
            IF(UPPER(INPUT!$D25)="GLOGIT",
               INPUT!$H25 + (INPUT!$I25 - INPUT!$H25) /(1+EXP(-INPUT!$E25 - INPUT!$F25 *LOG10($D31 * U$12)))^INPUT!$G25,
               0
               )
            )
        ),
    " ")</f>
        <v>0</v>
      </c>
      <c r="V31" s="86">
        <f>IF($D31&gt;0,
      IF(UPPER(INPUT!$D25)="WEIBULL",
         INPUT!$H25 + (INPUT!$I25 - INPUT!$H25) * (1-EXP(-EXP(INPUT!$E25 + INPUT!$F25 *LOG10($D31 * V$12)))),
         IF(UPPER(INPUT!$D25)="LOGIT",
            INPUT!$H25 + (INPUT!$I25 - INPUT!$H25) /(1+EXP(-INPUT!$E25 - INPUT!$F25 *LOG10($D31 * V$12))),
            IF(UPPER(INPUT!$D25)="GLOGIT",
               INPUT!$H25 + (INPUT!$I25 - INPUT!$H25) /(1+EXP(-INPUT!$E25 - INPUT!$F25 *LOG10($D31 * V$12)))^INPUT!$G25,
               0
               )
            )
        ),
    " ")</f>
        <v>0</v>
      </c>
      <c r="W31" s="86">
        <f>IF($D31&gt;0,
      IF(UPPER(INPUT!$D25)="WEIBULL",
         INPUT!$H25 + (INPUT!$I25 - INPUT!$H25) * (1-EXP(-EXP(INPUT!$E25 + INPUT!$F25 *LOG10($D31 * W$12)))),
         IF(UPPER(INPUT!$D25)="LOGIT",
            INPUT!$H25 + (INPUT!$I25 - INPUT!$H25) /(1+EXP(-INPUT!$E25 - INPUT!$F25 *LOG10($D31 * W$12))),
            IF(UPPER(INPUT!$D25)="GLOGIT",
               INPUT!$H25 + (INPUT!$I25 - INPUT!$H25) /(1+EXP(-INPUT!$E25 - INPUT!$F25 *LOG10($D31 * W$12)))^INPUT!$G25,
               0
               )
            )
        ),
    " ")</f>
        <v>0</v>
      </c>
      <c r="X31" s="86">
        <f>IF($D31&gt;0,
      IF(UPPER(INPUT!$D25)="WEIBULL",
         INPUT!$H25 + (INPUT!$I25 - INPUT!$H25) * (1-EXP(-EXP(INPUT!$E25 + INPUT!$F25 *LOG10($D31 * X$12)))),
         IF(UPPER(INPUT!$D25)="LOGIT",
            INPUT!$H25 + (INPUT!$I25 - INPUT!$H25) /(1+EXP(-INPUT!$E25 - INPUT!$F25 *LOG10($D31 * X$12))),
            IF(UPPER(INPUT!$D25)="GLOGIT",
               INPUT!$H25 + (INPUT!$I25 - INPUT!$H25) /(1+EXP(-INPUT!$E25 - INPUT!$F25 *LOG10($D31 * X$12)))^INPUT!$G25,
               0
               )
            )
        ),
    " ")</f>
        <v>0</v>
      </c>
      <c r="Y31" s="86">
        <f>IF($D31&gt;0,
      IF(UPPER(INPUT!$D25)="WEIBULL",
         INPUT!$H25 + (INPUT!$I25 - INPUT!$H25) * (1-EXP(-EXP(INPUT!$E25 + INPUT!$F25 *LOG10($D31 * Y$12)))),
         IF(UPPER(INPUT!$D25)="LOGIT",
            INPUT!$H25 + (INPUT!$I25 - INPUT!$H25) /(1+EXP(-INPUT!$E25 - INPUT!$F25 *LOG10($D31 * Y$12))),
            IF(UPPER(INPUT!$D25)="GLOGIT",
               INPUT!$H25 + (INPUT!$I25 - INPUT!$H25) /(1+EXP(-INPUT!$E25 - INPUT!$F25 *LOG10($D31 * Y$12)))^INPUT!$G25,
               0
               )
            )
        ),
    " ")</f>
        <v>0</v>
      </c>
      <c r="Z31" s="86">
        <f>IF($D31&gt;0,
      IF(UPPER(INPUT!$D25)="WEIBULL",
         INPUT!$H25 + (INPUT!$I25 - INPUT!$H25) * (1-EXP(-EXP(INPUT!$E25 + INPUT!$F25 *LOG10($D31 * Z$12)))),
         IF(UPPER(INPUT!$D25)="LOGIT",
            INPUT!$H25 + (INPUT!$I25 - INPUT!$H25) /(1+EXP(-INPUT!$E25 - INPUT!$F25 *LOG10($D31 * Z$12))),
            IF(UPPER(INPUT!$D25)="GLOGIT",
               INPUT!$H25 + (INPUT!$I25 - INPUT!$H25) /(1+EXP(-INPUT!$E25 - INPUT!$F25 *LOG10($D31 * Z$12)))^INPUT!$G25,
               0
               )
            )
        ),
    " ")</f>
        <v>0</v>
      </c>
      <c r="AA31" s="86">
        <f>IF($D31&gt;0,
      IF(UPPER(INPUT!$D25)="WEIBULL",
         INPUT!$H25 + (INPUT!$I25 - INPUT!$H25) * (1-EXP(-EXP(INPUT!$E25 + INPUT!$F25 *LOG10($D31 * AA$12)))),
         IF(UPPER(INPUT!$D25)="LOGIT",
            INPUT!$H25 + (INPUT!$I25 - INPUT!$H25) /(1+EXP(-INPUT!$E25 - INPUT!$F25 *LOG10($D31 * AA$12))),
            IF(UPPER(INPUT!$D25)="GLOGIT",
               INPUT!$H25 + (INPUT!$I25 - INPUT!$H25) /(1+EXP(-INPUT!$E25 - INPUT!$F25 *LOG10($D31 * AA$12)))^INPUT!$G25,
               0
               )
            )
        ),
    " ")</f>
        <v>0</v>
      </c>
      <c r="AB31" s="86">
        <f>IF($D31&gt;0,
      IF(UPPER(INPUT!$D25)="WEIBULL",
         INPUT!$H25 + (INPUT!$I25 - INPUT!$H25) * (1-EXP(-EXP(INPUT!$E25 + INPUT!$F25 *LOG10($D31 * AB$12)))),
         IF(UPPER(INPUT!$D25)="LOGIT",
            INPUT!$H25 + (INPUT!$I25 - INPUT!$H25) /(1+EXP(-INPUT!$E25 - INPUT!$F25 *LOG10($D31 * AB$12))),
            IF(UPPER(INPUT!$D25)="GLOGIT",
               INPUT!$H25 + (INPUT!$I25 - INPUT!$H25) /(1+EXP(-INPUT!$E25 - INPUT!$F25 *LOG10($D31 * AB$12)))^INPUT!$G25,
               0
               )
            )
        ),
    " ")</f>
        <v>0</v>
      </c>
      <c r="AC31" s="86">
        <f>IF($D31&gt;0,
      IF(UPPER(INPUT!$D25)="WEIBULL",
         INPUT!$H25 + (INPUT!$I25 - INPUT!$H25) * (1-EXP(-EXP(INPUT!$E25 + INPUT!$F25 *LOG10($D31 * AC$12)))),
         IF(UPPER(INPUT!$D25)="LOGIT",
            INPUT!$H25 + (INPUT!$I25 - INPUT!$H25) /(1+EXP(-INPUT!$E25 - INPUT!$F25 *LOG10($D31 * AC$12))),
            IF(UPPER(INPUT!$D25)="GLOGIT",
               INPUT!$H25 + (INPUT!$I25 - INPUT!$H25) /(1+EXP(-INPUT!$E25 - INPUT!$F25 *LOG10($D31 * AC$12)))^INPUT!$G25,
               0
               )
            )
        ),
    " ")</f>
        <v>0</v>
      </c>
      <c r="AD31" s="86">
        <f>IF($D31&gt;0,
      IF(UPPER(INPUT!$D25)="WEIBULL",
         INPUT!$H25 + (INPUT!$I25 - INPUT!$H25) * (1-EXP(-EXP(INPUT!$E25 + INPUT!$F25 *LOG10($D31 * AD$12)))),
         IF(UPPER(INPUT!$D25)="LOGIT",
            INPUT!$H25 + (INPUT!$I25 - INPUT!$H25) /(1+EXP(-INPUT!$E25 - INPUT!$F25 *LOG10($D31 * AD$12))),
            IF(UPPER(INPUT!$D25)="GLOGIT",
               INPUT!$H25 + (INPUT!$I25 - INPUT!$H25) /(1+EXP(-INPUT!$E25 - INPUT!$F25 *LOG10($D31 * AD$12)))^INPUT!$G25,
               0
               )
            )
        ),
    " ")</f>
        <v>0</v>
      </c>
      <c r="AE31" s="86">
        <f>IF($D31&gt;0,
      IF(UPPER(INPUT!$D25)="WEIBULL",
         INPUT!$H25 + (INPUT!$I25 - INPUT!$H25) * (1-EXP(-EXP(INPUT!$E25 + INPUT!$F25 *LOG10($D31 * AE$12)))),
         IF(UPPER(INPUT!$D25)="LOGIT",
            INPUT!$H25 + (INPUT!$I25 - INPUT!$H25) /(1+EXP(-INPUT!$E25 - INPUT!$F25 *LOG10($D31 * AE$12))),
            IF(UPPER(INPUT!$D25)="GLOGIT",
               INPUT!$H25 + (INPUT!$I25 - INPUT!$H25) /(1+EXP(-INPUT!$E25 - INPUT!$F25 *LOG10($D31 * AE$12)))^INPUT!$G25,
               0
               )
            )
        ),
    " ")</f>
        <v>0</v>
      </c>
      <c r="AF31" s="86">
        <f>IF($D31&gt;0,
      IF(UPPER(INPUT!$D25)="WEIBULL",
         INPUT!$H25 + (INPUT!$I25 - INPUT!$H25) * (1-EXP(-EXP(INPUT!$E25 + INPUT!$F25 *LOG10($D31 * AF$12)))),
         IF(UPPER(INPUT!$D25)="LOGIT",
            INPUT!$H25 + (INPUT!$I25 - INPUT!$H25) /(1+EXP(-INPUT!$E25 - INPUT!$F25 *LOG10($D31 * AF$12))),
            IF(UPPER(INPUT!$D25)="GLOGIT",
               INPUT!$H25 + (INPUT!$I25 - INPUT!$H25) /(1+EXP(-INPUT!$E25 - INPUT!$F25 *LOG10($D31 * AF$12)))^INPUT!$G25,
               0
               )
            )
        ),
    " ")</f>
        <v>0</v>
      </c>
      <c r="AG31" s="86">
        <f>IF($D31&gt;0,
      IF(UPPER(INPUT!$D25)="WEIBULL",
         INPUT!$H25 + (INPUT!$I25 - INPUT!$H25) * (1-EXP(-EXP(INPUT!$E25 + INPUT!$F25 *LOG10($D31 * AG$12)))),
         IF(UPPER(INPUT!$D25)="LOGIT",
            INPUT!$H25 + (INPUT!$I25 - INPUT!$H25) /(1+EXP(-INPUT!$E25 - INPUT!$F25 *LOG10($D31 * AG$12))),
            IF(UPPER(INPUT!$D25)="GLOGIT",
               INPUT!$H25 + (INPUT!$I25 - INPUT!$H25) /(1+EXP(-INPUT!$E25 - INPUT!$F25 *LOG10($D31 * AG$12)))^INPUT!$G25,
               0
               )
            )
        ),
    " ")</f>
        <v>0</v>
      </c>
      <c r="AH31" s="86">
        <f>IF($D31&gt;0,
      IF(UPPER(INPUT!$D25)="WEIBULL",
         INPUT!$H25 + (INPUT!$I25 - INPUT!$H25) * (1-EXP(-EXP(INPUT!$E25 + INPUT!$F25 *LOG10($D31 * AH$12)))),
         IF(UPPER(INPUT!$D25)="LOGIT",
            INPUT!$H25 + (INPUT!$I25 - INPUT!$H25) /(1+EXP(-INPUT!$E25 - INPUT!$F25 *LOG10($D31 * AH$12))),
            IF(UPPER(INPUT!$D25)="GLOGIT",
               INPUT!$H25 + (INPUT!$I25 - INPUT!$H25) /(1+EXP(-INPUT!$E25 - INPUT!$F25 *LOG10($D31 * AH$12)))^INPUT!$G25,
               0
               )
            )
        ),
    " ")</f>
        <v>0</v>
      </c>
      <c r="AI31" s="86">
        <f>IF($D31&gt;0,
      IF(UPPER(INPUT!$D25)="WEIBULL",
         INPUT!$H25 + (INPUT!$I25 - INPUT!$H25) * (1-EXP(-EXP(INPUT!$E25 + INPUT!$F25 *LOG10($D31 * AI$12)))),
         IF(UPPER(INPUT!$D25)="LOGIT",
            INPUT!$H25 + (INPUT!$I25 - INPUT!$H25) /(1+EXP(-INPUT!$E25 - INPUT!$F25 *LOG10($D31 * AI$12))),
            IF(UPPER(INPUT!$D25)="GLOGIT",
               INPUT!$H25 + (INPUT!$I25 - INPUT!$H25) /(1+EXP(-INPUT!$E25 - INPUT!$F25 *LOG10($D31 * AI$12)))^INPUT!$G25,
               0
               )
            )
        ),
    " ")</f>
        <v>0</v>
      </c>
      <c r="AJ31" s="86">
        <f>IF($D31&gt;0,
      IF(UPPER(INPUT!$D25)="WEIBULL",
         INPUT!$H25 + (INPUT!$I25 - INPUT!$H25) * (1-EXP(-EXP(INPUT!$E25 + INPUT!$F25 *LOG10($D31 * AJ$12)))),
         IF(UPPER(INPUT!$D25)="LOGIT",
            INPUT!$H25 + (INPUT!$I25 - INPUT!$H25) /(1+EXP(-INPUT!$E25 - INPUT!$F25 *LOG10($D31 * AJ$12))),
            IF(UPPER(INPUT!$D25)="GLOGIT",
               INPUT!$H25 + (INPUT!$I25 - INPUT!$H25) /(1+EXP(-INPUT!$E25 - INPUT!$F25 *LOG10($D31 * AJ$12)))^INPUT!$G25,
               0
               )
            )
        ),
    " ")</f>
        <v>0</v>
      </c>
      <c r="AK31" s="86">
        <f>IF($D31&gt;0,
      IF(UPPER(INPUT!$D25)="WEIBULL",
         INPUT!$H25 + (INPUT!$I25 - INPUT!$H25) * (1-EXP(-EXP(INPUT!$E25 + INPUT!$F25 *LOG10($D31 * AK$12)))),
         IF(UPPER(INPUT!$D25)="LOGIT",
            INPUT!$H25 + (INPUT!$I25 - INPUT!$H25) /(1+EXP(-INPUT!$E25 - INPUT!$F25 *LOG10($D31 * AK$12))),
            IF(UPPER(INPUT!$D25)="GLOGIT",
               INPUT!$H25 + (INPUT!$I25 - INPUT!$H25) /(1+EXP(-INPUT!$E25 - INPUT!$F25 *LOG10($D31 * AK$12)))^INPUT!$G25,
               0
               )
            )
        ),
    " ")</f>
        <v>0</v>
      </c>
      <c r="AL31" s="86">
        <f>IF($D31&gt;0,
      IF(UPPER(INPUT!$D25)="WEIBULL",
         INPUT!$H25 + (INPUT!$I25 - INPUT!$H25) * (1-EXP(-EXP(INPUT!$E25 + INPUT!$F25 *LOG10($D31 * AL$12)))),
         IF(UPPER(INPUT!$D25)="LOGIT",
            INPUT!$H25 + (INPUT!$I25 - INPUT!$H25) /(1+EXP(-INPUT!$E25 - INPUT!$F25 *LOG10($D31 * AL$12))),
            IF(UPPER(INPUT!$D25)="GLOGIT",
               INPUT!$H25 + (INPUT!$I25 - INPUT!$H25) /(1+EXP(-INPUT!$E25 - INPUT!$F25 *LOG10($D31 * AL$12)))^INPUT!$G25,
               0
               )
            )
        ),
    " ")</f>
        <v>0</v>
      </c>
      <c r="AM31" s="86">
        <f>IF($D31&gt;0,
      IF(UPPER(INPUT!$D25)="WEIBULL",
         INPUT!$H25 + (INPUT!$I25 - INPUT!$H25) * (1-EXP(-EXP(INPUT!$E25 + INPUT!$F25 *LOG10($D31 * AM$12)))),
         IF(UPPER(INPUT!$D25)="LOGIT",
            INPUT!$H25 + (INPUT!$I25 - INPUT!$H25) /(1+EXP(-INPUT!$E25 - INPUT!$F25 *LOG10($D31 * AM$12))),
            IF(UPPER(INPUT!$D25)="GLOGIT",
               INPUT!$H25 + (INPUT!$I25 - INPUT!$H25) /(1+EXP(-INPUT!$E25 - INPUT!$F25 *LOG10($D31 * AM$12)))^INPUT!$G25,
               0
               )
            )
        ),
    " ")</f>
        <v>0</v>
      </c>
      <c r="AN31" s="86">
        <f>IF($D31&gt;0,
      IF(UPPER(INPUT!$D25)="WEIBULL",
         INPUT!$H25 + (INPUT!$I25 - INPUT!$H25) * (1-EXP(-EXP(INPUT!$E25 + INPUT!$F25 *LOG10($D31 * AN$12)))),
         IF(UPPER(INPUT!$D25)="LOGIT",
            INPUT!$H25 + (INPUT!$I25 - INPUT!$H25) /(1+EXP(-INPUT!$E25 - INPUT!$F25 *LOG10($D31 * AN$12))),
            IF(UPPER(INPUT!$D25)="GLOGIT",
               INPUT!$H25 + (INPUT!$I25 - INPUT!$H25) /(1+EXP(-INPUT!$E25 - INPUT!$F25 *LOG10($D31 * AN$12)))^INPUT!$G25,
               0
               )
            )
        ),
    " ")</f>
        <v>0</v>
      </c>
      <c r="AO31" s="86">
        <f>IF($D31&gt;0,
      IF(UPPER(INPUT!$D25)="WEIBULL",
         INPUT!$H25 + (INPUT!$I25 - INPUT!$H25) * (1-EXP(-EXP(INPUT!$E25 + INPUT!$F25 *LOG10($D31 * AO$12)))),
         IF(UPPER(INPUT!$D25)="LOGIT",
            INPUT!$H25 + (INPUT!$I25 - INPUT!$H25) /(1+EXP(-INPUT!$E25 - INPUT!$F25 *LOG10($D31 * AO$12))),
            IF(UPPER(INPUT!$D25)="GLOGIT",
               INPUT!$H25 + (INPUT!$I25 - INPUT!$H25) /(1+EXP(-INPUT!$E25 - INPUT!$F25 *LOG10($D31 * AO$12)))^INPUT!$G25,
               0
               )
            )
        ),
    " ")</f>
        <v>0</v>
      </c>
      <c r="AP31" s="86">
        <f>IF($D31&gt;0,
      IF(UPPER(INPUT!$D25)="WEIBULL",
         INPUT!$H25 + (INPUT!$I25 - INPUT!$H25) * (1-EXP(-EXP(INPUT!$E25 + INPUT!$F25 *LOG10($D31 * AP$12)))),
         IF(UPPER(INPUT!$D25)="LOGIT",
            INPUT!$H25 + (INPUT!$I25 - INPUT!$H25) /(1+EXP(-INPUT!$E25 - INPUT!$F25 *LOG10($D31 * AP$12))),
            IF(UPPER(INPUT!$D25)="GLOGIT",
               INPUT!$H25 + (INPUT!$I25 - INPUT!$H25) /(1+EXP(-INPUT!$E25 - INPUT!$F25 *LOG10($D31 * AP$12)))^INPUT!$G25,
               0
               )
            )
        ),
    " ")</f>
        <v>0</v>
      </c>
      <c r="AQ31" s="86">
        <f>IF($D31&gt;0,
      IF(UPPER(INPUT!$D25)="WEIBULL",
         INPUT!$H25 + (INPUT!$I25 - INPUT!$H25) * (1-EXP(-EXP(INPUT!$E25 + INPUT!$F25 *LOG10($D31 * AQ$12)))),
         IF(UPPER(INPUT!$D25)="LOGIT",
            INPUT!$H25 + (INPUT!$I25 - INPUT!$H25) /(1+EXP(-INPUT!$E25 - INPUT!$F25 *LOG10($D31 * AQ$12))),
            IF(UPPER(INPUT!$D25)="GLOGIT",
               INPUT!$H25 + (INPUT!$I25 - INPUT!$H25) /(1+EXP(-INPUT!$E25 - INPUT!$F25 *LOG10($D31 * AQ$12)))^INPUT!$G25,
               0
               )
            )
        ),
    " ")</f>
        <v>0</v>
      </c>
      <c r="AR31" s="86">
        <f>IF($D31&gt;0,
      IF(UPPER(INPUT!$D25)="WEIBULL",
         INPUT!$H25 + (INPUT!$I25 - INPUT!$H25) * (1-EXP(-EXP(INPUT!$E25 + INPUT!$F25 *LOG10($D31 * AR$12)))),
         IF(UPPER(INPUT!$D25)="LOGIT",
            INPUT!$H25 + (INPUT!$I25 - INPUT!$H25) /(1+EXP(-INPUT!$E25 - INPUT!$F25 *LOG10($D31 * AR$12))),
            IF(UPPER(INPUT!$D25)="GLOGIT",
               INPUT!$H25 + (INPUT!$I25 - INPUT!$H25) /(1+EXP(-INPUT!$E25 - INPUT!$F25 *LOG10($D31 * AR$12)))^INPUT!$G25,
               0
               )
            )
        ),
    " ")</f>
        <v>0</v>
      </c>
      <c r="AS31" s="86">
        <f>IF($D31&gt;0,
      IF(UPPER(INPUT!$D25)="WEIBULL",
         INPUT!$H25 + (INPUT!$I25 - INPUT!$H25) * (1-EXP(-EXP(INPUT!$E25 + INPUT!$F25 *LOG10($D31 * AS$12)))),
         IF(UPPER(INPUT!$D25)="LOGIT",
            INPUT!$H25 + (INPUT!$I25 - INPUT!$H25) /(1+EXP(-INPUT!$E25 - INPUT!$F25 *LOG10($D31 * AS$12))),
            IF(UPPER(INPUT!$D25)="GLOGIT",
               INPUT!$H25 + (INPUT!$I25 - INPUT!$H25) /(1+EXP(-INPUT!$E25 - INPUT!$F25 *LOG10($D31 * AS$12)))^INPUT!$G25,
               0
               )
            )
        ),
    " ")</f>
        <v>0</v>
      </c>
      <c r="AT31" s="86">
        <f>IF($D31&gt;0,
      IF(UPPER(INPUT!$D25)="WEIBULL",
         INPUT!$H25 + (INPUT!$I25 - INPUT!$H25) * (1-EXP(-EXP(INPUT!$E25 + INPUT!$F25 *LOG10($D31 * AT$12)))),
         IF(UPPER(INPUT!$D25)="LOGIT",
            INPUT!$H25 + (INPUT!$I25 - INPUT!$H25) /(1+EXP(-INPUT!$E25 - INPUT!$F25 *LOG10($D31 * AT$12))),
            IF(UPPER(INPUT!$D25)="GLOGIT",
               INPUT!$H25 + (INPUT!$I25 - INPUT!$H25) /(1+EXP(-INPUT!$E25 - INPUT!$F25 *LOG10($D31 * AT$12)))^INPUT!$G25,
               0
               )
            )
        ),
    " ")</f>
        <v>0</v>
      </c>
      <c r="AU31" s="86">
        <f>IF($D31&gt;0,
      IF(UPPER(INPUT!$D25)="WEIBULL",
         INPUT!$H25 + (INPUT!$I25 - INPUT!$H25) * (1-EXP(-EXP(INPUT!$E25 + INPUT!$F25 *LOG10($D31 * AU$12)))),
         IF(UPPER(INPUT!$D25)="LOGIT",
            INPUT!$H25 + (INPUT!$I25 - INPUT!$H25) /(1+EXP(-INPUT!$E25 - INPUT!$F25 *LOG10($D31 * AU$12))),
            IF(UPPER(INPUT!$D25)="GLOGIT",
               INPUT!$H25 + (INPUT!$I25 - INPUT!$H25) /(1+EXP(-INPUT!$E25 - INPUT!$F25 *LOG10($D31 * AU$12)))^INPUT!$G25,
               0
               )
            )
        ),
    " ")</f>
        <v>0</v>
      </c>
      <c r="AV31" s="86">
        <f>IF($D31&gt;0,
      IF(UPPER(INPUT!$D25)="WEIBULL",
         INPUT!$H25 + (INPUT!$I25 - INPUT!$H25) * (1-EXP(-EXP(INPUT!$E25 + INPUT!$F25 *LOG10($D31 * AV$12)))),
         IF(UPPER(INPUT!$D25)="LOGIT",
            INPUT!$H25 + (INPUT!$I25 - INPUT!$H25) /(1+EXP(-INPUT!$E25 - INPUT!$F25 *LOG10($D31 * AV$12))),
            IF(UPPER(INPUT!$D25)="GLOGIT",
               INPUT!$H25 + (INPUT!$I25 - INPUT!$H25) /(1+EXP(-INPUT!$E25 - INPUT!$F25 *LOG10($D31 * AV$12)))^INPUT!$G25,
               0
               )
            )
        ),
    " ")</f>
        <v>0</v>
      </c>
      <c r="AW31" s="86">
        <f>IF($D31&gt;0,
      IF(UPPER(INPUT!$D25)="WEIBULL",
         INPUT!$H25 + (INPUT!$I25 - INPUT!$H25) * (1-EXP(-EXP(INPUT!$E25 + INPUT!$F25 *LOG10($D31 * AW$12)))),
         IF(UPPER(INPUT!$D25)="LOGIT",
            INPUT!$H25 + (INPUT!$I25 - INPUT!$H25) /(1+EXP(-INPUT!$E25 - INPUT!$F25 *LOG10($D31 * AW$12))),
            IF(UPPER(INPUT!$D25)="GLOGIT",
               INPUT!$H25 + (INPUT!$I25 - INPUT!$H25) /(1+EXP(-INPUT!$E25 - INPUT!$F25 *LOG10($D31 * AW$12)))^INPUT!$G25,
               0
               )
            )
        ),
    " ")</f>
        <v>0</v>
      </c>
      <c r="AX31" s="86">
        <f>IF($D31&gt;0,
      IF(UPPER(INPUT!$D25)="WEIBULL",
         INPUT!$H25 + (INPUT!$I25 - INPUT!$H25) * (1-EXP(-EXP(INPUT!$E25 + INPUT!$F25 *LOG10($D31 * AX$12)))),
         IF(UPPER(INPUT!$D25)="LOGIT",
            INPUT!$H25 + (INPUT!$I25 - INPUT!$H25) /(1+EXP(-INPUT!$E25 - INPUT!$F25 *LOG10($D31 * AX$12))),
            IF(UPPER(INPUT!$D25)="GLOGIT",
               INPUT!$H25 + (INPUT!$I25 - INPUT!$H25) /(1+EXP(-INPUT!$E25 - INPUT!$F25 *LOG10($D31 * AX$12)))^INPUT!$G25,
               0
               )
            )
        ),
    " ")</f>
        <v>0</v>
      </c>
      <c r="AY31" s="86">
        <f>IF($D31&gt;0,
      IF(UPPER(INPUT!$D25)="WEIBULL",
         INPUT!$H25 + (INPUT!$I25 - INPUT!$H25) * (1-EXP(-EXP(INPUT!$E25 + INPUT!$F25 *LOG10($D31 * AY$12)))),
         IF(UPPER(INPUT!$D25)="LOGIT",
            INPUT!$H25 + (INPUT!$I25 - INPUT!$H25) /(1+EXP(-INPUT!$E25 - INPUT!$F25 *LOG10($D31 * AY$12))),
            IF(UPPER(INPUT!$D25)="GLOGIT",
               INPUT!$H25 + (INPUT!$I25 - INPUT!$H25) /(1+EXP(-INPUT!$E25 - INPUT!$F25 *LOG10($D31 * AY$12)))^INPUT!$G25,
               0
               )
            )
        ),
    " ")</f>
        <v>0</v>
      </c>
      <c r="AZ31" s="86">
        <f>IF($D31&gt;0,
      IF(UPPER(INPUT!$D25)="WEIBULL",
         INPUT!$H25 + (INPUT!$I25 - INPUT!$H25) * (1-EXP(-EXP(INPUT!$E25 + INPUT!$F25 *LOG10($D31 * AZ$12)))),
         IF(UPPER(INPUT!$D25)="LOGIT",
            INPUT!$H25 + (INPUT!$I25 - INPUT!$H25) /(1+EXP(-INPUT!$E25 - INPUT!$F25 *LOG10($D31 * AZ$12))),
            IF(UPPER(INPUT!$D25)="GLOGIT",
               INPUT!$H25 + (INPUT!$I25 - INPUT!$H25) /(1+EXP(-INPUT!$E25 - INPUT!$F25 *LOG10($D31 * AZ$12)))^INPUT!$G25,
               0
               )
            )
        ),
    " ")</f>
        <v>0</v>
      </c>
      <c r="BA31" s="86">
        <f>IF($D31&gt;0,
      IF(UPPER(INPUT!$D25)="WEIBULL",
         INPUT!$H25 + (INPUT!$I25 - INPUT!$H25) * (1-EXP(-EXP(INPUT!$E25 + INPUT!$F25 *LOG10($D31 * BA$12)))),
         IF(UPPER(INPUT!$D25)="LOGIT",
            INPUT!$H25 + (INPUT!$I25 - INPUT!$H25) /(1+EXP(-INPUT!$E25 - INPUT!$F25 *LOG10($D31 * BA$12))),
            IF(UPPER(INPUT!$D25)="GLOGIT",
               INPUT!$H25 + (INPUT!$I25 - INPUT!$H25) /(1+EXP(-INPUT!$E25 - INPUT!$F25 *LOG10($D31 * BA$12)))^INPUT!$G25,
               0
               )
            )
        ),
    " ")</f>
        <v>0</v>
      </c>
      <c r="BB31" s="86">
        <f>IF($D31&gt;0,
      IF(UPPER(INPUT!$D25)="WEIBULL",
         INPUT!$H25 + (INPUT!$I25 - INPUT!$H25) * (1-EXP(-EXP(INPUT!$E25 + INPUT!$F25 *LOG10($D31 * BB$12)))),
         IF(UPPER(INPUT!$D25)="LOGIT",
            INPUT!$H25 + (INPUT!$I25 - INPUT!$H25) /(1+EXP(-INPUT!$E25 - INPUT!$F25 *LOG10($D31 * BB$12))),
            IF(UPPER(INPUT!$D25)="GLOGIT",
               INPUT!$H25 + (INPUT!$I25 - INPUT!$H25) /(1+EXP(-INPUT!$E25 - INPUT!$F25 *LOG10($D31 * BB$12)))^INPUT!$G25,
               0
               )
            )
        ),
    " ")</f>
        <v>0</v>
      </c>
      <c r="BC31" s="87">
        <f>IF($D31&gt;0,
      IF(UPPER(INPUT!$D25)="WEIBULL",
         INPUT!$H25 + (INPUT!$I25 - INPUT!$H25) * (1-EXP(-EXP(INPUT!$E25 + INPUT!$F25 *LOG10($D31 * BC$12)))),
         IF(UPPER(INPUT!$D25)="LOGIT",
            INPUT!$H25 + (INPUT!$I25 - INPUT!$H25) /(1+EXP(-INPUT!$E25 - INPUT!$F25 *LOG10($D31 * BC$12))),
            IF(UPPER(INPUT!$D25)="GLOGIT",
               INPUT!$H25 + (INPUT!$I25 - INPUT!$H25) /(1+EXP(-INPUT!$E25 - INPUT!$F25 *LOG10($D31 * BC$12)))^INPUT!$G25,
               0
               )
            )
        ),
    " ")</f>
        <v>0</v>
      </c>
    </row>
    <row r="32" spans="2:55" x14ac:dyDescent="0.4">
      <c r="B32" s="41"/>
      <c r="C32" s="1">
        <f>INPUT!C26</f>
        <v>0</v>
      </c>
      <c r="D32" s="2">
        <f>INPUT!L26</f>
        <v>1.1386891576449156E-53</v>
      </c>
      <c r="E32" s="85">
        <f>IF($D32&gt;0,
      IF(UPPER(INPUT!$D26)="WEIBULL",
         INPUT!$H26 + (INPUT!$I26 - INPUT!$H26) * (1-EXP(-EXP(INPUT!$E26 + INPUT!$F26 *LOG10($D32 * E$12)))),
         IF(UPPER(INPUT!$D26)="LOGIT",
            INPUT!$H26 + (INPUT!$I26 - INPUT!$H26) /(1+EXP(-INPUT!$E26 - INPUT!$F26 *LOG10($D32 * E$12))),
            IF(UPPER(INPUT!$D26)="GLOGIT",
               INPUT!$H26 + (INPUT!$I26 - INPUT!$H26) /(1+EXP(-INPUT!$E26 - INPUT!$F26 *LOG10($D32 * E$12)))^INPUT!$G26,
               0
               )
            )
        ),
    " ")</f>
        <v>0</v>
      </c>
      <c r="F32" s="86">
        <f>IF($D32&gt;0,
      IF(UPPER(INPUT!$D26)="WEIBULL",
         INPUT!$H26 + (INPUT!$I26 - INPUT!$H26) * (1-EXP(-EXP(INPUT!$E26 + INPUT!$F26 *LOG10($D32 * F$12)))),
         IF(UPPER(INPUT!$D26)="LOGIT",
            INPUT!$H26 + (INPUT!$I26 - INPUT!$H26) /(1+EXP(-INPUT!$E26 - INPUT!$F26 *LOG10($D32 * F$12))),
            IF(UPPER(INPUT!$D26)="GLOGIT",
               INPUT!$H26 + (INPUT!$I26 - INPUT!$H26) /(1+EXP(-INPUT!$E26 - INPUT!$F26 *LOG10($D32 * F$12)))^INPUT!$G26,
               0
               )
            )
        ),
    " ")</f>
        <v>0</v>
      </c>
      <c r="G32" s="86">
        <f>IF($D32&gt;0,
      IF(UPPER(INPUT!$D26)="WEIBULL",
         INPUT!$H26 + (INPUT!$I26 - INPUT!$H26) * (1-EXP(-EXP(INPUT!$E26 + INPUT!$F26 *LOG10($D32 * G$12)))),
         IF(UPPER(INPUT!$D26)="LOGIT",
            INPUT!$H26 + (INPUT!$I26 - INPUT!$H26) /(1+EXP(-INPUT!$E26 - INPUT!$F26 *LOG10($D32 * G$12))),
            IF(UPPER(INPUT!$D26)="GLOGIT",
               INPUT!$H26 + (INPUT!$I26 - INPUT!$H26) /(1+EXP(-INPUT!$E26 - INPUT!$F26 *LOG10($D32 * G$12)))^INPUT!$G26,
               0
               )
            )
        ),
    " ")</f>
        <v>0</v>
      </c>
      <c r="H32" s="86">
        <f>IF($D32&gt;0,
      IF(UPPER(INPUT!$D26)="WEIBULL",
         INPUT!$H26 + (INPUT!$I26 - INPUT!$H26) * (1-EXP(-EXP(INPUT!$E26 + INPUT!$F26 *LOG10($D32 * H$12)))),
         IF(UPPER(INPUT!$D26)="LOGIT",
            INPUT!$H26 + (INPUT!$I26 - INPUT!$H26) /(1+EXP(-INPUT!$E26 - INPUT!$F26 *LOG10($D32 * H$12))),
            IF(UPPER(INPUT!$D26)="GLOGIT",
               INPUT!$H26 + (INPUT!$I26 - INPUT!$H26) /(1+EXP(-INPUT!$E26 - INPUT!$F26 *LOG10($D32 * H$12)))^INPUT!$G26,
               0
               )
            )
        ),
    " ")</f>
        <v>0</v>
      </c>
      <c r="I32" s="86">
        <f>IF($D32&gt;0,
      IF(UPPER(INPUT!$D26)="WEIBULL",
         INPUT!$H26 + (INPUT!$I26 - INPUT!$H26) * (1-EXP(-EXP(INPUT!$E26 + INPUT!$F26 *LOG10($D32 * I$12)))),
         IF(UPPER(INPUT!$D26)="LOGIT",
            INPUT!$H26 + (INPUT!$I26 - INPUT!$H26) /(1+EXP(-INPUT!$E26 - INPUT!$F26 *LOG10($D32 * I$12))),
            IF(UPPER(INPUT!$D26)="GLOGIT",
               INPUT!$H26 + (INPUT!$I26 - INPUT!$H26) /(1+EXP(-INPUT!$E26 - INPUT!$F26 *LOG10($D32 * I$12)))^INPUT!$G26,
               0
               )
            )
        ),
    " ")</f>
        <v>0</v>
      </c>
      <c r="J32" s="86">
        <f>IF($D32&gt;0,
      IF(UPPER(INPUT!$D26)="WEIBULL",
         INPUT!$H26 + (INPUT!$I26 - INPUT!$H26) * (1-EXP(-EXP(INPUT!$E26 + INPUT!$F26 *LOG10($D32 * J$12)))),
         IF(UPPER(INPUT!$D26)="LOGIT",
            INPUT!$H26 + (INPUT!$I26 - INPUT!$H26) /(1+EXP(-INPUT!$E26 - INPUT!$F26 *LOG10($D32 * J$12))),
            IF(UPPER(INPUT!$D26)="GLOGIT",
               INPUT!$H26 + (INPUT!$I26 - INPUT!$H26) /(1+EXP(-INPUT!$E26 - INPUT!$F26 *LOG10($D32 * J$12)))^INPUT!$G26,
               0
               )
            )
        ),
    " ")</f>
        <v>0</v>
      </c>
      <c r="K32" s="86">
        <f>IF($D32&gt;0,
      IF(UPPER(INPUT!$D26)="WEIBULL",
         INPUT!$H26 + (INPUT!$I26 - INPUT!$H26) * (1-EXP(-EXP(INPUT!$E26 + INPUT!$F26 *LOG10($D32 * K$12)))),
         IF(UPPER(INPUT!$D26)="LOGIT",
            INPUT!$H26 + (INPUT!$I26 - INPUT!$H26) /(1+EXP(-INPUT!$E26 - INPUT!$F26 *LOG10($D32 * K$12))),
            IF(UPPER(INPUT!$D26)="GLOGIT",
               INPUT!$H26 + (INPUT!$I26 - INPUT!$H26) /(1+EXP(-INPUT!$E26 - INPUT!$F26 *LOG10($D32 * K$12)))^INPUT!$G26,
               0
               )
            )
        ),
    " ")</f>
        <v>0</v>
      </c>
      <c r="L32" s="86">
        <f>IF($D32&gt;0,
      IF(UPPER(INPUT!$D26)="WEIBULL",
         INPUT!$H26 + (INPUT!$I26 - INPUT!$H26) * (1-EXP(-EXP(INPUT!$E26 + INPUT!$F26 *LOG10($D32 * L$12)))),
         IF(UPPER(INPUT!$D26)="LOGIT",
            INPUT!$H26 + (INPUT!$I26 - INPUT!$H26) /(1+EXP(-INPUT!$E26 - INPUT!$F26 *LOG10($D32 * L$12))),
            IF(UPPER(INPUT!$D26)="GLOGIT",
               INPUT!$H26 + (INPUT!$I26 - INPUT!$H26) /(1+EXP(-INPUT!$E26 - INPUT!$F26 *LOG10($D32 * L$12)))^INPUT!$G26,
               0
               )
            )
        ),
    " ")</f>
        <v>0</v>
      </c>
      <c r="M32" s="86">
        <f>IF($D32&gt;0,
      IF(UPPER(INPUT!$D26)="WEIBULL",
         INPUT!$H26 + (INPUT!$I26 - INPUT!$H26) * (1-EXP(-EXP(INPUT!$E26 + INPUT!$F26 *LOG10($D32 * M$12)))),
         IF(UPPER(INPUT!$D26)="LOGIT",
            INPUT!$H26 + (INPUT!$I26 - INPUT!$H26) /(1+EXP(-INPUT!$E26 - INPUT!$F26 *LOG10($D32 * M$12))),
            IF(UPPER(INPUT!$D26)="GLOGIT",
               INPUT!$H26 + (INPUT!$I26 - INPUT!$H26) /(1+EXP(-INPUT!$E26 - INPUT!$F26 *LOG10($D32 * M$12)))^INPUT!$G26,
               0
               )
            )
        ),
    " ")</f>
        <v>0</v>
      </c>
      <c r="N32" s="86">
        <f>IF($D32&gt;0,
      IF(UPPER(INPUT!$D26)="WEIBULL",
         INPUT!$H26 + (INPUT!$I26 - INPUT!$H26) * (1-EXP(-EXP(INPUT!$E26 + INPUT!$F26 *LOG10($D32 * N$12)))),
         IF(UPPER(INPUT!$D26)="LOGIT",
            INPUT!$H26 + (INPUT!$I26 - INPUT!$H26) /(1+EXP(-INPUT!$E26 - INPUT!$F26 *LOG10($D32 * N$12))),
            IF(UPPER(INPUT!$D26)="GLOGIT",
               INPUT!$H26 + (INPUT!$I26 - INPUT!$H26) /(1+EXP(-INPUT!$E26 - INPUT!$F26 *LOG10($D32 * N$12)))^INPUT!$G26,
               0
               )
            )
        ),
    " ")</f>
        <v>0</v>
      </c>
      <c r="O32" s="86">
        <f>IF($D32&gt;0,
      IF(UPPER(INPUT!$D26)="WEIBULL",
         INPUT!$H26 + (INPUT!$I26 - INPUT!$H26) * (1-EXP(-EXP(INPUT!$E26 + INPUT!$F26 *LOG10($D32 * O$12)))),
         IF(UPPER(INPUT!$D26)="LOGIT",
            INPUT!$H26 + (INPUT!$I26 - INPUT!$H26) /(1+EXP(-INPUT!$E26 - INPUT!$F26 *LOG10($D32 * O$12))),
            IF(UPPER(INPUT!$D26)="GLOGIT",
               INPUT!$H26 + (INPUT!$I26 - INPUT!$H26) /(1+EXP(-INPUT!$E26 - INPUT!$F26 *LOG10($D32 * O$12)))^INPUT!$G26,
               0
               )
            )
        ),
    " ")</f>
        <v>0</v>
      </c>
      <c r="P32" s="86">
        <f>IF($D32&gt;0,
      IF(UPPER(INPUT!$D26)="WEIBULL",
         INPUT!$H26 + (INPUT!$I26 - INPUT!$H26) * (1-EXP(-EXP(INPUT!$E26 + INPUT!$F26 *LOG10($D32 * P$12)))),
         IF(UPPER(INPUT!$D26)="LOGIT",
            INPUT!$H26 + (INPUT!$I26 - INPUT!$H26) /(1+EXP(-INPUT!$E26 - INPUT!$F26 *LOG10($D32 * P$12))),
            IF(UPPER(INPUT!$D26)="GLOGIT",
               INPUT!$H26 + (INPUT!$I26 - INPUT!$H26) /(1+EXP(-INPUT!$E26 - INPUT!$F26 *LOG10($D32 * P$12)))^INPUT!$G26,
               0
               )
            )
        ),
    " ")</f>
        <v>0</v>
      </c>
      <c r="Q32" s="86">
        <f>IF($D32&gt;0,
      IF(UPPER(INPUT!$D26)="WEIBULL",
         INPUT!$H26 + (INPUT!$I26 - INPUT!$H26) * (1-EXP(-EXP(INPUT!$E26 + INPUT!$F26 *LOG10($D32 * Q$12)))),
         IF(UPPER(INPUT!$D26)="LOGIT",
            INPUT!$H26 + (INPUT!$I26 - INPUT!$H26) /(1+EXP(-INPUT!$E26 - INPUT!$F26 *LOG10($D32 * Q$12))),
            IF(UPPER(INPUT!$D26)="GLOGIT",
               INPUT!$H26 + (INPUT!$I26 - INPUT!$H26) /(1+EXP(-INPUT!$E26 - INPUT!$F26 *LOG10($D32 * Q$12)))^INPUT!$G26,
               0
               )
            )
        ),
    " ")</f>
        <v>0</v>
      </c>
      <c r="R32" s="86">
        <f>IF($D32&gt;0,
      IF(UPPER(INPUT!$D26)="WEIBULL",
         INPUT!$H26 + (INPUT!$I26 - INPUT!$H26) * (1-EXP(-EXP(INPUT!$E26 + INPUT!$F26 *LOG10($D32 * R$12)))),
         IF(UPPER(INPUT!$D26)="LOGIT",
            INPUT!$H26 + (INPUT!$I26 - INPUT!$H26) /(1+EXP(-INPUT!$E26 - INPUT!$F26 *LOG10($D32 * R$12))),
            IF(UPPER(INPUT!$D26)="GLOGIT",
               INPUT!$H26 + (INPUT!$I26 - INPUT!$H26) /(1+EXP(-INPUT!$E26 - INPUT!$F26 *LOG10($D32 * R$12)))^INPUT!$G26,
               0
               )
            )
        ),
    " ")</f>
        <v>0</v>
      </c>
      <c r="S32" s="86">
        <f>IF($D32&gt;0,
      IF(UPPER(INPUT!$D26)="WEIBULL",
         INPUT!$H26 + (INPUT!$I26 - INPUT!$H26) * (1-EXP(-EXP(INPUT!$E26 + INPUT!$F26 *LOG10($D32 * S$12)))),
         IF(UPPER(INPUT!$D26)="LOGIT",
            INPUT!$H26 + (INPUT!$I26 - INPUT!$H26) /(1+EXP(-INPUT!$E26 - INPUT!$F26 *LOG10($D32 * S$12))),
            IF(UPPER(INPUT!$D26)="GLOGIT",
               INPUT!$H26 + (INPUT!$I26 - INPUT!$H26) /(1+EXP(-INPUT!$E26 - INPUT!$F26 *LOG10($D32 * S$12)))^INPUT!$G26,
               0
               )
            )
        ),
    " ")</f>
        <v>0</v>
      </c>
      <c r="T32" s="86">
        <f>IF($D32&gt;0,
      IF(UPPER(INPUT!$D26)="WEIBULL",
         INPUT!$H26 + (INPUT!$I26 - INPUT!$H26) * (1-EXP(-EXP(INPUT!$E26 + INPUT!$F26 *LOG10($D32 * T$12)))),
         IF(UPPER(INPUT!$D26)="LOGIT",
            INPUT!$H26 + (INPUT!$I26 - INPUT!$H26) /(1+EXP(-INPUT!$E26 - INPUT!$F26 *LOG10($D32 * T$12))),
            IF(UPPER(INPUT!$D26)="GLOGIT",
               INPUT!$H26 + (INPUT!$I26 - INPUT!$H26) /(1+EXP(-INPUT!$E26 - INPUT!$F26 *LOG10($D32 * T$12)))^INPUT!$G26,
               0
               )
            )
        ),
    " ")</f>
        <v>0</v>
      </c>
      <c r="U32" s="86">
        <f>IF($D32&gt;0,
      IF(UPPER(INPUT!$D26)="WEIBULL",
         INPUT!$H26 + (INPUT!$I26 - INPUT!$H26) * (1-EXP(-EXP(INPUT!$E26 + INPUT!$F26 *LOG10($D32 * U$12)))),
         IF(UPPER(INPUT!$D26)="LOGIT",
            INPUT!$H26 + (INPUT!$I26 - INPUT!$H26) /(1+EXP(-INPUT!$E26 - INPUT!$F26 *LOG10($D32 * U$12))),
            IF(UPPER(INPUT!$D26)="GLOGIT",
               INPUT!$H26 + (INPUT!$I26 - INPUT!$H26) /(1+EXP(-INPUT!$E26 - INPUT!$F26 *LOG10($D32 * U$12)))^INPUT!$G26,
               0
               )
            )
        ),
    " ")</f>
        <v>0</v>
      </c>
      <c r="V32" s="86">
        <f>IF($D32&gt;0,
      IF(UPPER(INPUT!$D26)="WEIBULL",
         INPUT!$H26 + (INPUT!$I26 - INPUT!$H26) * (1-EXP(-EXP(INPUT!$E26 + INPUT!$F26 *LOG10($D32 * V$12)))),
         IF(UPPER(INPUT!$D26)="LOGIT",
            INPUT!$H26 + (INPUT!$I26 - INPUT!$H26) /(1+EXP(-INPUT!$E26 - INPUT!$F26 *LOG10($D32 * V$12))),
            IF(UPPER(INPUT!$D26)="GLOGIT",
               INPUT!$H26 + (INPUT!$I26 - INPUT!$H26) /(1+EXP(-INPUT!$E26 - INPUT!$F26 *LOG10($D32 * V$12)))^INPUT!$G26,
               0
               )
            )
        ),
    " ")</f>
        <v>0</v>
      </c>
      <c r="W32" s="86">
        <f>IF($D32&gt;0,
      IF(UPPER(INPUT!$D26)="WEIBULL",
         INPUT!$H26 + (INPUT!$I26 - INPUT!$H26) * (1-EXP(-EXP(INPUT!$E26 + INPUT!$F26 *LOG10($D32 * W$12)))),
         IF(UPPER(INPUT!$D26)="LOGIT",
            INPUT!$H26 + (INPUT!$I26 - INPUT!$H26) /(1+EXP(-INPUT!$E26 - INPUT!$F26 *LOG10($D32 * W$12))),
            IF(UPPER(INPUT!$D26)="GLOGIT",
               INPUT!$H26 + (INPUT!$I26 - INPUT!$H26) /(1+EXP(-INPUT!$E26 - INPUT!$F26 *LOG10($D32 * W$12)))^INPUT!$G26,
               0
               )
            )
        ),
    " ")</f>
        <v>0</v>
      </c>
      <c r="X32" s="86">
        <f>IF($D32&gt;0,
      IF(UPPER(INPUT!$D26)="WEIBULL",
         INPUT!$H26 + (INPUT!$I26 - INPUT!$H26) * (1-EXP(-EXP(INPUT!$E26 + INPUT!$F26 *LOG10($D32 * X$12)))),
         IF(UPPER(INPUT!$D26)="LOGIT",
            INPUT!$H26 + (INPUT!$I26 - INPUT!$H26) /(1+EXP(-INPUT!$E26 - INPUT!$F26 *LOG10($D32 * X$12))),
            IF(UPPER(INPUT!$D26)="GLOGIT",
               INPUT!$H26 + (INPUT!$I26 - INPUT!$H26) /(1+EXP(-INPUT!$E26 - INPUT!$F26 *LOG10($D32 * X$12)))^INPUT!$G26,
               0
               )
            )
        ),
    " ")</f>
        <v>0</v>
      </c>
      <c r="Y32" s="86">
        <f>IF($D32&gt;0,
      IF(UPPER(INPUT!$D26)="WEIBULL",
         INPUT!$H26 + (INPUT!$I26 - INPUT!$H26) * (1-EXP(-EXP(INPUT!$E26 + INPUT!$F26 *LOG10($D32 * Y$12)))),
         IF(UPPER(INPUT!$D26)="LOGIT",
            INPUT!$H26 + (INPUT!$I26 - INPUT!$H26) /(1+EXP(-INPUT!$E26 - INPUT!$F26 *LOG10($D32 * Y$12))),
            IF(UPPER(INPUT!$D26)="GLOGIT",
               INPUT!$H26 + (INPUT!$I26 - INPUT!$H26) /(1+EXP(-INPUT!$E26 - INPUT!$F26 *LOG10($D32 * Y$12)))^INPUT!$G26,
               0
               )
            )
        ),
    " ")</f>
        <v>0</v>
      </c>
      <c r="Z32" s="86">
        <f>IF($D32&gt;0,
      IF(UPPER(INPUT!$D26)="WEIBULL",
         INPUT!$H26 + (INPUT!$I26 - INPUT!$H26) * (1-EXP(-EXP(INPUT!$E26 + INPUT!$F26 *LOG10($D32 * Z$12)))),
         IF(UPPER(INPUT!$D26)="LOGIT",
            INPUT!$H26 + (INPUT!$I26 - INPUT!$H26) /(1+EXP(-INPUT!$E26 - INPUT!$F26 *LOG10($D32 * Z$12))),
            IF(UPPER(INPUT!$D26)="GLOGIT",
               INPUT!$H26 + (INPUT!$I26 - INPUT!$H26) /(1+EXP(-INPUT!$E26 - INPUT!$F26 *LOG10($D32 * Z$12)))^INPUT!$G26,
               0
               )
            )
        ),
    " ")</f>
        <v>0</v>
      </c>
      <c r="AA32" s="86">
        <f>IF($D32&gt;0,
      IF(UPPER(INPUT!$D26)="WEIBULL",
         INPUT!$H26 + (INPUT!$I26 - INPUT!$H26) * (1-EXP(-EXP(INPUT!$E26 + INPUT!$F26 *LOG10($D32 * AA$12)))),
         IF(UPPER(INPUT!$D26)="LOGIT",
            INPUT!$H26 + (INPUT!$I26 - INPUT!$H26) /(1+EXP(-INPUT!$E26 - INPUT!$F26 *LOG10($D32 * AA$12))),
            IF(UPPER(INPUT!$D26)="GLOGIT",
               INPUT!$H26 + (INPUT!$I26 - INPUT!$H26) /(1+EXP(-INPUT!$E26 - INPUT!$F26 *LOG10($D32 * AA$12)))^INPUT!$G26,
               0
               )
            )
        ),
    " ")</f>
        <v>0</v>
      </c>
      <c r="AB32" s="86">
        <f>IF($D32&gt;0,
      IF(UPPER(INPUT!$D26)="WEIBULL",
         INPUT!$H26 + (INPUT!$I26 - INPUT!$H26) * (1-EXP(-EXP(INPUT!$E26 + INPUT!$F26 *LOG10($D32 * AB$12)))),
         IF(UPPER(INPUT!$D26)="LOGIT",
            INPUT!$H26 + (INPUT!$I26 - INPUT!$H26) /(1+EXP(-INPUT!$E26 - INPUT!$F26 *LOG10($D32 * AB$12))),
            IF(UPPER(INPUT!$D26)="GLOGIT",
               INPUT!$H26 + (INPUT!$I26 - INPUT!$H26) /(1+EXP(-INPUT!$E26 - INPUT!$F26 *LOG10($D32 * AB$12)))^INPUT!$G26,
               0
               )
            )
        ),
    " ")</f>
        <v>0</v>
      </c>
      <c r="AC32" s="86">
        <f>IF($D32&gt;0,
      IF(UPPER(INPUT!$D26)="WEIBULL",
         INPUT!$H26 + (INPUT!$I26 - INPUT!$H26) * (1-EXP(-EXP(INPUT!$E26 + INPUT!$F26 *LOG10($D32 * AC$12)))),
         IF(UPPER(INPUT!$D26)="LOGIT",
            INPUT!$H26 + (INPUT!$I26 - INPUT!$H26) /(1+EXP(-INPUT!$E26 - INPUT!$F26 *LOG10($D32 * AC$12))),
            IF(UPPER(INPUT!$D26)="GLOGIT",
               INPUT!$H26 + (INPUT!$I26 - INPUT!$H26) /(1+EXP(-INPUT!$E26 - INPUT!$F26 *LOG10($D32 * AC$12)))^INPUT!$G26,
               0
               )
            )
        ),
    " ")</f>
        <v>0</v>
      </c>
      <c r="AD32" s="86">
        <f>IF($D32&gt;0,
      IF(UPPER(INPUT!$D26)="WEIBULL",
         INPUT!$H26 + (INPUT!$I26 - INPUT!$H26) * (1-EXP(-EXP(INPUT!$E26 + INPUT!$F26 *LOG10($D32 * AD$12)))),
         IF(UPPER(INPUT!$D26)="LOGIT",
            INPUT!$H26 + (INPUT!$I26 - INPUT!$H26) /(1+EXP(-INPUT!$E26 - INPUT!$F26 *LOG10($D32 * AD$12))),
            IF(UPPER(INPUT!$D26)="GLOGIT",
               INPUT!$H26 + (INPUT!$I26 - INPUT!$H26) /(1+EXP(-INPUT!$E26 - INPUT!$F26 *LOG10($D32 * AD$12)))^INPUT!$G26,
               0
               )
            )
        ),
    " ")</f>
        <v>0</v>
      </c>
      <c r="AE32" s="86">
        <f>IF($D32&gt;0,
      IF(UPPER(INPUT!$D26)="WEIBULL",
         INPUT!$H26 + (INPUT!$I26 - INPUT!$H26) * (1-EXP(-EXP(INPUT!$E26 + INPUT!$F26 *LOG10($D32 * AE$12)))),
         IF(UPPER(INPUT!$D26)="LOGIT",
            INPUT!$H26 + (INPUT!$I26 - INPUT!$H26) /(1+EXP(-INPUT!$E26 - INPUT!$F26 *LOG10($D32 * AE$12))),
            IF(UPPER(INPUT!$D26)="GLOGIT",
               INPUT!$H26 + (INPUT!$I26 - INPUT!$H26) /(1+EXP(-INPUT!$E26 - INPUT!$F26 *LOG10($D32 * AE$12)))^INPUT!$G26,
               0
               )
            )
        ),
    " ")</f>
        <v>0</v>
      </c>
      <c r="AF32" s="86">
        <f>IF($D32&gt;0,
      IF(UPPER(INPUT!$D26)="WEIBULL",
         INPUT!$H26 + (INPUT!$I26 - INPUT!$H26) * (1-EXP(-EXP(INPUT!$E26 + INPUT!$F26 *LOG10($D32 * AF$12)))),
         IF(UPPER(INPUT!$D26)="LOGIT",
            INPUT!$H26 + (INPUT!$I26 - INPUT!$H26) /(1+EXP(-INPUT!$E26 - INPUT!$F26 *LOG10($D32 * AF$12))),
            IF(UPPER(INPUT!$D26)="GLOGIT",
               INPUT!$H26 + (INPUT!$I26 - INPUT!$H26) /(1+EXP(-INPUT!$E26 - INPUT!$F26 *LOG10($D32 * AF$12)))^INPUT!$G26,
               0
               )
            )
        ),
    " ")</f>
        <v>0</v>
      </c>
      <c r="AG32" s="86">
        <f>IF($D32&gt;0,
      IF(UPPER(INPUT!$D26)="WEIBULL",
         INPUT!$H26 + (INPUT!$I26 - INPUT!$H26) * (1-EXP(-EXP(INPUT!$E26 + INPUT!$F26 *LOG10($D32 * AG$12)))),
         IF(UPPER(INPUT!$D26)="LOGIT",
            INPUT!$H26 + (INPUT!$I26 - INPUT!$H26) /(1+EXP(-INPUT!$E26 - INPUT!$F26 *LOG10($D32 * AG$12))),
            IF(UPPER(INPUT!$D26)="GLOGIT",
               INPUT!$H26 + (INPUT!$I26 - INPUT!$H26) /(1+EXP(-INPUT!$E26 - INPUT!$F26 *LOG10($D32 * AG$12)))^INPUT!$G26,
               0
               )
            )
        ),
    " ")</f>
        <v>0</v>
      </c>
      <c r="AH32" s="86">
        <f>IF($D32&gt;0,
      IF(UPPER(INPUT!$D26)="WEIBULL",
         INPUT!$H26 + (INPUT!$I26 - INPUT!$H26) * (1-EXP(-EXP(INPUT!$E26 + INPUT!$F26 *LOG10($D32 * AH$12)))),
         IF(UPPER(INPUT!$D26)="LOGIT",
            INPUT!$H26 + (INPUT!$I26 - INPUT!$H26) /(1+EXP(-INPUT!$E26 - INPUT!$F26 *LOG10($D32 * AH$12))),
            IF(UPPER(INPUT!$D26)="GLOGIT",
               INPUT!$H26 + (INPUT!$I26 - INPUT!$H26) /(1+EXP(-INPUT!$E26 - INPUT!$F26 *LOG10($D32 * AH$12)))^INPUT!$G26,
               0
               )
            )
        ),
    " ")</f>
        <v>0</v>
      </c>
      <c r="AI32" s="86">
        <f>IF($D32&gt;0,
      IF(UPPER(INPUT!$D26)="WEIBULL",
         INPUT!$H26 + (INPUT!$I26 - INPUT!$H26) * (1-EXP(-EXP(INPUT!$E26 + INPUT!$F26 *LOG10($D32 * AI$12)))),
         IF(UPPER(INPUT!$D26)="LOGIT",
            INPUT!$H26 + (INPUT!$I26 - INPUT!$H26) /(1+EXP(-INPUT!$E26 - INPUT!$F26 *LOG10($D32 * AI$12))),
            IF(UPPER(INPUT!$D26)="GLOGIT",
               INPUT!$H26 + (INPUT!$I26 - INPUT!$H26) /(1+EXP(-INPUT!$E26 - INPUT!$F26 *LOG10($D32 * AI$12)))^INPUT!$G26,
               0
               )
            )
        ),
    " ")</f>
        <v>0</v>
      </c>
      <c r="AJ32" s="86">
        <f>IF($D32&gt;0,
      IF(UPPER(INPUT!$D26)="WEIBULL",
         INPUT!$H26 + (INPUT!$I26 - INPUT!$H26) * (1-EXP(-EXP(INPUT!$E26 + INPUT!$F26 *LOG10($D32 * AJ$12)))),
         IF(UPPER(INPUT!$D26)="LOGIT",
            INPUT!$H26 + (INPUT!$I26 - INPUT!$H26) /(1+EXP(-INPUT!$E26 - INPUT!$F26 *LOG10($D32 * AJ$12))),
            IF(UPPER(INPUT!$D26)="GLOGIT",
               INPUT!$H26 + (INPUT!$I26 - INPUT!$H26) /(1+EXP(-INPUT!$E26 - INPUT!$F26 *LOG10($D32 * AJ$12)))^INPUT!$G26,
               0
               )
            )
        ),
    " ")</f>
        <v>0</v>
      </c>
      <c r="AK32" s="86">
        <f>IF($D32&gt;0,
      IF(UPPER(INPUT!$D26)="WEIBULL",
         INPUT!$H26 + (INPUT!$I26 - INPUT!$H26) * (1-EXP(-EXP(INPUT!$E26 + INPUT!$F26 *LOG10($D32 * AK$12)))),
         IF(UPPER(INPUT!$D26)="LOGIT",
            INPUT!$H26 + (INPUT!$I26 - INPUT!$H26) /(1+EXP(-INPUT!$E26 - INPUT!$F26 *LOG10($D32 * AK$12))),
            IF(UPPER(INPUT!$D26)="GLOGIT",
               INPUT!$H26 + (INPUT!$I26 - INPUT!$H26) /(1+EXP(-INPUT!$E26 - INPUT!$F26 *LOG10($D32 * AK$12)))^INPUT!$G26,
               0
               )
            )
        ),
    " ")</f>
        <v>0</v>
      </c>
      <c r="AL32" s="86">
        <f>IF($D32&gt;0,
      IF(UPPER(INPUT!$D26)="WEIBULL",
         INPUT!$H26 + (INPUT!$I26 - INPUT!$H26) * (1-EXP(-EXP(INPUT!$E26 + INPUT!$F26 *LOG10($D32 * AL$12)))),
         IF(UPPER(INPUT!$D26)="LOGIT",
            INPUT!$H26 + (INPUT!$I26 - INPUT!$H26) /(1+EXP(-INPUT!$E26 - INPUT!$F26 *LOG10($D32 * AL$12))),
            IF(UPPER(INPUT!$D26)="GLOGIT",
               INPUT!$H26 + (INPUT!$I26 - INPUT!$H26) /(1+EXP(-INPUT!$E26 - INPUT!$F26 *LOG10($D32 * AL$12)))^INPUT!$G26,
               0
               )
            )
        ),
    " ")</f>
        <v>0</v>
      </c>
      <c r="AM32" s="86">
        <f>IF($D32&gt;0,
      IF(UPPER(INPUT!$D26)="WEIBULL",
         INPUT!$H26 + (INPUT!$I26 - INPUT!$H26) * (1-EXP(-EXP(INPUT!$E26 + INPUT!$F26 *LOG10($D32 * AM$12)))),
         IF(UPPER(INPUT!$D26)="LOGIT",
            INPUT!$H26 + (INPUT!$I26 - INPUT!$H26) /(1+EXP(-INPUT!$E26 - INPUT!$F26 *LOG10($D32 * AM$12))),
            IF(UPPER(INPUT!$D26)="GLOGIT",
               INPUT!$H26 + (INPUT!$I26 - INPUT!$H26) /(1+EXP(-INPUT!$E26 - INPUT!$F26 *LOG10($D32 * AM$12)))^INPUT!$G26,
               0
               )
            )
        ),
    " ")</f>
        <v>0</v>
      </c>
      <c r="AN32" s="86">
        <f>IF($D32&gt;0,
      IF(UPPER(INPUT!$D26)="WEIBULL",
         INPUT!$H26 + (INPUT!$I26 - INPUT!$H26) * (1-EXP(-EXP(INPUT!$E26 + INPUT!$F26 *LOG10($D32 * AN$12)))),
         IF(UPPER(INPUT!$D26)="LOGIT",
            INPUT!$H26 + (INPUT!$I26 - INPUT!$H26) /(1+EXP(-INPUT!$E26 - INPUT!$F26 *LOG10($D32 * AN$12))),
            IF(UPPER(INPUT!$D26)="GLOGIT",
               INPUT!$H26 + (INPUT!$I26 - INPUT!$H26) /(1+EXP(-INPUT!$E26 - INPUT!$F26 *LOG10($D32 * AN$12)))^INPUT!$G26,
               0
               )
            )
        ),
    " ")</f>
        <v>0</v>
      </c>
      <c r="AO32" s="86">
        <f>IF($D32&gt;0,
      IF(UPPER(INPUT!$D26)="WEIBULL",
         INPUT!$H26 + (INPUT!$I26 - INPUT!$H26) * (1-EXP(-EXP(INPUT!$E26 + INPUT!$F26 *LOG10($D32 * AO$12)))),
         IF(UPPER(INPUT!$D26)="LOGIT",
            INPUT!$H26 + (INPUT!$I26 - INPUT!$H26) /(1+EXP(-INPUT!$E26 - INPUT!$F26 *LOG10($D32 * AO$12))),
            IF(UPPER(INPUT!$D26)="GLOGIT",
               INPUT!$H26 + (INPUT!$I26 - INPUT!$H26) /(1+EXP(-INPUT!$E26 - INPUT!$F26 *LOG10($D32 * AO$12)))^INPUT!$G26,
               0
               )
            )
        ),
    " ")</f>
        <v>0</v>
      </c>
      <c r="AP32" s="86">
        <f>IF($D32&gt;0,
      IF(UPPER(INPUT!$D26)="WEIBULL",
         INPUT!$H26 + (INPUT!$I26 - INPUT!$H26) * (1-EXP(-EXP(INPUT!$E26 + INPUT!$F26 *LOG10($D32 * AP$12)))),
         IF(UPPER(INPUT!$D26)="LOGIT",
            INPUT!$H26 + (INPUT!$I26 - INPUT!$H26) /(1+EXP(-INPUT!$E26 - INPUT!$F26 *LOG10($D32 * AP$12))),
            IF(UPPER(INPUT!$D26)="GLOGIT",
               INPUT!$H26 + (INPUT!$I26 - INPUT!$H26) /(1+EXP(-INPUT!$E26 - INPUT!$F26 *LOG10($D32 * AP$12)))^INPUT!$G26,
               0
               )
            )
        ),
    " ")</f>
        <v>0</v>
      </c>
      <c r="AQ32" s="86">
        <f>IF($D32&gt;0,
      IF(UPPER(INPUT!$D26)="WEIBULL",
         INPUT!$H26 + (INPUT!$I26 - INPUT!$H26) * (1-EXP(-EXP(INPUT!$E26 + INPUT!$F26 *LOG10($D32 * AQ$12)))),
         IF(UPPER(INPUT!$D26)="LOGIT",
            INPUT!$H26 + (INPUT!$I26 - INPUT!$H26) /(1+EXP(-INPUT!$E26 - INPUT!$F26 *LOG10($D32 * AQ$12))),
            IF(UPPER(INPUT!$D26)="GLOGIT",
               INPUT!$H26 + (INPUT!$I26 - INPUT!$H26) /(1+EXP(-INPUT!$E26 - INPUT!$F26 *LOG10($D32 * AQ$12)))^INPUT!$G26,
               0
               )
            )
        ),
    " ")</f>
        <v>0</v>
      </c>
      <c r="AR32" s="86">
        <f>IF($D32&gt;0,
      IF(UPPER(INPUT!$D26)="WEIBULL",
         INPUT!$H26 + (INPUT!$I26 - INPUT!$H26) * (1-EXP(-EXP(INPUT!$E26 + INPUT!$F26 *LOG10($D32 * AR$12)))),
         IF(UPPER(INPUT!$D26)="LOGIT",
            INPUT!$H26 + (INPUT!$I26 - INPUT!$H26) /(1+EXP(-INPUT!$E26 - INPUT!$F26 *LOG10($D32 * AR$12))),
            IF(UPPER(INPUT!$D26)="GLOGIT",
               INPUT!$H26 + (INPUT!$I26 - INPUT!$H26) /(1+EXP(-INPUT!$E26 - INPUT!$F26 *LOG10($D32 * AR$12)))^INPUT!$G26,
               0
               )
            )
        ),
    " ")</f>
        <v>0</v>
      </c>
      <c r="AS32" s="86">
        <f>IF($D32&gt;0,
      IF(UPPER(INPUT!$D26)="WEIBULL",
         INPUT!$H26 + (INPUT!$I26 - INPUT!$H26) * (1-EXP(-EXP(INPUT!$E26 + INPUT!$F26 *LOG10($D32 * AS$12)))),
         IF(UPPER(INPUT!$D26)="LOGIT",
            INPUT!$H26 + (INPUT!$I26 - INPUT!$H26) /(1+EXP(-INPUT!$E26 - INPUT!$F26 *LOG10($D32 * AS$12))),
            IF(UPPER(INPUT!$D26)="GLOGIT",
               INPUT!$H26 + (INPUT!$I26 - INPUT!$H26) /(1+EXP(-INPUT!$E26 - INPUT!$F26 *LOG10($D32 * AS$12)))^INPUT!$G26,
               0
               )
            )
        ),
    " ")</f>
        <v>0</v>
      </c>
      <c r="AT32" s="86">
        <f>IF($D32&gt;0,
      IF(UPPER(INPUT!$D26)="WEIBULL",
         INPUT!$H26 + (INPUT!$I26 - INPUT!$H26) * (1-EXP(-EXP(INPUT!$E26 + INPUT!$F26 *LOG10($D32 * AT$12)))),
         IF(UPPER(INPUT!$D26)="LOGIT",
            INPUT!$H26 + (INPUT!$I26 - INPUT!$H26) /(1+EXP(-INPUT!$E26 - INPUT!$F26 *LOG10($D32 * AT$12))),
            IF(UPPER(INPUT!$D26)="GLOGIT",
               INPUT!$H26 + (INPUT!$I26 - INPUT!$H26) /(1+EXP(-INPUT!$E26 - INPUT!$F26 *LOG10($D32 * AT$12)))^INPUT!$G26,
               0
               )
            )
        ),
    " ")</f>
        <v>0</v>
      </c>
      <c r="AU32" s="86">
        <f>IF($D32&gt;0,
      IF(UPPER(INPUT!$D26)="WEIBULL",
         INPUT!$H26 + (INPUT!$I26 - INPUT!$H26) * (1-EXP(-EXP(INPUT!$E26 + INPUT!$F26 *LOG10($D32 * AU$12)))),
         IF(UPPER(INPUT!$D26)="LOGIT",
            INPUT!$H26 + (INPUT!$I26 - INPUT!$H26) /(1+EXP(-INPUT!$E26 - INPUT!$F26 *LOG10($D32 * AU$12))),
            IF(UPPER(INPUT!$D26)="GLOGIT",
               INPUT!$H26 + (INPUT!$I26 - INPUT!$H26) /(1+EXP(-INPUT!$E26 - INPUT!$F26 *LOG10($D32 * AU$12)))^INPUT!$G26,
               0
               )
            )
        ),
    " ")</f>
        <v>0</v>
      </c>
      <c r="AV32" s="86">
        <f>IF($D32&gt;0,
      IF(UPPER(INPUT!$D26)="WEIBULL",
         INPUT!$H26 + (INPUT!$I26 - INPUT!$H26) * (1-EXP(-EXP(INPUT!$E26 + INPUT!$F26 *LOG10($D32 * AV$12)))),
         IF(UPPER(INPUT!$D26)="LOGIT",
            INPUT!$H26 + (INPUT!$I26 - INPUT!$H26) /(1+EXP(-INPUT!$E26 - INPUT!$F26 *LOG10($D32 * AV$12))),
            IF(UPPER(INPUT!$D26)="GLOGIT",
               INPUT!$H26 + (INPUT!$I26 - INPUT!$H26) /(1+EXP(-INPUT!$E26 - INPUT!$F26 *LOG10($D32 * AV$12)))^INPUT!$G26,
               0
               )
            )
        ),
    " ")</f>
        <v>0</v>
      </c>
      <c r="AW32" s="86">
        <f>IF($D32&gt;0,
      IF(UPPER(INPUT!$D26)="WEIBULL",
         INPUT!$H26 + (INPUT!$I26 - INPUT!$H26) * (1-EXP(-EXP(INPUT!$E26 + INPUT!$F26 *LOG10($D32 * AW$12)))),
         IF(UPPER(INPUT!$D26)="LOGIT",
            INPUT!$H26 + (INPUT!$I26 - INPUT!$H26) /(1+EXP(-INPUT!$E26 - INPUT!$F26 *LOG10($D32 * AW$12))),
            IF(UPPER(INPUT!$D26)="GLOGIT",
               INPUT!$H26 + (INPUT!$I26 - INPUT!$H26) /(1+EXP(-INPUT!$E26 - INPUT!$F26 *LOG10($D32 * AW$12)))^INPUT!$G26,
               0
               )
            )
        ),
    " ")</f>
        <v>0</v>
      </c>
      <c r="AX32" s="86">
        <f>IF($D32&gt;0,
      IF(UPPER(INPUT!$D26)="WEIBULL",
         INPUT!$H26 + (INPUT!$I26 - INPUT!$H26) * (1-EXP(-EXP(INPUT!$E26 + INPUT!$F26 *LOG10($D32 * AX$12)))),
         IF(UPPER(INPUT!$D26)="LOGIT",
            INPUT!$H26 + (INPUT!$I26 - INPUT!$H26) /(1+EXP(-INPUT!$E26 - INPUT!$F26 *LOG10($D32 * AX$12))),
            IF(UPPER(INPUT!$D26)="GLOGIT",
               INPUT!$H26 + (INPUT!$I26 - INPUT!$H26) /(1+EXP(-INPUT!$E26 - INPUT!$F26 *LOG10($D32 * AX$12)))^INPUT!$G26,
               0
               )
            )
        ),
    " ")</f>
        <v>0</v>
      </c>
      <c r="AY32" s="86">
        <f>IF($D32&gt;0,
      IF(UPPER(INPUT!$D26)="WEIBULL",
         INPUT!$H26 + (INPUT!$I26 - INPUT!$H26) * (1-EXP(-EXP(INPUT!$E26 + INPUT!$F26 *LOG10($D32 * AY$12)))),
         IF(UPPER(INPUT!$D26)="LOGIT",
            INPUT!$H26 + (INPUT!$I26 - INPUT!$H26) /(1+EXP(-INPUT!$E26 - INPUT!$F26 *LOG10($D32 * AY$12))),
            IF(UPPER(INPUT!$D26)="GLOGIT",
               INPUT!$H26 + (INPUT!$I26 - INPUT!$H26) /(1+EXP(-INPUT!$E26 - INPUT!$F26 *LOG10($D32 * AY$12)))^INPUT!$G26,
               0
               )
            )
        ),
    " ")</f>
        <v>0</v>
      </c>
      <c r="AZ32" s="86">
        <f>IF($D32&gt;0,
      IF(UPPER(INPUT!$D26)="WEIBULL",
         INPUT!$H26 + (INPUT!$I26 - INPUT!$H26) * (1-EXP(-EXP(INPUT!$E26 + INPUT!$F26 *LOG10($D32 * AZ$12)))),
         IF(UPPER(INPUT!$D26)="LOGIT",
            INPUT!$H26 + (INPUT!$I26 - INPUT!$H26) /(1+EXP(-INPUT!$E26 - INPUT!$F26 *LOG10($D32 * AZ$12))),
            IF(UPPER(INPUT!$D26)="GLOGIT",
               INPUT!$H26 + (INPUT!$I26 - INPUT!$H26) /(1+EXP(-INPUT!$E26 - INPUT!$F26 *LOG10($D32 * AZ$12)))^INPUT!$G26,
               0
               )
            )
        ),
    " ")</f>
        <v>0</v>
      </c>
      <c r="BA32" s="86">
        <f>IF($D32&gt;0,
      IF(UPPER(INPUT!$D26)="WEIBULL",
         INPUT!$H26 + (INPUT!$I26 - INPUT!$H26) * (1-EXP(-EXP(INPUT!$E26 + INPUT!$F26 *LOG10($D32 * BA$12)))),
         IF(UPPER(INPUT!$D26)="LOGIT",
            INPUT!$H26 + (INPUT!$I26 - INPUT!$H26) /(1+EXP(-INPUT!$E26 - INPUT!$F26 *LOG10($D32 * BA$12))),
            IF(UPPER(INPUT!$D26)="GLOGIT",
               INPUT!$H26 + (INPUT!$I26 - INPUT!$H26) /(1+EXP(-INPUT!$E26 - INPUT!$F26 *LOG10($D32 * BA$12)))^INPUT!$G26,
               0
               )
            )
        ),
    " ")</f>
        <v>0</v>
      </c>
      <c r="BB32" s="86">
        <f>IF($D32&gt;0,
      IF(UPPER(INPUT!$D26)="WEIBULL",
         INPUT!$H26 + (INPUT!$I26 - INPUT!$H26) * (1-EXP(-EXP(INPUT!$E26 + INPUT!$F26 *LOG10($D32 * BB$12)))),
         IF(UPPER(INPUT!$D26)="LOGIT",
            INPUT!$H26 + (INPUT!$I26 - INPUT!$H26) /(1+EXP(-INPUT!$E26 - INPUT!$F26 *LOG10($D32 * BB$12))),
            IF(UPPER(INPUT!$D26)="GLOGIT",
               INPUT!$H26 + (INPUT!$I26 - INPUT!$H26) /(1+EXP(-INPUT!$E26 - INPUT!$F26 *LOG10($D32 * BB$12)))^INPUT!$G26,
               0
               )
            )
        ),
    " ")</f>
        <v>0</v>
      </c>
      <c r="BC32" s="87">
        <f>IF($D32&gt;0,
      IF(UPPER(INPUT!$D26)="WEIBULL",
         INPUT!$H26 + (INPUT!$I26 - INPUT!$H26) * (1-EXP(-EXP(INPUT!$E26 + INPUT!$F26 *LOG10($D32 * BC$12)))),
         IF(UPPER(INPUT!$D26)="LOGIT",
            INPUT!$H26 + (INPUT!$I26 - INPUT!$H26) /(1+EXP(-INPUT!$E26 - INPUT!$F26 *LOG10($D32 * BC$12))),
            IF(UPPER(INPUT!$D26)="GLOGIT",
               INPUT!$H26 + (INPUT!$I26 - INPUT!$H26) /(1+EXP(-INPUT!$E26 - INPUT!$F26 *LOG10($D32 * BC$12)))^INPUT!$G26,
               0
               )
            )
        ),
    " ")</f>
        <v>0</v>
      </c>
    </row>
    <row r="33" spans="2:55" x14ac:dyDescent="0.4">
      <c r="B33" s="41"/>
      <c r="C33" s="1">
        <f>INPUT!C27</f>
        <v>0</v>
      </c>
      <c r="D33" s="2">
        <f>INPUT!L27</f>
        <v>1.1386891576449156E-53</v>
      </c>
      <c r="E33" s="85">
        <f>IF($D33&gt;0,
      IF(UPPER(INPUT!$D27)="WEIBULL",
         INPUT!$H27 + (INPUT!$I27 - INPUT!$H27) * (1-EXP(-EXP(INPUT!$E27 + INPUT!$F27 *LOG10($D33 * E$12)))),
         IF(UPPER(INPUT!$D27)="LOGIT",
            INPUT!$H27 + (INPUT!$I27 - INPUT!$H27) /(1+EXP(-INPUT!$E27 - INPUT!$F27 *LOG10($D33 * E$12))),
            IF(UPPER(INPUT!$D27)="GLOGIT",
               INPUT!$H27 + (INPUT!$I27 - INPUT!$H27) /(1+EXP(-INPUT!$E27 - INPUT!$F27 *LOG10($D33 * E$12)))^INPUT!$G27,
               0
               )
            )
        ),
    " ")</f>
        <v>0</v>
      </c>
      <c r="F33" s="86">
        <f>IF($D33&gt;0,
      IF(UPPER(INPUT!$D27)="WEIBULL",
         INPUT!$H27 + (INPUT!$I27 - INPUT!$H27) * (1-EXP(-EXP(INPUT!$E27 + INPUT!$F27 *LOG10($D33 * F$12)))),
         IF(UPPER(INPUT!$D27)="LOGIT",
            INPUT!$H27 + (INPUT!$I27 - INPUT!$H27) /(1+EXP(-INPUT!$E27 - INPUT!$F27 *LOG10($D33 * F$12))),
            IF(UPPER(INPUT!$D27)="GLOGIT",
               INPUT!$H27 + (INPUT!$I27 - INPUT!$H27) /(1+EXP(-INPUT!$E27 - INPUT!$F27 *LOG10($D33 * F$12)))^INPUT!$G27,
               0
               )
            )
        ),
    " ")</f>
        <v>0</v>
      </c>
      <c r="G33" s="86">
        <f>IF($D33&gt;0,
      IF(UPPER(INPUT!$D27)="WEIBULL",
         INPUT!$H27 + (INPUT!$I27 - INPUT!$H27) * (1-EXP(-EXP(INPUT!$E27 + INPUT!$F27 *LOG10($D33 * G$12)))),
         IF(UPPER(INPUT!$D27)="LOGIT",
            INPUT!$H27 + (INPUT!$I27 - INPUT!$H27) /(1+EXP(-INPUT!$E27 - INPUT!$F27 *LOG10($D33 * G$12))),
            IF(UPPER(INPUT!$D27)="GLOGIT",
               INPUT!$H27 + (INPUT!$I27 - INPUT!$H27) /(1+EXP(-INPUT!$E27 - INPUT!$F27 *LOG10($D33 * G$12)))^INPUT!$G27,
               0
               )
            )
        ),
    " ")</f>
        <v>0</v>
      </c>
      <c r="H33" s="86">
        <f>IF($D33&gt;0,
      IF(UPPER(INPUT!$D27)="WEIBULL",
         INPUT!$H27 + (INPUT!$I27 - INPUT!$H27) * (1-EXP(-EXP(INPUT!$E27 + INPUT!$F27 *LOG10($D33 * H$12)))),
         IF(UPPER(INPUT!$D27)="LOGIT",
            INPUT!$H27 + (INPUT!$I27 - INPUT!$H27) /(1+EXP(-INPUT!$E27 - INPUT!$F27 *LOG10($D33 * H$12))),
            IF(UPPER(INPUT!$D27)="GLOGIT",
               INPUT!$H27 + (INPUT!$I27 - INPUT!$H27) /(1+EXP(-INPUT!$E27 - INPUT!$F27 *LOG10($D33 * H$12)))^INPUT!$G27,
               0
               )
            )
        ),
    " ")</f>
        <v>0</v>
      </c>
      <c r="I33" s="86">
        <f>IF($D33&gt;0,
      IF(UPPER(INPUT!$D27)="WEIBULL",
         INPUT!$H27 + (INPUT!$I27 - INPUT!$H27) * (1-EXP(-EXP(INPUT!$E27 + INPUT!$F27 *LOG10($D33 * I$12)))),
         IF(UPPER(INPUT!$D27)="LOGIT",
            INPUT!$H27 + (INPUT!$I27 - INPUT!$H27) /(1+EXP(-INPUT!$E27 - INPUT!$F27 *LOG10($D33 * I$12))),
            IF(UPPER(INPUT!$D27)="GLOGIT",
               INPUT!$H27 + (INPUT!$I27 - INPUT!$H27) /(1+EXP(-INPUT!$E27 - INPUT!$F27 *LOG10($D33 * I$12)))^INPUT!$G27,
               0
               )
            )
        ),
    " ")</f>
        <v>0</v>
      </c>
      <c r="J33" s="86">
        <f>IF($D33&gt;0,
      IF(UPPER(INPUT!$D27)="WEIBULL",
         INPUT!$H27 + (INPUT!$I27 - INPUT!$H27) * (1-EXP(-EXP(INPUT!$E27 + INPUT!$F27 *LOG10($D33 * J$12)))),
         IF(UPPER(INPUT!$D27)="LOGIT",
            INPUT!$H27 + (INPUT!$I27 - INPUT!$H27) /(1+EXP(-INPUT!$E27 - INPUT!$F27 *LOG10($D33 * J$12))),
            IF(UPPER(INPUT!$D27)="GLOGIT",
               INPUT!$H27 + (INPUT!$I27 - INPUT!$H27) /(1+EXP(-INPUT!$E27 - INPUT!$F27 *LOG10($D33 * J$12)))^INPUT!$G27,
               0
               )
            )
        ),
    " ")</f>
        <v>0</v>
      </c>
      <c r="K33" s="86">
        <f>IF($D33&gt;0,
      IF(UPPER(INPUT!$D27)="WEIBULL",
         INPUT!$H27 + (INPUT!$I27 - INPUT!$H27) * (1-EXP(-EXP(INPUT!$E27 + INPUT!$F27 *LOG10($D33 * K$12)))),
         IF(UPPER(INPUT!$D27)="LOGIT",
            INPUT!$H27 + (INPUT!$I27 - INPUT!$H27) /(1+EXP(-INPUT!$E27 - INPUT!$F27 *LOG10($D33 * K$12))),
            IF(UPPER(INPUT!$D27)="GLOGIT",
               INPUT!$H27 + (INPUT!$I27 - INPUT!$H27) /(1+EXP(-INPUT!$E27 - INPUT!$F27 *LOG10($D33 * K$12)))^INPUT!$G27,
               0
               )
            )
        ),
    " ")</f>
        <v>0</v>
      </c>
      <c r="L33" s="86">
        <f>IF($D33&gt;0,
      IF(UPPER(INPUT!$D27)="WEIBULL",
         INPUT!$H27 + (INPUT!$I27 - INPUT!$H27) * (1-EXP(-EXP(INPUT!$E27 + INPUT!$F27 *LOG10($D33 * L$12)))),
         IF(UPPER(INPUT!$D27)="LOGIT",
            INPUT!$H27 + (INPUT!$I27 - INPUT!$H27) /(1+EXP(-INPUT!$E27 - INPUT!$F27 *LOG10($D33 * L$12))),
            IF(UPPER(INPUT!$D27)="GLOGIT",
               INPUT!$H27 + (INPUT!$I27 - INPUT!$H27) /(1+EXP(-INPUT!$E27 - INPUT!$F27 *LOG10($D33 * L$12)))^INPUT!$G27,
               0
               )
            )
        ),
    " ")</f>
        <v>0</v>
      </c>
      <c r="M33" s="86">
        <f>IF($D33&gt;0,
      IF(UPPER(INPUT!$D27)="WEIBULL",
         INPUT!$H27 + (INPUT!$I27 - INPUT!$H27) * (1-EXP(-EXP(INPUT!$E27 + INPUT!$F27 *LOG10($D33 * M$12)))),
         IF(UPPER(INPUT!$D27)="LOGIT",
            INPUT!$H27 + (INPUT!$I27 - INPUT!$H27) /(1+EXP(-INPUT!$E27 - INPUT!$F27 *LOG10($D33 * M$12))),
            IF(UPPER(INPUT!$D27)="GLOGIT",
               INPUT!$H27 + (INPUT!$I27 - INPUT!$H27) /(1+EXP(-INPUT!$E27 - INPUT!$F27 *LOG10($D33 * M$12)))^INPUT!$G27,
               0
               )
            )
        ),
    " ")</f>
        <v>0</v>
      </c>
      <c r="N33" s="86">
        <f>IF($D33&gt;0,
      IF(UPPER(INPUT!$D27)="WEIBULL",
         INPUT!$H27 + (INPUT!$I27 - INPUT!$H27) * (1-EXP(-EXP(INPUT!$E27 + INPUT!$F27 *LOG10($D33 * N$12)))),
         IF(UPPER(INPUT!$D27)="LOGIT",
            INPUT!$H27 + (INPUT!$I27 - INPUT!$H27) /(1+EXP(-INPUT!$E27 - INPUT!$F27 *LOG10($D33 * N$12))),
            IF(UPPER(INPUT!$D27)="GLOGIT",
               INPUT!$H27 + (INPUT!$I27 - INPUT!$H27) /(1+EXP(-INPUT!$E27 - INPUT!$F27 *LOG10($D33 * N$12)))^INPUT!$G27,
               0
               )
            )
        ),
    " ")</f>
        <v>0</v>
      </c>
      <c r="O33" s="86">
        <f>IF($D33&gt;0,
      IF(UPPER(INPUT!$D27)="WEIBULL",
         INPUT!$H27 + (INPUT!$I27 - INPUT!$H27) * (1-EXP(-EXP(INPUT!$E27 + INPUT!$F27 *LOG10($D33 * O$12)))),
         IF(UPPER(INPUT!$D27)="LOGIT",
            INPUT!$H27 + (INPUT!$I27 - INPUT!$H27) /(1+EXP(-INPUT!$E27 - INPUT!$F27 *LOG10($D33 * O$12))),
            IF(UPPER(INPUT!$D27)="GLOGIT",
               INPUT!$H27 + (INPUT!$I27 - INPUT!$H27) /(1+EXP(-INPUT!$E27 - INPUT!$F27 *LOG10($D33 * O$12)))^INPUT!$G27,
               0
               )
            )
        ),
    " ")</f>
        <v>0</v>
      </c>
      <c r="P33" s="86">
        <f>IF($D33&gt;0,
      IF(UPPER(INPUT!$D27)="WEIBULL",
         INPUT!$H27 + (INPUT!$I27 - INPUT!$H27) * (1-EXP(-EXP(INPUT!$E27 + INPUT!$F27 *LOG10($D33 * P$12)))),
         IF(UPPER(INPUT!$D27)="LOGIT",
            INPUT!$H27 + (INPUT!$I27 - INPUT!$H27) /(1+EXP(-INPUT!$E27 - INPUT!$F27 *LOG10($D33 * P$12))),
            IF(UPPER(INPUT!$D27)="GLOGIT",
               INPUT!$H27 + (INPUT!$I27 - INPUT!$H27) /(1+EXP(-INPUT!$E27 - INPUT!$F27 *LOG10($D33 * P$12)))^INPUT!$G27,
               0
               )
            )
        ),
    " ")</f>
        <v>0</v>
      </c>
      <c r="Q33" s="86">
        <f>IF($D33&gt;0,
      IF(UPPER(INPUT!$D27)="WEIBULL",
         INPUT!$H27 + (INPUT!$I27 - INPUT!$H27) * (1-EXP(-EXP(INPUT!$E27 + INPUT!$F27 *LOG10($D33 * Q$12)))),
         IF(UPPER(INPUT!$D27)="LOGIT",
            INPUT!$H27 + (INPUT!$I27 - INPUT!$H27) /(1+EXP(-INPUT!$E27 - INPUT!$F27 *LOG10($D33 * Q$12))),
            IF(UPPER(INPUT!$D27)="GLOGIT",
               INPUT!$H27 + (INPUT!$I27 - INPUT!$H27) /(1+EXP(-INPUT!$E27 - INPUT!$F27 *LOG10($D33 * Q$12)))^INPUT!$G27,
               0
               )
            )
        ),
    " ")</f>
        <v>0</v>
      </c>
      <c r="R33" s="86">
        <f>IF($D33&gt;0,
      IF(UPPER(INPUT!$D27)="WEIBULL",
         INPUT!$H27 + (INPUT!$I27 - INPUT!$H27) * (1-EXP(-EXP(INPUT!$E27 + INPUT!$F27 *LOG10($D33 * R$12)))),
         IF(UPPER(INPUT!$D27)="LOGIT",
            INPUT!$H27 + (INPUT!$I27 - INPUT!$H27) /(1+EXP(-INPUT!$E27 - INPUT!$F27 *LOG10($D33 * R$12))),
            IF(UPPER(INPUT!$D27)="GLOGIT",
               INPUT!$H27 + (INPUT!$I27 - INPUT!$H27) /(1+EXP(-INPUT!$E27 - INPUT!$F27 *LOG10($D33 * R$12)))^INPUT!$G27,
               0
               )
            )
        ),
    " ")</f>
        <v>0</v>
      </c>
      <c r="S33" s="86">
        <f>IF($D33&gt;0,
      IF(UPPER(INPUT!$D27)="WEIBULL",
         INPUT!$H27 + (INPUT!$I27 - INPUT!$H27) * (1-EXP(-EXP(INPUT!$E27 + INPUT!$F27 *LOG10($D33 * S$12)))),
         IF(UPPER(INPUT!$D27)="LOGIT",
            INPUT!$H27 + (INPUT!$I27 - INPUT!$H27) /(1+EXP(-INPUT!$E27 - INPUT!$F27 *LOG10($D33 * S$12))),
            IF(UPPER(INPUT!$D27)="GLOGIT",
               INPUT!$H27 + (INPUT!$I27 - INPUT!$H27) /(1+EXP(-INPUT!$E27 - INPUT!$F27 *LOG10($D33 * S$12)))^INPUT!$G27,
               0
               )
            )
        ),
    " ")</f>
        <v>0</v>
      </c>
      <c r="T33" s="86">
        <f>IF($D33&gt;0,
      IF(UPPER(INPUT!$D27)="WEIBULL",
         INPUT!$H27 + (INPUT!$I27 - INPUT!$H27) * (1-EXP(-EXP(INPUT!$E27 + INPUT!$F27 *LOG10($D33 * T$12)))),
         IF(UPPER(INPUT!$D27)="LOGIT",
            INPUT!$H27 + (INPUT!$I27 - INPUT!$H27) /(1+EXP(-INPUT!$E27 - INPUT!$F27 *LOG10($D33 * T$12))),
            IF(UPPER(INPUT!$D27)="GLOGIT",
               INPUT!$H27 + (INPUT!$I27 - INPUT!$H27) /(1+EXP(-INPUT!$E27 - INPUT!$F27 *LOG10($D33 * T$12)))^INPUT!$G27,
               0
               )
            )
        ),
    " ")</f>
        <v>0</v>
      </c>
      <c r="U33" s="86">
        <f>IF($D33&gt;0,
      IF(UPPER(INPUT!$D27)="WEIBULL",
         INPUT!$H27 + (INPUT!$I27 - INPUT!$H27) * (1-EXP(-EXP(INPUT!$E27 + INPUT!$F27 *LOG10($D33 * U$12)))),
         IF(UPPER(INPUT!$D27)="LOGIT",
            INPUT!$H27 + (INPUT!$I27 - INPUT!$H27) /(1+EXP(-INPUT!$E27 - INPUT!$F27 *LOG10($D33 * U$12))),
            IF(UPPER(INPUT!$D27)="GLOGIT",
               INPUT!$H27 + (INPUT!$I27 - INPUT!$H27) /(1+EXP(-INPUT!$E27 - INPUT!$F27 *LOG10($D33 * U$12)))^INPUT!$G27,
               0
               )
            )
        ),
    " ")</f>
        <v>0</v>
      </c>
      <c r="V33" s="86">
        <f>IF($D33&gt;0,
      IF(UPPER(INPUT!$D27)="WEIBULL",
         INPUT!$H27 + (INPUT!$I27 - INPUT!$H27) * (1-EXP(-EXP(INPUT!$E27 + INPUT!$F27 *LOG10($D33 * V$12)))),
         IF(UPPER(INPUT!$D27)="LOGIT",
            INPUT!$H27 + (INPUT!$I27 - INPUT!$H27) /(1+EXP(-INPUT!$E27 - INPUT!$F27 *LOG10($D33 * V$12))),
            IF(UPPER(INPUT!$D27)="GLOGIT",
               INPUT!$H27 + (INPUT!$I27 - INPUT!$H27) /(1+EXP(-INPUT!$E27 - INPUT!$F27 *LOG10($D33 * V$12)))^INPUT!$G27,
               0
               )
            )
        ),
    " ")</f>
        <v>0</v>
      </c>
      <c r="W33" s="86">
        <f>IF($D33&gt;0,
      IF(UPPER(INPUT!$D27)="WEIBULL",
         INPUT!$H27 + (INPUT!$I27 - INPUT!$H27) * (1-EXP(-EXP(INPUT!$E27 + INPUT!$F27 *LOG10($D33 * W$12)))),
         IF(UPPER(INPUT!$D27)="LOGIT",
            INPUT!$H27 + (INPUT!$I27 - INPUT!$H27) /(1+EXP(-INPUT!$E27 - INPUT!$F27 *LOG10($D33 * W$12))),
            IF(UPPER(INPUT!$D27)="GLOGIT",
               INPUT!$H27 + (INPUT!$I27 - INPUT!$H27) /(1+EXP(-INPUT!$E27 - INPUT!$F27 *LOG10($D33 * W$12)))^INPUT!$G27,
               0
               )
            )
        ),
    " ")</f>
        <v>0</v>
      </c>
      <c r="X33" s="86">
        <f>IF($D33&gt;0,
      IF(UPPER(INPUT!$D27)="WEIBULL",
         INPUT!$H27 + (INPUT!$I27 - INPUT!$H27) * (1-EXP(-EXP(INPUT!$E27 + INPUT!$F27 *LOG10($D33 * X$12)))),
         IF(UPPER(INPUT!$D27)="LOGIT",
            INPUT!$H27 + (INPUT!$I27 - INPUT!$H27) /(1+EXP(-INPUT!$E27 - INPUT!$F27 *LOG10($D33 * X$12))),
            IF(UPPER(INPUT!$D27)="GLOGIT",
               INPUT!$H27 + (INPUT!$I27 - INPUT!$H27) /(1+EXP(-INPUT!$E27 - INPUT!$F27 *LOG10($D33 * X$12)))^INPUT!$G27,
               0
               )
            )
        ),
    " ")</f>
        <v>0</v>
      </c>
      <c r="Y33" s="86">
        <f>IF($D33&gt;0,
      IF(UPPER(INPUT!$D27)="WEIBULL",
         INPUT!$H27 + (INPUT!$I27 - INPUT!$H27) * (1-EXP(-EXP(INPUT!$E27 + INPUT!$F27 *LOG10($D33 * Y$12)))),
         IF(UPPER(INPUT!$D27)="LOGIT",
            INPUT!$H27 + (INPUT!$I27 - INPUT!$H27) /(1+EXP(-INPUT!$E27 - INPUT!$F27 *LOG10($D33 * Y$12))),
            IF(UPPER(INPUT!$D27)="GLOGIT",
               INPUT!$H27 + (INPUT!$I27 - INPUT!$H27) /(1+EXP(-INPUT!$E27 - INPUT!$F27 *LOG10($D33 * Y$12)))^INPUT!$G27,
               0
               )
            )
        ),
    " ")</f>
        <v>0</v>
      </c>
      <c r="Z33" s="86">
        <f>IF($D33&gt;0,
      IF(UPPER(INPUT!$D27)="WEIBULL",
         INPUT!$H27 + (INPUT!$I27 - INPUT!$H27) * (1-EXP(-EXP(INPUT!$E27 + INPUT!$F27 *LOG10($D33 * Z$12)))),
         IF(UPPER(INPUT!$D27)="LOGIT",
            INPUT!$H27 + (INPUT!$I27 - INPUT!$H27) /(1+EXP(-INPUT!$E27 - INPUT!$F27 *LOG10($D33 * Z$12))),
            IF(UPPER(INPUT!$D27)="GLOGIT",
               INPUT!$H27 + (INPUT!$I27 - INPUT!$H27) /(1+EXP(-INPUT!$E27 - INPUT!$F27 *LOG10($D33 * Z$12)))^INPUT!$G27,
               0
               )
            )
        ),
    " ")</f>
        <v>0</v>
      </c>
      <c r="AA33" s="86">
        <f>IF($D33&gt;0,
      IF(UPPER(INPUT!$D27)="WEIBULL",
         INPUT!$H27 + (INPUT!$I27 - INPUT!$H27) * (1-EXP(-EXP(INPUT!$E27 + INPUT!$F27 *LOG10($D33 * AA$12)))),
         IF(UPPER(INPUT!$D27)="LOGIT",
            INPUT!$H27 + (INPUT!$I27 - INPUT!$H27) /(1+EXP(-INPUT!$E27 - INPUT!$F27 *LOG10($D33 * AA$12))),
            IF(UPPER(INPUT!$D27)="GLOGIT",
               INPUT!$H27 + (INPUT!$I27 - INPUT!$H27) /(1+EXP(-INPUT!$E27 - INPUT!$F27 *LOG10($D33 * AA$12)))^INPUT!$G27,
               0
               )
            )
        ),
    " ")</f>
        <v>0</v>
      </c>
      <c r="AB33" s="86">
        <f>IF($D33&gt;0,
      IF(UPPER(INPUT!$D27)="WEIBULL",
         INPUT!$H27 + (INPUT!$I27 - INPUT!$H27) * (1-EXP(-EXP(INPUT!$E27 + INPUT!$F27 *LOG10($D33 * AB$12)))),
         IF(UPPER(INPUT!$D27)="LOGIT",
            INPUT!$H27 + (INPUT!$I27 - INPUT!$H27) /(1+EXP(-INPUT!$E27 - INPUT!$F27 *LOG10($D33 * AB$12))),
            IF(UPPER(INPUT!$D27)="GLOGIT",
               INPUT!$H27 + (INPUT!$I27 - INPUT!$H27) /(1+EXP(-INPUT!$E27 - INPUT!$F27 *LOG10($D33 * AB$12)))^INPUT!$G27,
               0
               )
            )
        ),
    " ")</f>
        <v>0</v>
      </c>
      <c r="AC33" s="86">
        <f>IF($D33&gt;0,
      IF(UPPER(INPUT!$D27)="WEIBULL",
         INPUT!$H27 + (INPUT!$I27 - INPUT!$H27) * (1-EXP(-EXP(INPUT!$E27 + INPUT!$F27 *LOG10($D33 * AC$12)))),
         IF(UPPER(INPUT!$D27)="LOGIT",
            INPUT!$H27 + (INPUT!$I27 - INPUT!$H27) /(1+EXP(-INPUT!$E27 - INPUT!$F27 *LOG10($D33 * AC$12))),
            IF(UPPER(INPUT!$D27)="GLOGIT",
               INPUT!$H27 + (INPUT!$I27 - INPUT!$H27) /(1+EXP(-INPUT!$E27 - INPUT!$F27 *LOG10($D33 * AC$12)))^INPUT!$G27,
               0
               )
            )
        ),
    " ")</f>
        <v>0</v>
      </c>
      <c r="AD33" s="86">
        <f>IF($D33&gt;0,
      IF(UPPER(INPUT!$D27)="WEIBULL",
         INPUT!$H27 + (INPUT!$I27 - INPUT!$H27) * (1-EXP(-EXP(INPUT!$E27 + INPUT!$F27 *LOG10($D33 * AD$12)))),
         IF(UPPER(INPUT!$D27)="LOGIT",
            INPUT!$H27 + (INPUT!$I27 - INPUT!$H27) /(1+EXP(-INPUT!$E27 - INPUT!$F27 *LOG10($D33 * AD$12))),
            IF(UPPER(INPUT!$D27)="GLOGIT",
               INPUT!$H27 + (INPUT!$I27 - INPUT!$H27) /(1+EXP(-INPUT!$E27 - INPUT!$F27 *LOG10($D33 * AD$12)))^INPUT!$G27,
               0
               )
            )
        ),
    " ")</f>
        <v>0</v>
      </c>
      <c r="AE33" s="86">
        <f>IF($D33&gt;0,
      IF(UPPER(INPUT!$D27)="WEIBULL",
         INPUT!$H27 + (INPUT!$I27 - INPUT!$H27) * (1-EXP(-EXP(INPUT!$E27 + INPUT!$F27 *LOG10($D33 * AE$12)))),
         IF(UPPER(INPUT!$D27)="LOGIT",
            INPUT!$H27 + (INPUT!$I27 - INPUT!$H27) /(1+EXP(-INPUT!$E27 - INPUT!$F27 *LOG10($D33 * AE$12))),
            IF(UPPER(INPUT!$D27)="GLOGIT",
               INPUT!$H27 + (INPUT!$I27 - INPUT!$H27) /(1+EXP(-INPUT!$E27 - INPUT!$F27 *LOG10($D33 * AE$12)))^INPUT!$G27,
               0
               )
            )
        ),
    " ")</f>
        <v>0</v>
      </c>
      <c r="AF33" s="86">
        <f>IF($D33&gt;0,
      IF(UPPER(INPUT!$D27)="WEIBULL",
         INPUT!$H27 + (INPUT!$I27 - INPUT!$H27) * (1-EXP(-EXP(INPUT!$E27 + INPUT!$F27 *LOG10($D33 * AF$12)))),
         IF(UPPER(INPUT!$D27)="LOGIT",
            INPUT!$H27 + (INPUT!$I27 - INPUT!$H27) /(1+EXP(-INPUT!$E27 - INPUT!$F27 *LOG10($D33 * AF$12))),
            IF(UPPER(INPUT!$D27)="GLOGIT",
               INPUT!$H27 + (INPUT!$I27 - INPUT!$H27) /(1+EXP(-INPUT!$E27 - INPUT!$F27 *LOG10($D33 * AF$12)))^INPUT!$G27,
               0
               )
            )
        ),
    " ")</f>
        <v>0</v>
      </c>
      <c r="AG33" s="86">
        <f>IF($D33&gt;0,
      IF(UPPER(INPUT!$D27)="WEIBULL",
         INPUT!$H27 + (INPUT!$I27 - INPUT!$H27) * (1-EXP(-EXP(INPUT!$E27 + INPUT!$F27 *LOG10($D33 * AG$12)))),
         IF(UPPER(INPUT!$D27)="LOGIT",
            INPUT!$H27 + (INPUT!$I27 - INPUT!$H27) /(1+EXP(-INPUT!$E27 - INPUT!$F27 *LOG10($D33 * AG$12))),
            IF(UPPER(INPUT!$D27)="GLOGIT",
               INPUT!$H27 + (INPUT!$I27 - INPUT!$H27) /(1+EXP(-INPUT!$E27 - INPUT!$F27 *LOG10($D33 * AG$12)))^INPUT!$G27,
               0
               )
            )
        ),
    " ")</f>
        <v>0</v>
      </c>
      <c r="AH33" s="86">
        <f>IF($D33&gt;0,
      IF(UPPER(INPUT!$D27)="WEIBULL",
         INPUT!$H27 + (INPUT!$I27 - INPUT!$H27) * (1-EXP(-EXP(INPUT!$E27 + INPUT!$F27 *LOG10($D33 * AH$12)))),
         IF(UPPER(INPUT!$D27)="LOGIT",
            INPUT!$H27 + (INPUT!$I27 - INPUT!$H27) /(1+EXP(-INPUT!$E27 - INPUT!$F27 *LOG10($D33 * AH$12))),
            IF(UPPER(INPUT!$D27)="GLOGIT",
               INPUT!$H27 + (INPUT!$I27 - INPUT!$H27) /(1+EXP(-INPUT!$E27 - INPUT!$F27 *LOG10($D33 * AH$12)))^INPUT!$G27,
               0
               )
            )
        ),
    " ")</f>
        <v>0</v>
      </c>
      <c r="AI33" s="86">
        <f>IF($D33&gt;0,
      IF(UPPER(INPUT!$D27)="WEIBULL",
         INPUT!$H27 + (INPUT!$I27 - INPUT!$H27) * (1-EXP(-EXP(INPUT!$E27 + INPUT!$F27 *LOG10($D33 * AI$12)))),
         IF(UPPER(INPUT!$D27)="LOGIT",
            INPUT!$H27 + (INPUT!$I27 - INPUT!$H27) /(1+EXP(-INPUT!$E27 - INPUT!$F27 *LOG10($D33 * AI$12))),
            IF(UPPER(INPUT!$D27)="GLOGIT",
               INPUT!$H27 + (INPUT!$I27 - INPUT!$H27) /(1+EXP(-INPUT!$E27 - INPUT!$F27 *LOG10($D33 * AI$12)))^INPUT!$G27,
               0
               )
            )
        ),
    " ")</f>
        <v>0</v>
      </c>
      <c r="AJ33" s="86">
        <f>IF($D33&gt;0,
      IF(UPPER(INPUT!$D27)="WEIBULL",
         INPUT!$H27 + (INPUT!$I27 - INPUT!$H27) * (1-EXP(-EXP(INPUT!$E27 + INPUT!$F27 *LOG10($D33 * AJ$12)))),
         IF(UPPER(INPUT!$D27)="LOGIT",
            INPUT!$H27 + (INPUT!$I27 - INPUT!$H27) /(1+EXP(-INPUT!$E27 - INPUT!$F27 *LOG10($D33 * AJ$12))),
            IF(UPPER(INPUT!$D27)="GLOGIT",
               INPUT!$H27 + (INPUT!$I27 - INPUT!$H27) /(1+EXP(-INPUT!$E27 - INPUT!$F27 *LOG10($D33 * AJ$12)))^INPUT!$G27,
               0
               )
            )
        ),
    " ")</f>
        <v>0</v>
      </c>
      <c r="AK33" s="86">
        <f>IF($D33&gt;0,
      IF(UPPER(INPUT!$D27)="WEIBULL",
         INPUT!$H27 + (INPUT!$I27 - INPUT!$H27) * (1-EXP(-EXP(INPUT!$E27 + INPUT!$F27 *LOG10($D33 * AK$12)))),
         IF(UPPER(INPUT!$D27)="LOGIT",
            INPUT!$H27 + (INPUT!$I27 - INPUT!$H27) /(1+EXP(-INPUT!$E27 - INPUT!$F27 *LOG10($D33 * AK$12))),
            IF(UPPER(INPUT!$D27)="GLOGIT",
               INPUT!$H27 + (INPUT!$I27 - INPUT!$H27) /(1+EXP(-INPUT!$E27 - INPUT!$F27 *LOG10($D33 * AK$12)))^INPUT!$G27,
               0
               )
            )
        ),
    " ")</f>
        <v>0</v>
      </c>
      <c r="AL33" s="86">
        <f>IF($D33&gt;0,
      IF(UPPER(INPUT!$D27)="WEIBULL",
         INPUT!$H27 + (INPUT!$I27 - INPUT!$H27) * (1-EXP(-EXP(INPUT!$E27 + INPUT!$F27 *LOG10($D33 * AL$12)))),
         IF(UPPER(INPUT!$D27)="LOGIT",
            INPUT!$H27 + (INPUT!$I27 - INPUT!$H27) /(1+EXP(-INPUT!$E27 - INPUT!$F27 *LOG10($D33 * AL$12))),
            IF(UPPER(INPUT!$D27)="GLOGIT",
               INPUT!$H27 + (INPUT!$I27 - INPUT!$H27) /(1+EXP(-INPUT!$E27 - INPUT!$F27 *LOG10($D33 * AL$12)))^INPUT!$G27,
               0
               )
            )
        ),
    " ")</f>
        <v>0</v>
      </c>
      <c r="AM33" s="86">
        <f>IF($D33&gt;0,
      IF(UPPER(INPUT!$D27)="WEIBULL",
         INPUT!$H27 + (INPUT!$I27 - INPUT!$H27) * (1-EXP(-EXP(INPUT!$E27 + INPUT!$F27 *LOG10($D33 * AM$12)))),
         IF(UPPER(INPUT!$D27)="LOGIT",
            INPUT!$H27 + (INPUT!$I27 - INPUT!$H27) /(1+EXP(-INPUT!$E27 - INPUT!$F27 *LOG10($D33 * AM$12))),
            IF(UPPER(INPUT!$D27)="GLOGIT",
               INPUT!$H27 + (INPUT!$I27 - INPUT!$H27) /(1+EXP(-INPUT!$E27 - INPUT!$F27 *LOG10($D33 * AM$12)))^INPUT!$G27,
               0
               )
            )
        ),
    " ")</f>
        <v>0</v>
      </c>
      <c r="AN33" s="86">
        <f>IF($D33&gt;0,
      IF(UPPER(INPUT!$D27)="WEIBULL",
         INPUT!$H27 + (INPUT!$I27 - INPUT!$H27) * (1-EXP(-EXP(INPUT!$E27 + INPUT!$F27 *LOG10($D33 * AN$12)))),
         IF(UPPER(INPUT!$D27)="LOGIT",
            INPUT!$H27 + (INPUT!$I27 - INPUT!$H27) /(1+EXP(-INPUT!$E27 - INPUT!$F27 *LOG10($D33 * AN$12))),
            IF(UPPER(INPUT!$D27)="GLOGIT",
               INPUT!$H27 + (INPUT!$I27 - INPUT!$H27) /(1+EXP(-INPUT!$E27 - INPUT!$F27 *LOG10($D33 * AN$12)))^INPUT!$G27,
               0
               )
            )
        ),
    " ")</f>
        <v>0</v>
      </c>
      <c r="AO33" s="86">
        <f>IF($D33&gt;0,
      IF(UPPER(INPUT!$D27)="WEIBULL",
         INPUT!$H27 + (INPUT!$I27 - INPUT!$H27) * (1-EXP(-EXP(INPUT!$E27 + INPUT!$F27 *LOG10($D33 * AO$12)))),
         IF(UPPER(INPUT!$D27)="LOGIT",
            INPUT!$H27 + (INPUT!$I27 - INPUT!$H27) /(1+EXP(-INPUT!$E27 - INPUT!$F27 *LOG10($D33 * AO$12))),
            IF(UPPER(INPUT!$D27)="GLOGIT",
               INPUT!$H27 + (INPUT!$I27 - INPUT!$H27) /(1+EXP(-INPUT!$E27 - INPUT!$F27 *LOG10($D33 * AO$12)))^INPUT!$G27,
               0
               )
            )
        ),
    " ")</f>
        <v>0</v>
      </c>
      <c r="AP33" s="86">
        <f>IF($D33&gt;0,
      IF(UPPER(INPUT!$D27)="WEIBULL",
         INPUT!$H27 + (INPUT!$I27 - INPUT!$H27) * (1-EXP(-EXP(INPUT!$E27 + INPUT!$F27 *LOG10($D33 * AP$12)))),
         IF(UPPER(INPUT!$D27)="LOGIT",
            INPUT!$H27 + (INPUT!$I27 - INPUT!$H27) /(1+EXP(-INPUT!$E27 - INPUT!$F27 *LOG10($D33 * AP$12))),
            IF(UPPER(INPUT!$D27)="GLOGIT",
               INPUT!$H27 + (INPUT!$I27 - INPUT!$H27) /(1+EXP(-INPUT!$E27 - INPUT!$F27 *LOG10($D33 * AP$12)))^INPUT!$G27,
               0
               )
            )
        ),
    " ")</f>
        <v>0</v>
      </c>
      <c r="AQ33" s="86">
        <f>IF($D33&gt;0,
      IF(UPPER(INPUT!$D27)="WEIBULL",
         INPUT!$H27 + (INPUT!$I27 - INPUT!$H27) * (1-EXP(-EXP(INPUT!$E27 + INPUT!$F27 *LOG10($D33 * AQ$12)))),
         IF(UPPER(INPUT!$D27)="LOGIT",
            INPUT!$H27 + (INPUT!$I27 - INPUT!$H27) /(1+EXP(-INPUT!$E27 - INPUT!$F27 *LOG10($D33 * AQ$12))),
            IF(UPPER(INPUT!$D27)="GLOGIT",
               INPUT!$H27 + (INPUT!$I27 - INPUT!$H27) /(1+EXP(-INPUT!$E27 - INPUT!$F27 *LOG10($D33 * AQ$12)))^INPUT!$G27,
               0
               )
            )
        ),
    " ")</f>
        <v>0</v>
      </c>
      <c r="AR33" s="86">
        <f>IF($D33&gt;0,
      IF(UPPER(INPUT!$D27)="WEIBULL",
         INPUT!$H27 + (INPUT!$I27 - INPUT!$H27) * (1-EXP(-EXP(INPUT!$E27 + INPUT!$F27 *LOG10($D33 * AR$12)))),
         IF(UPPER(INPUT!$D27)="LOGIT",
            INPUT!$H27 + (INPUT!$I27 - INPUT!$H27) /(1+EXP(-INPUT!$E27 - INPUT!$F27 *LOG10($D33 * AR$12))),
            IF(UPPER(INPUT!$D27)="GLOGIT",
               INPUT!$H27 + (INPUT!$I27 - INPUT!$H27) /(1+EXP(-INPUT!$E27 - INPUT!$F27 *LOG10($D33 * AR$12)))^INPUT!$G27,
               0
               )
            )
        ),
    " ")</f>
        <v>0</v>
      </c>
      <c r="AS33" s="86">
        <f>IF($D33&gt;0,
      IF(UPPER(INPUT!$D27)="WEIBULL",
         INPUT!$H27 + (INPUT!$I27 - INPUT!$H27) * (1-EXP(-EXP(INPUT!$E27 + INPUT!$F27 *LOG10($D33 * AS$12)))),
         IF(UPPER(INPUT!$D27)="LOGIT",
            INPUT!$H27 + (INPUT!$I27 - INPUT!$H27) /(1+EXP(-INPUT!$E27 - INPUT!$F27 *LOG10($D33 * AS$12))),
            IF(UPPER(INPUT!$D27)="GLOGIT",
               INPUT!$H27 + (INPUT!$I27 - INPUT!$H27) /(1+EXP(-INPUT!$E27 - INPUT!$F27 *LOG10($D33 * AS$12)))^INPUT!$G27,
               0
               )
            )
        ),
    " ")</f>
        <v>0</v>
      </c>
      <c r="AT33" s="86">
        <f>IF($D33&gt;0,
      IF(UPPER(INPUT!$D27)="WEIBULL",
         INPUT!$H27 + (INPUT!$I27 - INPUT!$H27) * (1-EXP(-EXP(INPUT!$E27 + INPUT!$F27 *LOG10($D33 * AT$12)))),
         IF(UPPER(INPUT!$D27)="LOGIT",
            INPUT!$H27 + (INPUT!$I27 - INPUT!$H27) /(1+EXP(-INPUT!$E27 - INPUT!$F27 *LOG10($D33 * AT$12))),
            IF(UPPER(INPUT!$D27)="GLOGIT",
               INPUT!$H27 + (INPUT!$I27 - INPUT!$H27) /(1+EXP(-INPUT!$E27 - INPUT!$F27 *LOG10($D33 * AT$12)))^INPUT!$G27,
               0
               )
            )
        ),
    " ")</f>
        <v>0</v>
      </c>
      <c r="AU33" s="86">
        <f>IF($D33&gt;0,
      IF(UPPER(INPUT!$D27)="WEIBULL",
         INPUT!$H27 + (INPUT!$I27 - INPUT!$H27) * (1-EXP(-EXP(INPUT!$E27 + INPUT!$F27 *LOG10($D33 * AU$12)))),
         IF(UPPER(INPUT!$D27)="LOGIT",
            INPUT!$H27 + (INPUT!$I27 - INPUT!$H27) /(1+EXP(-INPUT!$E27 - INPUT!$F27 *LOG10($D33 * AU$12))),
            IF(UPPER(INPUT!$D27)="GLOGIT",
               INPUT!$H27 + (INPUT!$I27 - INPUT!$H27) /(1+EXP(-INPUT!$E27 - INPUT!$F27 *LOG10($D33 * AU$12)))^INPUT!$G27,
               0
               )
            )
        ),
    " ")</f>
        <v>0</v>
      </c>
      <c r="AV33" s="86">
        <f>IF($D33&gt;0,
      IF(UPPER(INPUT!$D27)="WEIBULL",
         INPUT!$H27 + (INPUT!$I27 - INPUT!$H27) * (1-EXP(-EXP(INPUT!$E27 + INPUT!$F27 *LOG10($D33 * AV$12)))),
         IF(UPPER(INPUT!$D27)="LOGIT",
            INPUT!$H27 + (INPUT!$I27 - INPUT!$H27) /(1+EXP(-INPUT!$E27 - INPUT!$F27 *LOG10($D33 * AV$12))),
            IF(UPPER(INPUT!$D27)="GLOGIT",
               INPUT!$H27 + (INPUT!$I27 - INPUT!$H27) /(1+EXP(-INPUT!$E27 - INPUT!$F27 *LOG10($D33 * AV$12)))^INPUT!$G27,
               0
               )
            )
        ),
    " ")</f>
        <v>0</v>
      </c>
      <c r="AW33" s="86">
        <f>IF($D33&gt;0,
      IF(UPPER(INPUT!$D27)="WEIBULL",
         INPUT!$H27 + (INPUT!$I27 - INPUT!$H27) * (1-EXP(-EXP(INPUT!$E27 + INPUT!$F27 *LOG10($D33 * AW$12)))),
         IF(UPPER(INPUT!$D27)="LOGIT",
            INPUT!$H27 + (INPUT!$I27 - INPUT!$H27) /(1+EXP(-INPUT!$E27 - INPUT!$F27 *LOG10($D33 * AW$12))),
            IF(UPPER(INPUT!$D27)="GLOGIT",
               INPUT!$H27 + (INPUT!$I27 - INPUT!$H27) /(1+EXP(-INPUT!$E27 - INPUT!$F27 *LOG10($D33 * AW$12)))^INPUT!$G27,
               0
               )
            )
        ),
    " ")</f>
        <v>0</v>
      </c>
      <c r="AX33" s="86">
        <f>IF($D33&gt;0,
      IF(UPPER(INPUT!$D27)="WEIBULL",
         INPUT!$H27 + (INPUT!$I27 - INPUT!$H27) * (1-EXP(-EXP(INPUT!$E27 + INPUT!$F27 *LOG10($D33 * AX$12)))),
         IF(UPPER(INPUT!$D27)="LOGIT",
            INPUT!$H27 + (INPUT!$I27 - INPUT!$H27) /(1+EXP(-INPUT!$E27 - INPUT!$F27 *LOG10($D33 * AX$12))),
            IF(UPPER(INPUT!$D27)="GLOGIT",
               INPUT!$H27 + (INPUT!$I27 - INPUT!$H27) /(1+EXP(-INPUT!$E27 - INPUT!$F27 *LOG10($D33 * AX$12)))^INPUT!$G27,
               0
               )
            )
        ),
    " ")</f>
        <v>0</v>
      </c>
      <c r="AY33" s="86">
        <f>IF($D33&gt;0,
      IF(UPPER(INPUT!$D27)="WEIBULL",
         INPUT!$H27 + (INPUT!$I27 - INPUT!$H27) * (1-EXP(-EXP(INPUT!$E27 + INPUT!$F27 *LOG10($D33 * AY$12)))),
         IF(UPPER(INPUT!$D27)="LOGIT",
            INPUT!$H27 + (INPUT!$I27 - INPUT!$H27) /(1+EXP(-INPUT!$E27 - INPUT!$F27 *LOG10($D33 * AY$12))),
            IF(UPPER(INPUT!$D27)="GLOGIT",
               INPUT!$H27 + (INPUT!$I27 - INPUT!$H27) /(1+EXP(-INPUT!$E27 - INPUT!$F27 *LOG10($D33 * AY$12)))^INPUT!$G27,
               0
               )
            )
        ),
    " ")</f>
        <v>0</v>
      </c>
      <c r="AZ33" s="86">
        <f>IF($D33&gt;0,
      IF(UPPER(INPUT!$D27)="WEIBULL",
         INPUT!$H27 + (INPUT!$I27 - INPUT!$H27) * (1-EXP(-EXP(INPUT!$E27 + INPUT!$F27 *LOG10($D33 * AZ$12)))),
         IF(UPPER(INPUT!$D27)="LOGIT",
            INPUT!$H27 + (INPUT!$I27 - INPUT!$H27) /(1+EXP(-INPUT!$E27 - INPUT!$F27 *LOG10($D33 * AZ$12))),
            IF(UPPER(INPUT!$D27)="GLOGIT",
               INPUT!$H27 + (INPUT!$I27 - INPUT!$H27) /(1+EXP(-INPUT!$E27 - INPUT!$F27 *LOG10($D33 * AZ$12)))^INPUT!$G27,
               0
               )
            )
        ),
    " ")</f>
        <v>0</v>
      </c>
      <c r="BA33" s="86">
        <f>IF($D33&gt;0,
      IF(UPPER(INPUT!$D27)="WEIBULL",
         INPUT!$H27 + (INPUT!$I27 - INPUT!$H27) * (1-EXP(-EXP(INPUT!$E27 + INPUT!$F27 *LOG10($D33 * BA$12)))),
         IF(UPPER(INPUT!$D27)="LOGIT",
            INPUT!$H27 + (INPUT!$I27 - INPUT!$H27) /(1+EXP(-INPUT!$E27 - INPUT!$F27 *LOG10($D33 * BA$12))),
            IF(UPPER(INPUT!$D27)="GLOGIT",
               INPUT!$H27 + (INPUT!$I27 - INPUT!$H27) /(1+EXP(-INPUT!$E27 - INPUT!$F27 *LOG10($D33 * BA$12)))^INPUT!$G27,
               0
               )
            )
        ),
    " ")</f>
        <v>0</v>
      </c>
      <c r="BB33" s="86">
        <f>IF($D33&gt;0,
      IF(UPPER(INPUT!$D27)="WEIBULL",
         INPUT!$H27 + (INPUT!$I27 - INPUT!$H27) * (1-EXP(-EXP(INPUT!$E27 + INPUT!$F27 *LOG10($D33 * BB$12)))),
         IF(UPPER(INPUT!$D27)="LOGIT",
            INPUT!$H27 + (INPUT!$I27 - INPUT!$H27) /(1+EXP(-INPUT!$E27 - INPUT!$F27 *LOG10($D33 * BB$12))),
            IF(UPPER(INPUT!$D27)="GLOGIT",
               INPUT!$H27 + (INPUT!$I27 - INPUT!$H27) /(1+EXP(-INPUT!$E27 - INPUT!$F27 *LOG10($D33 * BB$12)))^INPUT!$G27,
               0
               )
            )
        ),
    " ")</f>
        <v>0</v>
      </c>
      <c r="BC33" s="87">
        <f>IF($D33&gt;0,
      IF(UPPER(INPUT!$D27)="WEIBULL",
         INPUT!$H27 + (INPUT!$I27 - INPUT!$H27) * (1-EXP(-EXP(INPUT!$E27 + INPUT!$F27 *LOG10($D33 * BC$12)))),
         IF(UPPER(INPUT!$D27)="LOGIT",
            INPUT!$H27 + (INPUT!$I27 - INPUT!$H27) /(1+EXP(-INPUT!$E27 - INPUT!$F27 *LOG10($D33 * BC$12))),
            IF(UPPER(INPUT!$D27)="GLOGIT",
               INPUT!$H27 + (INPUT!$I27 - INPUT!$H27) /(1+EXP(-INPUT!$E27 - INPUT!$F27 *LOG10($D33 * BC$12)))^INPUT!$G27,
               0
               )
            )
        ),
    " ")</f>
        <v>0</v>
      </c>
    </row>
    <row r="34" spans="2:55" ht="15" thickBot="1" x14ac:dyDescent="0.45">
      <c r="B34" s="44"/>
      <c r="C34" s="60">
        <f>INPUT!C28</f>
        <v>0</v>
      </c>
      <c r="D34" s="61">
        <f>INPUT!L28</f>
        <v>1.1386891576449156E-53</v>
      </c>
      <c r="E34" s="88">
        <f>IF($D34&gt;0,
      IF(UPPER(INPUT!$D28)="WEIBULL",
         INPUT!$H28 + (INPUT!$I28 - INPUT!$H28) * (1-EXP(-EXP(INPUT!$E28 + INPUT!$F28 *LOG10($D34 * E$12)))),
         IF(UPPER(INPUT!$D28)="LOGIT",
            INPUT!$H28 + (INPUT!$I28 - INPUT!$H28) /(1+EXP(-INPUT!$E28 - INPUT!$F28 *LOG10($D34 * E$12))),
            IF(UPPER(INPUT!$D28)="GLOGIT",
               INPUT!$H28 + (INPUT!$I28 - INPUT!$H28) /(1+EXP(-INPUT!$E28 - INPUT!$F28 *LOG10($D34 * E$12)))^INPUT!$G28,
               0
               )
            )
        ),
    " ")</f>
        <v>0</v>
      </c>
      <c r="F34" s="89">
        <f>IF($D34&gt;0,
      IF(UPPER(INPUT!$D28)="WEIBULL",
         INPUT!$H28 + (INPUT!$I28 - INPUT!$H28) * (1-EXP(-EXP(INPUT!$E28 + INPUT!$F28 *LOG10($D34 * F$12)))),
         IF(UPPER(INPUT!$D28)="LOGIT",
            INPUT!$H28 + (INPUT!$I28 - INPUT!$H28) /(1+EXP(-INPUT!$E28 - INPUT!$F28 *LOG10($D34 * F$12))),
            IF(UPPER(INPUT!$D28)="GLOGIT",
               INPUT!$H28 + (INPUT!$I28 - INPUT!$H28) /(1+EXP(-INPUT!$E28 - INPUT!$F28 *LOG10($D34 * F$12)))^INPUT!$G28,
               0
               )
            )
        ),
    " ")</f>
        <v>0</v>
      </c>
      <c r="G34" s="89">
        <f>IF($D34&gt;0,
      IF(UPPER(INPUT!$D28)="WEIBULL",
         INPUT!$H28 + (INPUT!$I28 - INPUT!$H28) * (1-EXP(-EXP(INPUT!$E28 + INPUT!$F28 *LOG10($D34 * G$12)))),
         IF(UPPER(INPUT!$D28)="LOGIT",
            INPUT!$H28 + (INPUT!$I28 - INPUT!$H28) /(1+EXP(-INPUT!$E28 - INPUT!$F28 *LOG10($D34 * G$12))),
            IF(UPPER(INPUT!$D28)="GLOGIT",
               INPUT!$H28 + (INPUT!$I28 - INPUT!$H28) /(1+EXP(-INPUT!$E28 - INPUT!$F28 *LOG10($D34 * G$12)))^INPUT!$G28,
               0
               )
            )
        ),
    " ")</f>
        <v>0</v>
      </c>
      <c r="H34" s="89">
        <f>IF($D34&gt;0,
      IF(UPPER(INPUT!$D28)="WEIBULL",
         INPUT!$H28 + (INPUT!$I28 - INPUT!$H28) * (1-EXP(-EXP(INPUT!$E28 + INPUT!$F28 *LOG10($D34 * H$12)))),
         IF(UPPER(INPUT!$D28)="LOGIT",
            INPUT!$H28 + (INPUT!$I28 - INPUT!$H28) /(1+EXP(-INPUT!$E28 - INPUT!$F28 *LOG10($D34 * H$12))),
            IF(UPPER(INPUT!$D28)="GLOGIT",
               INPUT!$H28 + (INPUT!$I28 - INPUT!$H28) /(1+EXP(-INPUT!$E28 - INPUT!$F28 *LOG10($D34 * H$12)))^INPUT!$G28,
               0
               )
            )
        ),
    " ")</f>
        <v>0</v>
      </c>
      <c r="I34" s="89">
        <f>IF($D34&gt;0,
      IF(UPPER(INPUT!$D28)="WEIBULL",
         INPUT!$H28 + (INPUT!$I28 - INPUT!$H28) * (1-EXP(-EXP(INPUT!$E28 + INPUT!$F28 *LOG10($D34 * I$12)))),
         IF(UPPER(INPUT!$D28)="LOGIT",
            INPUT!$H28 + (INPUT!$I28 - INPUT!$H28) /(1+EXP(-INPUT!$E28 - INPUT!$F28 *LOG10($D34 * I$12))),
            IF(UPPER(INPUT!$D28)="GLOGIT",
               INPUT!$H28 + (INPUT!$I28 - INPUT!$H28) /(1+EXP(-INPUT!$E28 - INPUT!$F28 *LOG10($D34 * I$12)))^INPUT!$G28,
               0
               )
            )
        ),
    " ")</f>
        <v>0</v>
      </c>
      <c r="J34" s="89">
        <f>IF($D34&gt;0,
      IF(UPPER(INPUT!$D28)="WEIBULL",
         INPUT!$H28 + (INPUT!$I28 - INPUT!$H28) * (1-EXP(-EXP(INPUT!$E28 + INPUT!$F28 *LOG10($D34 * J$12)))),
         IF(UPPER(INPUT!$D28)="LOGIT",
            INPUT!$H28 + (INPUT!$I28 - INPUT!$H28) /(1+EXP(-INPUT!$E28 - INPUT!$F28 *LOG10($D34 * J$12))),
            IF(UPPER(INPUT!$D28)="GLOGIT",
               INPUT!$H28 + (INPUT!$I28 - INPUT!$H28) /(1+EXP(-INPUT!$E28 - INPUT!$F28 *LOG10($D34 * J$12)))^INPUT!$G28,
               0
               )
            )
        ),
    " ")</f>
        <v>0</v>
      </c>
      <c r="K34" s="89">
        <f>IF($D34&gt;0,
      IF(UPPER(INPUT!$D28)="WEIBULL",
         INPUT!$H28 + (INPUT!$I28 - INPUT!$H28) * (1-EXP(-EXP(INPUT!$E28 + INPUT!$F28 *LOG10($D34 * K$12)))),
         IF(UPPER(INPUT!$D28)="LOGIT",
            INPUT!$H28 + (INPUT!$I28 - INPUT!$H28) /(1+EXP(-INPUT!$E28 - INPUT!$F28 *LOG10($D34 * K$12))),
            IF(UPPER(INPUT!$D28)="GLOGIT",
               INPUT!$H28 + (INPUT!$I28 - INPUT!$H28) /(1+EXP(-INPUT!$E28 - INPUT!$F28 *LOG10($D34 * K$12)))^INPUT!$G28,
               0
               )
            )
        ),
    " ")</f>
        <v>0</v>
      </c>
      <c r="L34" s="89">
        <f>IF($D34&gt;0,
      IF(UPPER(INPUT!$D28)="WEIBULL",
         INPUT!$H28 + (INPUT!$I28 - INPUT!$H28) * (1-EXP(-EXP(INPUT!$E28 + INPUT!$F28 *LOG10($D34 * L$12)))),
         IF(UPPER(INPUT!$D28)="LOGIT",
            INPUT!$H28 + (INPUT!$I28 - INPUT!$H28) /(1+EXP(-INPUT!$E28 - INPUT!$F28 *LOG10($D34 * L$12))),
            IF(UPPER(INPUT!$D28)="GLOGIT",
               INPUT!$H28 + (INPUT!$I28 - INPUT!$H28) /(1+EXP(-INPUT!$E28 - INPUT!$F28 *LOG10($D34 * L$12)))^INPUT!$G28,
               0
               )
            )
        ),
    " ")</f>
        <v>0</v>
      </c>
      <c r="M34" s="89">
        <f>IF($D34&gt;0,
      IF(UPPER(INPUT!$D28)="WEIBULL",
         INPUT!$H28 + (INPUT!$I28 - INPUT!$H28) * (1-EXP(-EXP(INPUT!$E28 + INPUT!$F28 *LOG10($D34 * M$12)))),
         IF(UPPER(INPUT!$D28)="LOGIT",
            INPUT!$H28 + (INPUT!$I28 - INPUT!$H28) /(1+EXP(-INPUT!$E28 - INPUT!$F28 *LOG10($D34 * M$12))),
            IF(UPPER(INPUT!$D28)="GLOGIT",
               INPUT!$H28 + (INPUT!$I28 - INPUT!$H28) /(1+EXP(-INPUT!$E28 - INPUT!$F28 *LOG10($D34 * M$12)))^INPUT!$G28,
               0
               )
            )
        ),
    " ")</f>
        <v>0</v>
      </c>
      <c r="N34" s="89">
        <f>IF($D34&gt;0,
      IF(UPPER(INPUT!$D28)="WEIBULL",
         INPUT!$H28 + (INPUT!$I28 - INPUT!$H28) * (1-EXP(-EXP(INPUT!$E28 + INPUT!$F28 *LOG10($D34 * N$12)))),
         IF(UPPER(INPUT!$D28)="LOGIT",
            INPUT!$H28 + (INPUT!$I28 - INPUT!$H28) /(1+EXP(-INPUT!$E28 - INPUT!$F28 *LOG10($D34 * N$12))),
            IF(UPPER(INPUT!$D28)="GLOGIT",
               INPUT!$H28 + (INPUT!$I28 - INPUT!$H28) /(1+EXP(-INPUT!$E28 - INPUT!$F28 *LOG10($D34 * N$12)))^INPUT!$G28,
               0
               )
            )
        ),
    " ")</f>
        <v>0</v>
      </c>
      <c r="O34" s="89">
        <f>IF($D34&gt;0,
      IF(UPPER(INPUT!$D28)="WEIBULL",
         INPUT!$H28 + (INPUT!$I28 - INPUT!$H28) * (1-EXP(-EXP(INPUT!$E28 + INPUT!$F28 *LOG10($D34 * O$12)))),
         IF(UPPER(INPUT!$D28)="LOGIT",
            INPUT!$H28 + (INPUT!$I28 - INPUT!$H28) /(1+EXP(-INPUT!$E28 - INPUT!$F28 *LOG10($D34 * O$12))),
            IF(UPPER(INPUT!$D28)="GLOGIT",
               INPUT!$H28 + (INPUT!$I28 - INPUT!$H28) /(1+EXP(-INPUT!$E28 - INPUT!$F28 *LOG10($D34 * O$12)))^INPUT!$G28,
               0
               )
            )
        ),
    " ")</f>
        <v>0</v>
      </c>
      <c r="P34" s="89">
        <f>IF($D34&gt;0,
      IF(UPPER(INPUT!$D28)="WEIBULL",
         INPUT!$H28 + (INPUT!$I28 - INPUT!$H28) * (1-EXP(-EXP(INPUT!$E28 + INPUT!$F28 *LOG10($D34 * P$12)))),
         IF(UPPER(INPUT!$D28)="LOGIT",
            INPUT!$H28 + (INPUT!$I28 - INPUT!$H28) /(1+EXP(-INPUT!$E28 - INPUT!$F28 *LOG10($D34 * P$12))),
            IF(UPPER(INPUT!$D28)="GLOGIT",
               INPUT!$H28 + (INPUT!$I28 - INPUT!$H28) /(1+EXP(-INPUT!$E28 - INPUT!$F28 *LOG10($D34 * P$12)))^INPUT!$G28,
               0
               )
            )
        ),
    " ")</f>
        <v>0</v>
      </c>
      <c r="Q34" s="89">
        <f>IF($D34&gt;0,
      IF(UPPER(INPUT!$D28)="WEIBULL",
         INPUT!$H28 + (INPUT!$I28 - INPUT!$H28) * (1-EXP(-EXP(INPUT!$E28 + INPUT!$F28 *LOG10($D34 * Q$12)))),
         IF(UPPER(INPUT!$D28)="LOGIT",
            INPUT!$H28 + (INPUT!$I28 - INPUT!$H28) /(1+EXP(-INPUT!$E28 - INPUT!$F28 *LOG10($D34 * Q$12))),
            IF(UPPER(INPUT!$D28)="GLOGIT",
               INPUT!$H28 + (INPUT!$I28 - INPUT!$H28) /(1+EXP(-INPUT!$E28 - INPUT!$F28 *LOG10($D34 * Q$12)))^INPUT!$G28,
               0
               )
            )
        ),
    " ")</f>
        <v>0</v>
      </c>
      <c r="R34" s="89">
        <f>IF($D34&gt;0,
      IF(UPPER(INPUT!$D28)="WEIBULL",
         INPUT!$H28 + (INPUT!$I28 - INPUT!$H28) * (1-EXP(-EXP(INPUT!$E28 + INPUT!$F28 *LOG10($D34 * R$12)))),
         IF(UPPER(INPUT!$D28)="LOGIT",
            INPUT!$H28 + (INPUT!$I28 - INPUT!$H28) /(1+EXP(-INPUT!$E28 - INPUT!$F28 *LOG10($D34 * R$12))),
            IF(UPPER(INPUT!$D28)="GLOGIT",
               INPUT!$H28 + (INPUT!$I28 - INPUT!$H28) /(1+EXP(-INPUT!$E28 - INPUT!$F28 *LOG10($D34 * R$12)))^INPUT!$G28,
               0
               )
            )
        ),
    " ")</f>
        <v>0</v>
      </c>
      <c r="S34" s="89">
        <f>IF($D34&gt;0,
      IF(UPPER(INPUT!$D28)="WEIBULL",
         INPUT!$H28 + (INPUT!$I28 - INPUT!$H28) * (1-EXP(-EXP(INPUT!$E28 + INPUT!$F28 *LOG10($D34 * S$12)))),
         IF(UPPER(INPUT!$D28)="LOGIT",
            INPUT!$H28 + (INPUT!$I28 - INPUT!$H28) /(1+EXP(-INPUT!$E28 - INPUT!$F28 *LOG10($D34 * S$12))),
            IF(UPPER(INPUT!$D28)="GLOGIT",
               INPUT!$H28 + (INPUT!$I28 - INPUT!$H28) /(1+EXP(-INPUT!$E28 - INPUT!$F28 *LOG10($D34 * S$12)))^INPUT!$G28,
               0
               )
            )
        ),
    " ")</f>
        <v>0</v>
      </c>
      <c r="T34" s="89">
        <f>IF($D34&gt;0,
      IF(UPPER(INPUT!$D28)="WEIBULL",
         INPUT!$H28 + (INPUT!$I28 - INPUT!$H28) * (1-EXP(-EXP(INPUT!$E28 + INPUT!$F28 *LOG10($D34 * T$12)))),
         IF(UPPER(INPUT!$D28)="LOGIT",
            INPUT!$H28 + (INPUT!$I28 - INPUT!$H28) /(1+EXP(-INPUT!$E28 - INPUT!$F28 *LOG10($D34 * T$12))),
            IF(UPPER(INPUT!$D28)="GLOGIT",
               INPUT!$H28 + (INPUT!$I28 - INPUT!$H28) /(1+EXP(-INPUT!$E28 - INPUT!$F28 *LOG10($D34 * T$12)))^INPUT!$G28,
               0
               )
            )
        ),
    " ")</f>
        <v>0</v>
      </c>
      <c r="U34" s="89">
        <f>IF($D34&gt;0,
      IF(UPPER(INPUT!$D28)="WEIBULL",
         INPUT!$H28 + (INPUT!$I28 - INPUT!$H28) * (1-EXP(-EXP(INPUT!$E28 + INPUT!$F28 *LOG10($D34 * U$12)))),
         IF(UPPER(INPUT!$D28)="LOGIT",
            INPUT!$H28 + (INPUT!$I28 - INPUT!$H28) /(1+EXP(-INPUT!$E28 - INPUT!$F28 *LOG10($D34 * U$12))),
            IF(UPPER(INPUT!$D28)="GLOGIT",
               INPUT!$H28 + (INPUT!$I28 - INPUT!$H28) /(1+EXP(-INPUT!$E28 - INPUT!$F28 *LOG10($D34 * U$12)))^INPUT!$G28,
               0
               )
            )
        ),
    " ")</f>
        <v>0</v>
      </c>
      <c r="V34" s="89">
        <f>IF($D34&gt;0,
      IF(UPPER(INPUT!$D28)="WEIBULL",
         INPUT!$H28 + (INPUT!$I28 - INPUT!$H28) * (1-EXP(-EXP(INPUT!$E28 + INPUT!$F28 *LOG10($D34 * V$12)))),
         IF(UPPER(INPUT!$D28)="LOGIT",
            INPUT!$H28 + (INPUT!$I28 - INPUT!$H28) /(1+EXP(-INPUT!$E28 - INPUT!$F28 *LOG10($D34 * V$12))),
            IF(UPPER(INPUT!$D28)="GLOGIT",
               INPUT!$H28 + (INPUT!$I28 - INPUT!$H28) /(1+EXP(-INPUT!$E28 - INPUT!$F28 *LOG10($D34 * V$12)))^INPUT!$G28,
               0
               )
            )
        ),
    " ")</f>
        <v>0</v>
      </c>
      <c r="W34" s="89">
        <f>IF($D34&gt;0,
      IF(UPPER(INPUT!$D28)="WEIBULL",
         INPUT!$H28 + (INPUT!$I28 - INPUT!$H28) * (1-EXP(-EXP(INPUT!$E28 + INPUT!$F28 *LOG10($D34 * W$12)))),
         IF(UPPER(INPUT!$D28)="LOGIT",
            INPUT!$H28 + (INPUT!$I28 - INPUT!$H28) /(1+EXP(-INPUT!$E28 - INPUT!$F28 *LOG10($D34 * W$12))),
            IF(UPPER(INPUT!$D28)="GLOGIT",
               INPUT!$H28 + (INPUT!$I28 - INPUT!$H28) /(1+EXP(-INPUT!$E28 - INPUT!$F28 *LOG10($D34 * W$12)))^INPUT!$G28,
               0
               )
            )
        ),
    " ")</f>
        <v>0</v>
      </c>
      <c r="X34" s="89">
        <f>IF($D34&gt;0,
      IF(UPPER(INPUT!$D28)="WEIBULL",
         INPUT!$H28 + (INPUT!$I28 - INPUT!$H28) * (1-EXP(-EXP(INPUT!$E28 + INPUT!$F28 *LOG10($D34 * X$12)))),
         IF(UPPER(INPUT!$D28)="LOGIT",
            INPUT!$H28 + (INPUT!$I28 - INPUT!$H28) /(1+EXP(-INPUT!$E28 - INPUT!$F28 *LOG10($D34 * X$12))),
            IF(UPPER(INPUT!$D28)="GLOGIT",
               INPUT!$H28 + (INPUT!$I28 - INPUT!$H28) /(1+EXP(-INPUT!$E28 - INPUT!$F28 *LOG10($D34 * X$12)))^INPUT!$G28,
               0
               )
            )
        ),
    " ")</f>
        <v>0</v>
      </c>
      <c r="Y34" s="89">
        <f>IF($D34&gt;0,
      IF(UPPER(INPUT!$D28)="WEIBULL",
         INPUT!$H28 + (INPUT!$I28 - INPUT!$H28) * (1-EXP(-EXP(INPUT!$E28 + INPUT!$F28 *LOG10($D34 * Y$12)))),
         IF(UPPER(INPUT!$D28)="LOGIT",
            INPUT!$H28 + (INPUT!$I28 - INPUT!$H28) /(1+EXP(-INPUT!$E28 - INPUT!$F28 *LOG10($D34 * Y$12))),
            IF(UPPER(INPUT!$D28)="GLOGIT",
               INPUT!$H28 + (INPUT!$I28 - INPUT!$H28) /(1+EXP(-INPUT!$E28 - INPUT!$F28 *LOG10($D34 * Y$12)))^INPUT!$G28,
               0
               )
            )
        ),
    " ")</f>
        <v>0</v>
      </c>
      <c r="Z34" s="89">
        <f>IF($D34&gt;0,
      IF(UPPER(INPUT!$D28)="WEIBULL",
         INPUT!$H28 + (INPUT!$I28 - INPUT!$H28) * (1-EXP(-EXP(INPUT!$E28 + INPUT!$F28 *LOG10($D34 * Z$12)))),
         IF(UPPER(INPUT!$D28)="LOGIT",
            INPUT!$H28 + (INPUT!$I28 - INPUT!$H28) /(1+EXP(-INPUT!$E28 - INPUT!$F28 *LOG10($D34 * Z$12))),
            IF(UPPER(INPUT!$D28)="GLOGIT",
               INPUT!$H28 + (INPUT!$I28 - INPUT!$H28) /(1+EXP(-INPUT!$E28 - INPUT!$F28 *LOG10($D34 * Z$12)))^INPUT!$G28,
               0
               )
            )
        ),
    " ")</f>
        <v>0</v>
      </c>
      <c r="AA34" s="89">
        <f>IF($D34&gt;0,
      IF(UPPER(INPUT!$D28)="WEIBULL",
         INPUT!$H28 + (INPUT!$I28 - INPUT!$H28) * (1-EXP(-EXP(INPUT!$E28 + INPUT!$F28 *LOG10($D34 * AA$12)))),
         IF(UPPER(INPUT!$D28)="LOGIT",
            INPUT!$H28 + (INPUT!$I28 - INPUT!$H28) /(1+EXP(-INPUT!$E28 - INPUT!$F28 *LOG10($D34 * AA$12))),
            IF(UPPER(INPUT!$D28)="GLOGIT",
               INPUT!$H28 + (INPUT!$I28 - INPUT!$H28) /(1+EXP(-INPUT!$E28 - INPUT!$F28 *LOG10($D34 * AA$12)))^INPUT!$G28,
               0
               )
            )
        ),
    " ")</f>
        <v>0</v>
      </c>
      <c r="AB34" s="89">
        <f>IF($D34&gt;0,
      IF(UPPER(INPUT!$D28)="WEIBULL",
         INPUT!$H28 + (INPUT!$I28 - INPUT!$H28) * (1-EXP(-EXP(INPUT!$E28 + INPUT!$F28 *LOG10($D34 * AB$12)))),
         IF(UPPER(INPUT!$D28)="LOGIT",
            INPUT!$H28 + (INPUT!$I28 - INPUT!$H28) /(1+EXP(-INPUT!$E28 - INPUT!$F28 *LOG10($D34 * AB$12))),
            IF(UPPER(INPUT!$D28)="GLOGIT",
               INPUT!$H28 + (INPUT!$I28 - INPUT!$H28) /(1+EXP(-INPUT!$E28 - INPUT!$F28 *LOG10($D34 * AB$12)))^INPUT!$G28,
               0
               )
            )
        ),
    " ")</f>
        <v>0</v>
      </c>
      <c r="AC34" s="89">
        <f>IF($D34&gt;0,
      IF(UPPER(INPUT!$D28)="WEIBULL",
         INPUT!$H28 + (INPUT!$I28 - INPUT!$H28) * (1-EXP(-EXP(INPUT!$E28 + INPUT!$F28 *LOG10($D34 * AC$12)))),
         IF(UPPER(INPUT!$D28)="LOGIT",
            INPUT!$H28 + (INPUT!$I28 - INPUT!$H28) /(1+EXP(-INPUT!$E28 - INPUT!$F28 *LOG10($D34 * AC$12))),
            IF(UPPER(INPUT!$D28)="GLOGIT",
               INPUT!$H28 + (INPUT!$I28 - INPUT!$H28) /(1+EXP(-INPUT!$E28 - INPUT!$F28 *LOG10($D34 * AC$12)))^INPUT!$G28,
               0
               )
            )
        ),
    " ")</f>
        <v>0</v>
      </c>
      <c r="AD34" s="89">
        <f>IF($D34&gt;0,
      IF(UPPER(INPUT!$D28)="WEIBULL",
         INPUT!$H28 + (INPUT!$I28 - INPUT!$H28) * (1-EXP(-EXP(INPUT!$E28 + INPUT!$F28 *LOG10($D34 * AD$12)))),
         IF(UPPER(INPUT!$D28)="LOGIT",
            INPUT!$H28 + (INPUT!$I28 - INPUT!$H28) /(1+EXP(-INPUT!$E28 - INPUT!$F28 *LOG10($D34 * AD$12))),
            IF(UPPER(INPUT!$D28)="GLOGIT",
               INPUT!$H28 + (INPUT!$I28 - INPUT!$H28) /(1+EXP(-INPUT!$E28 - INPUT!$F28 *LOG10($D34 * AD$12)))^INPUT!$G28,
               0
               )
            )
        ),
    " ")</f>
        <v>0</v>
      </c>
      <c r="AE34" s="89">
        <f>IF($D34&gt;0,
      IF(UPPER(INPUT!$D28)="WEIBULL",
         INPUT!$H28 + (INPUT!$I28 - INPUT!$H28) * (1-EXP(-EXP(INPUT!$E28 + INPUT!$F28 *LOG10($D34 * AE$12)))),
         IF(UPPER(INPUT!$D28)="LOGIT",
            INPUT!$H28 + (INPUT!$I28 - INPUT!$H28) /(1+EXP(-INPUT!$E28 - INPUT!$F28 *LOG10($D34 * AE$12))),
            IF(UPPER(INPUT!$D28)="GLOGIT",
               INPUT!$H28 + (INPUT!$I28 - INPUT!$H28) /(1+EXP(-INPUT!$E28 - INPUT!$F28 *LOG10($D34 * AE$12)))^INPUT!$G28,
               0
               )
            )
        ),
    " ")</f>
        <v>0</v>
      </c>
      <c r="AF34" s="89">
        <f>IF($D34&gt;0,
      IF(UPPER(INPUT!$D28)="WEIBULL",
         INPUT!$H28 + (INPUT!$I28 - INPUT!$H28) * (1-EXP(-EXP(INPUT!$E28 + INPUT!$F28 *LOG10($D34 * AF$12)))),
         IF(UPPER(INPUT!$D28)="LOGIT",
            INPUT!$H28 + (INPUT!$I28 - INPUT!$H28) /(1+EXP(-INPUT!$E28 - INPUT!$F28 *LOG10($D34 * AF$12))),
            IF(UPPER(INPUT!$D28)="GLOGIT",
               INPUT!$H28 + (INPUT!$I28 - INPUT!$H28) /(1+EXP(-INPUT!$E28 - INPUT!$F28 *LOG10($D34 * AF$12)))^INPUT!$G28,
               0
               )
            )
        ),
    " ")</f>
        <v>0</v>
      </c>
      <c r="AG34" s="89">
        <f>IF($D34&gt;0,
      IF(UPPER(INPUT!$D28)="WEIBULL",
         INPUT!$H28 + (INPUT!$I28 - INPUT!$H28) * (1-EXP(-EXP(INPUT!$E28 + INPUT!$F28 *LOG10($D34 * AG$12)))),
         IF(UPPER(INPUT!$D28)="LOGIT",
            INPUT!$H28 + (INPUT!$I28 - INPUT!$H28) /(1+EXP(-INPUT!$E28 - INPUT!$F28 *LOG10($D34 * AG$12))),
            IF(UPPER(INPUT!$D28)="GLOGIT",
               INPUT!$H28 + (INPUT!$I28 - INPUT!$H28) /(1+EXP(-INPUT!$E28 - INPUT!$F28 *LOG10($D34 * AG$12)))^INPUT!$G28,
               0
               )
            )
        ),
    " ")</f>
        <v>0</v>
      </c>
      <c r="AH34" s="89">
        <f>IF($D34&gt;0,
      IF(UPPER(INPUT!$D28)="WEIBULL",
         INPUT!$H28 + (INPUT!$I28 - INPUT!$H28) * (1-EXP(-EXP(INPUT!$E28 + INPUT!$F28 *LOG10($D34 * AH$12)))),
         IF(UPPER(INPUT!$D28)="LOGIT",
            INPUT!$H28 + (INPUT!$I28 - INPUT!$H28) /(1+EXP(-INPUT!$E28 - INPUT!$F28 *LOG10($D34 * AH$12))),
            IF(UPPER(INPUT!$D28)="GLOGIT",
               INPUT!$H28 + (INPUT!$I28 - INPUT!$H28) /(1+EXP(-INPUT!$E28 - INPUT!$F28 *LOG10($D34 * AH$12)))^INPUT!$G28,
               0
               )
            )
        ),
    " ")</f>
        <v>0</v>
      </c>
      <c r="AI34" s="89">
        <f>IF($D34&gt;0,
      IF(UPPER(INPUT!$D28)="WEIBULL",
         INPUT!$H28 + (INPUT!$I28 - INPUT!$H28) * (1-EXP(-EXP(INPUT!$E28 + INPUT!$F28 *LOG10($D34 * AI$12)))),
         IF(UPPER(INPUT!$D28)="LOGIT",
            INPUT!$H28 + (INPUT!$I28 - INPUT!$H28) /(1+EXP(-INPUT!$E28 - INPUT!$F28 *LOG10($D34 * AI$12))),
            IF(UPPER(INPUT!$D28)="GLOGIT",
               INPUT!$H28 + (INPUT!$I28 - INPUT!$H28) /(1+EXP(-INPUT!$E28 - INPUT!$F28 *LOG10($D34 * AI$12)))^INPUT!$G28,
               0
               )
            )
        ),
    " ")</f>
        <v>0</v>
      </c>
      <c r="AJ34" s="89">
        <f>IF($D34&gt;0,
      IF(UPPER(INPUT!$D28)="WEIBULL",
         INPUT!$H28 + (INPUT!$I28 - INPUT!$H28) * (1-EXP(-EXP(INPUT!$E28 + INPUT!$F28 *LOG10($D34 * AJ$12)))),
         IF(UPPER(INPUT!$D28)="LOGIT",
            INPUT!$H28 + (INPUT!$I28 - INPUT!$H28) /(1+EXP(-INPUT!$E28 - INPUT!$F28 *LOG10($D34 * AJ$12))),
            IF(UPPER(INPUT!$D28)="GLOGIT",
               INPUT!$H28 + (INPUT!$I28 - INPUT!$H28) /(1+EXP(-INPUT!$E28 - INPUT!$F28 *LOG10($D34 * AJ$12)))^INPUT!$G28,
               0
               )
            )
        ),
    " ")</f>
        <v>0</v>
      </c>
      <c r="AK34" s="89">
        <f>IF($D34&gt;0,
      IF(UPPER(INPUT!$D28)="WEIBULL",
         INPUT!$H28 + (INPUT!$I28 - INPUT!$H28) * (1-EXP(-EXP(INPUT!$E28 + INPUT!$F28 *LOG10($D34 * AK$12)))),
         IF(UPPER(INPUT!$D28)="LOGIT",
            INPUT!$H28 + (INPUT!$I28 - INPUT!$H28) /(1+EXP(-INPUT!$E28 - INPUT!$F28 *LOG10($D34 * AK$12))),
            IF(UPPER(INPUT!$D28)="GLOGIT",
               INPUT!$H28 + (INPUT!$I28 - INPUT!$H28) /(1+EXP(-INPUT!$E28 - INPUT!$F28 *LOG10($D34 * AK$12)))^INPUT!$G28,
               0
               )
            )
        ),
    " ")</f>
        <v>0</v>
      </c>
      <c r="AL34" s="89">
        <f>IF($D34&gt;0,
      IF(UPPER(INPUT!$D28)="WEIBULL",
         INPUT!$H28 + (INPUT!$I28 - INPUT!$H28) * (1-EXP(-EXP(INPUT!$E28 + INPUT!$F28 *LOG10($D34 * AL$12)))),
         IF(UPPER(INPUT!$D28)="LOGIT",
            INPUT!$H28 + (INPUT!$I28 - INPUT!$H28) /(1+EXP(-INPUT!$E28 - INPUT!$F28 *LOG10($D34 * AL$12))),
            IF(UPPER(INPUT!$D28)="GLOGIT",
               INPUT!$H28 + (INPUT!$I28 - INPUT!$H28) /(1+EXP(-INPUT!$E28 - INPUT!$F28 *LOG10($D34 * AL$12)))^INPUT!$G28,
               0
               )
            )
        ),
    " ")</f>
        <v>0</v>
      </c>
      <c r="AM34" s="89">
        <f>IF($D34&gt;0,
      IF(UPPER(INPUT!$D28)="WEIBULL",
         INPUT!$H28 + (INPUT!$I28 - INPUT!$H28) * (1-EXP(-EXP(INPUT!$E28 + INPUT!$F28 *LOG10($D34 * AM$12)))),
         IF(UPPER(INPUT!$D28)="LOGIT",
            INPUT!$H28 + (INPUT!$I28 - INPUT!$H28) /(1+EXP(-INPUT!$E28 - INPUT!$F28 *LOG10($D34 * AM$12))),
            IF(UPPER(INPUT!$D28)="GLOGIT",
               INPUT!$H28 + (INPUT!$I28 - INPUT!$H28) /(1+EXP(-INPUT!$E28 - INPUT!$F28 *LOG10($D34 * AM$12)))^INPUT!$G28,
               0
               )
            )
        ),
    " ")</f>
        <v>0</v>
      </c>
      <c r="AN34" s="89">
        <f>IF($D34&gt;0,
      IF(UPPER(INPUT!$D28)="WEIBULL",
         INPUT!$H28 + (INPUT!$I28 - INPUT!$H28) * (1-EXP(-EXP(INPUT!$E28 + INPUT!$F28 *LOG10($D34 * AN$12)))),
         IF(UPPER(INPUT!$D28)="LOGIT",
            INPUT!$H28 + (INPUT!$I28 - INPUT!$H28) /(1+EXP(-INPUT!$E28 - INPUT!$F28 *LOG10($D34 * AN$12))),
            IF(UPPER(INPUT!$D28)="GLOGIT",
               INPUT!$H28 + (INPUT!$I28 - INPUT!$H28) /(1+EXP(-INPUT!$E28 - INPUT!$F28 *LOG10($D34 * AN$12)))^INPUT!$G28,
               0
               )
            )
        ),
    " ")</f>
        <v>0</v>
      </c>
      <c r="AO34" s="89">
        <f>IF($D34&gt;0,
      IF(UPPER(INPUT!$D28)="WEIBULL",
         INPUT!$H28 + (INPUT!$I28 - INPUT!$H28) * (1-EXP(-EXP(INPUT!$E28 + INPUT!$F28 *LOG10($D34 * AO$12)))),
         IF(UPPER(INPUT!$D28)="LOGIT",
            INPUT!$H28 + (INPUT!$I28 - INPUT!$H28) /(1+EXP(-INPUT!$E28 - INPUT!$F28 *LOG10($D34 * AO$12))),
            IF(UPPER(INPUT!$D28)="GLOGIT",
               INPUT!$H28 + (INPUT!$I28 - INPUT!$H28) /(1+EXP(-INPUT!$E28 - INPUT!$F28 *LOG10($D34 * AO$12)))^INPUT!$G28,
               0
               )
            )
        ),
    " ")</f>
        <v>0</v>
      </c>
      <c r="AP34" s="89">
        <f>IF($D34&gt;0,
      IF(UPPER(INPUT!$D28)="WEIBULL",
         INPUT!$H28 + (INPUT!$I28 - INPUT!$H28) * (1-EXP(-EXP(INPUT!$E28 + INPUT!$F28 *LOG10($D34 * AP$12)))),
         IF(UPPER(INPUT!$D28)="LOGIT",
            INPUT!$H28 + (INPUT!$I28 - INPUT!$H28) /(1+EXP(-INPUT!$E28 - INPUT!$F28 *LOG10($D34 * AP$12))),
            IF(UPPER(INPUT!$D28)="GLOGIT",
               INPUT!$H28 + (INPUT!$I28 - INPUT!$H28) /(1+EXP(-INPUT!$E28 - INPUT!$F28 *LOG10($D34 * AP$12)))^INPUT!$G28,
               0
               )
            )
        ),
    " ")</f>
        <v>0</v>
      </c>
      <c r="AQ34" s="89">
        <f>IF($D34&gt;0,
      IF(UPPER(INPUT!$D28)="WEIBULL",
         INPUT!$H28 + (INPUT!$I28 - INPUT!$H28) * (1-EXP(-EXP(INPUT!$E28 + INPUT!$F28 *LOG10($D34 * AQ$12)))),
         IF(UPPER(INPUT!$D28)="LOGIT",
            INPUT!$H28 + (INPUT!$I28 - INPUT!$H28) /(1+EXP(-INPUT!$E28 - INPUT!$F28 *LOG10($D34 * AQ$12))),
            IF(UPPER(INPUT!$D28)="GLOGIT",
               INPUT!$H28 + (INPUT!$I28 - INPUT!$H28) /(1+EXP(-INPUT!$E28 - INPUT!$F28 *LOG10($D34 * AQ$12)))^INPUT!$G28,
               0
               )
            )
        ),
    " ")</f>
        <v>0</v>
      </c>
      <c r="AR34" s="89">
        <f>IF($D34&gt;0,
      IF(UPPER(INPUT!$D28)="WEIBULL",
         INPUT!$H28 + (INPUT!$I28 - INPUT!$H28) * (1-EXP(-EXP(INPUT!$E28 + INPUT!$F28 *LOG10($D34 * AR$12)))),
         IF(UPPER(INPUT!$D28)="LOGIT",
            INPUT!$H28 + (INPUT!$I28 - INPUT!$H28) /(1+EXP(-INPUT!$E28 - INPUT!$F28 *LOG10($D34 * AR$12))),
            IF(UPPER(INPUT!$D28)="GLOGIT",
               INPUT!$H28 + (INPUT!$I28 - INPUT!$H28) /(1+EXP(-INPUT!$E28 - INPUT!$F28 *LOG10($D34 * AR$12)))^INPUT!$G28,
               0
               )
            )
        ),
    " ")</f>
        <v>0</v>
      </c>
      <c r="AS34" s="89">
        <f>IF($D34&gt;0,
      IF(UPPER(INPUT!$D28)="WEIBULL",
         INPUT!$H28 + (INPUT!$I28 - INPUT!$H28) * (1-EXP(-EXP(INPUT!$E28 + INPUT!$F28 *LOG10($D34 * AS$12)))),
         IF(UPPER(INPUT!$D28)="LOGIT",
            INPUT!$H28 + (INPUT!$I28 - INPUT!$H28) /(1+EXP(-INPUT!$E28 - INPUT!$F28 *LOG10($D34 * AS$12))),
            IF(UPPER(INPUT!$D28)="GLOGIT",
               INPUT!$H28 + (INPUT!$I28 - INPUT!$H28) /(1+EXP(-INPUT!$E28 - INPUT!$F28 *LOG10($D34 * AS$12)))^INPUT!$G28,
               0
               )
            )
        ),
    " ")</f>
        <v>0</v>
      </c>
      <c r="AT34" s="89">
        <f>IF($D34&gt;0,
      IF(UPPER(INPUT!$D28)="WEIBULL",
         INPUT!$H28 + (INPUT!$I28 - INPUT!$H28) * (1-EXP(-EXP(INPUT!$E28 + INPUT!$F28 *LOG10($D34 * AT$12)))),
         IF(UPPER(INPUT!$D28)="LOGIT",
            INPUT!$H28 + (INPUT!$I28 - INPUT!$H28) /(1+EXP(-INPUT!$E28 - INPUT!$F28 *LOG10($D34 * AT$12))),
            IF(UPPER(INPUT!$D28)="GLOGIT",
               INPUT!$H28 + (INPUT!$I28 - INPUT!$H28) /(1+EXP(-INPUT!$E28 - INPUT!$F28 *LOG10($D34 * AT$12)))^INPUT!$G28,
               0
               )
            )
        ),
    " ")</f>
        <v>0</v>
      </c>
      <c r="AU34" s="89">
        <f>IF($D34&gt;0,
      IF(UPPER(INPUT!$D28)="WEIBULL",
         INPUT!$H28 + (INPUT!$I28 - INPUT!$H28) * (1-EXP(-EXP(INPUT!$E28 + INPUT!$F28 *LOG10($D34 * AU$12)))),
         IF(UPPER(INPUT!$D28)="LOGIT",
            INPUT!$H28 + (INPUT!$I28 - INPUT!$H28) /(1+EXP(-INPUT!$E28 - INPUT!$F28 *LOG10($D34 * AU$12))),
            IF(UPPER(INPUT!$D28)="GLOGIT",
               INPUT!$H28 + (INPUT!$I28 - INPUT!$H28) /(1+EXP(-INPUT!$E28 - INPUT!$F28 *LOG10($D34 * AU$12)))^INPUT!$G28,
               0
               )
            )
        ),
    " ")</f>
        <v>0</v>
      </c>
      <c r="AV34" s="89">
        <f>IF($D34&gt;0,
      IF(UPPER(INPUT!$D28)="WEIBULL",
         INPUT!$H28 + (INPUT!$I28 - INPUT!$H28) * (1-EXP(-EXP(INPUT!$E28 + INPUT!$F28 *LOG10($D34 * AV$12)))),
         IF(UPPER(INPUT!$D28)="LOGIT",
            INPUT!$H28 + (INPUT!$I28 - INPUT!$H28) /(1+EXP(-INPUT!$E28 - INPUT!$F28 *LOG10($D34 * AV$12))),
            IF(UPPER(INPUT!$D28)="GLOGIT",
               INPUT!$H28 + (INPUT!$I28 - INPUT!$H28) /(1+EXP(-INPUT!$E28 - INPUT!$F28 *LOG10($D34 * AV$12)))^INPUT!$G28,
               0
               )
            )
        ),
    " ")</f>
        <v>0</v>
      </c>
      <c r="AW34" s="89">
        <f>IF($D34&gt;0,
      IF(UPPER(INPUT!$D28)="WEIBULL",
         INPUT!$H28 + (INPUT!$I28 - INPUT!$H28) * (1-EXP(-EXP(INPUT!$E28 + INPUT!$F28 *LOG10($D34 * AW$12)))),
         IF(UPPER(INPUT!$D28)="LOGIT",
            INPUT!$H28 + (INPUT!$I28 - INPUT!$H28) /(1+EXP(-INPUT!$E28 - INPUT!$F28 *LOG10($D34 * AW$12))),
            IF(UPPER(INPUT!$D28)="GLOGIT",
               INPUT!$H28 + (INPUT!$I28 - INPUT!$H28) /(1+EXP(-INPUT!$E28 - INPUT!$F28 *LOG10($D34 * AW$12)))^INPUT!$G28,
               0
               )
            )
        ),
    " ")</f>
        <v>0</v>
      </c>
      <c r="AX34" s="89">
        <f>IF($D34&gt;0,
      IF(UPPER(INPUT!$D28)="WEIBULL",
         INPUT!$H28 + (INPUT!$I28 - INPUT!$H28) * (1-EXP(-EXP(INPUT!$E28 + INPUT!$F28 *LOG10($D34 * AX$12)))),
         IF(UPPER(INPUT!$D28)="LOGIT",
            INPUT!$H28 + (INPUT!$I28 - INPUT!$H28) /(1+EXP(-INPUT!$E28 - INPUT!$F28 *LOG10($D34 * AX$12))),
            IF(UPPER(INPUT!$D28)="GLOGIT",
               INPUT!$H28 + (INPUT!$I28 - INPUT!$H28) /(1+EXP(-INPUT!$E28 - INPUT!$F28 *LOG10($D34 * AX$12)))^INPUT!$G28,
               0
               )
            )
        ),
    " ")</f>
        <v>0</v>
      </c>
      <c r="AY34" s="89">
        <f>IF($D34&gt;0,
      IF(UPPER(INPUT!$D28)="WEIBULL",
         INPUT!$H28 + (INPUT!$I28 - INPUT!$H28) * (1-EXP(-EXP(INPUT!$E28 + INPUT!$F28 *LOG10($D34 * AY$12)))),
         IF(UPPER(INPUT!$D28)="LOGIT",
            INPUT!$H28 + (INPUT!$I28 - INPUT!$H28) /(1+EXP(-INPUT!$E28 - INPUT!$F28 *LOG10($D34 * AY$12))),
            IF(UPPER(INPUT!$D28)="GLOGIT",
               INPUT!$H28 + (INPUT!$I28 - INPUT!$H28) /(1+EXP(-INPUT!$E28 - INPUT!$F28 *LOG10($D34 * AY$12)))^INPUT!$G28,
               0
               )
            )
        ),
    " ")</f>
        <v>0</v>
      </c>
      <c r="AZ34" s="89">
        <f>IF($D34&gt;0,
      IF(UPPER(INPUT!$D28)="WEIBULL",
         INPUT!$H28 + (INPUT!$I28 - INPUT!$H28) * (1-EXP(-EXP(INPUT!$E28 + INPUT!$F28 *LOG10($D34 * AZ$12)))),
         IF(UPPER(INPUT!$D28)="LOGIT",
            INPUT!$H28 + (INPUT!$I28 - INPUT!$H28) /(1+EXP(-INPUT!$E28 - INPUT!$F28 *LOG10($D34 * AZ$12))),
            IF(UPPER(INPUT!$D28)="GLOGIT",
               INPUT!$H28 + (INPUT!$I28 - INPUT!$H28) /(1+EXP(-INPUT!$E28 - INPUT!$F28 *LOG10($D34 * AZ$12)))^INPUT!$G28,
               0
               )
            )
        ),
    " ")</f>
        <v>0</v>
      </c>
      <c r="BA34" s="89">
        <f>IF($D34&gt;0,
      IF(UPPER(INPUT!$D28)="WEIBULL",
         INPUT!$H28 + (INPUT!$I28 - INPUT!$H28) * (1-EXP(-EXP(INPUT!$E28 + INPUT!$F28 *LOG10($D34 * BA$12)))),
         IF(UPPER(INPUT!$D28)="LOGIT",
            INPUT!$H28 + (INPUT!$I28 - INPUT!$H28) /(1+EXP(-INPUT!$E28 - INPUT!$F28 *LOG10($D34 * BA$12))),
            IF(UPPER(INPUT!$D28)="GLOGIT",
               INPUT!$H28 + (INPUT!$I28 - INPUT!$H28) /(1+EXP(-INPUT!$E28 - INPUT!$F28 *LOG10($D34 * BA$12)))^INPUT!$G28,
               0
               )
            )
        ),
    " ")</f>
        <v>0</v>
      </c>
      <c r="BB34" s="89">
        <f>IF($D34&gt;0,
      IF(UPPER(INPUT!$D28)="WEIBULL",
         INPUT!$H28 + (INPUT!$I28 - INPUT!$H28) * (1-EXP(-EXP(INPUT!$E28 + INPUT!$F28 *LOG10($D34 * BB$12)))),
         IF(UPPER(INPUT!$D28)="LOGIT",
            INPUT!$H28 + (INPUT!$I28 - INPUT!$H28) /(1+EXP(-INPUT!$E28 - INPUT!$F28 *LOG10($D34 * BB$12))),
            IF(UPPER(INPUT!$D28)="GLOGIT",
               INPUT!$H28 + (INPUT!$I28 - INPUT!$H28) /(1+EXP(-INPUT!$E28 - INPUT!$F28 *LOG10($D34 * BB$12)))^INPUT!$G28,
               0
               )
            )
        ),
    " ")</f>
        <v>0</v>
      </c>
      <c r="BC34" s="90">
        <f>IF($D34&gt;0,
      IF(UPPER(INPUT!$D28)="WEIBULL",
         INPUT!$H28 + (INPUT!$I28 - INPUT!$H28) * (1-EXP(-EXP(INPUT!$E28 + INPUT!$F28 *LOG10($D34 * BC$12)))),
         IF(UPPER(INPUT!$D28)="LOGIT",
            INPUT!$H28 + (INPUT!$I28 - INPUT!$H28) /(1+EXP(-INPUT!$E28 - INPUT!$F28 *LOG10($D34 * BC$12))),
            IF(UPPER(INPUT!$D28)="GLOGIT",
               INPUT!$H28 + (INPUT!$I28 - INPUT!$H28) /(1+EXP(-INPUT!$E28 - INPUT!$F28 *LOG10($D34 * BC$12)))^INPUT!$G28,
               0
               )
            )
        ),
    " ")</f>
        <v>0</v>
      </c>
    </row>
    <row r="35" spans="2:55" ht="15" thickBot="1" x14ac:dyDescent="0.45">
      <c r="C35" s="1"/>
    </row>
    <row r="36" spans="2:55" x14ac:dyDescent="0.4">
      <c r="B36" s="8"/>
      <c r="C36" s="29"/>
      <c r="D36" s="79" t="s">
        <v>20</v>
      </c>
      <c r="E36" s="94">
        <f>1-(
(1-IF($D15&gt;0,E15,0))*(1-IF($D16&gt;0,E16,0))*(1-IF($D17&gt;0,E17,0))*(1-IF($D18&gt;0,E18,0))*(1-IF($D19&gt;0,E19,0))*(1-IF($D20&gt;0,E20,0))*
(1-IF($D21&gt;0,E21,0))*(1-IF($D22&gt;0,E22,0))*(1-IF($D23&gt;0,E23,0))*(1-IF($D24&gt;0,E24,0))*(1-IF($D25&gt;0,E25,0))*(1-IF($D26&gt;0,E26,0))*
(1-IF($D27&gt;0,E27,0))*(1-IF($D28&gt;0,E28,0))*(1-IF($D29&gt;0,E29,0))*(1-IF($D30&gt;0,E30,0))*(1-IF($D31&gt;0,E31,0))*(1-IF($D32&gt;0,E32,0))*
(1-IF($D33&gt;0,E33,0))*(1-IF($D34&gt;0,E34,0))
   )</f>
        <v>0</v>
      </c>
      <c r="F36" s="95">
        <f t="shared" ref="F36:BC36" si="3">1-(
(1-IF($D15&gt;0,F15,0))*(1-IF($D16&gt;0,F16,0))*(1-IF($D17&gt;0,F17,0))*(1-IF($D18&gt;0,F18,0))*(1-IF($D19&gt;0,F19,0))*(1-IF($D20&gt;0,F20,0))*
(1-IF($D21&gt;0,F21,0))*(1-IF($D22&gt;0,F22,0))*(1-IF($D23&gt;0,F23,0))*(1-IF($D24&gt;0,F24,0))*(1-IF($D25&gt;0,F25,0))*(1-IF($D26&gt;0,F26,0))*
(1-IF($D27&gt;0,F27,0))*(1-IF($D28&gt;0,F28,0))*(1-IF($D29&gt;0,F29,0))*(1-IF($D30&gt;0,F30,0))*(1-IF($D31&gt;0,F31,0))*(1-IF($D32&gt;0,F32,0))*
(1-IF($D33&gt;0,F33,0))*(1-IF($D34&gt;0,F34,0))
   )</f>
        <v>0</v>
      </c>
      <c r="G36" s="95">
        <f t="shared" si="3"/>
        <v>0</v>
      </c>
      <c r="H36" s="95">
        <f t="shared" si="3"/>
        <v>0</v>
      </c>
      <c r="I36" s="95">
        <f t="shared" si="3"/>
        <v>0</v>
      </c>
      <c r="J36" s="95">
        <f t="shared" si="3"/>
        <v>0</v>
      </c>
      <c r="K36" s="95">
        <f t="shared" si="3"/>
        <v>4.2188474935755949E-15</v>
      </c>
      <c r="L36" s="95">
        <f t="shared" si="3"/>
        <v>1.1435297153639112E-14</v>
      </c>
      <c r="M36" s="95">
        <f t="shared" si="3"/>
        <v>3.141931159689193E-14</v>
      </c>
      <c r="N36" s="95">
        <f t="shared" si="3"/>
        <v>8.5820239803524601E-14</v>
      </c>
      <c r="O36" s="95">
        <f t="shared" si="3"/>
        <v>2.3459012510329558E-13</v>
      </c>
      <c r="P36" s="95">
        <f t="shared" si="3"/>
        <v>6.4137584132595293E-13</v>
      </c>
      <c r="Q36" s="95">
        <f t="shared" si="3"/>
        <v>1.7543744235126724E-12</v>
      </c>
      <c r="R36" s="95">
        <f t="shared" si="3"/>
        <v>4.8016035592013395E-12</v>
      </c>
      <c r="S36" s="95">
        <f t="shared" si="3"/>
        <v>1.3149814570567742E-11</v>
      </c>
      <c r="T36" s="95">
        <f t="shared" si="3"/>
        <v>3.6036063022493181E-11</v>
      </c>
      <c r="U36" s="95">
        <f t="shared" si="3"/>
        <v>9.8830832406804348E-11</v>
      </c>
      <c r="V36" s="95">
        <f t="shared" si="3"/>
        <v>2.7127833313045357E-10</v>
      </c>
      <c r="W36" s="95">
        <f t="shared" si="3"/>
        <v>7.4532369165325463E-10</v>
      </c>
      <c r="X36" s="95">
        <f t="shared" si="3"/>
        <v>2.0498678310332252E-9</v>
      </c>
      <c r="Y36" s="95">
        <f t="shared" si="3"/>
        <v>5.6442873708206776E-9</v>
      </c>
      <c r="Z36" s="95">
        <f t="shared" si="3"/>
        <v>1.5561567590083314E-8</v>
      </c>
      <c r="AA36" s="95">
        <f t="shared" si="3"/>
        <v>4.2966183610992914E-8</v>
      </c>
      <c r="AB36" s="95">
        <f t="shared" si="3"/>
        <v>1.1882548744956978E-7</v>
      </c>
      <c r="AC36" s="95">
        <f t="shared" si="3"/>
        <v>3.2922826798120752E-7</v>
      </c>
      <c r="AD36" s="95">
        <f t="shared" si="3"/>
        <v>9.141218185737543E-7</v>
      </c>
      <c r="AE36" s="95">
        <f t="shared" si="3"/>
        <v>2.5443132636304711E-6</v>
      </c>
      <c r="AF36" s="95">
        <f t="shared" si="3"/>
        <v>7.1018284402146747E-6</v>
      </c>
      <c r="AG36" s="95">
        <f t="shared" si="3"/>
        <v>1.9889365281189342E-5</v>
      </c>
      <c r="AH36" s="95">
        <f t="shared" si="3"/>
        <v>5.5924291105902135E-5</v>
      </c>
      <c r="AI36" s="95">
        <f t="shared" si="3"/>
        <v>1.5800323850745368E-4</v>
      </c>
      <c r="AJ36" s="95">
        <f t="shared" si="3"/>
        <v>4.4903261784201565E-4</v>
      </c>
      <c r="AK36" s="95">
        <f t="shared" si="3"/>
        <v>1.2853480126893135E-3</v>
      </c>
      <c r="AL36" s="95">
        <f t="shared" si="3"/>
        <v>3.7118496420094349E-3</v>
      </c>
      <c r="AM36" s="95">
        <f t="shared" si="3"/>
        <v>1.0830213059430549E-2</v>
      </c>
      <c r="AN36" s="95">
        <f t="shared" si="3"/>
        <v>3.1920773235366684E-2</v>
      </c>
      <c r="AO36" s="95">
        <f t="shared" si="3"/>
        <v>9.4292225846248967E-2</v>
      </c>
      <c r="AP36" s="95">
        <f t="shared" si="3"/>
        <v>0.26905534992336066</v>
      </c>
      <c r="AQ36" s="95">
        <f t="shared" si="3"/>
        <v>0.64932653460309719</v>
      </c>
      <c r="AR36" s="95">
        <f t="shared" si="3"/>
        <v>0.97831355307285739</v>
      </c>
      <c r="AS36" s="95">
        <f t="shared" si="3"/>
        <v>0.99999994744382248</v>
      </c>
      <c r="AT36" s="95">
        <f t="shared" si="3"/>
        <v>1</v>
      </c>
      <c r="AU36" s="95">
        <f t="shared" si="3"/>
        <v>1</v>
      </c>
      <c r="AV36" s="95">
        <f t="shared" si="3"/>
        <v>1</v>
      </c>
      <c r="AW36" s="95">
        <f t="shared" si="3"/>
        <v>1</v>
      </c>
      <c r="AX36" s="95">
        <f t="shared" si="3"/>
        <v>1</v>
      </c>
      <c r="AY36" s="95">
        <f t="shared" si="3"/>
        <v>1</v>
      </c>
      <c r="AZ36" s="95">
        <f t="shared" si="3"/>
        <v>1</v>
      </c>
      <c r="BA36" s="95">
        <f t="shared" si="3"/>
        <v>1</v>
      </c>
      <c r="BB36" s="95">
        <f t="shared" si="3"/>
        <v>1</v>
      </c>
      <c r="BC36" s="96">
        <f t="shared" si="3"/>
        <v>1</v>
      </c>
    </row>
    <row r="37" spans="2:55" x14ac:dyDescent="0.4">
      <c r="B37" s="41"/>
      <c r="E37" s="91"/>
      <c r="BC37" s="80"/>
    </row>
    <row r="38" spans="2:55" ht="27" customHeight="1" x14ac:dyDescent="0.4">
      <c r="B38" s="163" t="s">
        <v>24</v>
      </c>
      <c r="C38" s="164"/>
      <c r="D38" s="164"/>
      <c r="E38" s="92">
        <f>IF($D15=0,0,IF(E15&gt;$K$6,0,1))+IF($D16=0,0,IF(E16&gt;$K$6,0,1))+IF($D17=0,0,IF(E17&gt;$K$6,0,1))+IF($D18=0,0,IF(E18&gt;$K$6,0,1))+IF($D19=0,0,IF(E19&gt;$K$6,0,1))+
 IF($D20=0,0,IF(E20&gt;$K$6,0,1))+IF($D21=0,0,IF(E21&gt;$K$6,0,1))+IF($D22=0,0,IF(E22&gt;$K$6,0,1))+IF($D23=0,0,IF(E23&gt;$K$6,0,1))+IF($D24=0,0,IF(E24&gt;$K$6,0,1))+
 IF($D25=0,0,IF(E25&gt;$K$6,0,1))+IF($D26=0,0,IF(E26&gt;$K$6,0,1))+IF($D27=0,0,IF(E27&gt;$K$6,0,1))+IF($D28=0,0,IF(E28&gt;$K$6,0,1))+IF($D29=0,0,IF(E29&gt;$K$6,0,1))+
 IF($D30=0,0,IF(E30&gt;$K$6,0,1))+IF($D31=0,0,IF(E31&gt;$K$6,0,1))+IF($D32=0,0,IF(E32&gt;$K$6,0,1))+IF($D33=0,0,IF(E33&gt;$K$6,0,1))+IF($D34=0,0,IF(E34&gt;$K$6,0,1))</f>
        <v>20</v>
      </c>
      <c r="F38" s="2">
        <f>IF($D15=0,0,IF(F15&gt;$K$6,0,1))+IF($D16=0,0,IF(F16&gt;$K$6,0,1))+IF($D17=0,0,IF(F17&gt;$K$6,0,1))+IF($D18=0,0,IF(F18&gt;$K$6,0,1))+IF($D19=0,0,IF(F19&gt;$K$6,0,1))+
 IF($D20=0,0,IF(F20&gt;$K$6,0,1))+IF($D21=0,0,IF(F21&gt;$K$6,0,1))+IF($D22=0,0,IF(F22&gt;$K$6,0,1))+IF($D23=0,0,IF(F23&gt;$K$6,0,1))+IF($D24=0,0,IF(F24&gt;$K$6,0,1))+
 IF($D25=0,0,IF(F25&gt;$K$6,0,1))+IF($D26=0,0,IF(F26&gt;$K$6,0,1))+IF($D27=0,0,IF(F27&gt;$K$6,0,1))+IF($D28=0,0,IF(F28&gt;$K$6,0,1))+IF($D29=0,0,IF(F29&gt;$K$6,0,1))+
 IF($D30=0,0,IF(F30&gt;$K$6,0,1))+IF($D31=0,0,IF(F31&gt;$K$6,0,1))+IF($D32=0,0,IF(F32&gt;$K$6,0,1))+IF($D33=0,0,IF(F33&gt;$K$6,0,1))+IF($D34=0,0,IF(F34&gt;$K$6,0,1))</f>
        <v>20</v>
      </c>
      <c r="G38" s="2">
        <f t="shared" ref="G38:BC38" si="4">IF($D15=0,0,IF(G15&gt;$K$6,0,1))+IF($D16=0,0,IF(G16&gt;$K$6,0,1))+IF($D17=0,0,IF(G17&gt;$K$6,0,1))+IF($D18=0,0,IF(G18&gt;$K$6,0,1))+IF($D19=0,0,IF(G19&gt;$K$6,0,1))+
 IF($D20=0,0,IF(G20&gt;$K$6,0,1))+IF($D21=0,0,IF(G21&gt;$K$6,0,1))+IF($D22=0,0,IF(G22&gt;$K$6,0,1))+IF($D23=0,0,IF(G23&gt;$K$6,0,1))+IF($D24=0,0,IF(G24&gt;$K$6,0,1))+
 IF($D25=0,0,IF(G25&gt;$K$6,0,1))+IF($D26=0,0,IF(G26&gt;$K$6,0,1))+IF($D27=0,0,IF(G27&gt;$K$6,0,1))+IF($D28=0,0,IF(G28&gt;$K$6,0,1))+IF($D29=0,0,IF(G29&gt;$K$6,0,1))+
 IF($D30=0,0,IF(G30&gt;$K$6,0,1))+IF($D31=0,0,IF(G31&gt;$K$6,0,1))+IF($D32=0,0,IF(G32&gt;$K$6,0,1))+IF($D33=0,0,IF(G33&gt;$K$6,0,1))+IF($D34=0,0,IF(G34&gt;$K$6,0,1))</f>
        <v>20</v>
      </c>
      <c r="H38" s="2">
        <f t="shared" si="4"/>
        <v>20</v>
      </c>
      <c r="I38" s="2">
        <f t="shared" si="4"/>
        <v>20</v>
      </c>
      <c r="J38" s="2">
        <f t="shared" si="4"/>
        <v>20</v>
      </c>
      <c r="K38" s="2">
        <f t="shared" si="4"/>
        <v>20</v>
      </c>
      <c r="L38" s="2">
        <f t="shared" si="4"/>
        <v>20</v>
      </c>
      <c r="M38" s="2">
        <f t="shared" si="4"/>
        <v>20</v>
      </c>
      <c r="N38" s="2">
        <f t="shared" si="4"/>
        <v>20</v>
      </c>
      <c r="O38" s="2">
        <f t="shared" si="4"/>
        <v>20</v>
      </c>
      <c r="P38" s="2">
        <f t="shared" si="4"/>
        <v>20</v>
      </c>
      <c r="Q38" s="2">
        <f t="shared" si="4"/>
        <v>20</v>
      </c>
      <c r="R38" s="2">
        <f t="shared" si="4"/>
        <v>20</v>
      </c>
      <c r="S38" s="2">
        <f t="shared" si="4"/>
        <v>20</v>
      </c>
      <c r="T38" s="2">
        <f t="shared" si="4"/>
        <v>20</v>
      </c>
      <c r="U38" s="2">
        <f t="shared" si="4"/>
        <v>20</v>
      </c>
      <c r="V38" s="2">
        <f t="shared" si="4"/>
        <v>20</v>
      </c>
      <c r="W38" s="2">
        <f t="shared" si="4"/>
        <v>20</v>
      </c>
      <c r="X38" s="2">
        <f t="shared" si="4"/>
        <v>20</v>
      </c>
      <c r="Y38" s="2">
        <f t="shared" si="4"/>
        <v>20</v>
      </c>
      <c r="Z38" s="2">
        <f t="shared" si="4"/>
        <v>20</v>
      </c>
      <c r="AA38" s="2">
        <f t="shared" si="4"/>
        <v>20</v>
      </c>
      <c r="AB38" s="2">
        <f t="shared" si="4"/>
        <v>20</v>
      </c>
      <c r="AC38" s="2">
        <f t="shared" si="4"/>
        <v>20</v>
      </c>
      <c r="AD38" s="2">
        <f t="shared" si="4"/>
        <v>20</v>
      </c>
      <c r="AE38" s="2">
        <f t="shared" si="4"/>
        <v>20</v>
      </c>
      <c r="AF38" s="2">
        <f t="shared" si="4"/>
        <v>20</v>
      </c>
      <c r="AG38" s="2">
        <f t="shared" si="4"/>
        <v>20</v>
      </c>
      <c r="AH38" s="2">
        <f t="shared" si="4"/>
        <v>20</v>
      </c>
      <c r="AI38" s="2">
        <f t="shared" si="4"/>
        <v>20</v>
      </c>
      <c r="AJ38" s="2">
        <f t="shared" si="4"/>
        <v>20</v>
      </c>
      <c r="AK38" s="2">
        <f t="shared" si="4"/>
        <v>20</v>
      </c>
      <c r="AL38" s="2">
        <f t="shared" si="4"/>
        <v>20</v>
      </c>
      <c r="AM38" s="2">
        <f t="shared" si="4"/>
        <v>20</v>
      </c>
      <c r="AN38" s="2">
        <f t="shared" si="4"/>
        <v>20</v>
      </c>
      <c r="AO38" s="2">
        <f t="shared" si="4"/>
        <v>20</v>
      </c>
      <c r="AP38" s="2">
        <f t="shared" si="4"/>
        <v>19</v>
      </c>
      <c r="AQ38" s="2">
        <f t="shared" si="4"/>
        <v>17</v>
      </c>
      <c r="AR38" s="2">
        <f t="shared" si="4"/>
        <v>11</v>
      </c>
      <c r="AS38" s="2">
        <f t="shared" si="4"/>
        <v>8</v>
      </c>
      <c r="AT38" s="2">
        <f t="shared" si="4"/>
        <v>8</v>
      </c>
      <c r="AU38" s="2">
        <f t="shared" si="4"/>
        <v>8</v>
      </c>
      <c r="AV38" s="2">
        <f t="shared" si="4"/>
        <v>8</v>
      </c>
      <c r="AW38" s="2">
        <f t="shared" si="4"/>
        <v>8</v>
      </c>
      <c r="AX38" s="2">
        <f t="shared" si="4"/>
        <v>8</v>
      </c>
      <c r="AY38" s="2">
        <f t="shared" si="4"/>
        <v>8</v>
      </c>
      <c r="AZ38" s="2">
        <f t="shared" si="4"/>
        <v>8</v>
      </c>
      <c r="BA38" s="2">
        <f t="shared" si="4"/>
        <v>8</v>
      </c>
      <c r="BB38" s="2">
        <f t="shared" si="4"/>
        <v>8</v>
      </c>
      <c r="BC38" s="10">
        <f t="shared" si="4"/>
        <v>8</v>
      </c>
    </row>
    <row r="39" spans="2:55" x14ac:dyDescent="0.4">
      <c r="B39" s="41"/>
      <c r="E39" s="91"/>
      <c r="BC39" s="80"/>
    </row>
    <row r="40" spans="2:55" s="2" customFormat="1" x14ac:dyDescent="0.4">
      <c r="B40" s="67"/>
      <c r="E40" s="92" t="str">
        <f>IF(E38&gt;0,"CRITICAL", "OK")</f>
        <v>CRITICAL</v>
      </c>
      <c r="F40" s="2" t="str">
        <f t="shared" ref="F40:BC40" si="5">IF(F38&gt;0,"CRITICAL", "OK")</f>
        <v>CRITICAL</v>
      </c>
      <c r="G40" s="2" t="str">
        <f t="shared" si="5"/>
        <v>CRITICAL</v>
      </c>
      <c r="H40" s="2" t="str">
        <f t="shared" si="5"/>
        <v>CRITICAL</v>
      </c>
      <c r="I40" s="2" t="str">
        <f t="shared" si="5"/>
        <v>CRITICAL</v>
      </c>
      <c r="J40" s="2" t="str">
        <f t="shared" si="5"/>
        <v>CRITICAL</v>
      </c>
      <c r="K40" s="2" t="str">
        <f t="shared" si="5"/>
        <v>CRITICAL</v>
      </c>
      <c r="L40" s="2" t="str">
        <f t="shared" si="5"/>
        <v>CRITICAL</v>
      </c>
      <c r="M40" s="2" t="str">
        <f t="shared" si="5"/>
        <v>CRITICAL</v>
      </c>
      <c r="N40" s="2" t="str">
        <f t="shared" si="5"/>
        <v>CRITICAL</v>
      </c>
      <c r="O40" s="2" t="str">
        <f t="shared" si="5"/>
        <v>CRITICAL</v>
      </c>
      <c r="P40" s="2" t="str">
        <f t="shared" si="5"/>
        <v>CRITICAL</v>
      </c>
      <c r="Q40" s="2" t="str">
        <f t="shared" si="5"/>
        <v>CRITICAL</v>
      </c>
      <c r="R40" s="2" t="str">
        <f t="shared" si="5"/>
        <v>CRITICAL</v>
      </c>
      <c r="S40" s="2" t="str">
        <f t="shared" si="5"/>
        <v>CRITICAL</v>
      </c>
      <c r="T40" s="2" t="str">
        <f t="shared" si="5"/>
        <v>CRITICAL</v>
      </c>
      <c r="U40" s="2" t="str">
        <f t="shared" si="5"/>
        <v>CRITICAL</v>
      </c>
      <c r="V40" s="2" t="str">
        <f t="shared" si="5"/>
        <v>CRITICAL</v>
      </c>
      <c r="W40" s="2" t="str">
        <f t="shared" si="5"/>
        <v>CRITICAL</v>
      </c>
      <c r="X40" s="2" t="str">
        <f t="shared" si="5"/>
        <v>CRITICAL</v>
      </c>
      <c r="Y40" s="2" t="str">
        <f t="shared" si="5"/>
        <v>CRITICAL</v>
      </c>
      <c r="Z40" s="2" t="str">
        <f t="shared" si="5"/>
        <v>CRITICAL</v>
      </c>
      <c r="AA40" s="2" t="str">
        <f t="shared" si="5"/>
        <v>CRITICAL</v>
      </c>
      <c r="AB40" s="2" t="str">
        <f t="shared" si="5"/>
        <v>CRITICAL</v>
      </c>
      <c r="AC40" s="2" t="str">
        <f t="shared" si="5"/>
        <v>CRITICAL</v>
      </c>
      <c r="AD40" s="2" t="str">
        <f t="shared" si="5"/>
        <v>CRITICAL</v>
      </c>
      <c r="AE40" s="2" t="str">
        <f t="shared" si="5"/>
        <v>CRITICAL</v>
      </c>
      <c r="AF40" s="2" t="str">
        <f t="shared" si="5"/>
        <v>CRITICAL</v>
      </c>
      <c r="AG40" s="2" t="str">
        <f t="shared" si="5"/>
        <v>CRITICAL</v>
      </c>
      <c r="AH40" s="2" t="str">
        <f t="shared" si="5"/>
        <v>CRITICAL</v>
      </c>
      <c r="AI40" s="2" t="str">
        <f t="shared" si="5"/>
        <v>CRITICAL</v>
      </c>
      <c r="AJ40" s="2" t="str">
        <f t="shared" si="5"/>
        <v>CRITICAL</v>
      </c>
      <c r="AK40" s="2" t="str">
        <f t="shared" si="5"/>
        <v>CRITICAL</v>
      </c>
      <c r="AL40" s="2" t="str">
        <f t="shared" si="5"/>
        <v>CRITICAL</v>
      </c>
      <c r="AM40" s="2" t="str">
        <f t="shared" si="5"/>
        <v>CRITICAL</v>
      </c>
      <c r="AN40" s="2" t="str">
        <f t="shared" si="5"/>
        <v>CRITICAL</v>
      </c>
      <c r="AO40" s="2" t="str">
        <f t="shared" si="5"/>
        <v>CRITICAL</v>
      </c>
      <c r="AP40" s="2" t="str">
        <f t="shared" si="5"/>
        <v>CRITICAL</v>
      </c>
      <c r="AQ40" s="2" t="str">
        <f t="shared" si="5"/>
        <v>CRITICAL</v>
      </c>
      <c r="AR40" s="2" t="str">
        <f t="shared" si="5"/>
        <v>CRITICAL</v>
      </c>
      <c r="AS40" s="2" t="str">
        <f t="shared" si="5"/>
        <v>CRITICAL</v>
      </c>
      <c r="AT40" s="2" t="str">
        <f t="shared" si="5"/>
        <v>CRITICAL</v>
      </c>
      <c r="AU40" s="2" t="str">
        <f t="shared" si="5"/>
        <v>CRITICAL</v>
      </c>
      <c r="AV40" s="2" t="str">
        <f t="shared" si="5"/>
        <v>CRITICAL</v>
      </c>
      <c r="AW40" s="2" t="str">
        <f t="shared" si="5"/>
        <v>CRITICAL</v>
      </c>
      <c r="AX40" s="2" t="str">
        <f t="shared" si="5"/>
        <v>CRITICAL</v>
      </c>
      <c r="AY40" s="2" t="str">
        <f t="shared" si="5"/>
        <v>CRITICAL</v>
      </c>
      <c r="AZ40" s="2" t="str">
        <f t="shared" si="5"/>
        <v>CRITICAL</v>
      </c>
      <c r="BA40" s="2" t="str">
        <f t="shared" si="5"/>
        <v>CRITICAL</v>
      </c>
      <c r="BB40" s="2" t="str">
        <f t="shared" si="5"/>
        <v>CRITICAL</v>
      </c>
      <c r="BC40" s="10" t="str">
        <f t="shared" si="5"/>
        <v>CRITICAL</v>
      </c>
    </row>
    <row r="41" spans="2:55" ht="15" thickBot="1" x14ac:dyDescent="0.45">
      <c r="B41" s="44"/>
      <c r="C41" s="11"/>
      <c r="D41" s="11"/>
      <c r="E41" s="93"/>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81"/>
    </row>
  </sheetData>
  <mergeCells count="1">
    <mergeCell ref="B38:D38"/>
  </mergeCells>
  <conditionalFormatting sqref="E40:BC40">
    <cfRule type="containsText" dxfId="3" priority="1" operator="containsText" text="CRITICAL">
      <formula>NOT(ISERROR(SEARCH("CRITICAL",E40)))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AB242"/>
  <sheetViews>
    <sheetView topLeftCell="A42" zoomScaleNormal="100" workbookViewId="0">
      <selection activeCell="A70" sqref="A70"/>
    </sheetView>
  </sheetViews>
  <sheetFormatPr defaultColWidth="8.84375" defaultRowHeight="14.6" x14ac:dyDescent="0.4"/>
  <cols>
    <col min="3" max="3" width="18.3046875" customWidth="1"/>
    <col min="5" max="5" width="6.3046875" customWidth="1"/>
    <col min="6" max="6" width="17.53515625" customWidth="1"/>
    <col min="8" max="8" width="5.69140625" customWidth="1"/>
    <col min="9" max="9" width="12" customWidth="1"/>
    <col min="10" max="10" width="12.84375" customWidth="1"/>
    <col min="11" max="11" width="12.07421875" customWidth="1"/>
    <col min="12" max="17" width="12" customWidth="1"/>
    <col min="18" max="28" width="13.3046875" customWidth="1"/>
    <col min="29" max="33" width="11" customWidth="1"/>
  </cols>
  <sheetData>
    <row r="1" spans="3:28" ht="57.75" customHeight="1" x14ac:dyDescent="0.6">
      <c r="C1" s="97" t="s">
        <v>21</v>
      </c>
    </row>
    <row r="2" spans="3:28" ht="15" thickBot="1" x14ac:dyDescent="0.45"/>
    <row r="3" spans="3:28" ht="27" customHeight="1" x14ac:dyDescent="0.5">
      <c r="C3" s="8"/>
      <c r="D3" s="30"/>
      <c r="F3" s="8"/>
      <c r="G3" s="29"/>
      <c r="H3" s="29"/>
      <c r="I3" s="98" t="s">
        <v>23</v>
      </c>
      <c r="J3" s="29"/>
      <c r="K3" s="29"/>
      <c r="L3" s="29"/>
      <c r="M3" s="29"/>
      <c r="N3" s="29"/>
      <c r="O3" s="29"/>
      <c r="P3" s="29"/>
      <c r="Q3" s="29"/>
      <c r="R3" s="29"/>
      <c r="S3" s="29"/>
      <c r="T3" s="29"/>
      <c r="U3" s="29"/>
      <c r="V3" s="29"/>
      <c r="W3" s="29"/>
      <c r="X3" s="29"/>
      <c r="Y3" s="29"/>
      <c r="Z3" s="29"/>
      <c r="AA3" s="29"/>
      <c r="AB3" s="30"/>
    </row>
    <row r="4" spans="3:28" s="2" customFormat="1" x14ac:dyDescent="0.4">
      <c r="C4" s="67"/>
      <c r="D4" s="10"/>
      <c r="F4" s="67"/>
      <c r="I4" s="92">
        <v>1</v>
      </c>
      <c r="J4" s="2">
        <f>I4+1</f>
        <v>2</v>
      </c>
      <c r="K4" s="2">
        <f t="shared" ref="K4:AB4" si="0">J4+1</f>
        <v>3</v>
      </c>
      <c r="L4" s="2">
        <f t="shared" si="0"/>
        <v>4</v>
      </c>
      <c r="M4" s="2">
        <f t="shared" si="0"/>
        <v>5</v>
      </c>
      <c r="N4" s="2">
        <f t="shared" si="0"/>
        <v>6</v>
      </c>
      <c r="O4" s="2">
        <f t="shared" si="0"/>
        <v>7</v>
      </c>
      <c r="P4" s="2">
        <f t="shared" si="0"/>
        <v>8</v>
      </c>
      <c r="Q4" s="2">
        <f t="shared" si="0"/>
        <v>9</v>
      </c>
      <c r="R4" s="2">
        <f t="shared" si="0"/>
        <v>10</v>
      </c>
      <c r="S4" s="2">
        <f t="shared" si="0"/>
        <v>11</v>
      </c>
      <c r="T4" s="2">
        <f t="shared" si="0"/>
        <v>12</v>
      </c>
      <c r="U4" s="2">
        <f t="shared" si="0"/>
        <v>13</v>
      </c>
      <c r="V4" s="2">
        <f t="shared" si="0"/>
        <v>14</v>
      </c>
      <c r="W4" s="2">
        <f t="shared" si="0"/>
        <v>15</v>
      </c>
      <c r="X4" s="2">
        <f t="shared" si="0"/>
        <v>16</v>
      </c>
      <c r="Y4" s="2">
        <f t="shared" si="0"/>
        <v>17</v>
      </c>
      <c r="Z4" s="2">
        <f t="shared" si="0"/>
        <v>18</v>
      </c>
      <c r="AA4" s="2">
        <f t="shared" si="0"/>
        <v>19</v>
      </c>
      <c r="AB4" s="10">
        <f t="shared" si="0"/>
        <v>20</v>
      </c>
    </row>
    <row r="5" spans="3:28" s="65" customFormat="1" ht="40.5" customHeight="1" x14ac:dyDescent="0.5">
      <c r="C5" s="73" t="s">
        <v>16</v>
      </c>
      <c r="D5" s="74" t="s">
        <v>7</v>
      </c>
      <c r="F5" s="73" t="s">
        <v>16</v>
      </c>
      <c r="G5" s="75" t="s">
        <v>22</v>
      </c>
      <c r="H5" s="76"/>
      <c r="I5" s="99" t="str">
        <f>IF(IA!$D$15&gt;0,IA!$C$15," ")</f>
        <v>BisphenolA</v>
      </c>
      <c r="J5" s="77" t="str">
        <f>IF(IA!$D$16&gt;0,IA!$C$16," ")</f>
        <v>Chlorophene</v>
      </c>
      <c r="K5" s="77" t="str">
        <f>IF(IA!$D$17&gt;0,IA!$C$17," ")</f>
        <v>Cyprodinil</v>
      </c>
      <c r="L5" s="77" t="str">
        <f>IF(IA!$D$18&gt;0,IA!$C$18," ")</f>
        <v>Diazinon</v>
      </c>
      <c r="M5" s="77" t="str">
        <f>IF(IA!$D$19&gt;0,IA!$C$19," ")</f>
        <v>Diclofenac sodium salt</v>
      </c>
      <c r="N5" s="77" t="str">
        <f>IF(IA!$D$20&gt;0,IA!$C$20," ")</f>
        <v>Diuron</v>
      </c>
      <c r="O5" s="77" t="str">
        <f>IF(IA!$D$21&gt;0,IA!$C$21," ")</f>
        <v>Genistein</v>
      </c>
      <c r="P5" s="77" t="str">
        <f>IF(IA!$D$22&gt;0,IA!$C$22," ")</f>
        <v>Naphthalene</v>
      </c>
      <c r="Q5" s="77" t="str">
        <f>IF(IA!$D$23&gt;0,IA!$C$23," ")</f>
        <v>Naproxen sodium salt</v>
      </c>
      <c r="R5" s="77" t="str">
        <f>IF(IA!$D$24&gt;0,IA!$C$24," ")</f>
        <v>Propiconazole</v>
      </c>
      <c r="S5" s="77" t="str">
        <f>IF(IA!$D$25&gt;0,IA!$C$25," ")</f>
        <v>Triclosan</v>
      </c>
      <c r="T5" s="77" t="str">
        <f>IF(IA!$D$26&gt;0,IA!$C$26," ")</f>
        <v>Triphenylphosphat</v>
      </c>
      <c r="U5" s="77">
        <f>IF(IA!$D$27&gt;0,IA!$C$27," ")</f>
        <v>0</v>
      </c>
      <c r="V5" s="77">
        <f>IF(IA!$D$28&gt;0,IA!$C$28," ")</f>
        <v>0</v>
      </c>
      <c r="W5" s="77">
        <f>IF(IA!$D$29&gt;0,IA!$C$29," ")</f>
        <v>0</v>
      </c>
      <c r="X5" s="77">
        <f>IF(IA!$D$30&gt;0,IA!$C$30," ")</f>
        <v>0</v>
      </c>
      <c r="Y5" s="77">
        <f>IF(IA!$D$31&gt;0,IA!$C$31," ")</f>
        <v>0</v>
      </c>
      <c r="Z5" s="77">
        <f>IF(IA!$D$32&gt;0,IA!$C$32," ")</f>
        <v>0</v>
      </c>
      <c r="AA5" s="77">
        <f>IF(IA!$D$33&gt;0,IA!$C$33," ")</f>
        <v>0</v>
      </c>
      <c r="AB5" s="78">
        <f>IF(IA!$D$34&gt;0,IA!$C$34," ")</f>
        <v>0</v>
      </c>
    </row>
    <row r="6" spans="3:28" x14ac:dyDescent="0.4">
      <c r="C6" s="68">
        <f>INDEX(INPUT!$O$29:'INPUT'!$DI$29,ROWS($C$6:C6))</f>
        <v>9.2277029371430608</v>
      </c>
      <c r="D6" s="69">
        <f>INDEX(INPUT!$O$8:'INPUT'!$DI$8,ROWS($C$6:D6))</f>
        <v>0.01</v>
      </c>
      <c r="F6" s="68">
        <f>INDEX(IA!$E$12:'IA'!$BC$12,ROWS($C$6:F6))</f>
        <v>9.9999999999999995E-7</v>
      </c>
      <c r="G6" s="66">
        <f>INDEX(IA!$E$36:'IA'!$BC$36,ROWS($C$6:G6))</f>
        <v>0</v>
      </c>
      <c r="I6" s="100">
        <f>INDEX(IA!$E$15:'IA'!$BC$15,ROWS($I$6:I6))</f>
        <v>0</v>
      </c>
      <c r="J6" s="66">
        <f>INDEX(IA!$E$16:'IA'!$BC$16,ROWS($J$6:J6))</f>
        <v>0</v>
      </c>
      <c r="K6" s="66">
        <f>INDEX(IA!$E$17:'IA'!$BC$17,ROWS($K$6:K6))</f>
        <v>0</v>
      </c>
      <c r="L6" s="66">
        <f>INDEX(IA!$E$18:'IA'!$BC$18,ROWS($L$6:L6))</f>
        <v>0</v>
      </c>
      <c r="M6" s="66">
        <f>INDEX(IA!$E$19:'IA'!$BC$19,ROWS($M$6:M6))</f>
        <v>0</v>
      </c>
      <c r="N6" s="66">
        <f>INDEX(IA!$E$20:'IA'!$BC$20,ROWS($N$6:N6))</f>
        <v>0</v>
      </c>
      <c r="O6" s="66">
        <f>INDEX(IA!$E$21:'IA'!$BC$21,ROWS($O$6:O6))</f>
        <v>0</v>
      </c>
      <c r="P6" s="66">
        <f>INDEX(IA!$E$22:'IA'!$BC$22,ROWS($P$6:P6))</f>
        <v>0</v>
      </c>
      <c r="Q6" s="66">
        <f>INDEX(IA!$E$23:'IA'!$BC$23,ROWS($Q$6:Q6))</f>
        <v>0</v>
      </c>
      <c r="R6" s="66">
        <f>INDEX(IA!$E$24:'IA'!$BC$24,ROWS($R$6:R6))</f>
        <v>0</v>
      </c>
      <c r="S6" s="66">
        <f>INDEX(IA!$E$25:'IA'!$BC$25,ROWS($S$6:S6))</f>
        <v>0</v>
      </c>
      <c r="T6" s="66">
        <f>INDEX(IA!$E$26:'IA'!$BC$26,ROWS($T$6:T6))</f>
        <v>0</v>
      </c>
      <c r="U6" s="66">
        <f>INDEX(IA!$E$27:'IA'!$BC$27,ROWS($U$6:U6))</f>
        <v>0</v>
      </c>
      <c r="V6" s="66">
        <f>INDEX(IA!$E$28:'IA'!$BC$28,ROWS($V$6:V6))</f>
        <v>0</v>
      </c>
      <c r="W6" s="66">
        <f>INDEX(IA!$E$29:'IA'!$BC$29,ROWS($W$6:W6))</f>
        <v>0</v>
      </c>
      <c r="X6" s="66">
        <f>INDEX(IA!$E$30:'IA'!$BC$30,ROWS($X$6:X6))</f>
        <v>0</v>
      </c>
      <c r="Y6" s="66">
        <f>INDEX(IA!$E$31:'IA'!$BC$31,ROWS($Y$6:Y6))</f>
        <v>0</v>
      </c>
      <c r="Z6" s="66">
        <f>INDEX(IA!$E$32:'IA'!$BC$32,ROWS($Z$6:Z6))</f>
        <v>0</v>
      </c>
      <c r="AA6" s="66">
        <f>INDEX(IA!$E$33:'IA'!$BC$33,ROWS($AA$6:AA6))</f>
        <v>0</v>
      </c>
      <c r="AB6" s="69">
        <f>INDEX(IA!$E$34:'IA'!$BC$34,ROWS($AB$6:AB6))</f>
        <v>0</v>
      </c>
    </row>
    <row r="7" spans="3:28" x14ac:dyDescent="0.4">
      <c r="C7" s="68">
        <f>INDEX(INPUT!$O$29:'INPUT'!$DI$29,ROWS($C$6:C7))</f>
        <v>11.990816000055496</v>
      </c>
      <c r="D7" s="69">
        <f>INDEX(INPUT!$O$8:'INPUT'!$DI$8,ROWS($C$6:D7))</f>
        <v>0.02</v>
      </c>
      <c r="F7" s="68">
        <f>INDEX(IA!$E$12:'IA'!$BC$12,ROWS($C$6:F7))</f>
        <v>1.6595869074375577E-6</v>
      </c>
      <c r="G7" s="66">
        <f>INDEX(IA!$E$36:'IA'!$BC$36,ROWS($C$6:G7))</f>
        <v>0</v>
      </c>
      <c r="I7" s="100">
        <f>INDEX(IA!$E$15:'IA'!$BC$15,ROWS($I$6:I7))</f>
        <v>0</v>
      </c>
      <c r="J7" s="66">
        <f>INDEX(IA!$E$16:'IA'!$BC$16,ROWS($J$6:J7))</f>
        <v>0</v>
      </c>
      <c r="K7" s="66">
        <f>INDEX(IA!$E$17:'IA'!$BC$17,ROWS($K$6:K7))</f>
        <v>0</v>
      </c>
      <c r="L7" s="66">
        <f>INDEX(IA!$E$18:'IA'!$BC$18,ROWS($L$6:L7))</f>
        <v>0</v>
      </c>
      <c r="M7" s="66">
        <f>INDEX(IA!$E$19:'IA'!$BC$19,ROWS($M$6:M7))</f>
        <v>0</v>
      </c>
      <c r="N7" s="66">
        <f>INDEX(IA!$E$20:'IA'!$BC$20,ROWS($N$6:N7))</f>
        <v>0</v>
      </c>
      <c r="O7" s="66">
        <f>INDEX(IA!$E$21:'IA'!$BC$21,ROWS($O$6:O7))</f>
        <v>0</v>
      </c>
      <c r="P7" s="66">
        <f>INDEX(IA!$E$22:'IA'!$BC$22,ROWS($P$6:P7))</f>
        <v>0</v>
      </c>
      <c r="Q7" s="66">
        <f>INDEX(IA!$E$23:'IA'!$BC$23,ROWS($Q$6:Q7))</f>
        <v>0</v>
      </c>
      <c r="R7" s="66">
        <f>INDEX(IA!$E$24:'IA'!$BC$24,ROWS($R$6:R7))</f>
        <v>0</v>
      </c>
      <c r="S7" s="66">
        <f>INDEX(IA!$E$25:'IA'!$BC$25,ROWS($S$6:S7))</f>
        <v>0</v>
      </c>
      <c r="T7" s="66">
        <f>INDEX(IA!$E$26:'IA'!$BC$26,ROWS($T$6:T7))</f>
        <v>0</v>
      </c>
      <c r="U7" s="66">
        <f>INDEX(IA!$E$27:'IA'!$BC$27,ROWS($U$6:U7))</f>
        <v>0</v>
      </c>
      <c r="V7" s="66">
        <f>INDEX(IA!$E$28:'IA'!$BC$28,ROWS($V$6:V7))</f>
        <v>0</v>
      </c>
      <c r="W7" s="66">
        <f>INDEX(IA!$E$29:'IA'!$BC$29,ROWS($W$6:W7))</f>
        <v>0</v>
      </c>
      <c r="X7" s="66">
        <f>INDEX(IA!$E$30:'IA'!$BC$30,ROWS($X$6:X7))</f>
        <v>0</v>
      </c>
      <c r="Y7" s="66">
        <f>INDEX(IA!$E$31:'IA'!$BC$31,ROWS($Y$6:Y7))</f>
        <v>0</v>
      </c>
      <c r="Z7" s="66">
        <f>INDEX(IA!$E$32:'IA'!$BC$32,ROWS($Z$6:Z7))</f>
        <v>0</v>
      </c>
      <c r="AA7" s="66">
        <f>INDEX(IA!$E$33:'IA'!$BC$33,ROWS($AA$6:AA7))</f>
        <v>0</v>
      </c>
      <c r="AB7" s="69">
        <f>INDEX(IA!$E$34:'IA'!$BC$34,ROWS($AB$6:AB7))</f>
        <v>0</v>
      </c>
    </row>
    <row r="8" spans="3:28" x14ac:dyDescent="0.4">
      <c r="C8" s="68">
        <f>INDEX(INPUT!$O$29:'INPUT'!$DI$29,ROWS($C$6:C8))</f>
        <v>13.946423206815522</v>
      </c>
      <c r="D8" s="69">
        <f>INDEX(INPUT!$O$8:'INPUT'!$DI$8,ROWS($C$6:D8))</f>
        <v>0.03</v>
      </c>
      <c r="F8" s="68">
        <f>INDEX(IA!$E$12:'IA'!$BC$12,ROWS($C$6:F8))</f>
        <v>2.7542287033381663E-6</v>
      </c>
      <c r="G8" s="66">
        <f>INDEX(IA!$E$36:'IA'!$BC$36,ROWS($C$6:G8))</f>
        <v>0</v>
      </c>
      <c r="I8" s="100">
        <f>INDEX(IA!$E$15:'IA'!$BC$15,ROWS($I$6:I8))</f>
        <v>0</v>
      </c>
      <c r="J8" s="66">
        <f>INDEX(IA!$E$16:'IA'!$BC$16,ROWS($J$6:J8))</f>
        <v>0</v>
      </c>
      <c r="K8" s="66">
        <f>INDEX(IA!$E$17:'IA'!$BC$17,ROWS($K$6:K8))</f>
        <v>0</v>
      </c>
      <c r="L8" s="66">
        <f>INDEX(IA!$E$18:'IA'!$BC$18,ROWS($L$6:L8))</f>
        <v>1.1102230246251565E-16</v>
      </c>
      <c r="M8" s="66">
        <f>INDEX(IA!$E$19:'IA'!$BC$19,ROWS($M$6:M8))</f>
        <v>0</v>
      </c>
      <c r="N8" s="66">
        <f>INDEX(IA!$E$20:'IA'!$BC$20,ROWS($N$6:N8))</f>
        <v>0</v>
      </c>
      <c r="O8" s="66">
        <f>INDEX(IA!$E$21:'IA'!$BC$21,ROWS($O$6:O8))</f>
        <v>0</v>
      </c>
      <c r="P8" s="66">
        <f>INDEX(IA!$E$22:'IA'!$BC$22,ROWS($P$6:P8))</f>
        <v>0</v>
      </c>
      <c r="Q8" s="66">
        <f>INDEX(IA!$E$23:'IA'!$BC$23,ROWS($Q$6:Q8))</f>
        <v>0</v>
      </c>
      <c r="R8" s="66">
        <f>INDEX(IA!$E$24:'IA'!$BC$24,ROWS($R$6:R8))</f>
        <v>0</v>
      </c>
      <c r="S8" s="66">
        <f>INDEX(IA!$E$25:'IA'!$BC$25,ROWS($S$6:S8))</f>
        <v>0</v>
      </c>
      <c r="T8" s="66">
        <f>INDEX(IA!$E$26:'IA'!$BC$26,ROWS($T$6:T8))</f>
        <v>0</v>
      </c>
      <c r="U8" s="66">
        <f>INDEX(IA!$E$27:'IA'!$BC$27,ROWS($U$6:U8))</f>
        <v>0</v>
      </c>
      <c r="V8" s="66">
        <f>INDEX(IA!$E$28:'IA'!$BC$28,ROWS($V$6:V8))</f>
        <v>0</v>
      </c>
      <c r="W8" s="66">
        <f>INDEX(IA!$E$29:'IA'!$BC$29,ROWS($W$6:W8))</f>
        <v>0</v>
      </c>
      <c r="X8" s="66">
        <f>INDEX(IA!$E$30:'IA'!$BC$30,ROWS($X$6:X8))</f>
        <v>0</v>
      </c>
      <c r="Y8" s="66">
        <f>INDEX(IA!$E$31:'IA'!$BC$31,ROWS($Y$6:Y8))</f>
        <v>0</v>
      </c>
      <c r="Z8" s="66">
        <f>INDEX(IA!$E$32:'IA'!$BC$32,ROWS($Z$6:Z8))</f>
        <v>0</v>
      </c>
      <c r="AA8" s="66">
        <f>INDEX(IA!$E$33:'IA'!$BC$33,ROWS($AA$6:AA8))</f>
        <v>0</v>
      </c>
      <c r="AB8" s="69">
        <f>INDEX(IA!$E$34:'IA'!$BC$34,ROWS($AB$6:AB8))</f>
        <v>0</v>
      </c>
    </row>
    <row r="9" spans="3:28" x14ac:dyDescent="0.4">
      <c r="C9" s="68">
        <f>INDEX(INPUT!$O$29:'INPUT'!$DI$29,ROWS($C$6:C9))</f>
        <v>15.512024035579127</v>
      </c>
      <c r="D9" s="69">
        <f>INDEX(INPUT!$O$8:'INPUT'!$DI$8,ROWS($C$6:D9))</f>
        <v>0.04</v>
      </c>
      <c r="F9" s="68">
        <f>INDEX(IA!$E$12:'IA'!$BC$12,ROWS($C$6:F9))</f>
        <v>4.5708818961487476E-6</v>
      </c>
      <c r="G9" s="66">
        <f>INDEX(IA!$E$36:'IA'!$BC$36,ROWS($C$6:G9))</f>
        <v>0</v>
      </c>
      <c r="I9" s="100">
        <f>INDEX(IA!$E$15:'IA'!$BC$15,ROWS($I$6:I9))</f>
        <v>0</v>
      </c>
      <c r="J9" s="66">
        <f>INDEX(IA!$E$16:'IA'!$BC$16,ROWS($J$6:J9))</f>
        <v>0</v>
      </c>
      <c r="K9" s="66">
        <f>INDEX(IA!$E$17:'IA'!$BC$17,ROWS($K$6:K9))</f>
        <v>0</v>
      </c>
      <c r="L9" s="66">
        <f>INDEX(IA!$E$18:'IA'!$BC$18,ROWS($L$6:L9))</f>
        <v>2.2204460492503131E-16</v>
      </c>
      <c r="M9" s="66">
        <f>INDEX(IA!$E$19:'IA'!$BC$19,ROWS($M$6:M9))</f>
        <v>0</v>
      </c>
      <c r="N9" s="66">
        <f>INDEX(IA!$E$20:'IA'!$BC$20,ROWS($N$6:N9))</f>
        <v>0</v>
      </c>
      <c r="O9" s="66">
        <f>INDEX(IA!$E$21:'IA'!$BC$21,ROWS($O$6:O9))</f>
        <v>0</v>
      </c>
      <c r="P9" s="66">
        <f>INDEX(IA!$E$22:'IA'!$BC$22,ROWS($P$6:P9))</f>
        <v>0</v>
      </c>
      <c r="Q9" s="66">
        <f>INDEX(IA!$E$23:'IA'!$BC$23,ROWS($Q$6:Q9))</f>
        <v>0</v>
      </c>
      <c r="R9" s="66">
        <f>INDEX(IA!$E$24:'IA'!$BC$24,ROWS($R$6:R9))</f>
        <v>0</v>
      </c>
      <c r="S9" s="66">
        <f>INDEX(IA!$E$25:'IA'!$BC$25,ROWS($S$6:S9))</f>
        <v>0</v>
      </c>
      <c r="T9" s="66">
        <f>INDEX(IA!$E$26:'IA'!$BC$26,ROWS($T$6:T9))</f>
        <v>0</v>
      </c>
      <c r="U9" s="66">
        <f>INDEX(IA!$E$27:'IA'!$BC$27,ROWS($U$6:U9))</f>
        <v>0</v>
      </c>
      <c r="V9" s="66">
        <f>INDEX(IA!$E$28:'IA'!$BC$28,ROWS($V$6:V9))</f>
        <v>0</v>
      </c>
      <c r="W9" s="66">
        <f>INDEX(IA!$E$29:'IA'!$BC$29,ROWS($W$6:W9))</f>
        <v>0</v>
      </c>
      <c r="X9" s="66">
        <f>INDEX(IA!$E$30:'IA'!$BC$30,ROWS($X$6:X9))</f>
        <v>0</v>
      </c>
      <c r="Y9" s="66">
        <f>INDEX(IA!$E$31:'IA'!$BC$31,ROWS($Y$6:Y9))</f>
        <v>0</v>
      </c>
      <c r="Z9" s="66">
        <f>INDEX(IA!$E$32:'IA'!$BC$32,ROWS($Z$6:Z9))</f>
        <v>0</v>
      </c>
      <c r="AA9" s="66">
        <f>INDEX(IA!$E$33:'IA'!$BC$33,ROWS($AA$6:AA9))</f>
        <v>0</v>
      </c>
      <c r="AB9" s="69">
        <f>INDEX(IA!$E$34:'IA'!$BC$34,ROWS($AB$6:AB9))</f>
        <v>0</v>
      </c>
    </row>
    <row r="10" spans="3:28" x14ac:dyDescent="0.4">
      <c r="C10" s="68">
        <f>INDEX(INPUT!$O$29:'INPUT'!$DI$29,ROWS($C$6:C10))</f>
        <v>16.840326666045438</v>
      </c>
      <c r="D10" s="69">
        <f>INDEX(INPUT!$O$8:'INPUT'!$DI$8,ROWS($C$6:D10))</f>
        <v>0.05</v>
      </c>
      <c r="F10" s="68">
        <f>INDEX(IA!$E$12:'IA'!$BC$12,ROWS($C$6:F10))</f>
        <v>7.5857757502918323E-6</v>
      </c>
      <c r="G10" s="66">
        <f>INDEX(IA!$E$36:'IA'!$BC$36,ROWS($C$6:G10))</f>
        <v>0</v>
      </c>
      <c r="I10" s="100">
        <f>INDEX(IA!$E$15:'IA'!$BC$15,ROWS($I$6:I10))</f>
        <v>0</v>
      </c>
      <c r="J10" s="66">
        <f>INDEX(IA!$E$16:'IA'!$BC$16,ROWS($J$6:J10))</f>
        <v>0</v>
      </c>
      <c r="K10" s="66">
        <f>INDEX(IA!$E$17:'IA'!$BC$17,ROWS($K$6:K10))</f>
        <v>0</v>
      </c>
      <c r="L10" s="66">
        <f>INDEX(IA!$E$18:'IA'!$BC$18,ROWS($L$6:L10))</f>
        <v>5.5511151231257827E-16</v>
      </c>
      <c r="M10" s="66">
        <f>INDEX(IA!$E$19:'IA'!$BC$19,ROWS($M$6:M10))</f>
        <v>0</v>
      </c>
      <c r="N10" s="66">
        <f>INDEX(IA!$E$20:'IA'!$BC$20,ROWS($N$6:N10))</f>
        <v>0</v>
      </c>
      <c r="O10" s="66">
        <f>INDEX(IA!$E$21:'IA'!$BC$21,ROWS($O$6:O10))</f>
        <v>0</v>
      </c>
      <c r="P10" s="66">
        <f>INDEX(IA!$E$22:'IA'!$BC$22,ROWS($P$6:P10))</f>
        <v>0</v>
      </c>
      <c r="Q10" s="66">
        <f>INDEX(IA!$E$23:'IA'!$BC$23,ROWS($Q$6:Q10))</f>
        <v>0</v>
      </c>
      <c r="R10" s="66">
        <f>INDEX(IA!$E$24:'IA'!$BC$24,ROWS($R$6:R10))</f>
        <v>0</v>
      </c>
      <c r="S10" s="66">
        <f>INDEX(IA!$E$25:'IA'!$BC$25,ROWS($S$6:S10))</f>
        <v>0</v>
      </c>
      <c r="T10" s="66">
        <f>INDEX(IA!$E$26:'IA'!$BC$26,ROWS($T$6:T10))</f>
        <v>0</v>
      </c>
      <c r="U10" s="66">
        <f>INDEX(IA!$E$27:'IA'!$BC$27,ROWS($U$6:U10))</f>
        <v>0</v>
      </c>
      <c r="V10" s="66">
        <f>INDEX(IA!$E$28:'IA'!$BC$28,ROWS($V$6:V10))</f>
        <v>0</v>
      </c>
      <c r="W10" s="66">
        <f>INDEX(IA!$E$29:'IA'!$BC$29,ROWS($W$6:W10))</f>
        <v>0</v>
      </c>
      <c r="X10" s="66">
        <f>INDEX(IA!$E$30:'IA'!$BC$30,ROWS($X$6:X10))</f>
        <v>0</v>
      </c>
      <c r="Y10" s="66">
        <f>INDEX(IA!$E$31:'IA'!$BC$31,ROWS($Y$6:Y10))</f>
        <v>0</v>
      </c>
      <c r="Z10" s="66">
        <f>INDEX(IA!$E$32:'IA'!$BC$32,ROWS($Z$6:Z10))</f>
        <v>0</v>
      </c>
      <c r="AA10" s="66">
        <f>INDEX(IA!$E$33:'IA'!$BC$33,ROWS($AA$6:AA10))</f>
        <v>0</v>
      </c>
      <c r="AB10" s="69">
        <f>INDEX(IA!$E$34:'IA'!$BC$34,ROWS($AB$6:AB10))</f>
        <v>0</v>
      </c>
    </row>
    <row r="11" spans="3:28" x14ac:dyDescent="0.4">
      <c r="C11" s="68">
        <f>INDEX(INPUT!$O$29:'INPUT'!$DI$29,ROWS($C$6:C11))</f>
        <v>18.00655532444663</v>
      </c>
      <c r="D11" s="69">
        <f>INDEX(INPUT!$O$8:'INPUT'!$DI$8,ROWS($C$6:D11))</f>
        <v>6.0000000000000005E-2</v>
      </c>
      <c r="F11" s="68">
        <f>INDEX(IA!$E$12:'IA'!$BC$12,ROWS($C$6:F11))</f>
        <v>1.2589254117941658E-5</v>
      </c>
      <c r="G11" s="66">
        <f>INDEX(IA!$E$36:'IA'!$BC$36,ROWS($C$6:G11))</f>
        <v>0</v>
      </c>
      <c r="I11" s="100">
        <f>INDEX(IA!$E$15:'IA'!$BC$15,ROWS($I$6:I11))</f>
        <v>0</v>
      </c>
      <c r="J11" s="66">
        <f>INDEX(IA!$E$16:'IA'!$BC$16,ROWS($J$6:J11))</f>
        <v>0</v>
      </c>
      <c r="K11" s="66">
        <f>INDEX(IA!$E$17:'IA'!$BC$17,ROWS($K$6:K11))</f>
        <v>0</v>
      </c>
      <c r="L11" s="66">
        <f>INDEX(IA!$E$18:'IA'!$BC$18,ROWS($L$6:L11))</f>
        <v>1.4432899320127035E-15</v>
      </c>
      <c r="M11" s="66">
        <f>INDEX(IA!$E$19:'IA'!$BC$19,ROWS($M$6:M11))</f>
        <v>0</v>
      </c>
      <c r="N11" s="66">
        <f>INDEX(IA!$E$20:'IA'!$BC$20,ROWS($N$6:N11))</f>
        <v>0</v>
      </c>
      <c r="O11" s="66">
        <f>INDEX(IA!$E$21:'IA'!$BC$21,ROWS($O$6:O11))</f>
        <v>0</v>
      </c>
      <c r="P11" s="66">
        <f>INDEX(IA!$E$22:'IA'!$BC$22,ROWS($P$6:P11))</f>
        <v>0</v>
      </c>
      <c r="Q11" s="66">
        <f>INDEX(IA!$E$23:'IA'!$BC$23,ROWS($Q$6:Q11))</f>
        <v>0</v>
      </c>
      <c r="R11" s="66">
        <f>INDEX(IA!$E$24:'IA'!$BC$24,ROWS($R$6:R11))</f>
        <v>0</v>
      </c>
      <c r="S11" s="66">
        <f>INDEX(IA!$E$25:'IA'!$BC$25,ROWS($S$6:S11))</f>
        <v>0</v>
      </c>
      <c r="T11" s="66">
        <f>INDEX(IA!$E$26:'IA'!$BC$26,ROWS($T$6:T11))</f>
        <v>0</v>
      </c>
      <c r="U11" s="66">
        <f>INDEX(IA!$E$27:'IA'!$BC$27,ROWS($U$6:U11))</f>
        <v>0</v>
      </c>
      <c r="V11" s="66">
        <f>INDEX(IA!$E$28:'IA'!$BC$28,ROWS($V$6:V11))</f>
        <v>0</v>
      </c>
      <c r="W11" s="66">
        <f>INDEX(IA!$E$29:'IA'!$BC$29,ROWS($W$6:W11))</f>
        <v>0</v>
      </c>
      <c r="X11" s="66">
        <f>INDEX(IA!$E$30:'IA'!$BC$30,ROWS($X$6:X11))</f>
        <v>0</v>
      </c>
      <c r="Y11" s="66">
        <f>INDEX(IA!$E$31:'IA'!$BC$31,ROWS($Y$6:Y11))</f>
        <v>0</v>
      </c>
      <c r="Z11" s="66">
        <f>INDEX(IA!$E$32:'IA'!$BC$32,ROWS($Z$6:Z11))</f>
        <v>0</v>
      </c>
      <c r="AA11" s="66">
        <f>INDEX(IA!$E$33:'IA'!$BC$33,ROWS($AA$6:AA11))</f>
        <v>0</v>
      </c>
      <c r="AB11" s="69">
        <f>INDEX(IA!$E$34:'IA'!$BC$34,ROWS($AB$6:AB11))</f>
        <v>0</v>
      </c>
    </row>
    <row r="12" spans="3:28" x14ac:dyDescent="0.4">
      <c r="C12" s="68">
        <f>INDEX(INPUT!$O$29:'INPUT'!$DI$29,ROWS($C$6:C12))</f>
        <v>19.053994974205118</v>
      </c>
      <c r="D12" s="69">
        <f>INDEX(INPUT!$O$8:'INPUT'!$DI$8,ROWS($C$6:D12))</f>
        <v>7.0000000000000007E-2</v>
      </c>
      <c r="F12" s="68">
        <f>INDEX(IA!$E$12:'IA'!$BC$12,ROWS($C$6:F12))</f>
        <v>2.0892961308540399E-5</v>
      </c>
      <c r="G12" s="66">
        <f>INDEX(IA!$E$36:'IA'!$BC$36,ROWS($C$6:G12))</f>
        <v>4.2188474935755949E-15</v>
      </c>
      <c r="I12" s="100">
        <f>INDEX(IA!$E$15:'IA'!$BC$15,ROWS($I$6:I12))</f>
        <v>0</v>
      </c>
      <c r="J12" s="66">
        <f>INDEX(IA!$E$16:'IA'!$BC$16,ROWS($J$6:J12))</f>
        <v>0</v>
      </c>
      <c r="K12" s="66">
        <f>INDEX(IA!$E$17:'IA'!$BC$17,ROWS($K$6:K12))</f>
        <v>1.1102230246251565E-16</v>
      </c>
      <c r="L12" s="66">
        <f>INDEX(IA!$E$18:'IA'!$BC$18,ROWS($L$6:L12))</f>
        <v>4.1078251911130792E-15</v>
      </c>
      <c r="M12" s="66">
        <f>INDEX(IA!$E$19:'IA'!$BC$19,ROWS($M$6:M12))</f>
        <v>0</v>
      </c>
      <c r="N12" s="66">
        <f>INDEX(IA!$E$20:'IA'!$BC$20,ROWS($N$6:N12))</f>
        <v>0</v>
      </c>
      <c r="O12" s="66">
        <f>INDEX(IA!$E$21:'IA'!$BC$21,ROWS($O$6:O12))</f>
        <v>0</v>
      </c>
      <c r="P12" s="66">
        <f>INDEX(IA!$E$22:'IA'!$BC$22,ROWS($P$6:P12))</f>
        <v>0</v>
      </c>
      <c r="Q12" s="66">
        <f>INDEX(IA!$E$23:'IA'!$BC$23,ROWS($Q$6:Q12))</f>
        <v>0</v>
      </c>
      <c r="R12" s="66">
        <f>INDEX(IA!$E$24:'IA'!$BC$24,ROWS($R$6:R12))</f>
        <v>0</v>
      </c>
      <c r="S12" s="66">
        <f>INDEX(IA!$E$25:'IA'!$BC$25,ROWS($S$6:S12))</f>
        <v>0</v>
      </c>
      <c r="T12" s="66">
        <f>INDEX(IA!$E$26:'IA'!$BC$26,ROWS($T$6:T12))</f>
        <v>0</v>
      </c>
      <c r="U12" s="66">
        <f>INDEX(IA!$E$27:'IA'!$BC$27,ROWS($U$6:U12))</f>
        <v>0</v>
      </c>
      <c r="V12" s="66">
        <f>INDEX(IA!$E$28:'IA'!$BC$28,ROWS($V$6:V12))</f>
        <v>0</v>
      </c>
      <c r="W12" s="66">
        <f>INDEX(IA!$E$29:'IA'!$BC$29,ROWS($W$6:W12))</f>
        <v>0</v>
      </c>
      <c r="X12" s="66">
        <f>INDEX(IA!$E$30:'IA'!$BC$30,ROWS($X$6:X12))</f>
        <v>0</v>
      </c>
      <c r="Y12" s="66">
        <f>INDEX(IA!$E$31:'IA'!$BC$31,ROWS($Y$6:Y12))</f>
        <v>0</v>
      </c>
      <c r="Z12" s="66">
        <f>INDEX(IA!$E$32:'IA'!$BC$32,ROWS($Z$6:Z12))</f>
        <v>0</v>
      </c>
      <c r="AA12" s="66">
        <f>INDEX(IA!$E$33:'IA'!$BC$33,ROWS($AA$6:AA12))</f>
        <v>0</v>
      </c>
      <c r="AB12" s="69">
        <f>INDEX(IA!$E$34:'IA'!$BC$34,ROWS($AB$6:AB12))</f>
        <v>0</v>
      </c>
    </row>
    <row r="13" spans="3:28" x14ac:dyDescent="0.4">
      <c r="C13" s="68">
        <f>INDEX(INPUT!$O$29:'INPUT'!$DI$29,ROWS($C$6:C13))</f>
        <v>20.010107871540427</v>
      </c>
      <c r="D13" s="69">
        <f>INDEX(INPUT!$O$8:'INPUT'!$DI$8,ROWS($C$6:D13))</f>
        <v>0.08</v>
      </c>
      <c r="F13" s="68">
        <f>INDEX(IA!$E$12:'IA'!$BC$12,ROWS($C$6:F13))</f>
        <v>3.4673685045253161E-5</v>
      </c>
      <c r="G13" s="66">
        <f>INDEX(IA!$E$36:'IA'!$BC$36,ROWS($C$6:G13))</f>
        <v>1.1435297153639112E-14</v>
      </c>
      <c r="I13" s="100">
        <f>INDEX(IA!$E$15:'IA'!$BC$15,ROWS($I$6:I13))</f>
        <v>0</v>
      </c>
      <c r="J13" s="66">
        <f>INDEX(IA!$E$16:'IA'!$BC$16,ROWS($J$6:J13))</f>
        <v>0</v>
      </c>
      <c r="K13" s="66">
        <f>INDEX(IA!$E$17:'IA'!$BC$17,ROWS($K$6:K13))</f>
        <v>4.4408920985006262E-16</v>
      </c>
      <c r="L13" s="66">
        <f>INDEX(IA!$E$18:'IA'!$BC$18,ROWS($L$6:L13))</f>
        <v>1.099120794378905E-14</v>
      </c>
      <c r="M13" s="66">
        <f>INDEX(IA!$E$19:'IA'!$BC$19,ROWS($M$6:M13))</f>
        <v>0</v>
      </c>
      <c r="N13" s="66">
        <f>INDEX(IA!$E$20:'IA'!$BC$20,ROWS($N$6:N13))</f>
        <v>0</v>
      </c>
      <c r="O13" s="66">
        <f>INDEX(IA!$E$21:'IA'!$BC$21,ROWS($O$6:O13))</f>
        <v>0</v>
      </c>
      <c r="P13" s="66">
        <f>INDEX(IA!$E$22:'IA'!$BC$22,ROWS($P$6:P13))</f>
        <v>0</v>
      </c>
      <c r="Q13" s="66">
        <f>INDEX(IA!$E$23:'IA'!$BC$23,ROWS($Q$6:Q13))</f>
        <v>0</v>
      </c>
      <c r="R13" s="66">
        <f>INDEX(IA!$E$24:'IA'!$BC$24,ROWS($R$6:R13))</f>
        <v>0</v>
      </c>
      <c r="S13" s="66">
        <f>INDEX(IA!$E$25:'IA'!$BC$25,ROWS($S$6:S13))</f>
        <v>0</v>
      </c>
      <c r="T13" s="66">
        <f>INDEX(IA!$E$26:'IA'!$BC$26,ROWS($T$6:T13))</f>
        <v>0</v>
      </c>
      <c r="U13" s="66">
        <f>INDEX(IA!$E$27:'IA'!$BC$27,ROWS($U$6:U13))</f>
        <v>0</v>
      </c>
      <c r="V13" s="66">
        <f>INDEX(IA!$E$28:'IA'!$BC$28,ROWS($V$6:V13))</f>
        <v>0</v>
      </c>
      <c r="W13" s="66">
        <f>INDEX(IA!$E$29:'IA'!$BC$29,ROWS($W$6:W13))</f>
        <v>0</v>
      </c>
      <c r="X13" s="66">
        <f>INDEX(IA!$E$30:'IA'!$BC$30,ROWS($X$6:X13))</f>
        <v>0</v>
      </c>
      <c r="Y13" s="66">
        <f>INDEX(IA!$E$31:'IA'!$BC$31,ROWS($Y$6:Y13))</f>
        <v>0</v>
      </c>
      <c r="Z13" s="66">
        <f>INDEX(IA!$E$32:'IA'!$BC$32,ROWS($Z$6:Z13))</f>
        <v>0</v>
      </c>
      <c r="AA13" s="66">
        <f>INDEX(IA!$E$33:'IA'!$BC$33,ROWS($AA$6:AA13))</f>
        <v>0</v>
      </c>
      <c r="AB13" s="69">
        <f>INDEX(IA!$E$34:'IA'!$BC$34,ROWS($AB$6:AB13))</f>
        <v>0</v>
      </c>
    </row>
    <row r="14" spans="3:28" x14ac:dyDescent="0.4">
      <c r="C14" s="68">
        <f>INDEX(INPUT!$O$29:'INPUT'!$DI$29,ROWS($C$6:C14))</f>
        <v>20.893537254926517</v>
      </c>
      <c r="D14" s="69">
        <f>INDEX(INPUT!$O$8:'INPUT'!$DI$8,ROWS($C$6:D14))</f>
        <v>0.09</v>
      </c>
      <c r="F14" s="68">
        <f>INDEX(IA!$E$12:'IA'!$BC$12,ROWS($C$6:F14))</f>
        <v>5.7543993733715576E-5</v>
      </c>
      <c r="G14" s="66">
        <f>INDEX(IA!$E$36:'IA'!$BC$36,ROWS($C$6:G14))</f>
        <v>3.141931159689193E-14</v>
      </c>
      <c r="I14" s="100">
        <f>INDEX(IA!$E$15:'IA'!$BC$15,ROWS($I$6:I14))</f>
        <v>0</v>
      </c>
      <c r="J14" s="66">
        <f>INDEX(IA!$E$16:'IA'!$BC$16,ROWS($J$6:J14))</f>
        <v>0</v>
      </c>
      <c r="K14" s="66">
        <f>INDEX(IA!$E$17:'IA'!$BC$17,ROWS($K$6:K14))</f>
        <v>1.4432899320127035E-15</v>
      </c>
      <c r="L14" s="66">
        <f>INDEX(IA!$E$18:'IA'!$BC$18,ROWS($L$6:L14))</f>
        <v>2.9976021664879227E-14</v>
      </c>
      <c r="M14" s="66">
        <f>INDEX(IA!$E$19:'IA'!$BC$19,ROWS($M$6:M14))</f>
        <v>0</v>
      </c>
      <c r="N14" s="66">
        <f>INDEX(IA!$E$20:'IA'!$BC$20,ROWS($N$6:N14))</f>
        <v>0</v>
      </c>
      <c r="O14" s="66">
        <f>INDEX(IA!$E$21:'IA'!$BC$21,ROWS($O$6:O14))</f>
        <v>0</v>
      </c>
      <c r="P14" s="66">
        <f>INDEX(IA!$E$22:'IA'!$BC$22,ROWS($P$6:P14))</f>
        <v>0</v>
      </c>
      <c r="Q14" s="66">
        <f>INDEX(IA!$E$23:'IA'!$BC$23,ROWS($Q$6:Q14))</f>
        <v>0</v>
      </c>
      <c r="R14" s="66">
        <f>INDEX(IA!$E$24:'IA'!$BC$24,ROWS($R$6:R14))</f>
        <v>0</v>
      </c>
      <c r="S14" s="66">
        <f>INDEX(IA!$E$25:'IA'!$BC$25,ROWS($S$6:S14))</f>
        <v>0</v>
      </c>
      <c r="T14" s="66">
        <f>INDEX(IA!$E$26:'IA'!$BC$26,ROWS($T$6:T14))</f>
        <v>0</v>
      </c>
      <c r="U14" s="66">
        <f>INDEX(IA!$E$27:'IA'!$BC$27,ROWS($U$6:U14))</f>
        <v>0</v>
      </c>
      <c r="V14" s="66">
        <f>INDEX(IA!$E$28:'IA'!$BC$28,ROWS($V$6:V14))</f>
        <v>0</v>
      </c>
      <c r="W14" s="66">
        <f>INDEX(IA!$E$29:'IA'!$BC$29,ROWS($W$6:W14))</f>
        <v>0</v>
      </c>
      <c r="X14" s="66">
        <f>INDEX(IA!$E$30:'IA'!$BC$30,ROWS($X$6:X14))</f>
        <v>0</v>
      </c>
      <c r="Y14" s="66">
        <f>INDEX(IA!$E$31:'IA'!$BC$31,ROWS($Y$6:Y14))</f>
        <v>0</v>
      </c>
      <c r="Z14" s="66">
        <f>INDEX(IA!$E$32:'IA'!$BC$32,ROWS($Z$6:Z14))</f>
        <v>0</v>
      </c>
      <c r="AA14" s="66">
        <f>INDEX(IA!$E$33:'IA'!$BC$33,ROWS($AA$6:AA14))</f>
        <v>0</v>
      </c>
      <c r="AB14" s="69">
        <f>INDEX(IA!$E$34:'IA'!$BC$34,ROWS($AB$6:AB14))</f>
        <v>0</v>
      </c>
    </row>
    <row r="15" spans="3:28" x14ac:dyDescent="0.4">
      <c r="C15" s="68">
        <f>INDEX(INPUT!$O$29:'INPUT'!$DI$29,ROWS($C$6:C15))</f>
        <v>21.717586423122142</v>
      </c>
      <c r="D15" s="69">
        <f>INDEX(INPUT!$O$8:'INPUT'!$DI$8,ROWS($C$6:D15))</f>
        <v>9.9999999999999992E-2</v>
      </c>
      <c r="F15" s="68">
        <f>INDEX(IA!$E$12:'IA'!$BC$12,ROWS($C$6:F15))</f>
        <v>9.5499258602143526E-5</v>
      </c>
      <c r="G15" s="66">
        <f>INDEX(IA!$E$36:'IA'!$BC$36,ROWS($C$6:G15))</f>
        <v>8.5820239803524601E-14</v>
      </c>
      <c r="I15" s="100">
        <f>INDEX(IA!$E$15:'IA'!$BC$15,ROWS($I$6:I15))</f>
        <v>0</v>
      </c>
      <c r="J15" s="66">
        <f>INDEX(IA!$E$16:'IA'!$BC$16,ROWS($J$6:J15))</f>
        <v>0</v>
      </c>
      <c r="K15" s="66">
        <f>INDEX(IA!$E$17:'IA'!$BC$17,ROWS($K$6:K15))</f>
        <v>4.2188474935755949E-15</v>
      </c>
      <c r="L15" s="66">
        <f>INDEX(IA!$E$18:'IA'!$BC$18,ROWS($L$6:L15))</f>
        <v>8.1601392309949006E-14</v>
      </c>
      <c r="M15" s="66">
        <f>INDEX(IA!$E$19:'IA'!$BC$19,ROWS($M$6:M15))</f>
        <v>0</v>
      </c>
      <c r="N15" s="66">
        <f>INDEX(IA!$E$20:'IA'!$BC$20,ROWS($N$6:N15))</f>
        <v>0</v>
      </c>
      <c r="O15" s="66">
        <f>INDEX(IA!$E$21:'IA'!$BC$21,ROWS($O$6:O15))</f>
        <v>0</v>
      </c>
      <c r="P15" s="66">
        <f>INDEX(IA!$E$22:'IA'!$BC$22,ROWS($P$6:P15))</f>
        <v>0</v>
      </c>
      <c r="Q15" s="66">
        <f>INDEX(IA!$E$23:'IA'!$BC$23,ROWS($Q$6:Q15))</f>
        <v>0</v>
      </c>
      <c r="R15" s="66">
        <f>INDEX(IA!$E$24:'IA'!$BC$24,ROWS($R$6:R15))</f>
        <v>0</v>
      </c>
      <c r="S15" s="66">
        <f>INDEX(IA!$E$25:'IA'!$BC$25,ROWS($S$6:S15))</f>
        <v>0</v>
      </c>
      <c r="T15" s="66">
        <f>INDEX(IA!$E$26:'IA'!$BC$26,ROWS($T$6:T15))</f>
        <v>0</v>
      </c>
      <c r="U15" s="66">
        <f>INDEX(IA!$E$27:'IA'!$BC$27,ROWS($U$6:U15))</f>
        <v>0</v>
      </c>
      <c r="V15" s="66">
        <f>INDEX(IA!$E$28:'IA'!$BC$28,ROWS($V$6:V15))</f>
        <v>0</v>
      </c>
      <c r="W15" s="66">
        <f>INDEX(IA!$E$29:'IA'!$BC$29,ROWS($W$6:W15))</f>
        <v>0</v>
      </c>
      <c r="X15" s="66">
        <f>INDEX(IA!$E$30:'IA'!$BC$30,ROWS($X$6:X15))</f>
        <v>0</v>
      </c>
      <c r="Y15" s="66">
        <f>INDEX(IA!$E$31:'IA'!$BC$31,ROWS($Y$6:Y15))</f>
        <v>0</v>
      </c>
      <c r="Z15" s="66">
        <f>INDEX(IA!$E$32:'IA'!$BC$32,ROWS($Z$6:Z15))</f>
        <v>0</v>
      </c>
      <c r="AA15" s="66">
        <f>INDEX(IA!$E$33:'IA'!$BC$33,ROWS($AA$6:AA15))</f>
        <v>0</v>
      </c>
      <c r="AB15" s="69">
        <f>INDEX(IA!$E$34:'IA'!$BC$34,ROWS($AB$6:AB15))</f>
        <v>0</v>
      </c>
    </row>
    <row r="16" spans="3:28" x14ac:dyDescent="0.4">
      <c r="C16" s="68">
        <f>INDEX(INPUT!$O$29:'INPUT'!$DI$29,ROWS($C$6:C16))</f>
        <v>22.492119496211004</v>
      </c>
      <c r="D16" s="69">
        <f>INDEX(INPUT!$O$8:'INPUT'!$DI$8,ROWS($C$6:D16))</f>
        <v>0.10999999999999999</v>
      </c>
      <c r="F16" s="68">
        <f>INDEX(IA!$E$12:'IA'!$BC$12,ROWS($C$6:F16))</f>
        <v>1.584893192461112E-4</v>
      </c>
      <c r="G16" s="66">
        <f>INDEX(IA!$E$36:'IA'!$BC$36,ROWS($C$6:G16))</f>
        <v>2.3459012510329558E-13</v>
      </c>
      <c r="I16" s="100">
        <f>INDEX(IA!$E$15:'IA'!$BC$15,ROWS($I$6:I16))</f>
        <v>0</v>
      </c>
      <c r="J16" s="66">
        <f>INDEX(IA!$E$16:'IA'!$BC$16,ROWS($J$6:J16))</f>
        <v>0</v>
      </c>
      <c r="K16" s="66">
        <f>INDEX(IA!$E$17:'IA'!$BC$17,ROWS($K$6:K16))</f>
        <v>1.2434497875801753E-14</v>
      </c>
      <c r="L16" s="66">
        <f>INDEX(IA!$E$18:'IA'!$BC$18,ROWS($L$6:L16))</f>
        <v>2.2204460492503131E-13</v>
      </c>
      <c r="M16" s="66">
        <f>INDEX(IA!$E$19:'IA'!$BC$19,ROWS($M$6:M16))</f>
        <v>0</v>
      </c>
      <c r="N16" s="66">
        <f>INDEX(IA!$E$20:'IA'!$BC$20,ROWS($N$6:N16))</f>
        <v>0</v>
      </c>
      <c r="O16" s="66">
        <f>INDEX(IA!$E$21:'IA'!$BC$21,ROWS($O$6:O16))</f>
        <v>0</v>
      </c>
      <c r="P16" s="66">
        <f>INDEX(IA!$E$22:'IA'!$BC$22,ROWS($P$6:P16))</f>
        <v>0</v>
      </c>
      <c r="Q16" s="66">
        <f>INDEX(IA!$E$23:'IA'!$BC$23,ROWS($Q$6:Q16))</f>
        <v>0</v>
      </c>
      <c r="R16" s="66">
        <f>INDEX(IA!$E$24:'IA'!$BC$24,ROWS($R$6:R16))</f>
        <v>1.1102230246251565E-16</v>
      </c>
      <c r="S16" s="66">
        <f>INDEX(IA!$E$25:'IA'!$BC$25,ROWS($S$6:S16))</f>
        <v>0</v>
      </c>
      <c r="T16" s="66">
        <f>INDEX(IA!$E$26:'IA'!$BC$26,ROWS($T$6:T16))</f>
        <v>0</v>
      </c>
      <c r="U16" s="66">
        <f>INDEX(IA!$E$27:'IA'!$BC$27,ROWS($U$6:U16))</f>
        <v>0</v>
      </c>
      <c r="V16" s="66">
        <f>INDEX(IA!$E$28:'IA'!$BC$28,ROWS($V$6:V16))</f>
        <v>0</v>
      </c>
      <c r="W16" s="66">
        <f>INDEX(IA!$E$29:'IA'!$BC$29,ROWS($W$6:W16))</f>
        <v>0</v>
      </c>
      <c r="X16" s="66">
        <f>INDEX(IA!$E$30:'IA'!$BC$30,ROWS($X$6:X16))</f>
        <v>0</v>
      </c>
      <c r="Y16" s="66">
        <f>INDEX(IA!$E$31:'IA'!$BC$31,ROWS($Y$6:Y16))</f>
        <v>0</v>
      </c>
      <c r="Z16" s="66">
        <f>INDEX(IA!$E$32:'IA'!$BC$32,ROWS($Z$6:Z16))</f>
        <v>0</v>
      </c>
      <c r="AA16" s="66">
        <f>INDEX(IA!$E$33:'IA'!$BC$33,ROWS($AA$6:AA16))</f>
        <v>0</v>
      </c>
      <c r="AB16" s="69">
        <f>INDEX(IA!$E$34:'IA'!$BC$34,ROWS($AB$6:AB16))</f>
        <v>0</v>
      </c>
    </row>
    <row r="17" spans="3:28" x14ac:dyDescent="0.4">
      <c r="C17" s="68">
        <f>INDEX(INPUT!$O$29:'INPUT'!$DI$29,ROWS($C$6:C17))</f>
        <v>23.224676955962103</v>
      </c>
      <c r="D17" s="69">
        <f>INDEX(INPUT!$O$8:'INPUT'!$DI$8,ROWS($C$6:D17))</f>
        <v>0.11999999999999998</v>
      </c>
      <c r="F17" s="68">
        <f>INDEX(IA!$E$12:'IA'!$BC$12,ROWS($C$6:F17))</f>
        <v>2.6302679918953782E-4</v>
      </c>
      <c r="G17" s="66">
        <f>INDEX(IA!$E$36:'IA'!$BC$36,ROWS($C$6:G17))</f>
        <v>6.4137584132595293E-13</v>
      </c>
      <c r="I17" s="100">
        <f>INDEX(IA!$E$15:'IA'!$BC$15,ROWS($I$6:I17))</f>
        <v>0</v>
      </c>
      <c r="J17" s="66">
        <f>INDEX(IA!$E$16:'IA'!$BC$16,ROWS($J$6:J17))</f>
        <v>0</v>
      </c>
      <c r="K17" s="66">
        <f>INDEX(IA!$E$17:'IA'!$BC$17,ROWS($K$6:K17))</f>
        <v>3.7192471324942744E-14</v>
      </c>
      <c r="L17" s="66">
        <f>INDEX(IA!$E$18:'IA'!$BC$18,ROWS($L$6:L17))</f>
        <v>6.0373928079116013E-13</v>
      </c>
      <c r="M17" s="66">
        <f>INDEX(IA!$E$19:'IA'!$BC$19,ROWS($M$6:M17))</f>
        <v>0</v>
      </c>
      <c r="N17" s="66">
        <f>INDEX(IA!$E$20:'IA'!$BC$20,ROWS($N$6:N17))</f>
        <v>0</v>
      </c>
      <c r="O17" s="66">
        <f>INDEX(IA!$E$21:'IA'!$BC$21,ROWS($O$6:O17))</f>
        <v>0</v>
      </c>
      <c r="P17" s="66">
        <f>INDEX(IA!$E$22:'IA'!$BC$22,ROWS($P$6:P17))</f>
        <v>0</v>
      </c>
      <c r="Q17" s="66">
        <f>INDEX(IA!$E$23:'IA'!$BC$23,ROWS($Q$6:Q17))</f>
        <v>0</v>
      </c>
      <c r="R17" s="66">
        <f>INDEX(IA!$E$24:'IA'!$BC$24,ROWS($R$6:R17))</f>
        <v>4.4408920985006262E-16</v>
      </c>
      <c r="S17" s="66">
        <f>INDEX(IA!$E$25:'IA'!$BC$25,ROWS($S$6:S17))</f>
        <v>0</v>
      </c>
      <c r="T17" s="66">
        <f>INDEX(IA!$E$26:'IA'!$BC$26,ROWS($T$6:T17))</f>
        <v>0</v>
      </c>
      <c r="U17" s="66">
        <f>INDEX(IA!$E$27:'IA'!$BC$27,ROWS($U$6:U17))</f>
        <v>0</v>
      </c>
      <c r="V17" s="66">
        <f>INDEX(IA!$E$28:'IA'!$BC$28,ROWS($V$6:V17))</f>
        <v>0</v>
      </c>
      <c r="W17" s="66">
        <f>INDEX(IA!$E$29:'IA'!$BC$29,ROWS($W$6:W17))</f>
        <v>0</v>
      </c>
      <c r="X17" s="66">
        <f>INDEX(IA!$E$30:'IA'!$BC$30,ROWS($X$6:X17))</f>
        <v>0</v>
      </c>
      <c r="Y17" s="66">
        <f>INDEX(IA!$E$31:'IA'!$BC$31,ROWS($Y$6:Y17))</f>
        <v>0</v>
      </c>
      <c r="Z17" s="66">
        <f>INDEX(IA!$E$32:'IA'!$BC$32,ROWS($Z$6:Z17))</f>
        <v>0</v>
      </c>
      <c r="AA17" s="66">
        <f>INDEX(IA!$E$33:'IA'!$BC$33,ROWS($AA$6:AA17))</f>
        <v>0</v>
      </c>
      <c r="AB17" s="69">
        <f>INDEX(IA!$E$34:'IA'!$BC$34,ROWS($AB$6:AB17))</f>
        <v>0</v>
      </c>
    </row>
    <row r="18" spans="3:28" x14ac:dyDescent="0.4">
      <c r="C18" s="68">
        <f>INDEX(INPUT!$O$29:'INPUT'!$DI$29,ROWS($C$6:C18))</f>
        <v>23.921168066672575</v>
      </c>
      <c r="D18" s="69">
        <f>INDEX(INPUT!$O$8:'INPUT'!$DI$8,ROWS($C$6:D18))</f>
        <v>0.12999999999999998</v>
      </c>
      <c r="F18" s="68">
        <f>INDEX(IA!$E$12:'IA'!$BC$12,ROWS($C$6:F18))</f>
        <v>4.3651583224016562E-4</v>
      </c>
      <c r="G18" s="66">
        <f>INDEX(IA!$E$36:'IA'!$BC$36,ROWS($C$6:G18))</f>
        <v>1.7543744235126724E-12</v>
      </c>
      <c r="I18" s="100">
        <f>INDEX(IA!$E$15:'IA'!$BC$15,ROWS($I$6:I18))</f>
        <v>0</v>
      </c>
      <c r="J18" s="66">
        <f>INDEX(IA!$E$16:'IA'!$BC$16,ROWS($J$6:J18))</f>
        <v>0</v>
      </c>
      <c r="K18" s="66">
        <f>INDEX(IA!$E$17:'IA'!$BC$17,ROWS($K$6:K18))</f>
        <v>1.1124434706744069E-13</v>
      </c>
      <c r="L18" s="66">
        <f>INDEX(IA!$E$18:'IA'!$BC$18,ROWS($L$6:L18))</f>
        <v>1.641686786513219E-12</v>
      </c>
      <c r="M18" s="66">
        <f>INDEX(IA!$E$19:'IA'!$BC$19,ROWS($M$6:M18))</f>
        <v>0</v>
      </c>
      <c r="N18" s="66">
        <f>INDEX(IA!$E$20:'IA'!$BC$20,ROWS($N$6:N18))</f>
        <v>0</v>
      </c>
      <c r="O18" s="66">
        <f>INDEX(IA!$E$21:'IA'!$BC$21,ROWS($O$6:O18))</f>
        <v>0</v>
      </c>
      <c r="P18" s="66">
        <f>INDEX(IA!$E$22:'IA'!$BC$22,ROWS($P$6:P18))</f>
        <v>0</v>
      </c>
      <c r="Q18" s="66">
        <f>INDEX(IA!$E$23:'IA'!$BC$23,ROWS($Q$6:Q18))</f>
        <v>0</v>
      </c>
      <c r="R18" s="66">
        <f>INDEX(IA!$E$24:'IA'!$BC$24,ROWS($R$6:R18))</f>
        <v>1.4432899320127035E-15</v>
      </c>
      <c r="S18" s="66">
        <f>INDEX(IA!$E$25:'IA'!$BC$25,ROWS($S$6:S18))</f>
        <v>0</v>
      </c>
      <c r="T18" s="66">
        <f>INDEX(IA!$E$26:'IA'!$BC$26,ROWS($T$6:T18))</f>
        <v>0</v>
      </c>
      <c r="U18" s="66">
        <f>INDEX(IA!$E$27:'IA'!$BC$27,ROWS($U$6:U18))</f>
        <v>0</v>
      </c>
      <c r="V18" s="66">
        <f>INDEX(IA!$E$28:'IA'!$BC$28,ROWS($V$6:V18))</f>
        <v>0</v>
      </c>
      <c r="W18" s="66">
        <f>INDEX(IA!$E$29:'IA'!$BC$29,ROWS($W$6:W18))</f>
        <v>0</v>
      </c>
      <c r="X18" s="66">
        <f>INDEX(IA!$E$30:'IA'!$BC$30,ROWS($X$6:X18))</f>
        <v>0</v>
      </c>
      <c r="Y18" s="66">
        <f>INDEX(IA!$E$31:'IA'!$BC$31,ROWS($Y$6:Y18))</f>
        <v>0</v>
      </c>
      <c r="Z18" s="66">
        <f>INDEX(IA!$E$32:'IA'!$BC$32,ROWS($Z$6:Z18))</f>
        <v>0</v>
      </c>
      <c r="AA18" s="66">
        <f>INDEX(IA!$E$33:'IA'!$BC$33,ROWS($AA$6:AA18))</f>
        <v>0</v>
      </c>
      <c r="AB18" s="69">
        <f>INDEX(IA!$E$34:'IA'!$BC$34,ROWS($AB$6:AB18))</f>
        <v>0</v>
      </c>
    </row>
    <row r="19" spans="3:28" x14ac:dyDescent="0.4">
      <c r="C19" s="68">
        <f>INDEX(INPUT!$O$29:'INPUT'!$DI$29,ROWS($C$6:C19))</f>
        <v>24.586320498289496</v>
      </c>
      <c r="D19" s="69">
        <f>INDEX(INPUT!$O$8:'INPUT'!$DI$8,ROWS($C$6:D19))</f>
        <v>0.13999999999999999</v>
      </c>
      <c r="F19" s="68">
        <f>INDEX(IA!$E$12:'IA'!$BC$12,ROWS($C$6:F19))</f>
        <v>7.2443596007498929E-4</v>
      </c>
      <c r="G19" s="66">
        <f>INDEX(IA!$E$36:'IA'!$BC$36,ROWS($C$6:G19))</f>
        <v>4.8016035592013395E-12</v>
      </c>
      <c r="I19" s="100">
        <f>INDEX(IA!$E$15:'IA'!$BC$15,ROWS($I$6:I19))</f>
        <v>0</v>
      </c>
      <c r="J19" s="66">
        <f>INDEX(IA!$E$16:'IA'!$BC$16,ROWS($J$6:J19))</f>
        <v>0</v>
      </c>
      <c r="K19" s="66">
        <f>INDEX(IA!$E$17:'IA'!$BC$17,ROWS($K$6:K19))</f>
        <v>3.3228975127030935E-13</v>
      </c>
      <c r="L19" s="66">
        <f>INDEX(IA!$E$18:'IA'!$BC$18,ROWS($L$6:L19))</f>
        <v>4.4642067820177544E-12</v>
      </c>
      <c r="M19" s="66">
        <f>INDEX(IA!$E$19:'IA'!$BC$19,ROWS($M$6:M19))</f>
        <v>0</v>
      </c>
      <c r="N19" s="66">
        <f>INDEX(IA!$E$20:'IA'!$BC$20,ROWS($N$6:N19))</f>
        <v>0</v>
      </c>
      <c r="O19" s="66">
        <f>INDEX(IA!$E$21:'IA'!$BC$21,ROWS($O$6:O19))</f>
        <v>0</v>
      </c>
      <c r="P19" s="66">
        <f>INDEX(IA!$E$22:'IA'!$BC$22,ROWS($P$6:P19))</f>
        <v>0</v>
      </c>
      <c r="Q19" s="66">
        <f>INDEX(IA!$E$23:'IA'!$BC$23,ROWS($Q$6:Q19))</f>
        <v>0</v>
      </c>
      <c r="R19" s="66">
        <f>INDEX(IA!$E$24:'IA'!$BC$24,ROWS($R$6:R19))</f>
        <v>5.1070259132757201E-15</v>
      </c>
      <c r="S19" s="66">
        <f>INDEX(IA!$E$25:'IA'!$BC$25,ROWS($S$6:S19))</f>
        <v>0</v>
      </c>
      <c r="T19" s="66">
        <f>INDEX(IA!$E$26:'IA'!$BC$26,ROWS($T$6:T19))</f>
        <v>0</v>
      </c>
      <c r="U19" s="66">
        <f>INDEX(IA!$E$27:'IA'!$BC$27,ROWS($U$6:U19))</f>
        <v>0</v>
      </c>
      <c r="V19" s="66">
        <f>INDEX(IA!$E$28:'IA'!$BC$28,ROWS($V$6:V19))</f>
        <v>0</v>
      </c>
      <c r="W19" s="66">
        <f>INDEX(IA!$E$29:'IA'!$BC$29,ROWS($W$6:W19))</f>
        <v>0</v>
      </c>
      <c r="X19" s="66">
        <f>INDEX(IA!$E$30:'IA'!$BC$30,ROWS($X$6:X19))</f>
        <v>0</v>
      </c>
      <c r="Y19" s="66">
        <f>INDEX(IA!$E$31:'IA'!$BC$31,ROWS($Y$6:Y19))</f>
        <v>0</v>
      </c>
      <c r="Z19" s="66">
        <f>INDEX(IA!$E$32:'IA'!$BC$32,ROWS($Z$6:Z19))</f>
        <v>0</v>
      </c>
      <c r="AA19" s="66">
        <f>INDEX(IA!$E$33:'IA'!$BC$33,ROWS($AA$6:AA19))</f>
        <v>0</v>
      </c>
      <c r="AB19" s="69">
        <f>INDEX(IA!$E$34:'IA'!$BC$34,ROWS($AB$6:AB19))</f>
        <v>0</v>
      </c>
    </row>
    <row r="20" spans="3:28" x14ac:dyDescent="0.4">
      <c r="C20" s="68">
        <f>INDEX(INPUT!$O$29:'INPUT'!$DI$29,ROWS($C$6:C20))</f>
        <v>25.223983344960391</v>
      </c>
      <c r="D20" s="69">
        <f>INDEX(INPUT!$O$8:'INPUT'!$DI$8,ROWS($C$6:D20))</f>
        <v>0.15</v>
      </c>
      <c r="F20" s="68">
        <f>INDEX(IA!$E$12:'IA'!$BC$12,ROWS($C$6:F20))</f>
        <v>1.2022644346174124E-3</v>
      </c>
      <c r="G20" s="66">
        <f>INDEX(IA!$E$36:'IA'!$BC$36,ROWS($C$6:G20))</f>
        <v>1.3149814570567742E-11</v>
      </c>
      <c r="I20" s="100">
        <f>INDEX(IA!$E$15:'IA'!$BC$15,ROWS($I$6:I20))</f>
        <v>0</v>
      </c>
      <c r="J20" s="66">
        <f>INDEX(IA!$E$16:'IA'!$BC$16,ROWS($J$6:J20))</f>
        <v>0</v>
      </c>
      <c r="K20" s="66">
        <f>INDEX(IA!$E$17:'IA'!$BC$17,ROWS($K$6:K20))</f>
        <v>9.9276142861981498E-13</v>
      </c>
      <c r="L20" s="66">
        <f>INDEX(IA!$E$18:'IA'!$BC$18,ROWS($L$6:L20))</f>
        <v>1.2139178551251462E-11</v>
      </c>
      <c r="M20" s="66">
        <f>INDEX(IA!$E$19:'IA'!$BC$19,ROWS($M$6:M20))</f>
        <v>0</v>
      </c>
      <c r="N20" s="66">
        <f>INDEX(IA!$E$20:'IA'!$BC$20,ROWS($N$6:N20))</f>
        <v>0</v>
      </c>
      <c r="O20" s="66">
        <f>INDEX(IA!$E$21:'IA'!$BC$21,ROWS($O$6:O20))</f>
        <v>1.1102230246251565E-16</v>
      </c>
      <c r="P20" s="66">
        <f>INDEX(IA!$E$22:'IA'!$BC$22,ROWS($P$6:P20))</f>
        <v>1.1102230246251565E-16</v>
      </c>
      <c r="Q20" s="66">
        <f>INDEX(IA!$E$23:'IA'!$BC$23,ROWS($Q$6:Q20))</f>
        <v>0</v>
      </c>
      <c r="R20" s="66">
        <f>INDEX(IA!$E$24:'IA'!$BC$24,ROWS($R$6:R20))</f>
        <v>1.7652546091539989E-14</v>
      </c>
      <c r="S20" s="66">
        <f>INDEX(IA!$E$25:'IA'!$BC$25,ROWS($S$6:S20))</f>
        <v>0</v>
      </c>
      <c r="T20" s="66">
        <f>INDEX(IA!$E$26:'IA'!$BC$26,ROWS($T$6:T20))</f>
        <v>0</v>
      </c>
      <c r="U20" s="66">
        <f>INDEX(IA!$E$27:'IA'!$BC$27,ROWS($U$6:U20))</f>
        <v>0</v>
      </c>
      <c r="V20" s="66">
        <f>INDEX(IA!$E$28:'IA'!$BC$28,ROWS($V$6:V20))</f>
        <v>0</v>
      </c>
      <c r="W20" s="66">
        <f>INDEX(IA!$E$29:'IA'!$BC$29,ROWS($W$6:W20))</f>
        <v>0</v>
      </c>
      <c r="X20" s="66">
        <f>INDEX(IA!$E$30:'IA'!$BC$30,ROWS($X$6:X20))</f>
        <v>0</v>
      </c>
      <c r="Y20" s="66">
        <f>INDEX(IA!$E$31:'IA'!$BC$31,ROWS($Y$6:Y20))</f>
        <v>0</v>
      </c>
      <c r="Z20" s="66">
        <f>INDEX(IA!$E$32:'IA'!$BC$32,ROWS($Z$6:Z20))</f>
        <v>0</v>
      </c>
      <c r="AA20" s="66">
        <f>INDEX(IA!$E$33:'IA'!$BC$33,ROWS($AA$6:AA20))</f>
        <v>0</v>
      </c>
      <c r="AB20" s="69">
        <f>INDEX(IA!$E$34:'IA'!$BC$34,ROWS($AB$6:AB20))</f>
        <v>0</v>
      </c>
    </row>
    <row r="21" spans="3:28" x14ac:dyDescent="0.4">
      <c r="C21" s="68">
        <f>INDEX(INPUT!$O$29:'INPUT'!$DI$29,ROWS($C$6:C21))</f>
        <v>25.837337809347769</v>
      </c>
      <c r="D21" s="69">
        <f>INDEX(INPUT!$O$8:'INPUT'!$DI$8,ROWS($C$6:D21))</f>
        <v>0.16</v>
      </c>
      <c r="F21" s="68">
        <f>INDEX(IA!$E$12:'IA'!$BC$12,ROWS($C$6:F21))</f>
        <v>1.9952623149688781E-3</v>
      </c>
      <c r="G21" s="66">
        <f>INDEX(IA!$E$36:'IA'!$BC$36,ROWS($C$6:G21))</f>
        <v>3.6036063022493181E-11</v>
      </c>
      <c r="I21" s="100">
        <f>INDEX(IA!$E$15:'IA'!$BC$15,ROWS($I$6:I21))</f>
        <v>0</v>
      </c>
      <c r="J21" s="66">
        <f>INDEX(IA!$E$16:'IA'!$BC$16,ROWS($J$6:J21))</f>
        <v>0</v>
      </c>
      <c r="K21" s="66">
        <f>INDEX(IA!$E$17:'IA'!$BC$17,ROWS($K$6:K21))</f>
        <v>2.9652946764713306E-12</v>
      </c>
      <c r="L21" s="66">
        <f>INDEX(IA!$E$18:'IA'!$BC$18,ROWS($L$6:L21))</f>
        <v>3.3008817901247767E-11</v>
      </c>
      <c r="M21" s="66">
        <f>INDEX(IA!$E$19:'IA'!$BC$19,ROWS($M$6:M21))</f>
        <v>0</v>
      </c>
      <c r="N21" s="66">
        <f>INDEX(IA!$E$20:'IA'!$BC$20,ROWS($N$6:N21))</f>
        <v>0</v>
      </c>
      <c r="O21" s="66">
        <f>INDEX(IA!$E$21:'IA'!$BC$21,ROWS($O$6:O21))</f>
        <v>3.3306690738754696E-16</v>
      </c>
      <c r="P21" s="66">
        <f>INDEX(IA!$E$22:'IA'!$BC$22,ROWS($P$6:P21))</f>
        <v>2.2204460492503131E-16</v>
      </c>
      <c r="Q21" s="66">
        <f>INDEX(IA!$E$23:'IA'!$BC$23,ROWS($Q$6:Q21))</f>
        <v>0</v>
      </c>
      <c r="R21" s="66">
        <f>INDEX(IA!$E$24:'IA'!$BC$24,ROWS($R$6:R21))</f>
        <v>6.1395333261771157E-14</v>
      </c>
      <c r="S21" s="66">
        <f>INDEX(IA!$E$25:'IA'!$BC$25,ROWS($S$6:S21))</f>
        <v>0</v>
      </c>
      <c r="T21" s="66">
        <f>INDEX(IA!$E$26:'IA'!$BC$26,ROWS($T$6:T21))</f>
        <v>0</v>
      </c>
      <c r="U21" s="66">
        <f>INDEX(IA!$E$27:'IA'!$BC$27,ROWS($U$6:U21))</f>
        <v>0</v>
      </c>
      <c r="V21" s="66">
        <f>INDEX(IA!$E$28:'IA'!$BC$28,ROWS($V$6:V21))</f>
        <v>0</v>
      </c>
      <c r="W21" s="66">
        <f>INDEX(IA!$E$29:'IA'!$BC$29,ROWS($W$6:W21))</f>
        <v>0</v>
      </c>
      <c r="X21" s="66">
        <f>INDEX(IA!$E$30:'IA'!$BC$30,ROWS($X$6:X21))</f>
        <v>0</v>
      </c>
      <c r="Y21" s="66">
        <f>INDEX(IA!$E$31:'IA'!$BC$31,ROWS($Y$6:Y21))</f>
        <v>0</v>
      </c>
      <c r="Z21" s="66">
        <f>INDEX(IA!$E$32:'IA'!$BC$32,ROWS($Z$6:Z21))</f>
        <v>0</v>
      </c>
      <c r="AA21" s="66">
        <f>INDEX(IA!$E$33:'IA'!$BC$33,ROWS($AA$6:AA21))</f>
        <v>0</v>
      </c>
      <c r="AB21" s="69">
        <f>INDEX(IA!$E$34:'IA'!$BC$34,ROWS($AB$6:AB21))</f>
        <v>0</v>
      </c>
    </row>
    <row r="22" spans="3:28" x14ac:dyDescent="0.4">
      <c r="C22" s="68">
        <f>INDEX(INPUT!$O$29:'INPUT'!$DI$29,ROWS($C$6:C22))</f>
        <v>26.429047630441975</v>
      </c>
      <c r="D22" s="69">
        <f>INDEX(INPUT!$O$8:'INPUT'!$DI$8,ROWS($C$6:D22))</f>
        <v>0.17</v>
      </c>
      <c r="F22" s="68">
        <f>INDEX(IA!$E$12:'IA'!$BC$12,ROWS($C$6:F22))</f>
        <v>3.3113112148259105E-3</v>
      </c>
      <c r="G22" s="66">
        <f>INDEX(IA!$E$36:'IA'!$BC$36,ROWS($C$6:G22))</f>
        <v>9.8830832406804348E-11</v>
      </c>
      <c r="I22" s="100">
        <f>INDEX(IA!$E$15:'IA'!$BC$15,ROWS($I$6:I22))</f>
        <v>0</v>
      </c>
      <c r="J22" s="66">
        <f>INDEX(IA!$E$16:'IA'!$BC$16,ROWS($J$6:J22))</f>
        <v>0</v>
      </c>
      <c r="K22" s="66">
        <f>INDEX(IA!$E$17:'IA'!$BC$17,ROWS($K$6:K22))</f>
        <v>8.8572482681570364E-12</v>
      </c>
      <c r="L22" s="66">
        <f>INDEX(IA!$E$18:'IA'!$BC$18,ROWS($L$6:L22))</f>
        <v>8.9757867804962643E-11</v>
      </c>
      <c r="M22" s="66">
        <f>INDEX(IA!$E$19:'IA'!$BC$19,ROWS($M$6:M22))</f>
        <v>0</v>
      </c>
      <c r="N22" s="66">
        <f>INDEX(IA!$E$20:'IA'!$BC$20,ROWS($N$6:N22))</f>
        <v>0</v>
      </c>
      <c r="O22" s="66">
        <f>INDEX(IA!$E$21:'IA'!$BC$21,ROWS($O$6:O22))</f>
        <v>1.2212453270876722E-15</v>
      </c>
      <c r="P22" s="66">
        <f>INDEX(IA!$E$22:'IA'!$BC$22,ROWS($P$6:P22))</f>
        <v>1.1102230246251565E-15</v>
      </c>
      <c r="Q22" s="66">
        <f>INDEX(IA!$E$23:'IA'!$BC$23,ROWS($Q$6:Q22))</f>
        <v>0</v>
      </c>
      <c r="R22" s="66">
        <f>INDEX(IA!$E$24:'IA'!$BC$24,ROWS($R$6:R22))</f>
        <v>2.1338486533295509E-13</v>
      </c>
      <c r="S22" s="66">
        <f>INDEX(IA!$E$25:'IA'!$BC$25,ROWS($S$6:S22))</f>
        <v>0</v>
      </c>
      <c r="T22" s="66">
        <f>INDEX(IA!$E$26:'IA'!$BC$26,ROWS($T$6:T22))</f>
        <v>0</v>
      </c>
      <c r="U22" s="66">
        <f>INDEX(IA!$E$27:'IA'!$BC$27,ROWS($U$6:U22))</f>
        <v>0</v>
      </c>
      <c r="V22" s="66">
        <f>INDEX(IA!$E$28:'IA'!$BC$28,ROWS($V$6:V22))</f>
        <v>0</v>
      </c>
      <c r="W22" s="66">
        <f>INDEX(IA!$E$29:'IA'!$BC$29,ROWS($W$6:W22))</f>
        <v>0</v>
      </c>
      <c r="X22" s="66">
        <f>INDEX(IA!$E$30:'IA'!$BC$30,ROWS($X$6:X22))</f>
        <v>0</v>
      </c>
      <c r="Y22" s="66">
        <f>INDEX(IA!$E$31:'IA'!$BC$31,ROWS($Y$6:Y22))</f>
        <v>0</v>
      </c>
      <c r="Z22" s="66">
        <f>INDEX(IA!$E$32:'IA'!$BC$32,ROWS($Z$6:Z22))</f>
        <v>0</v>
      </c>
      <c r="AA22" s="66">
        <f>INDEX(IA!$E$33:'IA'!$BC$33,ROWS($AA$6:AA22))</f>
        <v>0</v>
      </c>
      <c r="AB22" s="69">
        <f>INDEX(IA!$E$34:'IA'!$BC$34,ROWS($AB$6:AB22))</f>
        <v>0</v>
      </c>
    </row>
    <row r="23" spans="3:28" x14ac:dyDescent="0.4">
      <c r="C23" s="68">
        <f>INDEX(INPUT!$O$29:'INPUT'!$DI$29,ROWS($C$6:C23))</f>
        <v>27.001368976663045</v>
      </c>
      <c r="D23" s="69">
        <f>INDEX(INPUT!$O$8:'INPUT'!$DI$8,ROWS($C$6:D23))</f>
        <v>0.18000000000000002</v>
      </c>
      <c r="F23" s="68">
        <f>INDEX(IA!$E$12:'IA'!$BC$12,ROWS($C$6:F23))</f>
        <v>5.4954087385762473E-3</v>
      </c>
      <c r="G23" s="66">
        <f>INDEX(IA!$E$36:'IA'!$BC$36,ROWS($C$6:G23))</f>
        <v>2.7127833313045357E-10</v>
      </c>
      <c r="I23" s="100">
        <f>INDEX(IA!$E$15:'IA'!$BC$15,ROWS($I$6:I23))</f>
        <v>0</v>
      </c>
      <c r="J23" s="66">
        <f>INDEX(IA!$E$16:'IA'!$BC$16,ROWS($J$6:J23))</f>
        <v>0</v>
      </c>
      <c r="K23" s="66">
        <f>INDEX(IA!$E$17:'IA'!$BC$17,ROWS($K$6:K23))</f>
        <v>2.6456947743724868E-11</v>
      </c>
      <c r="L23" s="66">
        <f>INDEX(IA!$E$18:'IA'!$BC$18,ROWS($L$6:L23))</f>
        <v>2.440699864436624E-10</v>
      </c>
      <c r="M23" s="66">
        <f>INDEX(IA!$E$19:'IA'!$BC$19,ROWS($M$6:M23))</f>
        <v>0</v>
      </c>
      <c r="N23" s="66">
        <f>INDEX(IA!$E$20:'IA'!$BC$20,ROWS($N$6:N23))</f>
        <v>0</v>
      </c>
      <c r="O23" s="66">
        <f>INDEX(IA!$E$21:'IA'!$BC$21,ROWS($O$6:O23))</f>
        <v>5.440092820663267E-15</v>
      </c>
      <c r="P23" s="66">
        <f>INDEX(IA!$E$22:'IA'!$BC$22,ROWS($P$6:P23))</f>
        <v>4.6629367034256575E-15</v>
      </c>
      <c r="Q23" s="66">
        <f>INDEX(IA!$E$23:'IA'!$BC$23,ROWS($Q$6:Q23))</f>
        <v>0</v>
      </c>
      <c r="R23" s="66">
        <f>INDEX(IA!$E$24:'IA'!$BC$24,ROWS($R$6:R23))</f>
        <v>7.4129591354221702E-13</v>
      </c>
      <c r="S23" s="66">
        <f>INDEX(IA!$E$25:'IA'!$BC$25,ROWS($S$6:S23))</f>
        <v>0</v>
      </c>
      <c r="T23" s="66">
        <f>INDEX(IA!$E$26:'IA'!$BC$26,ROWS($T$6:T23))</f>
        <v>0</v>
      </c>
      <c r="U23" s="66">
        <f>INDEX(IA!$E$27:'IA'!$BC$27,ROWS($U$6:U23))</f>
        <v>0</v>
      </c>
      <c r="V23" s="66">
        <f>INDEX(IA!$E$28:'IA'!$BC$28,ROWS($V$6:V23))</f>
        <v>0</v>
      </c>
      <c r="W23" s="66">
        <f>INDEX(IA!$E$29:'IA'!$BC$29,ROWS($W$6:W23))</f>
        <v>0</v>
      </c>
      <c r="X23" s="66">
        <f>INDEX(IA!$E$30:'IA'!$BC$30,ROWS($X$6:X23))</f>
        <v>0</v>
      </c>
      <c r="Y23" s="66">
        <f>INDEX(IA!$E$31:'IA'!$BC$31,ROWS($Y$6:Y23))</f>
        <v>0</v>
      </c>
      <c r="Z23" s="66">
        <f>INDEX(IA!$E$32:'IA'!$BC$32,ROWS($Z$6:Z23))</f>
        <v>0</v>
      </c>
      <c r="AA23" s="66">
        <f>INDEX(IA!$E$33:'IA'!$BC$33,ROWS($AA$6:AA23))</f>
        <v>0</v>
      </c>
      <c r="AB23" s="69">
        <f>INDEX(IA!$E$34:'IA'!$BC$34,ROWS($AB$6:AB23))</f>
        <v>0</v>
      </c>
    </row>
    <row r="24" spans="3:28" x14ac:dyDescent="0.4">
      <c r="C24" s="68">
        <f>INDEX(INPUT!$O$29:'INPUT'!$DI$29,ROWS($C$6:C24))</f>
        <v>27.556232345879138</v>
      </c>
      <c r="D24" s="69">
        <f>INDEX(INPUT!$O$8:'INPUT'!$DI$8,ROWS($C$6:D24))</f>
        <v>0.19000000000000003</v>
      </c>
      <c r="F24" s="68">
        <f>INDEX(IA!$E$12:'IA'!$BC$12,ROWS($C$6:F24))</f>
        <v>9.1201083935590881E-3</v>
      </c>
      <c r="G24" s="66">
        <f>INDEX(IA!$E$36:'IA'!$BC$36,ROWS($C$6:G24))</f>
        <v>7.4532369165325463E-10</v>
      </c>
      <c r="I24" s="100">
        <f>INDEX(IA!$E$15:'IA'!$BC$15,ROWS($I$6:I24))</f>
        <v>0</v>
      </c>
      <c r="J24" s="66">
        <f>INDEX(IA!$E$16:'IA'!$BC$16,ROWS($J$6:J24))</f>
        <v>0</v>
      </c>
      <c r="K24" s="66">
        <f>INDEX(IA!$E$17:'IA'!$BC$17,ROWS($K$6:K24))</f>
        <v>7.902778431656543E-11</v>
      </c>
      <c r="L24" s="66">
        <f>INDEX(IA!$E$18:'IA'!$BC$18,ROWS($L$6:L24))</f>
        <v>6.6367666917699353E-10</v>
      </c>
      <c r="M24" s="66">
        <f>INDEX(IA!$E$19:'IA'!$BC$19,ROWS($M$6:M24))</f>
        <v>0</v>
      </c>
      <c r="N24" s="66">
        <f>INDEX(IA!$E$20:'IA'!$BC$20,ROWS($N$6:N24))</f>
        <v>0</v>
      </c>
      <c r="O24" s="66">
        <f>INDEX(IA!$E$21:'IA'!$BC$21,ROWS($O$6:O24))</f>
        <v>2.3314683517128287E-14</v>
      </c>
      <c r="P24" s="66">
        <f>INDEX(IA!$E$22:'IA'!$BC$22,ROWS($P$6:P24))</f>
        <v>2.0317081350640365E-14</v>
      </c>
      <c r="Q24" s="66">
        <f>INDEX(IA!$E$23:'IA'!$BC$23,ROWS($Q$6:Q24))</f>
        <v>0</v>
      </c>
      <c r="R24" s="66">
        <f>INDEX(IA!$E$24:'IA'!$BC$24,ROWS($R$6:R24))</f>
        <v>2.5756063948279007E-12</v>
      </c>
      <c r="S24" s="66">
        <f>INDEX(IA!$E$25:'IA'!$BC$25,ROWS($S$6:S24))</f>
        <v>0</v>
      </c>
      <c r="T24" s="66">
        <f>INDEX(IA!$E$26:'IA'!$BC$26,ROWS($T$6:T24))</f>
        <v>0</v>
      </c>
      <c r="U24" s="66">
        <f>INDEX(IA!$E$27:'IA'!$BC$27,ROWS($U$6:U24))</f>
        <v>0</v>
      </c>
      <c r="V24" s="66">
        <f>INDEX(IA!$E$28:'IA'!$BC$28,ROWS($V$6:V24))</f>
        <v>0</v>
      </c>
      <c r="W24" s="66">
        <f>INDEX(IA!$E$29:'IA'!$BC$29,ROWS($W$6:W24))</f>
        <v>0</v>
      </c>
      <c r="X24" s="66">
        <f>INDEX(IA!$E$30:'IA'!$BC$30,ROWS($X$6:X24))</f>
        <v>0</v>
      </c>
      <c r="Y24" s="66">
        <f>INDEX(IA!$E$31:'IA'!$BC$31,ROWS($Y$6:Y24))</f>
        <v>0</v>
      </c>
      <c r="Z24" s="66">
        <f>INDEX(IA!$E$32:'IA'!$BC$32,ROWS($Z$6:Z24))</f>
        <v>0</v>
      </c>
      <c r="AA24" s="66">
        <f>INDEX(IA!$E$33:'IA'!$BC$33,ROWS($AA$6:AA24))</f>
        <v>0</v>
      </c>
      <c r="AB24" s="69">
        <f>INDEX(IA!$E$34:'IA'!$BC$34,ROWS($AB$6:AB24))</f>
        <v>0</v>
      </c>
    </row>
    <row r="25" spans="3:28" x14ac:dyDescent="0.4">
      <c r="C25" s="68">
        <f>INDEX(INPUT!$O$29:'INPUT'!$DI$29,ROWS($C$6:C25))</f>
        <v>28.095304685020611</v>
      </c>
      <c r="D25" s="69">
        <f>INDEX(INPUT!$O$8:'INPUT'!$DI$8,ROWS($C$6:D25))</f>
        <v>0.20000000000000004</v>
      </c>
      <c r="F25" s="68">
        <f>INDEX(IA!$E$12:'IA'!$BC$12,ROWS($C$6:F25))</f>
        <v>1.5135612484362064E-2</v>
      </c>
      <c r="G25" s="66">
        <f>INDEX(IA!$E$36:'IA'!$BC$36,ROWS($C$6:G25))</f>
        <v>2.0498678310332252E-9</v>
      </c>
      <c r="I25" s="100">
        <f>INDEX(IA!$E$15:'IA'!$BC$15,ROWS($I$6:I25))</f>
        <v>0</v>
      </c>
      <c r="J25" s="66">
        <f>INDEX(IA!$E$16:'IA'!$BC$16,ROWS($J$6:J25))</f>
        <v>0</v>
      </c>
      <c r="K25" s="66">
        <f>INDEX(IA!$E$17:'IA'!$BC$17,ROWS($K$6:K25))</f>
        <v>2.3605861709796727E-10</v>
      </c>
      <c r="L25" s="66">
        <f>INDEX(IA!$E$18:'IA'!$BC$18,ROWS($L$6:L25))</f>
        <v>1.8046737437771299E-9</v>
      </c>
      <c r="M25" s="66">
        <f>INDEX(IA!$E$19:'IA'!$BC$19,ROWS($M$6:M25))</f>
        <v>0</v>
      </c>
      <c r="N25" s="66">
        <f>INDEX(IA!$E$20:'IA'!$BC$20,ROWS($N$6:N25))</f>
        <v>0</v>
      </c>
      <c r="O25" s="66">
        <f>INDEX(IA!$E$21:'IA'!$BC$21,ROWS($O$6:O25))</f>
        <v>9.9698027611339057E-14</v>
      </c>
      <c r="P25" s="66">
        <f>INDEX(IA!$E$22:'IA'!$BC$22,ROWS($P$6:P25))</f>
        <v>8.7263529735537304E-14</v>
      </c>
      <c r="Q25" s="66">
        <f>INDEX(IA!$E$23:'IA'!$BC$23,ROWS($Q$6:Q25))</f>
        <v>0</v>
      </c>
      <c r="R25" s="66">
        <f>INDEX(IA!$E$24:'IA'!$BC$24,ROWS($R$6:R25))</f>
        <v>8.9485086007812242E-12</v>
      </c>
      <c r="S25" s="66">
        <f>INDEX(IA!$E$25:'IA'!$BC$25,ROWS($S$6:S25))</f>
        <v>0</v>
      </c>
      <c r="T25" s="66">
        <f>INDEX(IA!$E$26:'IA'!$BC$26,ROWS($T$6:T25))</f>
        <v>0</v>
      </c>
      <c r="U25" s="66">
        <f>INDEX(IA!$E$27:'IA'!$BC$27,ROWS($U$6:U25))</f>
        <v>0</v>
      </c>
      <c r="V25" s="66">
        <f>INDEX(IA!$E$28:'IA'!$BC$28,ROWS($V$6:V25))</f>
        <v>0</v>
      </c>
      <c r="W25" s="66">
        <f>INDEX(IA!$E$29:'IA'!$BC$29,ROWS($W$6:W25))</f>
        <v>0</v>
      </c>
      <c r="X25" s="66">
        <f>INDEX(IA!$E$30:'IA'!$BC$30,ROWS($X$6:X25))</f>
        <v>0</v>
      </c>
      <c r="Y25" s="66">
        <f>INDEX(IA!$E$31:'IA'!$BC$31,ROWS($Y$6:Y25))</f>
        <v>0</v>
      </c>
      <c r="Z25" s="66">
        <f>INDEX(IA!$E$32:'IA'!$BC$32,ROWS($Z$6:Z25))</f>
        <v>0</v>
      </c>
      <c r="AA25" s="66">
        <f>INDEX(IA!$E$33:'IA'!$BC$33,ROWS($AA$6:AA25))</f>
        <v>0</v>
      </c>
      <c r="AB25" s="69">
        <f>INDEX(IA!$E$34:'IA'!$BC$34,ROWS($AB$6:AB25))</f>
        <v>0</v>
      </c>
    </row>
    <row r="26" spans="3:28" x14ac:dyDescent="0.4">
      <c r="C26" s="68">
        <f>INDEX(INPUT!$O$29:'INPUT'!$DI$29,ROWS($C$6:C26))</f>
        <v>28.620037247083864</v>
      </c>
      <c r="D26" s="69">
        <f>INDEX(INPUT!$O$8:'INPUT'!$DI$8,ROWS($C$6:D26))</f>
        <v>0.21000000000000005</v>
      </c>
      <c r="F26" s="68">
        <f>INDEX(IA!$E$12:'IA'!$BC$12,ROWS($C$6:F26))</f>
        <v>2.5118864315095819E-2</v>
      </c>
      <c r="G26" s="66">
        <f>INDEX(IA!$E$36:'IA'!$BC$36,ROWS($C$6:G26))</f>
        <v>5.6442873708206776E-9</v>
      </c>
      <c r="I26" s="100">
        <f>INDEX(IA!$E$15:'IA'!$BC$15,ROWS($I$6:I26))</f>
        <v>0</v>
      </c>
      <c r="J26" s="66">
        <f>INDEX(IA!$E$16:'IA'!$BC$16,ROWS($J$6:J26))</f>
        <v>0</v>
      </c>
      <c r="K26" s="66">
        <f>INDEX(IA!$E$17:'IA'!$BC$17,ROWS($K$6:K26))</f>
        <v>7.0511441130349795E-10</v>
      </c>
      <c r="L26" s="66">
        <f>INDEX(IA!$E$18:'IA'!$BC$18,ROWS($L$6:L26))</f>
        <v>4.907280137800285E-9</v>
      </c>
      <c r="M26" s="66">
        <f>INDEX(IA!$E$19:'IA'!$BC$19,ROWS($M$6:M26))</f>
        <v>0</v>
      </c>
      <c r="N26" s="66">
        <f>INDEX(IA!$E$20:'IA'!$BC$20,ROWS($N$6:N26))</f>
        <v>1.1102230246251565E-16</v>
      </c>
      <c r="O26" s="66">
        <f>INDEX(IA!$E$21:'IA'!$BC$21,ROWS($O$6:O26))</f>
        <v>4.2643666375852263E-13</v>
      </c>
      <c r="P26" s="66">
        <f>INDEX(IA!$E$22:'IA'!$BC$22,ROWS($P$6:P26))</f>
        <v>3.7547742692822794E-13</v>
      </c>
      <c r="Q26" s="66">
        <f>INDEX(IA!$E$23:'IA'!$BC$23,ROWS($Q$6:Q26))</f>
        <v>0</v>
      </c>
      <c r="R26" s="66">
        <f>INDEX(IA!$E$24:'IA'!$BC$24,ROWS($R$6:R26))</f>
        <v>3.1090796603905346E-11</v>
      </c>
      <c r="S26" s="66">
        <f>INDEX(IA!$E$25:'IA'!$BC$25,ROWS($S$6:S26))</f>
        <v>0</v>
      </c>
      <c r="T26" s="66">
        <f>INDEX(IA!$E$26:'IA'!$BC$26,ROWS($T$6:T26))</f>
        <v>0</v>
      </c>
      <c r="U26" s="66">
        <f>INDEX(IA!$E$27:'IA'!$BC$27,ROWS($U$6:U26))</f>
        <v>0</v>
      </c>
      <c r="V26" s="66">
        <f>INDEX(IA!$E$28:'IA'!$BC$28,ROWS($V$6:V26))</f>
        <v>0</v>
      </c>
      <c r="W26" s="66">
        <f>INDEX(IA!$E$29:'IA'!$BC$29,ROWS($W$6:W26))</f>
        <v>0</v>
      </c>
      <c r="X26" s="66">
        <f>INDEX(IA!$E$30:'IA'!$BC$30,ROWS($X$6:X26))</f>
        <v>0</v>
      </c>
      <c r="Y26" s="66">
        <f>INDEX(IA!$E$31:'IA'!$BC$31,ROWS($Y$6:Y26))</f>
        <v>0</v>
      </c>
      <c r="Z26" s="66">
        <f>INDEX(IA!$E$32:'IA'!$BC$32,ROWS($Z$6:Z26))</f>
        <v>0</v>
      </c>
      <c r="AA26" s="66">
        <f>INDEX(IA!$E$33:'IA'!$BC$33,ROWS($AA$6:AA26))</f>
        <v>0</v>
      </c>
      <c r="AB26" s="69">
        <f>INDEX(IA!$E$34:'IA'!$BC$34,ROWS($AB$6:AB26))</f>
        <v>0</v>
      </c>
    </row>
    <row r="27" spans="3:28" x14ac:dyDescent="0.4">
      <c r="C27" s="68">
        <f>INDEX(INPUT!$O$29:'INPUT'!$DI$29,ROWS($C$6:C27))</f>
        <v>29.13170297781485</v>
      </c>
      <c r="D27" s="69">
        <f>INDEX(INPUT!$O$8:'INPUT'!$DI$8,ROWS($C$6:D27))</f>
        <v>0.22000000000000006</v>
      </c>
      <c r="F27" s="68">
        <f>INDEX(IA!$E$12:'IA'!$BC$12,ROWS($C$6:F27))</f>
        <v>4.1686938347033534E-2</v>
      </c>
      <c r="G27" s="66">
        <f>INDEX(IA!$E$36:'IA'!$BC$36,ROWS($C$6:G27))</f>
        <v>1.5561567590083314E-8</v>
      </c>
      <c r="I27" s="100">
        <f>INDEX(IA!$E$15:'IA'!$BC$15,ROWS($I$6:I27))</f>
        <v>0</v>
      </c>
      <c r="J27" s="66">
        <f>INDEX(IA!$E$16:'IA'!$BC$16,ROWS($J$6:J27))</f>
        <v>0</v>
      </c>
      <c r="K27" s="66">
        <f>INDEX(IA!$E$17:'IA'!$BC$17,ROWS($K$6:K27))</f>
        <v>2.1061988819681687E-9</v>
      </c>
      <c r="L27" s="66">
        <f>INDEX(IA!$E$18:'IA'!$BC$18,ROWS($L$6:L27))</f>
        <v>1.3343906424267971E-8</v>
      </c>
      <c r="M27" s="66">
        <f>INDEX(IA!$E$19:'IA'!$BC$19,ROWS($M$6:M27))</f>
        <v>3.3306690738754696E-16</v>
      </c>
      <c r="N27" s="66">
        <f>INDEX(IA!$E$20:'IA'!$BC$20,ROWS($N$6:N27))</f>
        <v>9.9920072216264089E-16</v>
      </c>
      <c r="O27" s="66">
        <f>INDEX(IA!$E$21:'IA'!$BC$21,ROWS($O$6:O27))</f>
        <v>1.8236523402492821E-12</v>
      </c>
      <c r="P27" s="66">
        <f>INDEX(IA!$E$22:'IA'!$BC$22,ROWS($P$6:P27))</f>
        <v>1.6157075677369903E-12</v>
      </c>
      <c r="Q27" s="66">
        <f>INDEX(IA!$E$23:'IA'!$BC$23,ROWS($Q$6:Q27))</f>
        <v>0</v>
      </c>
      <c r="R27" s="66">
        <f>INDEX(IA!$E$24:'IA'!$BC$24,ROWS($R$6:R27))</f>
        <v>1.0802148064925632E-10</v>
      </c>
      <c r="S27" s="66">
        <f>INDEX(IA!$E$25:'IA'!$BC$25,ROWS($S$6:S27))</f>
        <v>0</v>
      </c>
      <c r="T27" s="66">
        <f>INDEX(IA!$E$26:'IA'!$BC$26,ROWS($T$6:T27))</f>
        <v>1.1102230246251565E-16</v>
      </c>
      <c r="U27" s="66">
        <f>INDEX(IA!$E$27:'IA'!$BC$27,ROWS($U$6:U27))</f>
        <v>0</v>
      </c>
      <c r="V27" s="66">
        <f>INDEX(IA!$E$28:'IA'!$BC$28,ROWS($V$6:V27))</f>
        <v>0</v>
      </c>
      <c r="W27" s="66">
        <f>INDEX(IA!$E$29:'IA'!$BC$29,ROWS($W$6:W27))</f>
        <v>0</v>
      </c>
      <c r="X27" s="66">
        <f>INDEX(IA!$E$30:'IA'!$BC$30,ROWS($X$6:X27))</f>
        <v>0</v>
      </c>
      <c r="Y27" s="66">
        <f>INDEX(IA!$E$31:'IA'!$BC$31,ROWS($Y$6:Y27))</f>
        <v>0</v>
      </c>
      <c r="Z27" s="66">
        <f>INDEX(IA!$E$32:'IA'!$BC$32,ROWS($Z$6:Z27))</f>
        <v>0</v>
      </c>
      <c r="AA27" s="66">
        <f>INDEX(IA!$E$33:'IA'!$BC$33,ROWS($AA$6:AA27))</f>
        <v>0</v>
      </c>
      <c r="AB27" s="69">
        <f>INDEX(IA!$E$34:'IA'!$BC$34,ROWS($AB$6:AB27))</f>
        <v>0</v>
      </c>
    </row>
    <row r="28" spans="3:28" x14ac:dyDescent="0.4">
      <c r="C28" s="68">
        <f>INDEX(INPUT!$O$29:'INPUT'!$DI$29,ROWS($C$6:C28))</f>
        <v>29.631426091663645</v>
      </c>
      <c r="D28" s="69">
        <f>INDEX(INPUT!$O$8:'INPUT'!$DI$8,ROWS($C$6:D28))</f>
        <v>0.23000000000000007</v>
      </c>
      <c r="F28" s="68">
        <f>INDEX(IA!$E$12:'IA'!$BC$12,ROWS($C$6:F28))</f>
        <v>6.9183097091893617E-2</v>
      </c>
      <c r="G28" s="66">
        <f>INDEX(IA!$E$36:'IA'!$BC$36,ROWS($C$6:G28))</f>
        <v>4.2966183610992914E-8</v>
      </c>
      <c r="I28" s="100">
        <f>INDEX(IA!$E$15:'IA'!$BC$15,ROWS($I$6:I28))</f>
        <v>0</v>
      </c>
      <c r="J28" s="66">
        <f>INDEX(IA!$E$16:'IA'!$BC$16,ROWS($J$6:J28))</f>
        <v>0</v>
      </c>
      <c r="K28" s="66">
        <f>INDEX(IA!$E$17:'IA'!$BC$17,ROWS($K$6:K28))</f>
        <v>6.2912819398519559E-9</v>
      </c>
      <c r="L28" s="66">
        <f>INDEX(IA!$E$18:'IA'!$BC$18,ROWS($L$6:L28))</f>
        <v>3.6284832694022384E-8</v>
      </c>
      <c r="M28" s="66">
        <f>INDEX(IA!$E$19:'IA'!$BC$19,ROWS($M$6:M28))</f>
        <v>2.1094237467877974E-15</v>
      </c>
      <c r="N28" s="66">
        <f>INDEX(IA!$E$20:'IA'!$BC$20,ROWS($N$6:N28))</f>
        <v>5.8841820305133297E-15</v>
      </c>
      <c r="O28" s="66">
        <f>INDEX(IA!$E$21:'IA'!$BC$21,ROWS($O$6:O28))</f>
        <v>7.7986506141769496E-12</v>
      </c>
      <c r="P28" s="66">
        <f>INDEX(IA!$E$22:'IA'!$BC$22,ROWS($P$6:P28))</f>
        <v>6.9522165802027303E-12</v>
      </c>
      <c r="Q28" s="66">
        <f>INDEX(IA!$E$23:'IA'!$BC$23,ROWS($Q$6:Q28))</f>
        <v>0</v>
      </c>
      <c r="R28" s="66">
        <f>INDEX(IA!$E$24:'IA'!$BC$24,ROWS($R$6:R28))</f>
        <v>3.7530933916229969E-10</v>
      </c>
      <c r="S28" s="66">
        <f>INDEX(IA!$E$25:'IA'!$BC$25,ROWS($S$6:S28))</f>
        <v>0</v>
      </c>
      <c r="T28" s="66">
        <f>INDEX(IA!$E$26:'IA'!$BC$26,ROWS($T$6:T28))</f>
        <v>9.9920072216264089E-16</v>
      </c>
      <c r="U28" s="66">
        <f>INDEX(IA!$E$27:'IA'!$BC$27,ROWS($U$6:U28))</f>
        <v>0</v>
      </c>
      <c r="V28" s="66">
        <f>INDEX(IA!$E$28:'IA'!$BC$28,ROWS($V$6:V28))</f>
        <v>0</v>
      </c>
      <c r="W28" s="66">
        <f>INDEX(IA!$E$29:'IA'!$BC$29,ROWS($W$6:W28))</f>
        <v>0</v>
      </c>
      <c r="X28" s="66">
        <f>INDEX(IA!$E$30:'IA'!$BC$30,ROWS($X$6:X28))</f>
        <v>0</v>
      </c>
      <c r="Y28" s="66">
        <f>INDEX(IA!$E$31:'IA'!$BC$31,ROWS($Y$6:Y28))</f>
        <v>0</v>
      </c>
      <c r="Z28" s="66">
        <f>INDEX(IA!$E$32:'IA'!$BC$32,ROWS($Z$6:Z28))</f>
        <v>0</v>
      </c>
      <c r="AA28" s="66">
        <f>INDEX(IA!$E$33:'IA'!$BC$33,ROWS($AA$6:AA28))</f>
        <v>0</v>
      </c>
      <c r="AB28" s="69">
        <f>INDEX(IA!$E$34:'IA'!$BC$34,ROWS($AB$6:AB28))</f>
        <v>0</v>
      </c>
    </row>
    <row r="29" spans="3:28" x14ac:dyDescent="0.4">
      <c r="C29" s="68">
        <f>INDEX(INPUT!$O$29:'INPUT'!$DI$29,ROWS($C$6:C29))</f>
        <v>30.120205736332323</v>
      </c>
      <c r="D29" s="69">
        <f>INDEX(INPUT!$O$8:'INPUT'!$DI$8,ROWS($C$6:D29))</f>
        <v>0.24000000000000007</v>
      </c>
      <c r="F29" s="68">
        <f>INDEX(IA!$E$12:'IA'!$BC$12,ROWS($C$6:F29))</f>
        <v>0.11481536214968813</v>
      </c>
      <c r="G29" s="66">
        <f>INDEX(IA!$E$36:'IA'!$BC$36,ROWS($C$6:G29))</f>
        <v>1.1882548744956978E-7</v>
      </c>
      <c r="I29" s="100">
        <f>INDEX(IA!$E$15:'IA'!$BC$15,ROWS($I$6:I29))</f>
        <v>0</v>
      </c>
      <c r="J29" s="66">
        <f>INDEX(IA!$E$16:'IA'!$BC$16,ROWS($J$6:J29))</f>
        <v>1.1102230246251565E-16</v>
      </c>
      <c r="K29" s="66">
        <f>INDEX(IA!$E$17:'IA'!$BC$17,ROWS($K$6:K29))</f>
        <v>1.8792255529476165E-8</v>
      </c>
      <c r="L29" s="66">
        <f>INDEX(IA!$E$18:'IA'!$BC$18,ROWS($L$6:L29))</f>
        <v>9.8665939085584853E-8</v>
      </c>
      <c r="M29" s="66">
        <f>INDEX(IA!$E$19:'IA'!$BC$19,ROWS($M$6:M29))</f>
        <v>1.4321877017664519E-14</v>
      </c>
      <c r="N29" s="66">
        <f>INDEX(IA!$E$20:'IA'!$BC$20,ROWS($N$6:N29))</f>
        <v>3.730349362740526E-14</v>
      </c>
      <c r="O29" s="66">
        <f>INDEX(IA!$E$21:'IA'!$BC$21,ROWS($O$6:O29))</f>
        <v>3.3349989436715077E-11</v>
      </c>
      <c r="P29" s="66">
        <f>INDEX(IA!$E$22:'IA'!$BC$22,ROWS($P$6:P29))</f>
        <v>2.9913738153197755E-11</v>
      </c>
      <c r="Q29" s="66">
        <f>INDEX(IA!$E$23:'IA'!$BC$23,ROWS($Q$6:Q29))</f>
        <v>0</v>
      </c>
      <c r="R29" s="66">
        <f>INDEX(IA!$E$24:'IA'!$BC$24,ROWS($R$6:R29))</f>
        <v>1.3039722634999862E-9</v>
      </c>
      <c r="S29" s="66">
        <f>INDEX(IA!$E$25:'IA'!$BC$25,ROWS($S$6:S29))</f>
        <v>0</v>
      </c>
      <c r="T29" s="66">
        <f>INDEX(IA!$E$26:'IA'!$BC$26,ROWS($T$6:T29))</f>
        <v>7.1054273576010019E-15</v>
      </c>
      <c r="U29" s="66">
        <f>INDEX(IA!$E$27:'IA'!$BC$27,ROWS($U$6:U29))</f>
        <v>0</v>
      </c>
      <c r="V29" s="66">
        <f>INDEX(IA!$E$28:'IA'!$BC$28,ROWS($V$6:V29))</f>
        <v>0</v>
      </c>
      <c r="W29" s="66">
        <f>INDEX(IA!$E$29:'IA'!$BC$29,ROWS($W$6:W29))</f>
        <v>0</v>
      </c>
      <c r="X29" s="66">
        <f>INDEX(IA!$E$30:'IA'!$BC$30,ROWS($X$6:X29))</f>
        <v>0</v>
      </c>
      <c r="Y29" s="66">
        <f>INDEX(IA!$E$31:'IA'!$BC$31,ROWS($Y$6:Y29))</f>
        <v>0</v>
      </c>
      <c r="Z29" s="66">
        <f>INDEX(IA!$E$32:'IA'!$BC$32,ROWS($Z$6:Z29))</f>
        <v>0</v>
      </c>
      <c r="AA29" s="66">
        <f>INDEX(IA!$E$33:'IA'!$BC$33,ROWS($AA$6:AA29))</f>
        <v>0</v>
      </c>
      <c r="AB29" s="69">
        <f>INDEX(IA!$E$34:'IA'!$BC$34,ROWS($AB$6:AB29))</f>
        <v>0</v>
      </c>
    </row>
    <row r="30" spans="3:28" x14ac:dyDescent="0.4">
      <c r="C30" s="68">
        <f>INDEX(INPUT!$O$29:'INPUT'!$DI$29,ROWS($C$6:C30))</f>
        <v>30.598935124651849</v>
      </c>
      <c r="D30" s="69">
        <f>INDEX(INPUT!$O$8:'INPUT'!$DI$8,ROWS($C$6:D30))</f>
        <v>0.25000000000000006</v>
      </c>
      <c r="F30" s="68">
        <f>INDEX(IA!$E$12:'IA'!$BC$12,ROWS($C$6:F30))</f>
        <v>0.1905460717963248</v>
      </c>
      <c r="G30" s="66">
        <f>INDEX(IA!$E$36:'IA'!$BC$36,ROWS($C$6:G30))</f>
        <v>3.2922826798120752E-7</v>
      </c>
      <c r="I30" s="100">
        <f>INDEX(IA!$E$15:'IA'!$BC$15,ROWS($I$6:I30))</f>
        <v>0</v>
      </c>
      <c r="J30" s="66">
        <f>INDEX(IA!$E$16:'IA'!$BC$16,ROWS($J$6:J30))</f>
        <v>7.7715611723760958E-16</v>
      </c>
      <c r="K30" s="66">
        <f>INDEX(IA!$E$17:'IA'!$BC$17,ROWS($K$6:K30))</f>
        <v>5.6133053427664947E-8</v>
      </c>
      <c r="L30" s="66">
        <f>INDEX(IA!$E$18:'IA'!$BC$18,ROWS($L$6:L30))</f>
        <v>2.6829301069675182E-7</v>
      </c>
      <c r="M30" s="66">
        <f>INDEX(IA!$E$19:'IA'!$BC$19,ROWS($M$6:M30))</f>
        <v>9.4813046302988369E-14</v>
      </c>
      <c r="N30" s="66">
        <f>INDEX(IA!$E$20:'IA'!$BC$20,ROWS($N$6:N30))</f>
        <v>2.3425705819590803E-13</v>
      </c>
      <c r="O30" s="66">
        <f>INDEX(IA!$E$21:'IA'!$BC$21,ROWS($O$6:O30))</f>
        <v>1.4261614111887866E-10</v>
      </c>
      <c r="P30" s="66">
        <f>INDEX(IA!$E$22:'IA'!$BC$22,ROWS($P$6:P30))</f>
        <v>1.2871181898077566E-10</v>
      </c>
      <c r="Q30" s="66">
        <f>INDEX(IA!$E$23:'IA'!$BC$23,ROWS($Q$6:Q30))</f>
        <v>0</v>
      </c>
      <c r="R30" s="66">
        <f>INDEX(IA!$E$24:'IA'!$BC$24,ROWS($R$6:R30))</f>
        <v>4.530513186828955E-9</v>
      </c>
      <c r="S30" s="66">
        <f>INDEX(IA!$E$25:'IA'!$BC$25,ROWS($S$6:S30))</f>
        <v>0</v>
      </c>
      <c r="T30" s="66">
        <f>INDEX(IA!$E$26:'IA'!$BC$26,ROWS($T$6:T30))</f>
        <v>4.9404924595819466E-14</v>
      </c>
      <c r="U30" s="66">
        <f>INDEX(IA!$E$27:'IA'!$BC$27,ROWS($U$6:U30))</f>
        <v>0</v>
      </c>
      <c r="V30" s="66">
        <f>INDEX(IA!$E$28:'IA'!$BC$28,ROWS($V$6:V30))</f>
        <v>0</v>
      </c>
      <c r="W30" s="66">
        <f>INDEX(IA!$E$29:'IA'!$BC$29,ROWS($W$6:W30))</f>
        <v>0</v>
      </c>
      <c r="X30" s="66">
        <f>INDEX(IA!$E$30:'IA'!$BC$30,ROWS($X$6:X30))</f>
        <v>0</v>
      </c>
      <c r="Y30" s="66">
        <f>INDEX(IA!$E$31:'IA'!$BC$31,ROWS($Y$6:Y30))</f>
        <v>0</v>
      </c>
      <c r="Z30" s="66">
        <f>INDEX(IA!$E$32:'IA'!$BC$32,ROWS($Z$6:Z30))</f>
        <v>0</v>
      </c>
      <c r="AA30" s="66">
        <f>INDEX(IA!$E$33:'IA'!$BC$33,ROWS($AA$6:AA30))</f>
        <v>0</v>
      </c>
      <c r="AB30" s="69">
        <f>INDEX(IA!$E$34:'IA'!$BC$34,ROWS($AB$6:AB30))</f>
        <v>0</v>
      </c>
    </row>
    <row r="31" spans="3:28" x14ac:dyDescent="0.4">
      <c r="C31" s="68">
        <f>INDEX(INPUT!$O$29:'INPUT'!$DI$29,ROWS($C$6:C31))</f>
        <v>31.068417149575179</v>
      </c>
      <c r="D31" s="69">
        <f>INDEX(INPUT!$O$8:'INPUT'!$DI$8,ROWS($C$6:D31))</f>
        <v>0.26000000000000006</v>
      </c>
      <c r="F31" s="68">
        <f>INDEX(IA!$E$12:'IA'!$BC$12,ROWS($C$6:F31))</f>
        <v>0.31622776601683794</v>
      </c>
      <c r="G31" s="66">
        <f>INDEX(IA!$E$36:'IA'!$BC$36,ROWS($C$6:G31))</f>
        <v>9.141218185737543E-7</v>
      </c>
      <c r="I31" s="100">
        <f>INDEX(IA!$E$15:'IA'!$BC$15,ROWS($I$6:I31))</f>
        <v>0</v>
      </c>
      <c r="J31" s="66">
        <f>INDEX(IA!$E$16:'IA'!$BC$16,ROWS($J$6:J31))</f>
        <v>6.9944050551384862E-15</v>
      </c>
      <c r="K31" s="66">
        <f>INDEX(IA!$E$17:'IA'!$BC$17,ROWS($K$6:K31))</f>
        <v>1.6767117527738407E-7</v>
      </c>
      <c r="L31" s="66">
        <f>INDEX(IA!$E$18:'IA'!$BC$18,ROWS($L$6:L31))</f>
        <v>7.2954385010870482E-7</v>
      </c>
      <c r="M31" s="66">
        <f>INDEX(IA!$E$19:'IA'!$BC$19,ROWS($M$6:M31))</f>
        <v>6.290523657526137E-13</v>
      </c>
      <c r="N31" s="66">
        <f>INDEX(IA!$E$20:'IA'!$BC$20,ROWS($N$6:N31))</f>
        <v>1.4724887975603451E-12</v>
      </c>
      <c r="O31" s="66">
        <f>INDEX(IA!$E$21:'IA'!$BC$21,ROWS($O$6:O31))</f>
        <v>6.0987681571589292E-10</v>
      </c>
      <c r="P31" s="66">
        <f>INDEX(IA!$E$22:'IA'!$BC$22,ROWS($P$6:P31))</f>
        <v>5.5381810248888996E-10</v>
      </c>
      <c r="Q31" s="66">
        <f>INDEX(IA!$E$23:'IA'!$BC$23,ROWS($Q$6:Q31))</f>
        <v>0</v>
      </c>
      <c r="R31" s="66">
        <f>INDEX(IA!$E$24:'IA'!$BC$24,ROWS($R$6:R31))</f>
        <v>1.5740786452056454E-8</v>
      </c>
      <c r="S31" s="66">
        <f>INDEX(IA!$E$25:'IA'!$BC$25,ROWS($S$6:S31))</f>
        <v>0</v>
      </c>
      <c r="T31" s="66">
        <f>INDEX(IA!$E$26:'IA'!$BC$26,ROWS($T$6:T31))</f>
        <v>3.4072744625746054E-13</v>
      </c>
      <c r="U31" s="66">
        <f>INDEX(IA!$E$27:'IA'!$BC$27,ROWS($U$6:U31))</f>
        <v>0</v>
      </c>
      <c r="V31" s="66">
        <f>INDEX(IA!$E$28:'IA'!$BC$28,ROWS($V$6:V31))</f>
        <v>0</v>
      </c>
      <c r="W31" s="66">
        <f>INDEX(IA!$E$29:'IA'!$BC$29,ROWS($W$6:W31))</f>
        <v>0</v>
      </c>
      <c r="X31" s="66">
        <f>INDEX(IA!$E$30:'IA'!$BC$30,ROWS($X$6:X31))</f>
        <v>0</v>
      </c>
      <c r="Y31" s="66">
        <f>INDEX(IA!$E$31:'IA'!$BC$31,ROWS($Y$6:Y31))</f>
        <v>0</v>
      </c>
      <c r="Z31" s="66">
        <f>INDEX(IA!$E$32:'IA'!$BC$32,ROWS($Z$6:Z31))</f>
        <v>0</v>
      </c>
      <c r="AA31" s="66">
        <f>INDEX(IA!$E$33:'IA'!$BC$33,ROWS($AA$6:AA31))</f>
        <v>0</v>
      </c>
      <c r="AB31" s="69">
        <f>INDEX(IA!$E$34:'IA'!$BC$34,ROWS($AB$6:AB31))</f>
        <v>0</v>
      </c>
    </row>
    <row r="32" spans="3:28" x14ac:dyDescent="0.4">
      <c r="C32" s="68">
        <f>INDEX(INPUT!$O$29:'INPUT'!$DI$29,ROWS($C$6:C32))</f>
        <v>31.529377240851755</v>
      </c>
      <c r="D32" s="69">
        <f>INDEX(INPUT!$O$8:'INPUT'!$DI$8,ROWS($C$6:D32))</f>
        <v>0.27000000000000007</v>
      </c>
      <c r="F32" s="68">
        <f>INDEX(IA!$E$12:'IA'!$BC$12,ROWS($C$6:F32))</f>
        <v>0.52480746024977232</v>
      </c>
      <c r="G32" s="66">
        <f>INDEX(IA!$E$36:'IA'!$BC$36,ROWS($C$6:G32))</f>
        <v>2.5443132636304711E-6</v>
      </c>
      <c r="I32" s="100">
        <f>INDEX(IA!$E$15:'IA'!$BC$15,ROWS($I$6:I32))</f>
        <v>0</v>
      </c>
      <c r="J32" s="66">
        <f>INDEX(IA!$E$16:'IA'!$BC$16,ROWS($J$6:J32))</f>
        <v>6.2172489379008766E-14</v>
      </c>
      <c r="K32" s="66">
        <f>INDEX(IA!$E$17:'IA'!$BC$17,ROWS($K$6:K32))</f>
        <v>5.0083895608565854E-7</v>
      </c>
      <c r="L32" s="66">
        <f>INDEX(IA!$E$18:'IA'!$BC$18,ROWS($L$6:L32))</f>
        <v>1.9837789174692588E-6</v>
      </c>
      <c r="M32" s="66">
        <f>INDEX(IA!$E$19:'IA'!$BC$19,ROWS($M$6:M32))</f>
        <v>4.173883461078276E-12</v>
      </c>
      <c r="N32" s="66">
        <f>INDEX(IA!$E$20:'IA'!$BC$20,ROWS($N$6:N32))</f>
        <v>9.2540419771580673E-12</v>
      </c>
      <c r="O32" s="66">
        <f>INDEX(IA!$E$21:'IA'!$BC$21,ROWS($O$6:O32))</f>
        <v>2.6080471116074477E-9</v>
      </c>
      <c r="P32" s="66">
        <f>INDEX(IA!$E$22:'IA'!$BC$22,ROWS($P$6:P32))</f>
        <v>2.3829543893683081E-9</v>
      </c>
      <c r="Q32" s="66">
        <f>INDEX(IA!$E$23:'IA'!$BC$23,ROWS($Q$6:Q32))</f>
        <v>0</v>
      </c>
      <c r="R32" s="66">
        <f>INDEX(IA!$E$24:'IA'!$BC$24,ROWS($R$6:R32))</f>
        <v>5.4689688999687291E-8</v>
      </c>
      <c r="S32" s="66">
        <f>INDEX(IA!$E$25:'IA'!$BC$25,ROWS($S$6:S32))</f>
        <v>0</v>
      </c>
      <c r="T32" s="66">
        <f>INDEX(IA!$E$26:'IA'!$BC$26,ROWS($T$6:T32))</f>
        <v>2.3514523661560816E-12</v>
      </c>
      <c r="U32" s="66">
        <f>INDEX(IA!$E$27:'IA'!$BC$27,ROWS($U$6:U32))</f>
        <v>0</v>
      </c>
      <c r="V32" s="66">
        <f>INDEX(IA!$E$28:'IA'!$BC$28,ROWS($V$6:V32))</f>
        <v>0</v>
      </c>
      <c r="W32" s="66">
        <f>INDEX(IA!$E$29:'IA'!$BC$29,ROWS($W$6:W32))</f>
        <v>0</v>
      </c>
      <c r="X32" s="66">
        <f>INDEX(IA!$E$30:'IA'!$BC$30,ROWS($X$6:X32))</f>
        <v>0</v>
      </c>
      <c r="Y32" s="66">
        <f>INDEX(IA!$E$31:'IA'!$BC$31,ROWS($Y$6:Y32))</f>
        <v>0</v>
      </c>
      <c r="Z32" s="66">
        <f>INDEX(IA!$E$32:'IA'!$BC$32,ROWS($Z$6:Z32))</f>
        <v>0</v>
      </c>
      <c r="AA32" s="66">
        <f>INDEX(IA!$E$33:'IA'!$BC$33,ROWS($AA$6:AA32))</f>
        <v>0</v>
      </c>
      <c r="AB32" s="69">
        <f>INDEX(IA!$E$34:'IA'!$BC$34,ROWS($AB$6:AB32))</f>
        <v>0</v>
      </c>
    </row>
    <row r="33" spans="3:28" x14ac:dyDescent="0.4">
      <c r="C33" s="68">
        <f>INDEX(INPUT!$O$29:'INPUT'!$DI$29,ROWS($C$6:C33))</f>
        <v>31.98247403691748</v>
      </c>
      <c r="D33" s="69">
        <f>INDEX(INPUT!$O$8:'INPUT'!$DI$8,ROWS($C$6:D33))</f>
        <v>0.28000000000000008</v>
      </c>
      <c r="F33" s="68">
        <f>INDEX(IA!$E$12:'IA'!$BC$12,ROWS($C$6:F33))</f>
        <v>0.87096358995608147</v>
      </c>
      <c r="G33" s="66">
        <f>INDEX(IA!$E$36:'IA'!$BC$36,ROWS($C$6:G33))</f>
        <v>7.1018284402146747E-6</v>
      </c>
      <c r="I33" s="100">
        <f>INDEX(IA!$E$15:'IA'!$BC$15,ROWS($I$6:I33))</f>
        <v>0</v>
      </c>
      <c r="J33" s="66">
        <f>INDEX(IA!$E$16:'IA'!$BC$16,ROWS($J$6:J33))</f>
        <v>5.49671419491915E-13</v>
      </c>
      <c r="K33" s="66">
        <f>INDEX(IA!$E$17:'IA'!$BC$17,ROWS($K$6:K33))</f>
        <v>1.4960208669645425E-6</v>
      </c>
      <c r="L33" s="66">
        <f>INDEX(IA!$E$18:'IA'!$BC$18,ROWS($L$6:L33))</f>
        <v>5.3942947360052784E-6</v>
      </c>
      <c r="M33" s="66">
        <f>INDEX(IA!$E$19:'IA'!$BC$19,ROWS($M$6:M33))</f>
        <v>2.7695734594601618E-11</v>
      </c>
      <c r="N33" s="66">
        <f>INDEX(IA!$E$20:'IA'!$BC$20,ROWS($N$6:N33))</f>
        <v>5.8158144966569125E-11</v>
      </c>
      <c r="O33" s="66">
        <f>INDEX(IA!$E$21:'IA'!$BC$21,ROWS($O$6:O33))</f>
        <v>1.1152924028756672E-8</v>
      </c>
      <c r="P33" s="66">
        <f>INDEX(IA!$E$22:'IA'!$BC$22,ROWS($P$6:P33))</f>
        <v>1.0253314863817309E-8</v>
      </c>
      <c r="Q33" s="66">
        <f>INDEX(IA!$E$23:'IA'!$BC$23,ROWS($Q$6:Q33))</f>
        <v>0</v>
      </c>
      <c r="R33" s="66">
        <f>INDEX(IA!$E$24:'IA'!$BC$24,ROWS($R$6:R33))</f>
        <v>1.9001350004543838E-7</v>
      </c>
      <c r="S33" s="66">
        <f>INDEX(IA!$E$25:'IA'!$BC$25,ROWS($S$6:S33))</f>
        <v>0</v>
      </c>
      <c r="T33" s="66">
        <f>INDEX(IA!$E$26:'IA'!$BC$26,ROWS($T$6:T33))</f>
        <v>1.6226353594106513E-11</v>
      </c>
      <c r="U33" s="66">
        <f>INDEX(IA!$E$27:'IA'!$BC$27,ROWS($U$6:U33))</f>
        <v>0</v>
      </c>
      <c r="V33" s="66">
        <f>INDEX(IA!$E$28:'IA'!$BC$28,ROWS($V$6:V33))</f>
        <v>0</v>
      </c>
      <c r="W33" s="66">
        <f>INDEX(IA!$E$29:'IA'!$BC$29,ROWS($W$6:W33))</f>
        <v>0</v>
      </c>
      <c r="X33" s="66">
        <f>INDEX(IA!$E$30:'IA'!$BC$30,ROWS($X$6:X33))</f>
        <v>0</v>
      </c>
      <c r="Y33" s="66">
        <f>INDEX(IA!$E$31:'IA'!$BC$31,ROWS($Y$6:Y33))</f>
        <v>0</v>
      </c>
      <c r="Z33" s="66">
        <f>INDEX(IA!$E$32:'IA'!$BC$32,ROWS($Z$6:Z33))</f>
        <v>0</v>
      </c>
      <c r="AA33" s="66">
        <f>INDEX(IA!$E$33:'IA'!$BC$33,ROWS($AA$6:AA33))</f>
        <v>0</v>
      </c>
      <c r="AB33" s="69">
        <f>INDEX(IA!$E$34:'IA'!$BC$34,ROWS($AB$6:AB33))</f>
        <v>0</v>
      </c>
    </row>
    <row r="34" spans="3:28" x14ac:dyDescent="0.4">
      <c r="C34" s="68">
        <f>INDEX(INPUT!$O$29:'INPUT'!$DI$29,ROWS($C$6:C34))</f>
        <v>32.428308310601807</v>
      </c>
      <c r="D34" s="69">
        <f>INDEX(INPUT!$O$8:'INPUT'!$DI$8,ROWS($C$6:D34))</f>
        <v>0.29000000000000009</v>
      </c>
      <c r="F34" s="68">
        <f>INDEX(IA!$E$12:'IA'!$BC$12,ROWS($C$6:F34))</f>
        <v>1.4454397707459281</v>
      </c>
      <c r="G34" s="66">
        <f>INDEX(IA!$E$36:'IA'!$BC$36,ROWS($C$6:G34))</f>
        <v>1.9889365281189342E-5</v>
      </c>
      <c r="I34" s="100">
        <f>INDEX(IA!$E$15:'IA'!$BC$15,ROWS($I$6:I34))</f>
        <v>0</v>
      </c>
      <c r="J34" s="66">
        <f>INDEX(IA!$E$16:'IA'!$BC$16,ROWS($J$6:J34))</f>
        <v>4.8604453795064728E-12</v>
      </c>
      <c r="K34" s="66">
        <f>INDEX(IA!$E$17:'IA'!$BC$17,ROWS($K$6:K34))</f>
        <v>4.4686544332650513E-6</v>
      </c>
      <c r="L34" s="66">
        <f>INDEX(IA!$E$18:'IA'!$BC$18,ROWS($L$6:L34))</f>
        <v>1.4668131682715746E-5</v>
      </c>
      <c r="M34" s="66">
        <f>INDEX(IA!$E$19:'IA'!$BC$19,ROWS($M$6:M34))</f>
        <v>1.8377610544462186E-10</v>
      </c>
      <c r="N34" s="66">
        <f>INDEX(IA!$E$20:'IA'!$BC$20,ROWS($N$6:N34))</f>
        <v>3.6549996362822412E-10</v>
      </c>
      <c r="O34" s="66">
        <f>INDEX(IA!$E$21:'IA'!$BC$21,ROWS($O$6:O34))</f>
        <v>4.7693813232108084E-8</v>
      </c>
      <c r="P34" s="66">
        <f>INDEX(IA!$E$22:'IA'!$BC$22,ROWS($P$6:P34))</f>
        <v>4.4117698827506047E-8</v>
      </c>
      <c r="Q34" s="66">
        <f>INDEX(IA!$E$23:'IA'!$BC$23,ROWS($Q$6:Q34))</f>
        <v>0</v>
      </c>
      <c r="R34" s="66">
        <f>INDEX(IA!$E$24:'IA'!$BC$24,ROWS($R$6:R34))</f>
        <v>6.601815594198257E-7</v>
      </c>
      <c r="S34" s="66">
        <f>INDEX(IA!$E$25:'IA'!$BC$25,ROWS($S$6:S34))</f>
        <v>0</v>
      </c>
      <c r="T34" s="66">
        <f>INDEX(IA!$E$26:'IA'!$BC$26,ROWS($T$6:T34))</f>
        <v>1.1197076599245293E-10</v>
      </c>
      <c r="U34" s="66">
        <f>INDEX(IA!$E$27:'IA'!$BC$27,ROWS($U$6:U34))</f>
        <v>0</v>
      </c>
      <c r="V34" s="66">
        <f>INDEX(IA!$E$28:'IA'!$BC$28,ROWS($V$6:V34))</f>
        <v>0</v>
      </c>
      <c r="W34" s="66">
        <f>INDEX(IA!$E$29:'IA'!$BC$29,ROWS($W$6:W34))</f>
        <v>0</v>
      </c>
      <c r="X34" s="66">
        <f>INDEX(IA!$E$30:'IA'!$BC$30,ROWS($X$6:X34))</f>
        <v>0</v>
      </c>
      <c r="Y34" s="66">
        <f>INDEX(IA!$E$31:'IA'!$BC$31,ROWS($Y$6:Y34))</f>
        <v>0</v>
      </c>
      <c r="Z34" s="66">
        <f>INDEX(IA!$E$32:'IA'!$BC$32,ROWS($Z$6:Z34))</f>
        <v>0</v>
      </c>
      <c r="AA34" s="66">
        <f>INDEX(IA!$E$33:'IA'!$BC$33,ROWS($AA$6:AA34))</f>
        <v>0</v>
      </c>
      <c r="AB34" s="69">
        <f>INDEX(IA!$E$34:'IA'!$BC$34,ROWS($AB$6:AB34))</f>
        <v>0</v>
      </c>
    </row>
    <row r="35" spans="3:28" x14ac:dyDescent="0.4">
      <c r="C35" s="68">
        <f>INDEX(INPUT!$O$29:'INPUT'!$DI$29,ROWS($C$6:C35))</f>
        <v>32.867430487614179</v>
      </c>
      <c r="D35" s="69">
        <f>INDEX(INPUT!$O$8:'INPUT'!$DI$8,ROWS($C$6:D35))</f>
        <v>0.3000000000000001</v>
      </c>
      <c r="F35" s="68">
        <f>INDEX(IA!$E$12:'IA'!$BC$12,ROWS($C$6:F35))</f>
        <v>2.3988329190194899</v>
      </c>
      <c r="G35" s="66">
        <f>INDEX(IA!$E$36:'IA'!$BC$36,ROWS($C$6:G35))</f>
        <v>5.5924291105902135E-5</v>
      </c>
      <c r="I35" s="100">
        <f>INDEX(IA!$E$15:'IA'!$BC$15,ROWS($I$6:I35))</f>
        <v>0</v>
      </c>
      <c r="J35" s="66">
        <f>INDEX(IA!$E$16:'IA'!$BC$16,ROWS($J$6:J35))</f>
        <v>4.2977066350147197E-11</v>
      </c>
      <c r="K35" s="66">
        <f>INDEX(IA!$E$17:'IA'!$BC$17,ROWS($K$6:K35))</f>
        <v>1.3347951161146732E-5</v>
      </c>
      <c r="L35" s="66">
        <f>INDEX(IA!$E$18:'IA'!$BC$18,ROWS($L$6:L35))</f>
        <v>3.9885171727371826E-5</v>
      </c>
      <c r="M35" s="66">
        <f>INDEX(IA!$E$19:'IA'!$BC$19,ROWS($M$6:M35))</f>
        <v>1.2194535381482297E-9</v>
      </c>
      <c r="N35" s="66">
        <f>INDEX(IA!$E$20:'IA'!$BC$20,ROWS($N$6:N35))</f>
        <v>2.2970157997903584E-9</v>
      </c>
      <c r="O35" s="66">
        <f>INDEX(IA!$E$21:'IA'!$BC$21,ROWS($O$6:O35))</f>
        <v>2.0395545463625098E-7</v>
      </c>
      <c r="P35" s="66">
        <f>INDEX(IA!$E$22:'IA'!$BC$22,ROWS($P$6:P35))</f>
        <v>1.8982848670745511E-7</v>
      </c>
      <c r="Q35" s="66">
        <f>INDEX(IA!$E$23:'IA'!$BC$23,ROWS($Q$6:Q35))</f>
        <v>0</v>
      </c>
      <c r="R35" s="66">
        <f>INDEX(IA!$E$24:'IA'!$BC$24,ROWS($R$6:R35))</f>
        <v>2.2937288028934688E-6</v>
      </c>
      <c r="S35" s="66">
        <f>INDEX(IA!$E$25:'IA'!$BC$25,ROWS($S$6:S35))</f>
        <v>0</v>
      </c>
      <c r="T35" s="66">
        <f>INDEX(IA!$E$26:'IA'!$BC$26,ROWS($T$6:T35))</f>
        <v>7.7265938092097031E-10</v>
      </c>
      <c r="U35" s="66">
        <f>INDEX(IA!$E$27:'IA'!$BC$27,ROWS($U$6:U35))</f>
        <v>0</v>
      </c>
      <c r="V35" s="66">
        <f>INDEX(IA!$E$28:'IA'!$BC$28,ROWS($V$6:V35))</f>
        <v>0</v>
      </c>
      <c r="W35" s="66">
        <f>INDEX(IA!$E$29:'IA'!$BC$29,ROWS($W$6:W35))</f>
        <v>0</v>
      </c>
      <c r="X35" s="66">
        <f>INDEX(IA!$E$30:'IA'!$BC$30,ROWS($X$6:X35))</f>
        <v>0</v>
      </c>
      <c r="Y35" s="66">
        <f>INDEX(IA!$E$31:'IA'!$BC$31,ROWS($Y$6:Y35))</f>
        <v>0</v>
      </c>
      <c r="Z35" s="66">
        <f>INDEX(IA!$E$32:'IA'!$BC$32,ROWS($Z$6:Z35))</f>
        <v>0</v>
      </c>
      <c r="AA35" s="66">
        <f>INDEX(IA!$E$33:'IA'!$BC$33,ROWS($AA$6:AA35))</f>
        <v>0</v>
      </c>
      <c r="AB35" s="69">
        <f>INDEX(IA!$E$34:'IA'!$BC$34,ROWS($AB$6:AB35))</f>
        <v>0</v>
      </c>
    </row>
    <row r="36" spans="3:28" x14ac:dyDescent="0.4">
      <c r="C36" s="68">
        <f>INDEX(INPUT!$O$29:'INPUT'!$DI$29,ROWS($C$6:C36))</f>
        <v>33.300347022339587</v>
      </c>
      <c r="D36" s="69">
        <f>INDEX(INPUT!$O$8:'INPUT'!$DI$8,ROWS($C$6:D36))</f>
        <v>0.31000000000000011</v>
      </c>
      <c r="F36" s="68">
        <f>INDEX(IA!$E$12:'IA'!$BC$12,ROWS($C$6:F36))</f>
        <v>3.98107170553497</v>
      </c>
      <c r="G36" s="66">
        <f>INDEX(IA!$E$36:'IA'!$BC$36,ROWS($C$6:G36))</f>
        <v>1.5800323850745368E-4</v>
      </c>
      <c r="I36" s="100">
        <f>INDEX(IA!$E$15:'IA'!$BC$15,ROWS($I$6:I36))</f>
        <v>2.2204460492503131E-16</v>
      </c>
      <c r="J36" s="66">
        <f>INDEX(IA!$E$16:'IA'!$BC$16,ROWS($J$6:J36))</f>
        <v>3.8001357616224141E-10</v>
      </c>
      <c r="K36" s="66">
        <f>INDEX(IA!$E$17:'IA'!$BC$17,ROWS($K$6:K36))</f>
        <v>3.987021845508476E-5</v>
      </c>
      <c r="L36" s="66">
        <f>INDEX(IA!$E$18:'IA'!$BC$18,ROWS($L$6:L36))</f>
        <v>1.0845228788158856E-4</v>
      </c>
      <c r="M36" s="66">
        <f>INDEX(IA!$E$19:'IA'!$BC$19,ROWS($M$6:M36))</f>
        <v>8.0917325062657142E-9</v>
      </c>
      <c r="N36" s="66">
        <f>INDEX(IA!$E$20:'IA'!$BC$20,ROWS($N$6:N36))</f>
        <v>1.4435793449507628E-8</v>
      </c>
      <c r="O36" s="66">
        <f>INDEX(IA!$E$21:'IA'!$BC$21,ROWS($O$6:O36))</f>
        <v>8.7218475486317004E-7</v>
      </c>
      <c r="P36" s="66">
        <f>INDEX(IA!$E$22:'IA'!$BC$22,ROWS($P$6:P36))</f>
        <v>8.1678887720038063E-7</v>
      </c>
      <c r="Q36" s="66">
        <f>INDEX(IA!$E$23:'IA'!$BC$23,ROWS($Q$6:Q36))</f>
        <v>3.3306690738754696E-16</v>
      </c>
      <c r="R36" s="66">
        <f>INDEX(IA!$E$24:'IA'!$BC$24,ROWS($R$6:R36))</f>
        <v>7.9692943747433631E-6</v>
      </c>
      <c r="S36" s="66">
        <f>INDEX(IA!$E$25:'IA'!$BC$25,ROWS($S$6:S36))</f>
        <v>1.1102230246251565E-16</v>
      </c>
      <c r="T36" s="66">
        <f>INDEX(IA!$E$26:'IA'!$BC$26,ROWS($T$6:T36))</f>
        <v>5.331768471172893E-9</v>
      </c>
      <c r="U36" s="66">
        <f>INDEX(IA!$E$27:'IA'!$BC$27,ROWS($U$6:U36))</f>
        <v>0</v>
      </c>
      <c r="V36" s="66">
        <f>INDEX(IA!$E$28:'IA'!$BC$28,ROWS($V$6:V36))</f>
        <v>0</v>
      </c>
      <c r="W36" s="66">
        <f>INDEX(IA!$E$29:'IA'!$BC$29,ROWS($W$6:W36))</f>
        <v>0</v>
      </c>
      <c r="X36" s="66">
        <f>INDEX(IA!$E$30:'IA'!$BC$30,ROWS($X$6:X36))</f>
        <v>0</v>
      </c>
      <c r="Y36" s="66">
        <f>INDEX(IA!$E$31:'IA'!$BC$31,ROWS($Y$6:Y36))</f>
        <v>0</v>
      </c>
      <c r="Z36" s="66">
        <f>INDEX(IA!$E$32:'IA'!$BC$32,ROWS($Z$6:Z36))</f>
        <v>0</v>
      </c>
      <c r="AA36" s="66">
        <f>INDEX(IA!$E$33:'IA'!$BC$33,ROWS($AA$6:AA36))</f>
        <v>0</v>
      </c>
      <c r="AB36" s="69">
        <f>INDEX(IA!$E$34:'IA'!$BC$34,ROWS($AB$6:AB36))</f>
        <v>0</v>
      </c>
    </row>
    <row r="37" spans="3:28" x14ac:dyDescent="0.4">
      <c r="C37" s="68">
        <f>INDEX(INPUT!$O$29:'INPUT'!$DI$29,ROWS($C$6:C37))</f>
        <v>33.727525839273731</v>
      </c>
      <c r="D37" s="69">
        <f>INDEX(INPUT!$O$8:'INPUT'!$DI$8,ROWS($C$6:D37))</f>
        <v>0.32000000000000012</v>
      </c>
      <c r="F37" s="68">
        <f>INDEX(IA!$E$12:'IA'!$BC$12,ROWS($C$6:F37))</f>
        <v>6.6069344800759655</v>
      </c>
      <c r="G37" s="66">
        <f>INDEX(IA!$E$36:'IA'!$BC$36,ROWS($C$6:G37))</f>
        <v>4.4903261784201565E-4</v>
      </c>
      <c r="I37" s="100">
        <f>INDEX(IA!$E$15:'IA'!$BC$15,ROWS($I$6:I37))</f>
        <v>8.659739592076221E-15</v>
      </c>
      <c r="J37" s="66">
        <f>INDEX(IA!$E$16:'IA'!$BC$16,ROWS($J$6:J37))</f>
        <v>3.3601702531527167E-9</v>
      </c>
      <c r="K37" s="66">
        <f>INDEX(IA!$E$17:'IA'!$BC$17,ROWS($K$6:K37))</f>
        <v>1.1908887089318032E-4</v>
      </c>
      <c r="L37" s="66">
        <f>INDEX(IA!$E$18:'IA'!$BC$18,ROWS($L$6:L37))</f>
        <v>2.9487664176996997E-4</v>
      </c>
      <c r="M37" s="66">
        <f>INDEX(IA!$E$19:'IA'!$BC$19,ROWS($M$6:M37))</f>
        <v>5.3693010815258901E-8</v>
      </c>
      <c r="N37" s="66">
        <f>INDEX(IA!$E$20:'IA'!$BC$20,ROWS($N$6:N37))</f>
        <v>9.0722984902313897E-8</v>
      </c>
      <c r="O37" s="66">
        <f>INDEX(IA!$E$21:'IA'!$BC$21,ROWS($O$6:O37))</f>
        <v>3.729762536597292E-6</v>
      </c>
      <c r="P37" s="66">
        <f>INDEX(IA!$E$22:'IA'!$BC$22,ROWS($P$6:P37))</f>
        <v>3.5144534462627774E-6</v>
      </c>
      <c r="Q37" s="66">
        <f>INDEX(IA!$E$23:'IA'!$BC$23,ROWS($Q$6:Q37))</f>
        <v>1.1768364061026659E-14</v>
      </c>
      <c r="R37" s="66">
        <f>INDEX(IA!$E$24:'IA'!$BC$24,ROWS($R$6:R37))</f>
        <v>2.7688193478647705E-5</v>
      </c>
      <c r="S37" s="66">
        <f>INDEX(IA!$E$25:'IA'!$BC$25,ROWS($S$6:S37))</f>
        <v>2.2204460492503131E-15</v>
      </c>
      <c r="T37" s="66">
        <f>INDEX(IA!$E$26:'IA'!$BC$26,ROWS($T$6:T37))</f>
        <v>3.6792093482951316E-8</v>
      </c>
      <c r="U37" s="66">
        <f>INDEX(IA!$E$27:'IA'!$BC$27,ROWS($U$6:U37))</f>
        <v>0</v>
      </c>
      <c r="V37" s="66">
        <f>INDEX(IA!$E$28:'IA'!$BC$28,ROWS($V$6:V37))</f>
        <v>0</v>
      </c>
      <c r="W37" s="66">
        <f>INDEX(IA!$E$29:'IA'!$BC$29,ROWS($W$6:W37))</f>
        <v>0</v>
      </c>
      <c r="X37" s="66">
        <f>INDEX(IA!$E$30:'IA'!$BC$30,ROWS($X$6:X37))</f>
        <v>0</v>
      </c>
      <c r="Y37" s="66">
        <f>INDEX(IA!$E$31:'IA'!$BC$31,ROWS($Y$6:Y37))</f>
        <v>0</v>
      </c>
      <c r="Z37" s="66">
        <f>INDEX(IA!$E$32:'IA'!$BC$32,ROWS($Z$6:Z37))</f>
        <v>0</v>
      </c>
      <c r="AA37" s="66">
        <f>INDEX(IA!$E$33:'IA'!$BC$33,ROWS($AA$6:AA37))</f>
        <v>0</v>
      </c>
      <c r="AB37" s="69">
        <f>INDEX(IA!$E$34:'IA'!$BC$34,ROWS($AB$6:AB37))</f>
        <v>0</v>
      </c>
    </row>
    <row r="38" spans="3:28" x14ac:dyDescent="0.4">
      <c r="C38" s="68">
        <f>INDEX(INPUT!$O$29:'INPUT'!$DI$29,ROWS($C$6:C38))</f>
        <v>34.149401005575434</v>
      </c>
      <c r="D38" s="69">
        <f>INDEX(INPUT!$O$8:'INPUT'!$DI$8,ROWS($C$6:D38))</f>
        <v>0.33000000000000013</v>
      </c>
      <c r="F38" s="68">
        <f>INDEX(IA!$E$12:'IA'!$BC$12,ROWS($C$6:F38))</f>
        <v>10.964781961431854</v>
      </c>
      <c r="G38" s="66">
        <f>INDEX(IA!$E$36:'IA'!$BC$36,ROWS($C$6:G38))</f>
        <v>1.2853480126893135E-3</v>
      </c>
      <c r="I38" s="100">
        <f>INDEX(IA!$E$15:'IA'!$BC$15,ROWS($I$6:I38))</f>
        <v>2.9098945475425353E-13</v>
      </c>
      <c r="J38" s="66">
        <f>INDEX(IA!$E$16:'IA'!$BC$16,ROWS($J$6:J38))</f>
        <v>2.9711423987777152E-8</v>
      </c>
      <c r="K38" s="66">
        <f>INDEX(IA!$E$17:'IA'!$BC$17,ROWS($K$6:K38))</f>
        <v>3.5568009225606101E-4</v>
      </c>
      <c r="L38" s="66">
        <f>INDEX(IA!$E$18:'IA'!$BC$18,ROWS($L$6:L38))</f>
        <v>8.0162716185883109E-4</v>
      </c>
      <c r="M38" s="66">
        <f>INDEX(IA!$E$19:'IA'!$BC$19,ROWS($M$6:M38))</f>
        <v>3.5628204897442117E-7</v>
      </c>
      <c r="N38" s="66">
        <f>INDEX(IA!$E$20:'IA'!$BC$20,ROWS($N$6:N38))</f>
        <v>5.7015628174283961E-7</v>
      </c>
      <c r="O38" s="66">
        <f>INDEX(IA!$E$21:'IA'!$BC$21,ROWS($O$6:O38))</f>
        <v>1.5949675090443094E-5</v>
      </c>
      <c r="P38" s="66">
        <f>INDEX(IA!$E$22:'IA'!$BC$22,ROWS($P$6:P38))</f>
        <v>1.5121812193652495E-5</v>
      </c>
      <c r="Q38" s="66">
        <f>INDEX(IA!$E$23:'IA'!$BC$23,ROWS($Q$6:Q38))</f>
        <v>3.8269387658829146E-13</v>
      </c>
      <c r="R38" s="66">
        <f>INDEX(IA!$E$24:'IA'!$BC$24,ROWS($R$6:R38))</f>
        <v>9.6196390699909706E-5</v>
      </c>
      <c r="S38" s="66">
        <f>INDEX(IA!$E$25:'IA'!$BC$25,ROWS($S$6:S38))</f>
        <v>8.7041485130612273E-14</v>
      </c>
      <c r="T38" s="66">
        <f>INDEX(IA!$E$26:'IA'!$BC$26,ROWS($T$6:T38))</f>
        <v>2.5388536939452422E-7</v>
      </c>
      <c r="U38" s="66">
        <f>INDEX(IA!$E$27:'IA'!$BC$27,ROWS($U$6:U38))</f>
        <v>0</v>
      </c>
      <c r="V38" s="66">
        <f>INDEX(IA!$E$28:'IA'!$BC$28,ROWS($V$6:V38))</f>
        <v>0</v>
      </c>
      <c r="W38" s="66">
        <f>INDEX(IA!$E$29:'IA'!$BC$29,ROWS($W$6:W38))</f>
        <v>0</v>
      </c>
      <c r="X38" s="66">
        <f>INDEX(IA!$E$30:'IA'!$BC$30,ROWS($X$6:X38))</f>
        <v>0</v>
      </c>
      <c r="Y38" s="66">
        <f>INDEX(IA!$E$31:'IA'!$BC$31,ROWS($Y$6:Y38))</f>
        <v>0</v>
      </c>
      <c r="Z38" s="66">
        <f>INDEX(IA!$E$32:'IA'!$BC$32,ROWS($Z$6:Z38))</f>
        <v>0</v>
      </c>
      <c r="AA38" s="66">
        <f>INDEX(IA!$E$33:'IA'!$BC$33,ROWS($AA$6:AA38))</f>
        <v>0</v>
      </c>
      <c r="AB38" s="69">
        <f>INDEX(IA!$E$34:'IA'!$BC$34,ROWS($AB$6:AB38))</f>
        <v>0</v>
      </c>
    </row>
    <row r="39" spans="3:28" x14ac:dyDescent="0.4">
      <c r="C39" s="68">
        <f>INDEX(INPUT!$O$29:'INPUT'!$DI$29,ROWS($C$6:C39))</f>
        <v>34.566376767237898</v>
      </c>
      <c r="D39" s="69">
        <f>INDEX(INPUT!$O$8:'INPUT'!$DI$8,ROWS($C$6:D39))</f>
        <v>0.34000000000000014</v>
      </c>
      <c r="F39" s="68">
        <f>INDEX(IA!$E$12:'IA'!$BC$12,ROWS($C$6:F39))</f>
        <v>18.197008586099834</v>
      </c>
      <c r="G39" s="66">
        <f>INDEX(IA!$E$36:'IA'!$BC$36,ROWS($C$6:G39))</f>
        <v>3.7118496420094349E-3</v>
      </c>
      <c r="I39" s="100">
        <f>INDEX(IA!$E$15:'IA'!$BC$15,ROWS($I$6:I39))</f>
        <v>9.7564178958009506E-12</v>
      </c>
      <c r="J39" s="66">
        <f>INDEX(IA!$E$16:'IA'!$BC$16,ROWS($J$6:J39))</f>
        <v>2.6271544895095644E-7</v>
      </c>
      <c r="K39" s="66">
        <f>INDEX(IA!$E$17:'IA'!$BC$17,ROWS($K$6:K39))</f>
        <v>1.0620521592664689E-3</v>
      </c>
      <c r="L39" s="66">
        <f>INDEX(IA!$E$18:'IA'!$BC$18,ROWS($L$6:L39))</f>
        <v>2.1782877864422456E-3</v>
      </c>
      <c r="M39" s="66">
        <f>INDEX(IA!$E$19:'IA'!$BC$19,ROWS($M$6:M39))</f>
        <v>2.3641212930636257E-6</v>
      </c>
      <c r="N39" s="66">
        <f>INDEX(IA!$E$20:'IA'!$BC$20,ROWS($N$6:N39))</f>
        <v>3.5831908999917061E-6</v>
      </c>
      <c r="O39" s="66">
        <f>INDEX(IA!$E$21:'IA'!$BC$21,ROWS($O$6:O39))</f>
        <v>6.820462174850217E-5</v>
      </c>
      <c r="P39" s="66">
        <f>INDEX(IA!$E$22:'IA'!$BC$22,ROWS($P$6:P39))</f>
        <v>6.5064120029600936E-5</v>
      </c>
      <c r="Q39" s="66">
        <f>INDEX(IA!$E$23:'IA'!$BC$23,ROWS($Q$6:Q39))</f>
        <v>1.2433165608172203E-11</v>
      </c>
      <c r="R39" s="66">
        <f>INDEX(IA!$E$24:'IA'!$BC$24,ROWS($R$6:R39))</f>
        <v>3.3418436206711366E-4</v>
      </c>
      <c r="S39" s="66">
        <f>INDEX(IA!$E$25:'IA'!$BC$25,ROWS($S$6:S39))</f>
        <v>3.3552050027196856E-12</v>
      </c>
      <c r="T39" s="66">
        <f>INDEX(IA!$E$26:'IA'!$BC$26,ROWS($T$6:T39))</f>
        <v>1.7519454140746404E-6</v>
      </c>
      <c r="U39" s="66">
        <f>INDEX(IA!$E$27:'IA'!$BC$27,ROWS($U$6:U39))</f>
        <v>0</v>
      </c>
      <c r="V39" s="66">
        <f>INDEX(IA!$E$28:'IA'!$BC$28,ROWS($V$6:V39))</f>
        <v>0</v>
      </c>
      <c r="W39" s="66">
        <f>INDEX(IA!$E$29:'IA'!$BC$29,ROWS($W$6:W39))</f>
        <v>0</v>
      </c>
      <c r="X39" s="66">
        <f>INDEX(IA!$E$30:'IA'!$BC$30,ROWS($X$6:X39))</f>
        <v>0</v>
      </c>
      <c r="Y39" s="66">
        <f>INDEX(IA!$E$31:'IA'!$BC$31,ROWS($Y$6:Y39))</f>
        <v>0</v>
      </c>
      <c r="Z39" s="66">
        <f>INDEX(IA!$E$32:'IA'!$BC$32,ROWS($Z$6:Z39))</f>
        <v>0</v>
      </c>
      <c r="AA39" s="66">
        <f>INDEX(IA!$E$33:'IA'!$BC$33,ROWS($AA$6:AA39))</f>
        <v>0</v>
      </c>
      <c r="AB39" s="69">
        <f>INDEX(IA!$E$34:'IA'!$BC$34,ROWS($AB$6:AB39))</f>
        <v>0</v>
      </c>
    </row>
    <row r="40" spans="3:28" x14ac:dyDescent="0.4">
      <c r="C40" s="68">
        <f>INDEX(INPUT!$O$29:'INPUT'!$DI$29,ROWS($C$6:C40))</f>
        <v>34.978831055788852</v>
      </c>
      <c r="D40" s="69">
        <f>INDEX(INPUT!$O$8:'INPUT'!$DI$8,ROWS($C$6:D40))</f>
        <v>0.35000000000000014</v>
      </c>
      <c r="F40" s="68">
        <f>INDEX(IA!$E$12:'IA'!$BC$12,ROWS($C$6:F40))</f>
        <v>30.199517204020204</v>
      </c>
      <c r="G40" s="66">
        <f>INDEX(IA!$E$36:'IA'!$BC$36,ROWS($C$6:G40))</f>
        <v>1.0830213059430549E-2</v>
      </c>
      <c r="I40" s="100">
        <f>INDEX(IA!$E$15:'IA'!$BC$15,ROWS($I$6:I40))</f>
        <v>3.2715885556200419E-10</v>
      </c>
      <c r="J40" s="66">
        <f>INDEX(IA!$E$16:'IA'!$BC$16,ROWS($J$6:J40))</f>
        <v>2.3229901048305024E-6</v>
      </c>
      <c r="K40" s="66">
        <f>INDEX(IA!$E$17:'IA'!$BC$17,ROWS($K$6:K40))</f>
        <v>3.1690367659786833E-3</v>
      </c>
      <c r="L40" s="66">
        <f>INDEX(IA!$E$18:'IA'!$BC$18,ROWS($L$6:L40))</f>
        <v>5.9121284520745609E-3</v>
      </c>
      <c r="M40" s="66">
        <f>INDEX(IA!$E$19:'IA'!$BC$19,ROWS($M$6:M40))</f>
        <v>1.568711610289153E-5</v>
      </c>
      <c r="N40" s="66">
        <f>INDEX(IA!$E$20:'IA'!$BC$20,ROWS($N$6:N40))</f>
        <v>2.2518658865156027E-5</v>
      </c>
      <c r="O40" s="66">
        <f>INDEX(IA!$E$21:'IA'!$BC$21,ROWS($O$6:O40))</f>
        <v>2.9163429371092953E-4</v>
      </c>
      <c r="P40" s="66">
        <f>INDEX(IA!$E$22:'IA'!$BC$22,ROWS($P$6:P40))</f>
        <v>2.7992614463034915E-4</v>
      </c>
      <c r="Q40" s="66">
        <f>INDEX(IA!$E$23:'IA'!$BC$23,ROWS($Q$6:Q40))</f>
        <v>4.039146794809767E-10</v>
      </c>
      <c r="R40" s="66">
        <f>INDEX(IA!$E$24:'IA'!$BC$24,ROWS($R$6:R40))</f>
        <v>1.1606080798471918E-3</v>
      </c>
      <c r="S40" s="66">
        <f>INDEX(IA!$E$25:'IA'!$BC$25,ROWS($S$6:S40))</f>
        <v>1.2935064130914498E-10</v>
      </c>
      <c r="T40" s="66">
        <f>INDEX(IA!$E$26:'IA'!$BC$26,ROWS($T$6:T40))</f>
        <v>1.2089310918228513E-5</v>
      </c>
      <c r="U40" s="66">
        <f>INDEX(IA!$E$27:'IA'!$BC$27,ROWS($U$6:U40))</f>
        <v>0</v>
      </c>
      <c r="V40" s="66">
        <f>INDEX(IA!$E$28:'IA'!$BC$28,ROWS($V$6:V40))</f>
        <v>0</v>
      </c>
      <c r="W40" s="66">
        <f>INDEX(IA!$E$29:'IA'!$BC$29,ROWS($W$6:W40))</f>
        <v>0</v>
      </c>
      <c r="X40" s="66">
        <f>INDEX(IA!$E$30:'IA'!$BC$30,ROWS($X$6:X40))</f>
        <v>0</v>
      </c>
      <c r="Y40" s="66">
        <f>INDEX(IA!$E$31:'IA'!$BC$31,ROWS($Y$6:Y40))</f>
        <v>0</v>
      </c>
      <c r="Z40" s="66">
        <f>INDEX(IA!$E$32:'IA'!$BC$32,ROWS($Z$6:Z40))</f>
        <v>0</v>
      </c>
      <c r="AA40" s="66">
        <f>INDEX(IA!$E$33:'IA'!$BC$33,ROWS($AA$6:AA40))</f>
        <v>0</v>
      </c>
      <c r="AB40" s="69">
        <f>INDEX(IA!$E$34:'IA'!$BC$34,ROWS($AB$6:AB40))</f>
        <v>0</v>
      </c>
    </row>
    <row r="41" spans="3:28" x14ac:dyDescent="0.4">
      <c r="C41" s="68">
        <f>INDEX(INPUT!$O$29:'INPUT'!$DI$29,ROWS($C$6:C41))</f>
        <v>35.38711855241371</v>
      </c>
      <c r="D41" s="69">
        <f>INDEX(INPUT!$O$8:'INPUT'!$DI$8,ROWS($C$6:D41))</f>
        <v>0.36000000000000015</v>
      </c>
      <c r="F41" s="68">
        <f>INDEX(IA!$E$12:'IA'!$BC$12,ROWS($C$6:F41))</f>
        <v>50.118723362727259</v>
      </c>
      <c r="G41" s="66">
        <f>INDEX(IA!$E$36:'IA'!$BC$36,ROWS($C$6:G41))</f>
        <v>3.1920773235366684E-2</v>
      </c>
      <c r="I41" s="100">
        <f>INDEX(IA!$E$15:'IA'!$BC$15,ROWS($I$6:I41))</f>
        <v>1.0970508723673333E-8</v>
      </c>
      <c r="J41" s="66">
        <f>INDEX(IA!$E$16:'IA'!$BC$16,ROWS($J$6:J41))</f>
        <v>2.0540244035527344E-5</v>
      </c>
      <c r="K41" s="66">
        <f>INDEX(IA!$E$17:'IA'!$BC$17,ROWS($K$6:K41))</f>
        <v>9.4362392958305952E-3</v>
      </c>
      <c r="L41" s="66">
        <f>INDEX(IA!$E$18:'IA'!$BC$18,ROWS($L$6:L41))</f>
        <v>1.599471110968087E-2</v>
      </c>
      <c r="M41" s="66">
        <f>INDEX(IA!$E$19:'IA'!$BC$19,ROWS($M$6:M41))</f>
        <v>1.0408788001503577E-4</v>
      </c>
      <c r="N41" s="66">
        <f>INDEX(IA!$E$20:'IA'!$BC$20,ROWS($N$6:N41))</f>
        <v>1.4151203234191723E-4</v>
      </c>
      <c r="O41" s="66">
        <f>INDEX(IA!$E$21:'IA'!$BC$21,ROWS($O$6:O41))</f>
        <v>1.2465348265362497E-3</v>
      </c>
      <c r="P41" s="66">
        <f>INDEX(IA!$E$22:'IA'!$BC$22,ROWS($P$6:P41))</f>
        <v>1.2039023588100717E-3</v>
      </c>
      <c r="Q41" s="66">
        <f>INDEX(IA!$E$23:'IA'!$BC$23,ROWS($Q$6:Q41))</f>
        <v>1.3121974951069149E-8</v>
      </c>
      <c r="R41" s="66">
        <f>INDEX(IA!$E$24:'IA'!$BC$24,ROWS($R$6:R41))</f>
        <v>4.0266226080035716E-3</v>
      </c>
      <c r="S41" s="66">
        <f>INDEX(IA!$E$25:'IA'!$BC$25,ROWS($S$6:S41))</f>
        <v>4.9866858420344329E-9</v>
      </c>
      <c r="T41" s="66">
        <f>INDEX(IA!$E$26:'IA'!$BC$26,ROWS($T$6:T41))</f>
        <v>8.3419825781083645E-5</v>
      </c>
      <c r="U41" s="66">
        <f>INDEX(IA!$E$27:'IA'!$BC$27,ROWS($U$6:U41))</f>
        <v>0</v>
      </c>
      <c r="V41" s="66">
        <f>INDEX(IA!$E$28:'IA'!$BC$28,ROWS($V$6:V41))</f>
        <v>0</v>
      </c>
      <c r="W41" s="66">
        <f>INDEX(IA!$E$29:'IA'!$BC$29,ROWS($W$6:W41))</f>
        <v>0</v>
      </c>
      <c r="X41" s="66">
        <f>INDEX(IA!$E$30:'IA'!$BC$30,ROWS($X$6:X41))</f>
        <v>0</v>
      </c>
      <c r="Y41" s="66">
        <f>INDEX(IA!$E$31:'IA'!$BC$31,ROWS($Y$6:Y41))</f>
        <v>0</v>
      </c>
      <c r="Z41" s="66">
        <f>INDEX(IA!$E$32:'IA'!$BC$32,ROWS($Z$6:Z41))</f>
        <v>0</v>
      </c>
      <c r="AA41" s="66">
        <f>INDEX(IA!$E$33:'IA'!$BC$33,ROWS($AA$6:AA41))</f>
        <v>0</v>
      </c>
      <c r="AB41" s="69">
        <f>INDEX(IA!$E$34:'IA'!$BC$34,ROWS($AB$6:AB41))</f>
        <v>0</v>
      </c>
    </row>
    <row r="42" spans="3:28" x14ac:dyDescent="0.4">
      <c r="C42" s="68">
        <f>INDEX(INPUT!$O$29:'INPUT'!$DI$29,ROWS($C$6:C42))</f>
        <v>35.791573380626083</v>
      </c>
      <c r="D42" s="69">
        <f>INDEX(INPUT!$O$8:'INPUT'!$DI$8,ROWS($C$6:D42))</f>
        <v>0.37000000000000016</v>
      </c>
      <c r="F42" s="68">
        <f>INDEX(IA!$E$12:'IA'!$BC$12,ROWS($C$6:F42))</f>
        <v>83.176377110267126</v>
      </c>
      <c r="G42" s="66">
        <f>INDEX(IA!$E$36:'IA'!$BC$36,ROWS($C$6:G42))</f>
        <v>9.4292225846248967E-2</v>
      </c>
      <c r="I42" s="100">
        <f>INDEX(IA!$E$15:'IA'!$BC$15,ROWS($I$6:I42))</f>
        <v>3.6787031421070537E-7</v>
      </c>
      <c r="J42" s="66">
        <f>INDEX(IA!$E$16:'IA'!$BC$16,ROWS($J$6:J42))</f>
        <v>1.8160709689307719E-4</v>
      </c>
      <c r="K42" s="66">
        <f>INDEX(IA!$E$17:'IA'!$BC$17,ROWS($K$6:K42))</f>
        <v>2.7922913647198788E-2</v>
      </c>
      <c r="L42" s="66">
        <f>INDEX(IA!$E$18:'IA'!$BC$18,ROWS($L$6:L42))</f>
        <v>4.2897224595000893E-2</v>
      </c>
      <c r="M42" s="66">
        <f>INDEX(IA!$E$19:'IA'!$BC$19,ROWS($M$6:M42))</f>
        <v>6.9047671541955236E-4</v>
      </c>
      <c r="N42" s="66">
        <f>INDEX(IA!$E$20:'IA'!$BC$20,ROWS($N$6:N42))</f>
        <v>8.8901209188019248E-4</v>
      </c>
      <c r="O42" s="66">
        <f>INDEX(IA!$E$21:'IA'!$BC$21,ROWS($O$6:O42))</f>
        <v>5.3197449861752677E-3</v>
      </c>
      <c r="P42" s="66">
        <f>INDEX(IA!$E$22:'IA'!$BC$22,ROWS($P$6:P42))</f>
        <v>5.169830996014535E-3</v>
      </c>
      <c r="Q42" s="66">
        <f>INDEX(IA!$E$23:'IA'!$BC$23,ROWS($Q$6:Q42))</f>
        <v>4.2629350727185766E-7</v>
      </c>
      <c r="R42" s="66">
        <f>INDEX(IA!$E$24:'IA'!$BC$24,ROWS($R$6:R42))</f>
        <v>1.3920515539983302E-2</v>
      </c>
      <c r="S42" s="66">
        <f>INDEX(IA!$E$25:'IA'!$BC$25,ROWS($S$6:S42))</f>
        <v>1.9224516234483957E-7</v>
      </c>
      <c r="T42" s="66">
        <f>INDEX(IA!$E$26:'IA'!$BC$26,ROWS($T$6:T42))</f>
        <v>5.7550038230314016E-4</v>
      </c>
      <c r="U42" s="66">
        <f>INDEX(IA!$E$27:'IA'!$BC$27,ROWS($U$6:U42))</f>
        <v>0</v>
      </c>
      <c r="V42" s="66">
        <f>INDEX(IA!$E$28:'IA'!$BC$28,ROWS($V$6:V42))</f>
        <v>0</v>
      </c>
      <c r="W42" s="66">
        <f>INDEX(IA!$E$29:'IA'!$BC$29,ROWS($W$6:W42))</f>
        <v>0</v>
      </c>
      <c r="X42" s="66">
        <f>INDEX(IA!$E$30:'IA'!$BC$30,ROWS($X$6:X42))</f>
        <v>0</v>
      </c>
      <c r="Y42" s="66">
        <f>INDEX(IA!$E$31:'IA'!$BC$31,ROWS($Y$6:Y42))</f>
        <v>0</v>
      </c>
      <c r="Z42" s="66">
        <f>INDEX(IA!$E$32:'IA'!$BC$32,ROWS($Z$6:Z42))</f>
        <v>0</v>
      </c>
      <c r="AA42" s="66">
        <f>INDEX(IA!$E$33:'IA'!$BC$33,ROWS($AA$6:AA42))</f>
        <v>0</v>
      </c>
      <c r="AB42" s="69">
        <f>INDEX(IA!$E$34:'IA'!$BC$34,ROWS($AB$6:AB42))</f>
        <v>0</v>
      </c>
    </row>
    <row r="43" spans="3:28" x14ac:dyDescent="0.4">
      <c r="C43" s="68">
        <f>INDEX(INPUT!$O$29:'INPUT'!$DI$29,ROWS($C$6:C43))</f>
        <v>36.192511486105538</v>
      </c>
      <c r="D43" s="69">
        <f>INDEX(INPUT!$O$8:'INPUT'!$DI$8,ROWS($C$6:D43))</f>
        <v>0.38000000000000017</v>
      </c>
      <c r="F43" s="68">
        <f>INDEX(IA!$E$12:'IA'!$BC$12,ROWS($C$6:F43))</f>
        <v>138.03842646028872</v>
      </c>
      <c r="G43" s="66">
        <f>INDEX(IA!$E$36:'IA'!$BC$36,ROWS($C$6:G43))</f>
        <v>0.26905534992336066</v>
      </c>
      <c r="I43" s="100">
        <f>INDEX(IA!$E$15:'IA'!$BC$15,ROWS($I$6:I43))</f>
        <v>1.233559772195747E-5</v>
      </c>
      <c r="J43" s="66">
        <f>INDEX(IA!$E$16:'IA'!$BC$16,ROWS($J$6:J43))</f>
        <v>1.6046701230050253E-3</v>
      </c>
      <c r="K43" s="66">
        <f>INDEX(IA!$E$17:'IA'!$BC$17,ROWS($K$6:K43))</f>
        <v>8.1114020807174558E-2</v>
      </c>
      <c r="L43" s="66">
        <f>INDEX(IA!$E$18:'IA'!$BC$18,ROWS($L$6:L43))</f>
        <v>0.11238948038100405</v>
      </c>
      <c r="M43" s="66">
        <f>INDEX(IA!$E$19:'IA'!$BC$19,ROWS($M$6:M43))</f>
        <v>4.572780986948799E-3</v>
      </c>
      <c r="N43" s="66">
        <f>INDEX(IA!$E$20:'IA'!$BC$20,ROWS($N$6:N43))</f>
        <v>5.573965567223671E-3</v>
      </c>
      <c r="O43" s="66">
        <f>INDEX(IA!$E$21:'IA'!$BC$21,ROWS($O$6:O43))</f>
        <v>2.2551642983778764E-2</v>
      </c>
      <c r="P43" s="66">
        <f>INDEX(IA!$E$22:'IA'!$BC$22,ROWS($P$6:P43))</f>
        <v>2.2055457271653367E-2</v>
      </c>
      <c r="Q43" s="66">
        <f>INDEX(IA!$E$23:'IA'!$BC$23,ROWS($Q$6:Q43))</f>
        <v>1.38489040957257E-5</v>
      </c>
      <c r="R43" s="66">
        <f>INDEX(IA!$E$24:'IA'!$BC$24,ROWS($R$6:R43))</f>
        <v>4.7538072986028523E-2</v>
      </c>
      <c r="S43" s="66">
        <f>INDEX(IA!$E$25:'IA'!$BC$25,ROWS($S$6:S43))</f>
        <v>7.4113496068006768E-6</v>
      </c>
      <c r="T43" s="66">
        <f>INDEX(IA!$E$26:'IA'!$BC$26,ROWS($T$6:T43))</f>
        <v>3.964528316609206E-3</v>
      </c>
      <c r="U43" s="66">
        <f>INDEX(IA!$E$27:'IA'!$BC$27,ROWS($U$6:U43))</f>
        <v>0</v>
      </c>
      <c r="V43" s="66">
        <f>INDEX(IA!$E$28:'IA'!$BC$28,ROWS($V$6:V43))</f>
        <v>0</v>
      </c>
      <c r="W43" s="66">
        <f>INDEX(IA!$E$29:'IA'!$BC$29,ROWS($W$6:W43))</f>
        <v>0</v>
      </c>
      <c r="X43" s="66">
        <f>INDEX(IA!$E$30:'IA'!$BC$30,ROWS($X$6:X43))</f>
        <v>0</v>
      </c>
      <c r="Y43" s="66">
        <f>INDEX(IA!$E$31:'IA'!$BC$31,ROWS($Y$6:Y43))</f>
        <v>0</v>
      </c>
      <c r="Z43" s="66">
        <f>INDEX(IA!$E$32:'IA'!$BC$32,ROWS($Z$6:Z43))</f>
        <v>0</v>
      </c>
      <c r="AA43" s="66">
        <f>INDEX(IA!$E$33:'IA'!$BC$33,ROWS($AA$6:AA43))</f>
        <v>0</v>
      </c>
      <c r="AB43" s="69">
        <f>INDEX(IA!$E$34:'IA'!$BC$34,ROWS($AB$6:AB43))</f>
        <v>0</v>
      </c>
    </row>
    <row r="44" spans="3:28" x14ac:dyDescent="0.4">
      <c r="C44" s="68">
        <f>INDEX(INPUT!$O$29:'INPUT'!$DI$29,ROWS($C$6:C44))</f>
        <v>36.590232752345294</v>
      </c>
      <c r="D44" s="69">
        <f>INDEX(INPUT!$O$8:'INPUT'!$DI$8,ROWS($C$6:D44))</f>
        <v>0.39000000000000018</v>
      </c>
      <c r="F44" s="68">
        <f>INDEX(IA!$E$12:'IA'!$BC$12,ROWS($C$6:F44))</f>
        <v>229.08676527677702</v>
      </c>
      <c r="G44" s="66">
        <f>INDEX(IA!$E$36:'IA'!$BC$36,ROWS($C$6:G44))</f>
        <v>0.64932653460309719</v>
      </c>
      <c r="I44" s="100">
        <f>INDEX(IA!$E$15:'IA'!$BC$15,ROWS($I$6:I44))</f>
        <v>4.1356246087231874E-4</v>
      </c>
      <c r="J44" s="66">
        <f>INDEX(IA!$E$16:'IA'!$BC$16,ROWS($J$6:J44))</f>
        <v>1.4099923092355415E-2</v>
      </c>
      <c r="K44" s="66">
        <f>INDEX(IA!$E$17:'IA'!$BC$17,ROWS($K$6:K44))</f>
        <v>0.2232856558960703</v>
      </c>
      <c r="L44" s="66">
        <f>INDEX(IA!$E$18:'IA'!$BC$18,ROWS($L$6:L44))</f>
        <v>0.27688704939615816</v>
      </c>
      <c r="M44" s="66">
        <f>INDEX(IA!$E$19:'IA'!$BC$19,ROWS($M$6:M44))</f>
        <v>2.9954651426265189E-2</v>
      </c>
      <c r="N44" s="66">
        <f>INDEX(IA!$E$20:'IA'!$BC$20,ROWS($N$6:N44))</f>
        <v>3.4518230834019392E-2</v>
      </c>
      <c r="O44" s="66">
        <f>INDEX(IA!$E$21:'IA'!$BC$21,ROWS($O$6:O44))</f>
        <v>9.293647260278326E-2</v>
      </c>
      <c r="P44" s="66">
        <f>INDEX(IA!$E$22:'IA'!$BC$22,ROWS($P$6:P44))</f>
        <v>9.1501306446550523E-2</v>
      </c>
      <c r="Q44" s="66">
        <f>INDEX(IA!$E$23:'IA'!$BC$23,ROWS($Q$6:Q44))</f>
        <v>4.498112631388107E-4</v>
      </c>
      <c r="R44" s="66">
        <f>INDEX(IA!$E$24:'IA'!$BC$24,ROWS($R$6:R44))</f>
        <v>0.15567758479228899</v>
      </c>
      <c r="S44" s="66">
        <f>INDEX(IA!$E$25:'IA'!$BC$25,ROWS($S$6:S44))</f>
        <v>2.8568031457187892E-4</v>
      </c>
      <c r="T44" s="66">
        <f>INDEX(IA!$E$26:'IA'!$BC$26,ROWS($T$6:T44))</f>
        <v>2.7039475579365591E-2</v>
      </c>
      <c r="U44" s="66">
        <f>INDEX(IA!$E$27:'IA'!$BC$27,ROWS($U$6:U44))</f>
        <v>0</v>
      </c>
      <c r="V44" s="66">
        <f>INDEX(IA!$E$28:'IA'!$BC$28,ROWS($V$6:V44))</f>
        <v>0</v>
      </c>
      <c r="W44" s="66">
        <f>INDEX(IA!$E$29:'IA'!$BC$29,ROWS($W$6:W44))</f>
        <v>0</v>
      </c>
      <c r="X44" s="66">
        <f>INDEX(IA!$E$30:'IA'!$BC$30,ROWS($X$6:X44))</f>
        <v>0</v>
      </c>
      <c r="Y44" s="66">
        <f>INDEX(IA!$E$31:'IA'!$BC$31,ROWS($Y$6:Y44))</f>
        <v>0</v>
      </c>
      <c r="Z44" s="66">
        <f>INDEX(IA!$E$32:'IA'!$BC$32,ROWS($Z$6:Z44))</f>
        <v>0</v>
      </c>
      <c r="AA44" s="66">
        <f>INDEX(IA!$E$33:'IA'!$BC$33,ROWS($AA$6:AA44))</f>
        <v>0</v>
      </c>
      <c r="AB44" s="69">
        <f>INDEX(IA!$E$34:'IA'!$BC$34,ROWS($AB$6:AB44))</f>
        <v>0</v>
      </c>
    </row>
    <row r="45" spans="3:28" x14ac:dyDescent="0.4">
      <c r="C45" s="68">
        <f>INDEX(INPUT!$O$29:'INPUT'!$DI$29,ROWS($C$6:C45))</f>
        <v>36.985022892751566</v>
      </c>
      <c r="D45" s="69">
        <f>INDEX(INPUT!$O$8:'INPUT'!$DI$8,ROWS($C$6:D45))</f>
        <v>0.40000000000000019</v>
      </c>
      <c r="F45" s="68">
        <f>INDEX(IA!$E$12:'IA'!$BC$12,ROWS($C$6:F45))</f>
        <v>380.18939632056163</v>
      </c>
      <c r="G45" s="66">
        <f>INDEX(IA!$E$36:'IA'!$BC$36,ROWS($C$6:G45))</f>
        <v>0.97831355307285739</v>
      </c>
      <c r="I45" s="100">
        <f>INDEX(IA!$E$15:'IA'!$BC$15,ROWS($I$6:I45))</f>
        <v>1.3774964141938684E-2</v>
      </c>
      <c r="J45" s="66">
        <f>INDEX(IA!$E$16:'IA'!$BC$16,ROWS($J$6:J45))</f>
        <v>0.117999078169302</v>
      </c>
      <c r="K45" s="66">
        <f>INDEX(IA!$E$17:'IA'!$BC$17,ROWS($K$6:K45))</f>
        <v>0.52988170681834612</v>
      </c>
      <c r="L45" s="66">
        <f>INDEX(IA!$E$18:'IA'!$BC$18,ROWS($L$6:L45))</f>
        <v>0.58585496258019032</v>
      </c>
      <c r="M45" s="66">
        <f>INDEX(IA!$E$19:'IA'!$BC$19,ROWS($M$6:M45))</f>
        <v>0.18274414386185467</v>
      </c>
      <c r="N45" s="66">
        <f>INDEX(IA!$E$20:'IA'!$BC$20,ROWS($N$6:N45))</f>
        <v>0.19809514935178585</v>
      </c>
      <c r="O45" s="66">
        <f>INDEX(IA!$E$21:'IA'!$BC$21,ROWS($O$6:O45))</f>
        <v>0.34106288656503747</v>
      </c>
      <c r="P45" s="66">
        <f>INDEX(IA!$E$22:'IA'!$BC$22,ROWS($P$6:P45))</f>
        <v>0.33827293200680741</v>
      </c>
      <c r="Q45" s="66">
        <f>INDEX(IA!$E$23:'IA'!$BC$23,ROWS($Q$6:Q45))</f>
        <v>1.451000623934573E-2</v>
      </c>
      <c r="R45" s="66">
        <f>INDEX(IA!$E$24:'IA'!$BC$24,ROWS($R$6:R45))</f>
        <v>0.44452954488991858</v>
      </c>
      <c r="S45" s="66">
        <f>INDEX(IA!$E$25:'IA'!$BC$25,ROWS($S$6:S45))</f>
        <v>1.0954589726157815E-2</v>
      </c>
      <c r="T45" s="66">
        <f>INDEX(IA!$E$26:'IA'!$BC$26,ROWS($T$6:T45))</f>
        <v>0.17234267448584151</v>
      </c>
      <c r="U45" s="66">
        <f>INDEX(IA!$E$27:'IA'!$BC$27,ROWS($U$6:U45))</f>
        <v>0</v>
      </c>
      <c r="V45" s="66">
        <f>INDEX(IA!$E$28:'IA'!$BC$28,ROWS($V$6:V45))</f>
        <v>0</v>
      </c>
      <c r="W45" s="66">
        <f>INDEX(IA!$E$29:'IA'!$BC$29,ROWS($W$6:W45))</f>
        <v>0</v>
      </c>
      <c r="X45" s="66">
        <f>INDEX(IA!$E$30:'IA'!$BC$30,ROWS($X$6:X45))</f>
        <v>0</v>
      </c>
      <c r="Y45" s="66">
        <f>INDEX(IA!$E$31:'IA'!$BC$31,ROWS($Y$6:Y45))</f>
        <v>0</v>
      </c>
      <c r="Z45" s="66">
        <f>INDEX(IA!$E$32:'IA'!$BC$32,ROWS($Z$6:Z45))</f>
        <v>0</v>
      </c>
      <c r="AA45" s="66">
        <f>INDEX(IA!$E$33:'IA'!$BC$33,ROWS($AA$6:AA45))</f>
        <v>0</v>
      </c>
      <c r="AB45" s="69">
        <f>INDEX(IA!$E$34:'IA'!$BC$34,ROWS($AB$6:AB45))</f>
        <v>0</v>
      </c>
    </row>
    <row r="46" spans="3:28" x14ac:dyDescent="0.4">
      <c r="C46" s="68">
        <f>INDEX(INPUT!$O$29:'INPUT'!$DI$29,ROWS($C$6:C46))</f>
        <v>37.377155153389424</v>
      </c>
      <c r="D46" s="69">
        <f>INDEX(INPUT!$O$8:'INPUT'!$DI$8,ROWS($C$6:D46))</f>
        <v>0.4100000000000002</v>
      </c>
      <c r="F46" s="68">
        <f>INDEX(IA!$E$12:'IA'!$BC$12,ROWS($C$6:F46))</f>
        <v>630.95734448019482</v>
      </c>
      <c r="G46" s="66">
        <f>INDEX(IA!$E$36:'IA'!$BC$36,ROWS($C$6:G46))</f>
        <v>0.99999994744382248</v>
      </c>
      <c r="I46" s="100">
        <f>INDEX(IA!$E$15:'IA'!$BC$15,ROWS($I$6:I46))</f>
        <v>0.3719416272818995</v>
      </c>
      <c r="J46" s="66">
        <f>INDEX(IA!$E$16:'IA'!$BC$16,ROWS($J$6:J46))</f>
        <v>0.67052363143819949</v>
      </c>
      <c r="K46" s="66">
        <f>INDEX(IA!$E$17:'IA'!$BC$17,ROWS($K$6:K46))</f>
        <v>0.89507656096539479</v>
      </c>
      <c r="L46" s="66">
        <f>INDEX(IA!$E$18:'IA'!$BC$18,ROWS($L$6:L46))</f>
        <v>0.90901734632676878</v>
      </c>
      <c r="M46" s="66">
        <f>INDEX(IA!$E$19:'IA'!$BC$19,ROWS($M$6:M46))</f>
        <v>0.73791129393138821</v>
      </c>
      <c r="N46" s="66">
        <f>INDEX(IA!$E$20:'IA'!$BC$20,ROWS($N$6:N46))</f>
        <v>0.75028091968839083</v>
      </c>
      <c r="O46" s="66">
        <f>INDEX(IA!$E$21:'IA'!$BC$21,ROWS($O$6:O46))</f>
        <v>0.83199845146695117</v>
      </c>
      <c r="P46" s="66">
        <f>INDEX(IA!$E$22:'IA'!$BC$22,ROWS($P$6:P46))</f>
        <v>0.83079165435184477</v>
      </c>
      <c r="Q46" s="66">
        <f>INDEX(IA!$E$23:'IA'!$BC$23,ROWS($Q$6:Q46))</f>
        <v>0.37801538764549536</v>
      </c>
      <c r="R46" s="66">
        <f>INDEX(IA!$E$24:'IA'!$BC$24,ROWS($R$6:R46))</f>
        <v>0.87032637460445095</v>
      </c>
      <c r="S46" s="66">
        <f>INDEX(IA!$E$25:'IA'!$BC$25,ROWS($S$6:S46))</f>
        <v>0.34600015630550718</v>
      </c>
      <c r="T46" s="66">
        <f>INDEX(IA!$E$26:'IA'!$BC$26,ROWS($T$6:T46))</f>
        <v>0.72890323279906211</v>
      </c>
      <c r="U46" s="66">
        <f>INDEX(IA!$E$27:'IA'!$BC$27,ROWS($U$6:U46))</f>
        <v>0</v>
      </c>
      <c r="V46" s="66">
        <f>INDEX(IA!$E$28:'IA'!$BC$28,ROWS($V$6:V46))</f>
        <v>0</v>
      </c>
      <c r="W46" s="66">
        <f>INDEX(IA!$E$29:'IA'!$BC$29,ROWS($W$6:W46))</f>
        <v>0</v>
      </c>
      <c r="X46" s="66">
        <f>INDEX(IA!$E$30:'IA'!$BC$30,ROWS($X$6:X46))</f>
        <v>0</v>
      </c>
      <c r="Y46" s="66">
        <f>INDEX(IA!$E$31:'IA'!$BC$31,ROWS($Y$6:Y46))</f>
        <v>0</v>
      </c>
      <c r="Z46" s="66">
        <f>INDEX(IA!$E$32:'IA'!$BC$32,ROWS($Z$6:Z46))</f>
        <v>0</v>
      </c>
      <c r="AA46" s="66">
        <f>INDEX(IA!$E$33:'IA'!$BC$33,ROWS($AA$6:AA46))</f>
        <v>0</v>
      </c>
      <c r="AB46" s="69">
        <f>INDEX(IA!$E$34:'IA'!$BC$34,ROWS($AB$6:AB46))</f>
        <v>0</v>
      </c>
    </row>
    <row r="47" spans="3:28" x14ac:dyDescent="0.4">
      <c r="C47" s="68">
        <f>INDEX(INPUT!$O$29:'INPUT'!$DI$29,ROWS($C$6:C47))</f>
        <v>37.76689185535669</v>
      </c>
      <c r="D47" s="69">
        <f>INDEX(INPUT!$O$8:'INPUT'!$DI$8,ROWS($C$6:D47))</f>
        <v>0.42000000000000021</v>
      </c>
      <c r="F47" s="68">
        <f>INDEX(IA!$E$12:'IA'!$BC$12,ROWS($C$6:F47))</f>
        <v>1047.1285480508991</v>
      </c>
      <c r="G47" s="66">
        <f>INDEX(IA!$E$36:'IA'!$BC$36,ROWS($C$6:G47))</f>
        <v>1</v>
      </c>
      <c r="I47" s="100">
        <f>INDEX(IA!$E$15:'IA'!$BC$15,ROWS($I$6:I47))</f>
        <v>0.99999983157666894</v>
      </c>
      <c r="J47" s="66">
        <f>INDEX(IA!$E$16:'IA'!$BC$16,ROWS($J$6:J47))</f>
        <v>0.99994548858014642</v>
      </c>
      <c r="K47" s="66">
        <f>INDEX(IA!$E$17:'IA'!$BC$17,ROWS($K$6:K47))</f>
        <v>0.9988106337418956</v>
      </c>
      <c r="L47" s="66">
        <f>INDEX(IA!$E$18:'IA'!$BC$18,ROWS($L$6:L47))</f>
        <v>0.99852363490690033</v>
      </c>
      <c r="M47" s="66">
        <f>INDEX(IA!$E$19:'IA'!$BC$19,ROWS($M$6:M47))</f>
        <v>0.99986161447227839</v>
      </c>
      <c r="N47" s="66">
        <f>INDEX(IA!$E$20:'IA'!$BC$20,ROWS($N$6:N47))</f>
        <v>0.99983660700269572</v>
      </c>
      <c r="O47" s="66">
        <f>INDEX(IA!$E$21:'IA'!$BC$21,ROWS($O$6:O47))</f>
        <v>0.99951340466383953</v>
      </c>
      <c r="P47" s="66">
        <f>INDEX(IA!$E$22:'IA'!$BC$22,ROWS($P$6:P47))</f>
        <v>0.99952128937779416</v>
      </c>
      <c r="Q47" s="66">
        <f>INDEX(IA!$E$23:'IA'!$BC$23,ROWS($Q$6:Q47))</f>
        <v>0.99999980023507107</v>
      </c>
      <c r="R47" s="66">
        <f>INDEX(IA!$E$24:'IA'!$BC$24,ROWS($R$6:R47))</f>
        <v>0.9991726346321802</v>
      </c>
      <c r="S47" s="66">
        <f>INDEX(IA!$E$25:'IA'!$BC$25,ROWS($S$6:S47))</f>
        <v>0.9999999223384447</v>
      </c>
      <c r="T47" s="66">
        <f>INDEX(IA!$E$26:'IA'!$BC$26,ROWS($T$6:T47))</f>
        <v>0.99987746771539532</v>
      </c>
      <c r="U47" s="66">
        <f>INDEX(IA!$E$27:'IA'!$BC$27,ROWS($U$6:U47))</f>
        <v>0</v>
      </c>
      <c r="V47" s="66">
        <f>INDEX(IA!$E$28:'IA'!$BC$28,ROWS($V$6:V47))</f>
        <v>0</v>
      </c>
      <c r="W47" s="66">
        <f>INDEX(IA!$E$29:'IA'!$BC$29,ROWS($W$6:W47))</f>
        <v>0</v>
      </c>
      <c r="X47" s="66">
        <f>INDEX(IA!$E$30:'IA'!$BC$30,ROWS($X$6:X47))</f>
        <v>0</v>
      </c>
      <c r="Y47" s="66">
        <f>INDEX(IA!$E$31:'IA'!$BC$31,ROWS($Y$6:Y47))</f>
        <v>0</v>
      </c>
      <c r="Z47" s="66">
        <f>INDEX(IA!$E$32:'IA'!$BC$32,ROWS($Z$6:Z47))</f>
        <v>0</v>
      </c>
      <c r="AA47" s="66">
        <f>INDEX(IA!$E$33:'IA'!$BC$33,ROWS($AA$6:AA47))</f>
        <v>0</v>
      </c>
      <c r="AB47" s="69">
        <f>INDEX(IA!$E$34:'IA'!$BC$34,ROWS($AB$6:AB47))</f>
        <v>0</v>
      </c>
    </row>
    <row r="48" spans="3:28" x14ac:dyDescent="0.4">
      <c r="C48" s="68">
        <f>INDEX(INPUT!$O$29:'INPUT'!$DI$29,ROWS($C$6:C48))</f>
        <v>38.154485801540126</v>
      </c>
      <c r="D48" s="69">
        <f>INDEX(INPUT!$O$8:'INPUT'!$DI$8,ROWS($C$6:D48))</f>
        <v>0.43000000000000022</v>
      </c>
      <c r="F48" s="68">
        <f>INDEX(IA!$E$12:'IA'!$BC$12,ROWS($C$6:F48))</f>
        <v>1737.8008287493772</v>
      </c>
      <c r="G48" s="66">
        <f>INDEX(IA!$E$36:'IA'!$BC$36,ROWS($C$6:G48))</f>
        <v>1</v>
      </c>
      <c r="I48" s="100">
        <f>INDEX(IA!$E$15:'IA'!$BC$15,ROWS($I$6:I48))</f>
        <v>1</v>
      </c>
      <c r="J48" s="66">
        <f>INDEX(IA!$E$16:'IA'!$BC$16,ROWS($J$6:J48))</f>
        <v>1</v>
      </c>
      <c r="K48" s="66">
        <f>INDEX(IA!$E$17:'IA'!$BC$17,ROWS($K$6:K48))</f>
        <v>0.99999999816398444</v>
      </c>
      <c r="L48" s="66">
        <f>INDEX(IA!$E$18:'IA'!$BC$18,ROWS($L$6:L48))</f>
        <v>0.99999997993430811</v>
      </c>
      <c r="M48" s="66">
        <f>INDEX(IA!$E$19:'IA'!$BC$19,ROWS($M$6:M48))</f>
        <v>1</v>
      </c>
      <c r="N48" s="66">
        <f>INDEX(IA!$E$20:'IA'!$BC$20,ROWS($N$6:N48))</f>
        <v>1</v>
      </c>
      <c r="O48" s="66">
        <f>INDEX(IA!$E$21:'IA'!$BC$21,ROWS($O$6:O48))</f>
        <v>0.99999999999999323</v>
      </c>
      <c r="P48" s="66">
        <f>INDEX(IA!$E$22:'IA'!$BC$22,ROWS($P$6:P48))</f>
        <v>0.99999999999999478</v>
      </c>
      <c r="Q48" s="66">
        <f>INDEX(IA!$E$23:'IA'!$BC$23,ROWS($Q$6:Q48))</f>
        <v>1</v>
      </c>
      <c r="R48" s="66">
        <f>INDEX(IA!$E$24:'IA'!$BC$24,ROWS($R$6:R48))</f>
        <v>0.99999999998046263</v>
      </c>
      <c r="S48" s="66">
        <f>INDEX(IA!$E$25:'IA'!$BC$25,ROWS($S$6:S48))</f>
        <v>1</v>
      </c>
      <c r="T48" s="66">
        <f>INDEX(IA!$E$26:'IA'!$BC$26,ROWS($T$6:T48))</f>
        <v>1</v>
      </c>
      <c r="U48" s="66">
        <f>INDEX(IA!$E$27:'IA'!$BC$27,ROWS($U$6:U48))</f>
        <v>0</v>
      </c>
      <c r="V48" s="66">
        <f>INDEX(IA!$E$28:'IA'!$BC$28,ROWS($V$6:V48))</f>
        <v>0</v>
      </c>
      <c r="W48" s="66">
        <f>INDEX(IA!$E$29:'IA'!$BC$29,ROWS($W$6:W48))</f>
        <v>0</v>
      </c>
      <c r="X48" s="66">
        <f>INDEX(IA!$E$30:'IA'!$BC$30,ROWS($X$6:X48))</f>
        <v>0</v>
      </c>
      <c r="Y48" s="66">
        <f>INDEX(IA!$E$31:'IA'!$BC$31,ROWS($Y$6:Y48))</f>
        <v>0</v>
      </c>
      <c r="Z48" s="66">
        <f>INDEX(IA!$E$32:'IA'!$BC$32,ROWS($Z$6:Z48))</f>
        <v>0</v>
      </c>
      <c r="AA48" s="66">
        <f>INDEX(IA!$E$33:'IA'!$BC$33,ROWS($AA$6:AA48))</f>
        <v>0</v>
      </c>
      <c r="AB48" s="69">
        <f>INDEX(IA!$E$34:'IA'!$BC$34,ROWS($AB$6:AB48))</f>
        <v>0</v>
      </c>
    </row>
    <row r="49" spans="3:28" x14ac:dyDescent="0.4">
      <c r="C49" s="68">
        <f>INDEX(INPUT!$O$29:'INPUT'!$DI$29,ROWS($C$6:C49))</f>
        <v>38.540181569076246</v>
      </c>
      <c r="D49" s="69">
        <f>INDEX(INPUT!$O$8:'INPUT'!$DI$8,ROWS($C$6:D49))</f>
        <v>0.44000000000000022</v>
      </c>
      <c r="F49" s="68">
        <f>INDEX(IA!$E$12:'IA'!$BC$12,ROWS($C$6:F49))</f>
        <v>2884.0315031266132</v>
      </c>
      <c r="G49" s="66">
        <f>INDEX(IA!$E$36:'IA'!$BC$36,ROWS($C$6:G49))</f>
        <v>1</v>
      </c>
      <c r="I49" s="100">
        <f>INDEX(IA!$E$15:'IA'!$BC$15,ROWS($I$6:I49))</f>
        <v>1</v>
      </c>
      <c r="J49" s="66">
        <f>INDEX(IA!$E$16:'IA'!$BC$16,ROWS($J$6:J49))</f>
        <v>1</v>
      </c>
      <c r="K49" s="66">
        <f>INDEX(IA!$E$17:'IA'!$BC$17,ROWS($K$6:K49))</f>
        <v>1</v>
      </c>
      <c r="L49" s="66">
        <f>INDEX(IA!$E$18:'IA'!$BC$18,ROWS($L$6:L49))</f>
        <v>1</v>
      </c>
      <c r="M49" s="66">
        <f>INDEX(IA!$E$19:'IA'!$BC$19,ROWS($M$6:M49))</f>
        <v>1</v>
      </c>
      <c r="N49" s="66">
        <f>INDEX(IA!$E$20:'IA'!$BC$20,ROWS($N$6:N49))</f>
        <v>1</v>
      </c>
      <c r="O49" s="66">
        <f>INDEX(IA!$E$21:'IA'!$BC$21,ROWS($O$6:O49))</f>
        <v>1</v>
      </c>
      <c r="P49" s="66">
        <f>INDEX(IA!$E$22:'IA'!$BC$22,ROWS($P$6:P49))</f>
        <v>1</v>
      </c>
      <c r="Q49" s="66">
        <f>INDEX(IA!$E$23:'IA'!$BC$23,ROWS($Q$6:Q49))</f>
        <v>1</v>
      </c>
      <c r="R49" s="66">
        <f>INDEX(IA!$E$24:'IA'!$BC$24,ROWS($R$6:R49))</f>
        <v>1</v>
      </c>
      <c r="S49" s="66">
        <f>INDEX(IA!$E$25:'IA'!$BC$25,ROWS($S$6:S49))</f>
        <v>1</v>
      </c>
      <c r="T49" s="66">
        <f>INDEX(IA!$E$26:'IA'!$BC$26,ROWS($T$6:T49))</f>
        <v>1</v>
      </c>
      <c r="U49" s="66">
        <f>INDEX(IA!$E$27:'IA'!$BC$27,ROWS($U$6:U49))</f>
        <v>0</v>
      </c>
      <c r="V49" s="66">
        <f>INDEX(IA!$E$28:'IA'!$BC$28,ROWS($V$6:V49))</f>
        <v>0</v>
      </c>
      <c r="W49" s="66">
        <f>INDEX(IA!$E$29:'IA'!$BC$29,ROWS($W$6:W49))</f>
        <v>0</v>
      </c>
      <c r="X49" s="66">
        <f>INDEX(IA!$E$30:'IA'!$BC$30,ROWS($X$6:X49))</f>
        <v>0</v>
      </c>
      <c r="Y49" s="66">
        <f>INDEX(IA!$E$31:'IA'!$BC$31,ROWS($Y$6:Y49))</f>
        <v>0</v>
      </c>
      <c r="Z49" s="66">
        <f>INDEX(IA!$E$32:'IA'!$BC$32,ROWS($Z$6:Z49))</f>
        <v>0</v>
      </c>
      <c r="AA49" s="66">
        <f>INDEX(IA!$E$33:'IA'!$BC$33,ROWS($AA$6:AA49))</f>
        <v>0</v>
      </c>
      <c r="AB49" s="69">
        <f>INDEX(IA!$E$34:'IA'!$BC$34,ROWS($AB$6:AB49))</f>
        <v>0</v>
      </c>
    </row>
    <row r="50" spans="3:28" x14ac:dyDescent="0.4">
      <c r="C50" s="68">
        <f>INDEX(INPUT!$O$29:'INPUT'!$DI$29,ROWS($C$6:C50))</f>
        <v>38.924216706053862</v>
      </c>
      <c r="D50" s="69">
        <f>INDEX(INPUT!$O$8:'INPUT'!$DI$8,ROWS($C$6:D50))</f>
        <v>0.45000000000000023</v>
      </c>
      <c r="F50" s="68">
        <f>INDEX(IA!$E$12:'IA'!$BC$12,ROWS($C$6:F50))</f>
        <v>4786.3009232263848</v>
      </c>
      <c r="G50" s="66">
        <f>INDEX(IA!$E$36:'IA'!$BC$36,ROWS($C$6:G50))</f>
        <v>1</v>
      </c>
      <c r="I50" s="100">
        <f>INDEX(IA!$E$15:'IA'!$BC$15,ROWS($I$6:I50))</f>
        <v>1</v>
      </c>
      <c r="J50" s="66">
        <f>INDEX(IA!$E$16:'IA'!$BC$16,ROWS($J$6:J50))</f>
        <v>1</v>
      </c>
      <c r="K50" s="66">
        <f>INDEX(IA!$E$17:'IA'!$BC$17,ROWS($K$6:K50))</f>
        <v>1</v>
      </c>
      <c r="L50" s="66">
        <f>INDEX(IA!$E$18:'IA'!$BC$18,ROWS($L$6:L50))</f>
        <v>1</v>
      </c>
      <c r="M50" s="66">
        <f>INDEX(IA!$E$19:'IA'!$BC$19,ROWS($M$6:M50))</f>
        <v>1</v>
      </c>
      <c r="N50" s="66">
        <f>INDEX(IA!$E$20:'IA'!$BC$20,ROWS($N$6:N50))</f>
        <v>1</v>
      </c>
      <c r="O50" s="66">
        <f>INDEX(IA!$E$21:'IA'!$BC$21,ROWS($O$6:O50))</f>
        <v>1</v>
      </c>
      <c r="P50" s="66">
        <f>INDEX(IA!$E$22:'IA'!$BC$22,ROWS($P$6:P50))</f>
        <v>1</v>
      </c>
      <c r="Q50" s="66">
        <f>INDEX(IA!$E$23:'IA'!$BC$23,ROWS($Q$6:Q50))</f>
        <v>1</v>
      </c>
      <c r="R50" s="66">
        <f>INDEX(IA!$E$24:'IA'!$BC$24,ROWS($R$6:R50))</f>
        <v>1</v>
      </c>
      <c r="S50" s="66">
        <f>INDEX(IA!$E$25:'IA'!$BC$25,ROWS($S$6:S50))</f>
        <v>1</v>
      </c>
      <c r="T50" s="66">
        <f>INDEX(IA!$E$26:'IA'!$BC$26,ROWS($T$6:T50))</f>
        <v>1</v>
      </c>
      <c r="U50" s="66">
        <f>INDEX(IA!$E$27:'IA'!$BC$27,ROWS($U$6:U50))</f>
        <v>0</v>
      </c>
      <c r="V50" s="66">
        <f>INDEX(IA!$E$28:'IA'!$BC$28,ROWS($V$6:V50))</f>
        <v>0</v>
      </c>
      <c r="W50" s="66">
        <f>INDEX(IA!$E$29:'IA'!$BC$29,ROWS($W$6:W50))</f>
        <v>0</v>
      </c>
      <c r="X50" s="66">
        <f>INDEX(IA!$E$30:'IA'!$BC$30,ROWS($X$6:X50))</f>
        <v>0</v>
      </c>
      <c r="Y50" s="66">
        <f>INDEX(IA!$E$31:'IA'!$BC$31,ROWS($Y$6:Y50))</f>
        <v>0</v>
      </c>
      <c r="Z50" s="66">
        <f>INDEX(IA!$E$32:'IA'!$BC$32,ROWS($Z$6:Z50))</f>
        <v>0</v>
      </c>
      <c r="AA50" s="66">
        <f>INDEX(IA!$E$33:'IA'!$BC$33,ROWS($AA$6:AA50))</f>
        <v>0</v>
      </c>
      <c r="AB50" s="69">
        <f>INDEX(IA!$E$34:'IA'!$BC$34,ROWS($AB$6:AB50))</f>
        <v>0</v>
      </c>
    </row>
    <row r="51" spans="3:28" x14ac:dyDescent="0.4">
      <c r="C51" s="68">
        <f>INDEX(INPUT!$O$29:'INPUT'!$DI$29,ROWS($C$6:C51))</f>
        <v>39.306822848741348</v>
      </c>
      <c r="D51" s="69">
        <f>INDEX(INPUT!$O$8:'INPUT'!$DI$8,ROWS($C$6:D51))</f>
        <v>0.46000000000000024</v>
      </c>
      <c r="F51" s="68">
        <f>INDEX(IA!$E$12:'IA'!$BC$12,ROWS($C$6:F51))</f>
        <v>7943.2823472428299</v>
      </c>
      <c r="G51" s="66">
        <f>INDEX(IA!$E$36:'IA'!$BC$36,ROWS($C$6:G51))</f>
        <v>1</v>
      </c>
      <c r="I51" s="100">
        <f>INDEX(IA!$E$15:'IA'!$BC$15,ROWS($I$6:I51))</f>
        <v>1</v>
      </c>
      <c r="J51" s="66">
        <f>INDEX(IA!$E$16:'IA'!$BC$16,ROWS($J$6:J51))</f>
        <v>1</v>
      </c>
      <c r="K51" s="66">
        <f>INDEX(IA!$E$17:'IA'!$BC$17,ROWS($K$6:K51))</f>
        <v>1</v>
      </c>
      <c r="L51" s="66">
        <f>INDEX(IA!$E$18:'IA'!$BC$18,ROWS($L$6:L51))</f>
        <v>1</v>
      </c>
      <c r="M51" s="66">
        <f>INDEX(IA!$E$19:'IA'!$BC$19,ROWS($M$6:M51))</f>
        <v>1</v>
      </c>
      <c r="N51" s="66">
        <f>INDEX(IA!$E$20:'IA'!$BC$20,ROWS($N$6:N51))</f>
        <v>1</v>
      </c>
      <c r="O51" s="66">
        <f>INDEX(IA!$E$21:'IA'!$BC$21,ROWS($O$6:O51))</f>
        <v>1</v>
      </c>
      <c r="P51" s="66">
        <f>INDEX(IA!$E$22:'IA'!$BC$22,ROWS($P$6:P51))</f>
        <v>1</v>
      </c>
      <c r="Q51" s="66">
        <f>INDEX(IA!$E$23:'IA'!$BC$23,ROWS($Q$6:Q51))</f>
        <v>1</v>
      </c>
      <c r="R51" s="66">
        <f>INDEX(IA!$E$24:'IA'!$BC$24,ROWS($R$6:R51))</f>
        <v>1</v>
      </c>
      <c r="S51" s="66">
        <f>INDEX(IA!$E$25:'IA'!$BC$25,ROWS($S$6:S51))</f>
        <v>1</v>
      </c>
      <c r="T51" s="66">
        <f>INDEX(IA!$E$26:'IA'!$BC$26,ROWS($T$6:T51))</f>
        <v>1</v>
      </c>
      <c r="U51" s="66">
        <f>INDEX(IA!$E$27:'IA'!$BC$27,ROWS($U$6:U51))</f>
        <v>0</v>
      </c>
      <c r="V51" s="66">
        <f>INDEX(IA!$E$28:'IA'!$BC$28,ROWS($V$6:V51))</f>
        <v>0</v>
      </c>
      <c r="W51" s="66">
        <f>INDEX(IA!$E$29:'IA'!$BC$29,ROWS($W$6:W51))</f>
        <v>0</v>
      </c>
      <c r="X51" s="66">
        <f>INDEX(IA!$E$30:'IA'!$BC$30,ROWS($X$6:X51))</f>
        <v>0</v>
      </c>
      <c r="Y51" s="66">
        <f>INDEX(IA!$E$31:'IA'!$BC$31,ROWS($Y$6:Y51))</f>
        <v>0</v>
      </c>
      <c r="Z51" s="66">
        <f>INDEX(IA!$E$32:'IA'!$BC$32,ROWS($Z$6:Z51))</f>
        <v>0</v>
      </c>
      <c r="AA51" s="66">
        <f>INDEX(IA!$E$33:'IA'!$BC$33,ROWS($AA$6:AA51))</f>
        <v>0</v>
      </c>
      <c r="AB51" s="69">
        <f>INDEX(IA!$E$34:'IA'!$BC$34,ROWS($AB$6:AB51))</f>
        <v>0</v>
      </c>
    </row>
    <row r="52" spans="3:28" x14ac:dyDescent="0.4">
      <c r="C52" s="68">
        <f>INDEX(INPUT!$O$29:'INPUT'!$DI$29,ROWS($C$6:C52))</f>
        <v>39.688226773810079</v>
      </c>
      <c r="D52" s="69">
        <f>INDEX(INPUT!$O$8:'INPUT'!$DI$8,ROWS($C$6:D52))</f>
        <v>0.47000000000000025</v>
      </c>
      <c r="F52" s="68">
        <f>INDEX(IA!$E$12:'IA'!$BC$12,ROWS($C$6:F52))</f>
        <v>13182.567385564067</v>
      </c>
      <c r="G52" s="66">
        <f>INDEX(IA!$E$36:'IA'!$BC$36,ROWS($C$6:G52))</f>
        <v>1</v>
      </c>
      <c r="I52" s="100">
        <f>INDEX(IA!$E$15:'IA'!$BC$15,ROWS($I$6:I52))</f>
        <v>1</v>
      </c>
      <c r="J52" s="66">
        <f>INDEX(IA!$E$16:'IA'!$BC$16,ROWS($J$6:J52))</f>
        <v>1</v>
      </c>
      <c r="K52" s="66">
        <f>INDEX(IA!$E$17:'IA'!$BC$17,ROWS($K$6:K52))</f>
        <v>1</v>
      </c>
      <c r="L52" s="66">
        <f>INDEX(IA!$E$18:'IA'!$BC$18,ROWS($L$6:L52))</f>
        <v>1</v>
      </c>
      <c r="M52" s="66">
        <f>INDEX(IA!$E$19:'IA'!$BC$19,ROWS($M$6:M52))</f>
        <v>1</v>
      </c>
      <c r="N52" s="66">
        <f>INDEX(IA!$E$20:'IA'!$BC$20,ROWS($N$6:N52))</f>
        <v>1</v>
      </c>
      <c r="O52" s="66">
        <f>INDEX(IA!$E$21:'IA'!$BC$21,ROWS($O$6:O52))</f>
        <v>1</v>
      </c>
      <c r="P52" s="66">
        <f>INDEX(IA!$E$22:'IA'!$BC$22,ROWS($P$6:P52))</f>
        <v>1</v>
      </c>
      <c r="Q52" s="66">
        <f>INDEX(IA!$E$23:'IA'!$BC$23,ROWS($Q$6:Q52))</f>
        <v>1</v>
      </c>
      <c r="R52" s="66">
        <f>INDEX(IA!$E$24:'IA'!$BC$24,ROWS($R$6:R52))</f>
        <v>1</v>
      </c>
      <c r="S52" s="66">
        <f>INDEX(IA!$E$25:'IA'!$BC$25,ROWS($S$6:S52))</f>
        <v>1</v>
      </c>
      <c r="T52" s="66">
        <f>INDEX(IA!$E$26:'IA'!$BC$26,ROWS($T$6:T52))</f>
        <v>1</v>
      </c>
      <c r="U52" s="66">
        <f>INDEX(IA!$E$27:'IA'!$BC$27,ROWS($U$6:U52))</f>
        <v>0</v>
      </c>
      <c r="V52" s="66">
        <f>INDEX(IA!$E$28:'IA'!$BC$28,ROWS($V$6:V52))</f>
        <v>0</v>
      </c>
      <c r="W52" s="66">
        <f>INDEX(IA!$E$29:'IA'!$BC$29,ROWS($W$6:W52))</f>
        <v>0</v>
      </c>
      <c r="X52" s="66">
        <f>INDEX(IA!$E$30:'IA'!$BC$30,ROWS($X$6:X52))</f>
        <v>0</v>
      </c>
      <c r="Y52" s="66">
        <f>INDEX(IA!$E$31:'IA'!$BC$31,ROWS($Y$6:Y52))</f>
        <v>0</v>
      </c>
      <c r="Z52" s="66">
        <f>INDEX(IA!$E$32:'IA'!$BC$32,ROWS($Z$6:Z52))</f>
        <v>0</v>
      </c>
      <c r="AA52" s="66">
        <f>INDEX(IA!$E$33:'IA'!$BC$33,ROWS($AA$6:AA52))</f>
        <v>0</v>
      </c>
      <c r="AB52" s="69">
        <f>INDEX(IA!$E$34:'IA'!$BC$34,ROWS($AB$6:AB52))</f>
        <v>0</v>
      </c>
    </row>
    <row r="53" spans="3:28" x14ac:dyDescent="0.4">
      <c r="C53" s="68">
        <f>INDEX(INPUT!$O$29:'INPUT'!$DI$29,ROWS($C$6:C53))</f>
        <v>40.068651398584848</v>
      </c>
      <c r="D53" s="69">
        <f>INDEX(INPUT!$O$8:'INPUT'!$DI$8,ROWS($C$6:D53))</f>
        <v>0.48000000000000026</v>
      </c>
      <c r="F53" s="68">
        <f>INDEX(IA!$E$12:'IA'!$BC$12,ROWS($C$6:F53))</f>
        <v>21877.61623949555</v>
      </c>
      <c r="G53" s="66">
        <f>INDEX(IA!$E$36:'IA'!$BC$36,ROWS($C$6:G53))</f>
        <v>1</v>
      </c>
      <c r="I53" s="100">
        <f>INDEX(IA!$E$15:'IA'!$BC$15,ROWS($I$6:I53))</f>
        <v>1</v>
      </c>
      <c r="J53" s="66">
        <f>INDEX(IA!$E$16:'IA'!$BC$16,ROWS($J$6:J53))</f>
        <v>1</v>
      </c>
      <c r="K53" s="66">
        <f>INDEX(IA!$E$17:'IA'!$BC$17,ROWS($K$6:K53))</f>
        <v>1</v>
      </c>
      <c r="L53" s="66">
        <f>INDEX(IA!$E$18:'IA'!$BC$18,ROWS($L$6:L53))</f>
        <v>1</v>
      </c>
      <c r="M53" s="66">
        <f>INDEX(IA!$E$19:'IA'!$BC$19,ROWS($M$6:M53))</f>
        <v>1</v>
      </c>
      <c r="N53" s="66">
        <f>INDEX(IA!$E$20:'IA'!$BC$20,ROWS($N$6:N53))</f>
        <v>1</v>
      </c>
      <c r="O53" s="66">
        <f>INDEX(IA!$E$21:'IA'!$BC$21,ROWS($O$6:O53))</f>
        <v>1</v>
      </c>
      <c r="P53" s="66">
        <f>INDEX(IA!$E$22:'IA'!$BC$22,ROWS($P$6:P53))</f>
        <v>1</v>
      </c>
      <c r="Q53" s="66">
        <f>INDEX(IA!$E$23:'IA'!$BC$23,ROWS($Q$6:Q53))</f>
        <v>1</v>
      </c>
      <c r="R53" s="66">
        <f>INDEX(IA!$E$24:'IA'!$BC$24,ROWS($R$6:R53))</f>
        <v>1</v>
      </c>
      <c r="S53" s="66">
        <f>INDEX(IA!$E$25:'IA'!$BC$25,ROWS($S$6:S53))</f>
        <v>1</v>
      </c>
      <c r="T53" s="66">
        <f>INDEX(IA!$E$26:'IA'!$BC$26,ROWS($T$6:T53))</f>
        <v>1</v>
      </c>
      <c r="U53" s="66">
        <f>INDEX(IA!$E$27:'IA'!$BC$27,ROWS($U$6:U53))</f>
        <v>0</v>
      </c>
      <c r="V53" s="66">
        <f>INDEX(IA!$E$28:'IA'!$BC$28,ROWS($V$6:V53))</f>
        <v>0</v>
      </c>
      <c r="W53" s="66">
        <f>INDEX(IA!$E$29:'IA'!$BC$29,ROWS($W$6:W53))</f>
        <v>0</v>
      </c>
      <c r="X53" s="66">
        <f>INDEX(IA!$E$30:'IA'!$BC$30,ROWS($X$6:X53))</f>
        <v>0</v>
      </c>
      <c r="Y53" s="66">
        <f>INDEX(IA!$E$31:'IA'!$BC$31,ROWS($Y$6:Y53))</f>
        <v>0</v>
      </c>
      <c r="Z53" s="66">
        <f>INDEX(IA!$E$32:'IA'!$BC$32,ROWS($Z$6:Z53))</f>
        <v>0</v>
      </c>
      <c r="AA53" s="66">
        <f>INDEX(IA!$E$33:'IA'!$BC$33,ROWS($AA$6:AA53))</f>
        <v>0</v>
      </c>
      <c r="AB53" s="69">
        <f>INDEX(IA!$E$34:'IA'!$BC$34,ROWS($AB$6:AB53))</f>
        <v>0</v>
      </c>
    </row>
    <row r="54" spans="3:28" x14ac:dyDescent="0.4">
      <c r="C54" s="68">
        <f>INDEX(INPUT!$O$29:'INPUT'!$DI$29,ROWS($C$6:C54))</f>
        <v>40.448316741230549</v>
      </c>
      <c r="D54" s="69">
        <f>INDEX(INPUT!$O$8:'INPUT'!$DI$8,ROWS($C$6:D54))</f>
        <v>0.49000000000000027</v>
      </c>
      <c r="F54" s="68">
        <f>INDEX(IA!$E$12:'IA'!$BC$12,ROWS($C$6:F54))</f>
        <v>36307.805477010232</v>
      </c>
      <c r="G54" s="66">
        <f>INDEX(IA!$E$36:'IA'!$BC$36,ROWS($C$6:G54))</f>
        <v>1</v>
      </c>
      <c r="I54" s="100">
        <f>INDEX(IA!$E$15:'IA'!$BC$15,ROWS($I$6:I54))</f>
        <v>1</v>
      </c>
      <c r="J54" s="66">
        <f>INDEX(IA!$E$16:'IA'!$BC$16,ROWS($J$6:J54))</f>
        <v>1</v>
      </c>
      <c r="K54" s="66">
        <f>INDEX(IA!$E$17:'IA'!$BC$17,ROWS($K$6:K54))</f>
        <v>1</v>
      </c>
      <c r="L54" s="66">
        <f>INDEX(IA!$E$18:'IA'!$BC$18,ROWS($L$6:L54))</f>
        <v>1</v>
      </c>
      <c r="M54" s="66">
        <f>INDEX(IA!$E$19:'IA'!$BC$19,ROWS($M$6:M54))</f>
        <v>1</v>
      </c>
      <c r="N54" s="66">
        <f>INDEX(IA!$E$20:'IA'!$BC$20,ROWS($N$6:N54))</f>
        <v>1</v>
      </c>
      <c r="O54" s="66">
        <f>INDEX(IA!$E$21:'IA'!$BC$21,ROWS($O$6:O54))</f>
        <v>1</v>
      </c>
      <c r="P54" s="66">
        <f>INDEX(IA!$E$22:'IA'!$BC$22,ROWS($P$6:P54))</f>
        <v>1</v>
      </c>
      <c r="Q54" s="66">
        <f>INDEX(IA!$E$23:'IA'!$BC$23,ROWS($Q$6:Q54))</f>
        <v>1</v>
      </c>
      <c r="R54" s="66">
        <f>INDEX(IA!$E$24:'IA'!$BC$24,ROWS($R$6:R54))</f>
        <v>1</v>
      </c>
      <c r="S54" s="66">
        <f>INDEX(IA!$E$25:'IA'!$BC$25,ROWS($S$6:S54))</f>
        <v>1</v>
      </c>
      <c r="T54" s="66">
        <f>INDEX(IA!$E$26:'IA'!$BC$26,ROWS($T$6:T54))</f>
        <v>1</v>
      </c>
      <c r="U54" s="66">
        <f>INDEX(IA!$E$27:'IA'!$BC$27,ROWS($U$6:U54))</f>
        <v>0</v>
      </c>
      <c r="V54" s="66">
        <f>INDEX(IA!$E$28:'IA'!$BC$28,ROWS($V$6:V54))</f>
        <v>0</v>
      </c>
      <c r="W54" s="66">
        <f>INDEX(IA!$E$29:'IA'!$BC$29,ROWS($W$6:W54))</f>
        <v>0</v>
      </c>
      <c r="X54" s="66">
        <f>INDEX(IA!$E$30:'IA'!$BC$30,ROWS($X$6:X54))</f>
        <v>0</v>
      </c>
      <c r="Y54" s="66">
        <f>INDEX(IA!$E$31:'IA'!$BC$31,ROWS($Y$6:Y54))</f>
        <v>0</v>
      </c>
      <c r="Z54" s="66">
        <f>INDEX(IA!$E$32:'IA'!$BC$32,ROWS($Z$6:Z54))</f>
        <v>0</v>
      </c>
      <c r="AA54" s="66">
        <f>INDEX(IA!$E$33:'IA'!$BC$33,ROWS($AA$6:AA54))</f>
        <v>0</v>
      </c>
      <c r="AB54" s="69">
        <f>INDEX(IA!$E$34:'IA'!$BC$34,ROWS($AB$6:AB54))</f>
        <v>0</v>
      </c>
    </row>
    <row r="55" spans="3:28" x14ac:dyDescent="0.4">
      <c r="C55" s="68">
        <f>INDEX(INPUT!$O$29:'INPUT'!$DI$29,ROWS($C$6:C55))</f>
        <v>40.827440851940317</v>
      </c>
      <c r="D55" s="69">
        <f>INDEX(INPUT!$O$8:'INPUT'!$DI$8,ROWS($C$6:D55))</f>
        <v>0.50000000000000022</v>
      </c>
      <c r="F55" s="68">
        <f>INDEX(IA!$E$12:'IA'!$BC$12,ROWS($C$6:F55))</f>
        <v>60255.958607435699</v>
      </c>
      <c r="G55" s="66">
        <f>INDEX(IA!$E$36:'IA'!$BC$36,ROWS($C$6:G55))</f>
        <v>1</v>
      </c>
      <c r="I55" s="100">
        <f>INDEX(IA!$E$15:'IA'!$BC$15,ROWS($I$6:I55))</f>
        <v>1</v>
      </c>
      <c r="J55" s="66">
        <f>INDEX(IA!$E$16:'IA'!$BC$16,ROWS($J$6:J55))</f>
        <v>1</v>
      </c>
      <c r="K55" s="66">
        <f>INDEX(IA!$E$17:'IA'!$BC$17,ROWS($K$6:K55))</f>
        <v>1</v>
      </c>
      <c r="L55" s="66">
        <f>INDEX(IA!$E$18:'IA'!$BC$18,ROWS($L$6:L55))</f>
        <v>1</v>
      </c>
      <c r="M55" s="66">
        <f>INDEX(IA!$E$19:'IA'!$BC$19,ROWS($M$6:M55))</f>
        <v>1</v>
      </c>
      <c r="N55" s="66">
        <f>INDEX(IA!$E$20:'IA'!$BC$20,ROWS($N$6:N55))</f>
        <v>1</v>
      </c>
      <c r="O55" s="66">
        <f>INDEX(IA!$E$21:'IA'!$BC$21,ROWS($O$6:O55))</f>
        <v>1</v>
      </c>
      <c r="P55" s="66">
        <f>INDEX(IA!$E$22:'IA'!$BC$22,ROWS($P$6:P55))</f>
        <v>1</v>
      </c>
      <c r="Q55" s="66">
        <f>INDEX(IA!$E$23:'IA'!$BC$23,ROWS($Q$6:Q55))</f>
        <v>1</v>
      </c>
      <c r="R55" s="66">
        <f>INDEX(IA!$E$24:'IA'!$BC$24,ROWS($R$6:R55))</f>
        <v>1</v>
      </c>
      <c r="S55" s="66">
        <f>INDEX(IA!$E$25:'IA'!$BC$25,ROWS($S$6:S55))</f>
        <v>1</v>
      </c>
      <c r="T55" s="66">
        <f>INDEX(IA!$E$26:'IA'!$BC$26,ROWS($T$6:T55))</f>
        <v>1</v>
      </c>
      <c r="U55" s="66">
        <f>INDEX(IA!$E$27:'IA'!$BC$27,ROWS($U$6:U55))</f>
        <v>0</v>
      </c>
      <c r="V55" s="66">
        <f>INDEX(IA!$E$28:'IA'!$BC$28,ROWS($V$6:V55))</f>
        <v>0</v>
      </c>
      <c r="W55" s="66">
        <f>INDEX(IA!$E$29:'IA'!$BC$29,ROWS($W$6:W55))</f>
        <v>0</v>
      </c>
      <c r="X55" s="66">
        <f>INDEX(IA!$E$30:'IA'!$BC$30,ROWS($X$6:X55))</f>
        <v>0</v>
      </c>
      <c r="Y55" s="66">
        <f>INDEX(IA!$E$31:'IA'!$BC$31,ROWS($Y$6:Y55))</f>
        <v>0</v>
      </c>
      <c r="Z55" s="66">
        <f>INDEX(IA!$E$32:'IA'!$BC$32,ROWS($Z$6:Z55))</f>
        <v>0</v>
      </c>
      <c r="AA55" s="66">
        <f>INDEX(IA!$E$33:'IA'!$BC$33,ROWS($AA$6:AA55))</f>
        <v>0</v>
      </c>
      <c r="AB55" s="69">
        <f>INDEX(IA!$E$34:'IA'!$BC$34,ROWS($AB$6:AB55))</f>
        <v>0</v>
      </c>
    </row>
    <row r="56" spans="3:28" ht="15" thickBot="1" x14ac:dyDescent="0.45">
      <c r="C56" s="68">
        <f>INDEX(INPUT!$O$29:'INPUT'!$DI$29,ROWS($C$6:C56))</f>
        <v>41.206240725594405</v>
      </c>
      <c r="D56" s="69">
        <f>INDEX(INPUT!$O$8:'INPUT'!$DI$8,ROWS($C$6:D56))</f>
        <v>0.51000000000000023</v>
      </c>
      <c r="F56" s="70">
        <f>INDEX(IA!$E$12:'IA'!$BC$12,ROWS($C$6:F56))</f>
        <v>100000</v>
      </c>
      <c r="G56" s="71">
        <f>INDEX(IA!$E$36:'IA'!$BC$36,ROWS($C$6:G56))</f>
        <v>1</v>
      </c>
      <c r="H56" s="11"/>
      <c r="I56" s="101">
        <f>INDEX(IA!$E$15:'IA'!$BC$15,ROWS($I$6:I56))</f>
        <v>1</v>
      </c>
      <c r="J56" s="71">
        <f>INDEX(IA!$E$16:'IA'!$BC$16,ROWS($J$6:J56))</f>
        <v>1</v>
      </c>
      <c r="K56" s="71">
        <f>INDEX(IA!$E$17:'IA'!$BC$17,ROWS($K$6:K56))</f>
        <v>1</v>
      </c>
      <c r="L56" s="71">
        <f>INDEX(IA!$E$18:'IA'!$BC$18,ROWS($L$6:L56))</f>
        <v>1</v>
      </c>
      <c r="M56" s="71">
        <f>INDEX(IA!$E$19:'IA'!$BC$19,ROWS($M$6:M56))</f>
        <v>1</v>
      </c>
      <c r="N56" s="71">
        <f>INDEX(IA!$E$20:'IA'!$BC$20,ROWS($N$6:N56))</f>
        <v>1</v>
      </c>
      <c r="O56" s="71">
        <f>INDEX(IA!$E$21:'IA'!$BC$21,ROWS($O$6:O56))</f>
        <v>1</v>
      </c>
      <c r="P56" s="71">
        <f>INDEX(IA!$E$22:'IA'!$BC$22,ROWS($P$6:P56))</f>
        <v>1</v>
      </c>
      <c r="Q56" s="71">
        <f>INDEX(IA!$E$23:'IA'!$BC$23,ROWS($Q$6:Q56))</f>
        <v>1</v>
      </c>
      <c r="R56" s="71">
        <f>INDEX(IA!$E$24:'IA'!$BC$24,ROWS($R$6:R56))</f>
        <v>1</v>
      </c>
      <c r="S56" s="71">
        <f>INDEX(IA!$E$25:'IA'!$BC$25,ROWS($S$6:S56))</f>
        <v>1</v>
      </c>
      <c r="T56" s="71">
        <f>INDEX(IA!$E$26:'IA'!$BC$26,ROWS($T$6:T56))</f>
        <v>1</v>
      </c>
      <c r="U56" s="71">
        <f>INDEX(IA!$E$27:'IA'!$BC$27,ROWS($U$6:U56))</f>
        <v>0</v>
      </c>
      <c r="V56" s="71">
        <f>INDEX(IA!$E$28:'IA'!$BC$28,ROWS($V$6:V56))</f>
        <v>0</v>
      </c>
      <c r="W56" s="71">
        <f>INDEX(IA!$E$29:'IA'!$BC$29,ROWS($W$6:W56))</f>
        <v>0</v>
      </c>
      <c r="X56" s="71">
        <f>INDEX(IA!$E$30:'IA'!$BC$30,ROWS($X$6:X56))</f>
        <v>0</v>
      </c>
      <c r="Y56" s="71">
        <f>INDEX(IA!$E$31:'IA'!$BC$31,ROWS($Y$6:Y56))</f>
        <v>0</v>
      </c>
      <c r="Z56" s="71">
        <f>INDEX(IA!$E$32:'IA'!$BC$32,ROWS($Z$6:Z56))</f>
        <v>0</v>
      </c>
      <c r="AA56" s="71">
        <f>INDEX(IA!$E$33:'IA'!$BC$33,ROWS($AA$6:AA56))</f>
        <v>0</v>
      </c>
      <c r="AB56" s="72">
        <f>INDEX(IA!$E$34:'IA'!$BC$34,ROWS($AB$6:AB56))</f>
        <v>0</v>
      </c>
    </row>
    <row r="57" spans="3:28" x14ac:dyDescent="0.4">
      <c r="C57" s="68">
        <f>INDEX(INPUT!$O$29:'INPUT'!$DI$29,ROWS($C$6:C57))</f>
        <v>41.58493320598987</v>
      </c>
      <c r="D57" s="69">
        <f>INDEX(INPUT!$O$8:'INPUT'!$DI$8,ROWS($C$6:D57))</f>
        <v>0.52000000000000024</v>
      </c>
      <c r="F57" s="54"/>
    </row>
    <row r="58" spans="3:28" x14ac:dyDescent="0.4">
      <c r="C58" s="68">
        <f>INDEX(INPUT!$O$29:'INPUT'!$DI$29,ROWS($C$6:C58))</f>
        <v>41.963735891588001</v>
      </c>
      <c r="D58" s="69">
        <f>INDEX(INPUT!$O$8:'INPUT'!$DI$8,ROWS($C$6:D58))</f>
        <v>0.53000000000000025</v>
      </c>
      <c r="F58" s="54"/>
    </row>
    <row r="59" spans="3:28" x14ac:dyDescent="0.4">
      <c r="C59" s="68">
        <f>INDEX(INPUT!$O$29:'INPUT'!$DI$29,ROWS($C$6:C59))</f>
        <v>42.34286805278164</v>
      </c>
      <c r="D59" s="69">
        <f>INDEX(INPUT!$O$8:'INPUT'!$DI$8,ROWS($C$6:D59))</f>
        <v>0.54000000000000026</v>
      </c>
      <c r="F59" s="54"/>
    </row>
    <row r="60" spans="3:28" x14ac:dyDescent="0.4">
      <c r="C60" s="68">
        <f>INDEX(INPUT!$O$29:'INPUT'!$DI$29,ROWS($C$6:C60))</f>
        <v>42.722551570953485</v>
      </c>
      <c r="D60" s="69">
        <f>INDEX(INPUT!$O$8:'INPUT'!$DI$8,ROWS($C$6:D60))</f>
        <v>0.55000000000000027</v>
      </c>
      <c r="F60" s="54"/>
    </row>
    <row r="61" spans="3:28" x14ac:dyDescent="0.4">
      <c r="C61" s="68">
        <f>INDEX(INPUT!$O$29:'INPUT'!$DI$29,ROWS($C$6:C61))</f>
        <v>43.103011910085769</v>
      </c>
      <c r="D61" s="69">
        <f>INDEX(INPUT!$O$8:'INPUT'!$DI$8,ROWS($C$6:D61))</f>
        <v>0.56000000000000028</v>
      </c>
      <c r="F61" s="54"/>
    </row>
    <row r="62" spans="3:28" x14ac:dyDescent="0.4">
      <c r="C62" s="68">
        <f>INDEX(INPUT!$O$29:'INPUT'!$DI$29,ROWS($C$6:C62))</f>
        <v>43.484479132411543</v>
      </c>
      <c r="D62" s="69">
        <f>INDEX(INPUT!$O$8:'INPUT'!$DI$8,ROWS($C$6:D62))</f>
        <v>0.57000000000000028</v>
      </c>
      <c r="F62" s="54"/>
    </row>
    <row r="63" spans="3:28" x14ac:dyDescent="0.4">
      <c r="C63" s="68">
        <f>INDEX(INPUT!$O$29:'INPUT'!$DI$29,ROWS($C$6:C63))</f>
        <v>43.867188970592288</v>
      </c>
      <c r="D63" s="69">
        <f>INDEX(INPUT!$O$8:'INPUT'!$DI$8,ROWS($C$6:D63))</f>
        <v>0.58000000000000029</v>
      </c>
    </row>
    <row r="64" spans="3:28" x14ac:dyDescent="0.4">
      <c r="C64" s="68">
        <f>INDEX(INPUT!$O$29:'INPUT'!$DI$29,ROWS($C$6:C64))</f>
        <v>44.251383970204316</v>
      </c>
      <c r="D64" s="69">
        <f>INDEX(INPUT!$O$8:'INPUT'!$DI$8,ROWS($C$6:D64))</f>
        <v>0.5900000000000003</v>
      </c>
    </row>
    <row r="65" spans="3:4" x14ac:dyDescent="0.4">
      <c r="C65" s="68">
        <f>INDEX(INPUT!$O$29:'INPUT'!$DI$29,ROWS($C$6:C65))</f>
        <v>44.637314717963335</v>
      </c>
      <c r="D65" s="69">
        <f>INDEX(INPUT!$O$8:'INPUT'!$DI$8,ROWS($C$6:D65))</f>
        <v>0.60000000000000031</v>
      </c>
    </row>
    <row r="66" spans="3:4" x14ac:dyDescent="0.4">
      <c r="C66" s="68">
        <f>INDEX(INPUT!$O$29:'INPUT'!$DI$29,ROWS($C$6:C66))</f>
        <v>45.025241173180007</v>
      </c>
      <c r="D66" s="69">
        <f>INDEX(INPUT!$O$8:'INPUT'!$DI$8,ROWS($C$6:D66))</f>
        <v>0.61000000000000032</v>
      </c>
    </row>
    <row r="67" spans="3:4" x14ac:dyDescent="0.4">
      <c r="C67" s="68">
        <f>INDEX(INPUT!$O$29:'INPUT'!$DI$29,ROWS($C$6:C67))</f>
        <v>45.415434122498162</v>
      </c>
      <c r="D67" s="69">
        <f>INDEX(INPUT!$O$8:'INPUT'!$DI$8,ROWS($C$6:D67))</f>
        <v>0.62000000000000033</v>
      </c>
    </row>
    <row r="68" spans="3:4" x14ac:dyDescent="0.4">
      <c r="C68" s="68">
        <f>INDEX(INPUT!$O$29:'INPUT'!$DI$29,ROWS($C$6:C68))</f>
        <v>45.80817678112912</v>
      </c>
      <c r="D68" s="69">
        <f>INDEX(INPUT!$O$8:'INPUT'!$DI$8,ROWS($C$6:D68))</f>
        <v>0.63000000000000034</v>
      </c>
    </row>
    <row r="69" spans="3:4" x14ac:dyDescent="0.4">
      <c r="C69" s="68">
        <f>INDEX(INPUT!$O$29:'INPUT'!$DI$29,ROWS($C$6:C69))</f>
        <v>46.203766567696889</v>
      </c>
      <c r="D69" s="69">
        <f>INDEX(INPUT!$O$8:'INPUT'!$DI$8,ROWS($C$6:D69))</f>
        <v>0.64000000000000035</v>
      </c>
    </row>
    <row r="70" spans="3:4" x14ac:dyDescent="0.4">
      <c r="C70" s="68">
        <f>INDEX(INPUT!$O$29:'INPUT'!$DI$29,ROWS($C$6:C70))</f>
        <v>46.602517084623742</v>
      </c>
      <c r="D70" s="69">
        <f>INDEX(INPUT!$O$8:'INPUT'!$DI$8,ROWS($C$6:D70))</f>
        <v>0.65000000000000036</v>
      </c>
    </row>
    <row r="71" spans="3:4" x14ac:dyDescent="0.4">
      <c r="C71" s="68">
        <f>INDEX(INPUT!$O$29:'INPUT'!$DI$29,ROWS($C$6:C71))</f>
        <v>47.004760341941626</v>
      </c>
      <c r="D71" s="69">
        <f>INDEX(INPUT!$O$8:'INPUT'!$DI$8,ROWS($C$6:D71))</f>
        <v>0.66000000000000036</v>
      </c>
    </row>
    <row r="72" spans="3:4" x14ac:dyDescent="0.4">
      <c r="C72" s="68">
        <f>INDEX(INPUT!$O$29:'INPUT'!$DI$29,ROWS($C$6:C72))</f>
        <v>47.410849269806498</v>
      </c>
      <c r="D72" s="69">
        <f>INDEX(INPUT!$O$8:'INPUT'!$DI$8,ROWS($C$6:D72))</f>
        <v>0.67000000000000037</v>
      </c>
    </row>
    <row r="73" spans="3:4" x14ac:dyDescent="0.4">
      <c r="C73" s="68">
        <f>INDEX(INPUT!$O$29:'INPUT'!$DI$29,ROWS($C$6:C73))</f>
        <v>47.821160574201841</v>
      </c>
      <c r="D73" s="69">
        <f>INDEX(INPUT!$O$8:'INPUT'!$DI$8,ROWS($C$6:D73))</f>
        <v>0.68000000000000038</v>
      </c>
    </row>
    <row r="74" spans="3:4" x14ac:dyDescent="0.4">
      <c r="C74" s="68">
        <f>INDEX(INPUT!$O$29:'INPUT'!$DI$29,ROWS($C$6:C74))</f>
        <v>48.23609800185347</v>
      </c>
      <c r="D74" s="69">
        <f>INDEX(INPUT!$O$8:'INPUT'!$DI$8,ROWS($C$6:D74))</f>
        <v>0.69000000000000039</v>
      </c>
    </row>
    <row r="75" spans="3:4" x14ac:dyDescent="0.4">
      <c r="C75" s="68">
        <f>INDEX(INPUT!$O$29:'INPUT'!$DI$29,ROWS($C$6:C75))</f>
        <v>48.656096094904107</v>
      </c>
      <c r="D75" s="69">
        <f>INDEX(INPUT!$O$8:'INPUT'!$DI$8,ROWS($C$6:D75))</f>
        <v>0.7000000000000004</v>
      </c>
    </row>
    <row r="76" spans="3:4" x14ac:dyDescent="0.4">
      <c r="C76" s="68">
        <f>INDEX(INPUT!$O$29:'INPUT'!$DI$29,ROWS($C$6:C76))</f>
        <v>49.081624534308972</v>
      </c>
      <c r="D76" s="69">
        <f>INDEX(INPUT!$O$8:'INPUT'!$DI$8,ROWS($C$6:D76))</f>
        <v>0.71000000000000041</v>
      </c>
    </row>
    <row r="77" spans="3:4" x14ac:dyDescent="0.4">
      <c r="C77" s="68">
        <f>INDEX(INPUT!$O$29:'INPUT'!$DI$29,ROWS($C$6:C77))</f>
        <v>49.513193194410285</v>
      </c>
      <c r="D77" s="69">
        <f>INDEX(INPUT!$O$8:'INPUT'!$DI$8,ROWS($C$6:D77))</f>
        <v>0.72000000000000042</v>
      </c>
    </row>
    <row r="78" spans="3:4" x14ac:dyDescent="0.4">
      <c r="C78" s="68">
        <f>INDEX(INPUT!$O$29:'INPUT'!$DI$29,ROWS($C$6:C78))</f>
        <v>49.951358061361596</v>
      </c>
      <c r="D78" s="69">
        <f>INDEX(INPUT!$O$8:'INPUT'!$DI$8,ROWS($C$6:D78))</f>
        <v>0.73000000000000043</v>
      </c>
    </row>
    <row r="79" spans="3:4" x14ac:dyDescent="0.4">
      <c r="C79" s="68">
        <f>INDEX(INPUT!$O$29:'INPUT'!$DI$29,ROWS($C$6:C79))</f>
        <v>50.396728207235356</v>
      </c>
      <c r="D79" s="69">
        <f>INDEX(INPUT!$O$8:'INPUT'!$DI$8,ROWS($C$6:D79))</f>
        <v>0.74000000000000044</v>
      </c>
    </row>
    <row r="80" spans="3:4" x14ac:dyDescent="0.4">
      <c r="C80" s="68">
        <f>INDEX(INPUT!$O$29:'INPUT'!$DI$29,ROWS($C$6:C80))</f>
        <v>50.849974062859651</v>
      </c>
      <c r="D80" s="69">
        <f>INDEX(INPUT!$O$8:'INPUT'!$DI$8,ROWS($C$6:D80))</f>
        <v>0.75000000000000044</v>
      </c>
    </row>
    <row r="81" spans="3:4" x14ac:dyDescent="0.4">
      <c r="C81" s="68">
        <f>INDEX(INPUT!$O$29:'INPUT'!$DI$29,ROWS($C$6:C81))</f>
        <v>51.311837300033062</v>
      </c>
      <c r="D81" s="69">
        <f>INDEX(INPUT!$O$8:'INPUT'!$DI$8,ROWS($C$6:D81))</f>
        <v>0.76000000000000045</v>
      </c>
    </row>
    <row r="82" spans="3:4" x14ac:dyDescent="0.4">
      <c r="C82" s="68">
        <f>INDEX(INPUT!$O$29:'INPUT'!$DI$29,ROWS($C$6:C82))</f>
        <v>51.783142723922488</v>
      </c>
      <c r="D82" s="69">
        <f>INDEX(INPUT!$O$8:'INPUT'!$DI$8,ROWS($C$6:D82))</f>
        <v>0.77000000000000046</v>
      </c>
    </row>
    <row r="83" spans="3:4" x14ac:dyDescent="0.4">
      <c r="C83" s="68">
        <f>INDEX(INPUT!$O$29:'INPUT'!$DI$29,ROWS($C$6:C83))</f>
        <v>52.264812698009592</v>
      </c>
      <c r="D83" s="69">
        <f>INDEX(INPUT!$O$8:'INPUT'!$DI$8,ROWS($C$6:D83))</f>
        <v>0.78000000000000047</v>
      </c>
    </row>
    <row r="84" spans="3:4" x14ac:dyDescent="0.4">
      <c r="C84" s="68">
        <f>INDEX(INPUT!$O$29:'INPUT'!$DI$29,ROWS($C$6:C84))</f>
        <v>52.757884789826441</v>
      </c>
      <c r="D84" s="69">
        <f>INDEX(INPUT!$O$8:'INPUT'!$DI$8,ROWS($C$6:D84))</f>
        <v>0.79000000000000048</v>
      </c>
    </row>
    <row r="85" spans="3:4" x14ac:dyDescent="0.4">
      <c r="C85" s="68">
        <f>INDEX(INPUT!$O$29:'INPUT'!$DI$29,ROWS($C$6:C85))</f>
        <v>53.263533555009708</v>
      </c>
      <c r="D85" s="69">
        <f>INDEX(INPUT!$O$8:'INPUT'!$DI$8,ROWS($C$6:D85))</f>
        <v>0.80000000000000049</v>
      </c>
    </row>
    <row r="86" spans="3:4" x14ac:dyDescent="0.4">
      <c r="C86" s="68">
        <f>INDEX(INPUT!$O$29:'INPUT'!$DI$29,ROWS($C$6:C86))</f>
        <v>53.783097698647474</v>
      </c>
      <c r="D86" s="69">
        <f>INDEX(INPUT!$O$8:'INPUT'!$DI$8,ROWS($C$6:D86))</f>
        <v>0.8100000000000005</v>
      </c>
    </row>
    <row r="87" spans="3:4" x14ac:dyDescent="0.4">
      <c r="C87" s="68">
        <f>INDEX(INPUT!$O$29:'INPUT'!$DI$29,ROWS($C$6:C87))</f>
        <v>54.31811431052823</v>
      </c>
      <c r="D87" s="69">
        <f>INDEX(INPUT!$O$8:'INPUT'!$DI$8,ROWS($C$6:D87))</f>
        <v>0.82000000000000051</v>
      </c>
    </row>
    <row r="88" spans="3:4" x14ac:dyDescent="0.4">
      <c r="C88" s="68">
        <f>INDEX(INPUT!$O$29:'INPUT'!$DI$29,ROWS($C$6:C88))</f>
        <v>54.870362533523497</v>
      </c>
      <c r="D88" s="69">
        <f>INDEX(INPUT!$O$8:'INPUT'!$DI$8,ROWS($C$6:D88))</f>
        <v>0.83000000000000052</v>
      </c>
    </row>
    <row r="89" spans="3:4" x14ac:dyDescent="0.4">
      <c r="C89" s="68">
        <f>INDEX(INPUT!$O$29:'INPUT'!$DI$29,ROWS($C$6:C89))</f>
        <v>55.44192000180329</v>
      </c>
      <c r="D89" s="69">
        <f>INDEX(INPUT!$O$8:'INPUT'!$DI$8,ROWS($C$6:D89))</f>
        <v>0.84000000000000052</v>
      </c>
    </row>
    <row r="90" spans="3:4" x14ac:dyDescent="0.4">
      <c r="C90" s="68">
        <f>INDEX(INPUT!$O$29:'INPUT'!$DI$29,ROWS($C$6:C90))</f>
        <v>56.035236857531565</v>
      </c>
      <c r="D90" s="69">
        <f>INDEX(INPUT!$O$8:'INPUT'!$DI$8,ROWS($C$6:D90))</f>
        <v>0.85000000000000053</v>
      </c>
    </row>
    <row r="91" spans="3:4" x14ac:dyDescent="0.4">
      <c r="C91" s="68">
        <f>INDEX(INPUT!$O$29:'INPUT'!$DI$29,ROWS($C$6:C91))</f>
        <v>56.653234422790085</v>
      </c>
      <c r="D91" s="69">
        <f>INDEX(INPUT!$O$8:'INPUT'!$DI$8,ROWS($C$6:D91))</f>
        <v>0.86000000000000054</v>
      </c>
    </row>
    <row r="92" spans="3:4" x14ac:dyDescent="0.4">
      <c r="C92" s="68">
        <f>INDEX(INPUT!$O$29:'INPUT'!$DI$29,ROWS($C$6:C92))</f>
        <v>57.299439189557511</v>
      </c>
      <c r="D92" s="69">
        <f>INDEX(INPUT!$O$8:'INPUT'!$DI$8,ROWS($C$6:D92))</f>
        <v>0.87000000000000055</v>
      </c>
    </row>
    <row r="93" spans="3:4" x14ac:dyDescent="0.4">
      <c r="C93" s="68">
        <f>INDEX(INPUT!$O$29:'INPUT'!$DI$29,ROWS($C$6:C93))</f>
        <v>57.978168627893972</v>
      </c>
      <c r="D93" s="69">
        <f>INDEX(INPUT!$O$8:'INPUT'!$DI$8,ROWS($C$6:D93))</f>
        <v>0.88000000000000056</v>
      </c>
    </row>
    <row r="94" spans="3:4" x14ac:dyDescent="0.4">
      <c r="C94" s="68">
        <f>INDEX(INPUT!$O$29:'INPUT'!$DI$29,ROWS($C$6:C94))</f>
        <v>58.694795134519872</v>
      </c>
      <c r="D94" s="69">
        <f>INDEX(INPUT!$O$8:'INPUT'!$DI$8,ROWS($C$6:D94))</f>
        <v>0.89000000000000057</v>
      </c>
    </row>
    <row r="95" spans="3:4" x14ac:dyDescent="0.4">
      <c r="C95" s="68">
        <f>INDEX(INPUT!$O$29:'INPUT'!$DI$29,ROWS($C$6:C95))</f>
        <v>59.456131612981153</v>
      </c>
      <c r="D95" s="69">
        <f>INDEX(INPUT!$O$8:'INPUT'!$DI$8,ROWS($C$6:D95))</f>
        <v>0.90000000000000058</v>
      </c>
    </row>
    <row r="96" spans="3:4" x14ac:dyDescent="0.4">
      <c r="C96" s="68">
        <f>INDEX(INPUT!$O$29:'INPUT'!$DI$29,ROWS($C$6:C96))</f>
        <v>60.271013549205819</v>
      </c>
      <c r="D96" s="69">
        <f>INDEX(INPUT!$O$8:'INPUT'!$DI$8,ROWS($C$6:D96))</f>
        <v>0.91000000000000059</v>
      </c>
    </row>
    <row r="97" spans="3:4" x14ac:dyDescent="0.4">
      <c r="C97" s="68">
        <f>INDEX(INPUT!$O$29:'INPUT'!$DI$29,ROWS($C$6:C97))</f>
        <v>61.151212851687603</v>
      </c>
      <c r="D97" s="69">
        <f>INDEX(INPUT!$O$8:'INPUT'!$DI$8,ROWS($C$6:D97))</f>
        <v>0.9200000000000006</v>
      </c>
    </row>
    <row r="98" spans="3:4" x14ac:dyDescent="0.4">
      <c r="C98" s="68">
        <f>INDEX(INPUT!$O$29:'INPUT'!$DI$29,ROWS($C$6:C98))</f>
        <v>62.112942562412286</v>
      </c>
      <c r="D98" s="69">
        <f>INDEX(INPUT!$O$8:'INPUT'!$DI$8,ROWS($C$6:D98))</f>
        <v>0.9300000000000006</v>
      </c>
    </row>
    <row r="99" spans="3:4" x14ac:dyDescent="0.4">
      <c r="C99" s="68">
        <f>INDEX(INPUT!$O$29:'INPUT'!$DI$29,ROWS($C$6:C99))</f>
        <v>63.179485697843226</v>
      </c>
      <c r="D99" s="69">
        <f>INDEX(INPUT!$O$8:'INPUT'!$DI$8,ROWS($C$6:D99))</f>
        <v>0.94000000000000061</v>
      </c>
    </row>
    <row r="100" spans="3:4" x14ac:dyDescent="0.4">
      <c r="C100" s="68">
        <f>INDEX(INPUT!$O$29:'INPUT'!$DI$29,ROWS($C$6:C100))</f>
        <v>64.386150005991752</v>
      </c>
      <c r="D100" s="69">
        <f>INDEX(INPUT!$O$8:'INPUT'!$DI$8,ROWS($C$6:D100))</f>
        <v>0.95000000000000062</v>
      </c>
    </row>
    <row r="101" spans="3:4" x14ac:dyDescent="0.4">
      <c r="C101" s="68">
        <f>INDEX(INPUT!$O$29:'INPUT'!$DI$29,ROWS($C$6:C101))</f>
        <v>65.790599821079184</v>
      </c>
      <c r="D101" s="69">
        <f>INDEX(INPUT!$O$8:'INPUT'!$DI$8,ROWS($C$6:D101))</f>
        <v>0.96000000000000063</v>
      </c>
    </row>
    <row r="102" spans="3:4" x14ac:dyDescent="0.4">
      <c r="C102" s="68">
        <f>INDEX(INPUT!$O$29:'INPUT'!$DI$29,ROWS($C$6:C102))</f>
        <v>67.497702230249459</v>
      </c>
      <c r="D102" s="69">
        <f>INDEX(INPUT!$O$8:'INPUT'!$DI$8,ROWS($C$6:D102))</f>
        <v>0.97000000000000064</v>
      </c>
    </row>
    <row r="103" spans="3:4" x14ac:dyDescent="0.4">
      <c r="C103" s="68">
        <f>INDEX(INPUT!$O$29:'INPUT'!$DI$29,ROWS($C$6:C103))</f>
        <v>69.734010143280429</v>
      </c>
      <c r="D103" s="69">
        <f>INDEX(INPUT!$O$8:'INPUT'!$DI$8,ROWS($C$6:D103))</f>
        <v>0.98000000000000065</v>
      </c>
    </row>
    <row r="104" spans="3:4" ht="15" thickBot="1" x14ac:dyDescent="0.45">
      <c r="C104" s="70">
        <f>INDEX(INPUT!$O$29:'INPUT'!$DI$29,ROWS($C$6:C104))</f>
        <v>73.183566185601336</v>
      </c>
      <c r="D104" s="72">
        <f>INDEX(INPUT!$O$8:'INPUT'!$DI$8,ROWS($C$6:D104))</f>
        <v>0.99000000000000066</v>
      </c>
    </row>
    <row r="105" spans="3:4" x14ac:dyDescent="0.4">
      <c r="C105" s="54"/>
    </row>
    <row r="106" spans="3:4" x14ac:dyDescent="0.4">
      <c r="C106" s="54"/>
    </row>
    <row r="107" spans="3:4" x14ac:dyDescent="0.4">
      <c r="C107" s="54"/>
    </row>
    <row r="108" spans="3:4" x14ac:dyDescent="0.4">
      <c r="C108" s="54"/>
    </row>
    <row r="109" spans="3:4" x14ac:dyDescent="0.4">
      <c r="C109" s="54"/>
    </row>
    <row r="110" spans="3:4" x14ac:dyDescent="0.4">
      <c r="C110" s="54"/>
    </row>
    <row r="111" spans="3:4" x14ac:dyDescent="0.4">
      <c r="C111" s="54"/>
    </row>
    <row r="112" spans="3:4" x14ac:dyDescent="0.4">
      <c r="C112" s="54"/>
    </row>
    <row r="113" spans="3:3" x14ac:dyDescent="0.4">
      <c r="C113" s="54"/>
    </row>
    <row r="114" spans="3:3" x14ac:dyDescent="0.4">
      <c r="C114" s="54"/>
    </row>
    <row r="115" spans="3:3" x14ac:dyDescent="0.4">
      <c r="C115" s="54"/>
    </row>
    <row r="116" spans="3:3" x14ac:dyDescent="0.4">
      <c r="C116" s="54"/>
    </row>
    <row r="117" spans="3:3" x14ac:dyDescent="0.4">
      <c r="C117" s="54"/>
    </row>
    <row r="118" spans="3:3" x14ac:dyDescent="0.4">
      <c r="C118" s="54"/>
    </row>
    <row r="119" spans="3:3" x14ac:dyDescent="0.4">
      <c r="C119" s="54"/>
    </row>
    <row r="120" spans="3:3" x14ac:dyDescent="0.4">
      <c r="C120" s="54"/>
    </row>
    <row r="121" spans="3:3" x14ac:dyDescent="0.4">
      <c r="C121" s="54"/>
    </row>
    <row r="122" spans="3:3" x14ac:dyDescent="0.4">
      <c r="C122" s="54"/>
    </row>
    <row r="123" spans="3:3" x14ac:dyDescent="0.4">
      <c r="C123" s="54"/>
    </row>
    <row r="124" spans="3:3" x14ac:dyDescent="0.4">
      <c r="C124" s="54"/>
    </row>
    <row r="125" spans="3:3" x14ac:dyDescent="0.4">
      <c r="C125" s="54"/>
    </row>
    <row r="126" spans="3:3" x14ac:dyDescent="0.4">
      <c r="C126" s="54"/>
    </row>
    <row r="127" spans="3:3" x14ac:dyDescent="0.4">
      <c r="C127" s="54"/>
    </row>
    <row r="128" spans="3:3" x14ac:dyDescent="0.4">
      <c r="C128" s="54"/>
    </row>
    <row r="129" spans="3:3" x14ac:dyDescent="0.4">
      <c r="C129" s="54"/>
    </row>
    <row r="130" spans="3:3" x14ac:dyDescent="0.4">
      <c r="C130" s="54"/>
    </row>
    <row r="131" spans="3:3" x14ac:dyDescent="0.4">
      <c r="C131" s="54"/>
    </row>
    <row r="132" spans="3:3" x14ac:dyDescent="0.4">
      <c r="C132" s="54"/>
    </row>
    <row r="133" spans="3:3" x14ac:dyDescent="0.4">
      <c r="C133" s="54"/>
    </row>
    <row r="134" spans="3:3" x14ac:dyDescent="0.4">
      <c r="C134" s="54"/>
    </row>
    <row r="135" spans="3:3" x14ac:dyDescent="0.4">
      <c r="C135" s="54"/>
    </row>
    <row r="136" spans="3:3" x14ac:dyDescent="0.4">
      <c r="C136" s="54"/>
    </row>
    <row r="137" spans="3:3" x14ac:dyDescent="0.4">
      <c r="C137" s="54"/>
    </row>
    <row r="138" spans="3:3" x14ac:dyDescent="0.4">
      <c r="C138" s="54"/>
    </row>
    <row r="139" spans="3:3" x14ac:dyDescent="0.4">
      <c r="C139" s="54"/>
    </row>
    <row r="140" spans="3:3" x14ac:dyDescent="0.4">
      <c r="C140" s="54"/>
    </row>
    <row r="141" spans="3:3" x14ac:dyDescent="0.4">
      <c r="C141" s="54"/>
    </row>
    <row r="142" spans="3:3" x14ac:dyDescent="0.4">
      <c r="C142" s="54"/>
    </row>
    <row r="143" spans="3:3" x14ac:dyDescent="0.4">
      <c r="C143" s="54"/>
    </row>
    <row r="144" spans="3:3" x14ac:dyDescent="0.4">
      <c r="C144" s="54"/>
    </row>
    <row r="145" spans="3:3" x14ac:dyDescent="0.4">
      <c r="C145" s="54"/>
    </row>
    <row r="146" spans="3:3" x14ac:dyDescent="0.4">
      <c r="C146" s="54"/>
    </row>
    <row r="147" spans="3:3" x14ac:dyDescent="0.4">
      <c r="C147" s="54"/>
    </row>
    <row r="148" spans="3:3" x14ac:dyDescent="0.4">
      <c r="C148" s="54"/>
    </row>
    <row r="149" spans="3:3" x14ac:dyDescent="0.4">
      <c r="C149" s="54"/>
    </row>
    <row r="150" spans="3:3" x14ac:dyDescent="0.4">
      <c r="C150" s="54"/>
    </row>
    <row r="151" spans="3:3" x14ac:dyDescent="0.4">
      <c r="C151" s="54"/>
    </row>
    <row r="152" spans="3:3" x14ac:dyDescent="0.4">
      <c r="C152" s="54"/>
    </row>
    <row r="153" spans="3:3" x14ac:dyDescent="0.4">
      <c r="C153" s="54"/>
    </row>
    <row r="154" spans="3:3" x14ac:dyDescent="0.4">
      <c r="C154" s="54"/>
    </row>
    <row r="155" spans="3:3" x14ac:dyDescent="0.4">
      <c r="C155" s="54"/>
    </row>
    <row r="156" spans="3:3" x14ac:dyDescent="0.4">
      <c r="C156" s="54"/>
    </row>
    <row r="157" spans="3:3" x14ac:dyDescent="0.4">
      <c r="C157" s="54"/>
    </row>
    <row r="158" spans="3:3" x14ac:dyDescent="0.4">
      <c r="C158" s="54"/>
    </row>
    <row r="159" spans="3:3" x14ac:dyDescent="0.4">
      <c r="C159" s="54"/>
    </row>
    <row r="160" spans="3:3" x14ac:dyDescent="0.4">
      <c r="C160" s="54"/>
    </row>
    <row r="161" spans="3:3" x14ac:dyDescent="0.4">
      <c r="C161" s="54"/>
    </row>
    <row r="162" spans="3:3" x14ac:dyDescent="0.4">
      <c r="C162" s="54"/>
    </row>
    <row r="163" spans="3:3" x14ac:dyDescent="0.4">
      <c r="C163" s="54"/>
    </row>
    <row r="164" spans="3:3" x14ac:dyDescent="0.4">
      <c r="C164" s="54"/>
    </row>
    <row r="165" spans="3:3" x14ac:dyDescent="0.4">
      <c r="C165" s="54"/>
    </row>
    <row r="166" spans="3:3" x14ac:dyDescent="0.4">
      <c r="C166" s="54"/>
    </row>
    <row r="167" spans="3:3" x14ac:dyDescent="0.4">
      <c r="C167" s="54"/>
    </row>
    <row r="168" spans="3:3" x14ac:dyDescent="0.4">
      <c r="C168" s="54"/>
    </row>
    <row r="169" spans="3:3" x14ac:dyDescent="0.4">
      <c r="C169" s="54"/>
    </row>
    <row r="170" spans="3:3" x14ac:dyDescent="0.4">
      <c r="C170" s="54"/>
    </row>
    <row r="171" spans="3:3" x14ac:dyDescent="0.4">
      <c r="C171" s="54"/>
    </row>
    <row r="172" spans="3:3" x14ac:dyDescent="0.4">
      <c r="C172" s="54"/>
    </row>
    <row r="173" spans="3:3" x14ac:dyDescent="0.4">
      <c r="C173" s="54"/>
    </row>
    <row r="174" spans="3:3" x14ac:dyDescent="0.4">
      <c r="C174" s="54"/>
    </row>
    <row r="175" spans="3:3" x14ac:dyDescent="0.4">
      <c r="C175" s="54"/>
    </row>
    <row r="176" spans="3:3" x14ac:dyDescent="0.4">
      <c r="C176" s="54"/>
    </row>
    <row r="177" spans="3:3" x14ac:dyDescent="0.4">
      <c r="C177" s="54"/>
    </row>
    <row r="178" spans="3:3" x14ac:dyDescent="0.4">
      <c r="C178" s="54"/>
    </row>
    <row r="179" spans="3:3" x14ac:dyDescent="0.4">
      <c r="C179" s="54"/>
    </row>
    <row r="180" spans="3:3" x14ac:dyDescent="0.4">
      <c r="C180" s="54"/>
    </row>
    <row r="181" spans="3:3" x14ac:dyDescent="0.4">
      <c r="C181" s="54"/>
    </row>
    <row r="182" spans="3:3" x14ac:dyDescent="0.4">
      <c r="C182" s="54"/>
    </row>
    <row r="183" spans="3:3" x14ac:dyDescent="0.4">
      <c r="C183" s="54"/>
    </row>
    <row r="184" spans="3:3" x14ac:dyDescent="0.4">
      <c r="C184" s="54"/>
    </row>
    <row r="185" spans="3:3" x14ac:dyDescent="0.4">
      <c r="C185" s="54"/>
    </row>
    <row r="186" spans="3:3" x14ac:dyDescent="0.4">
      <c r="C186" s="54"/>
    </row>
    <row r="187" spans="3:3" x14ac:dyDescent="0.4">
      <c r="C187" s="54"/>
    </row>
    <row r="188" spans="3:3" x14ac:dyDescent="0.4">
      <c r="C188" s="54"/>
    </row>
    <row r="189" spans="3:3" x14ac:dyDescent="0.4">
      <c r="C189" s="54"/>
    </row>
    <row r="190" spans="3:3" x14ac:dyDescent="0.4">
      <c r="C190" s="54"/>
    </row>
    <row r="191" spans="3:3" x14ac:dyDescent="0.4">
      <c r="C191" s="54"/>
    </row>
    <row r="192" spans="3:3" x14ac:dyDescent="0.4">
      <c r="C192" s="54"/>
    </row>
    <row r="193" spans="3:3" x14ac:dyDescent="0.4">
      <c r="C193" s="54"/>
    </row>
    <row r="194" spans="3:3" x14ac:dyDescent="0.4">
      <c r="C194" s="54"/>
    </row>
    <row r="195" spans="3:3" x14ac:dyDescent="0.4">
      <c r="C195" s="54"/>
    </row>
    <row r="196" spans="3:3" x14ac:dyDescent="0.4">
      <c r="C196" s="54"/>
    </row>
    <row r="197" spans="3:3" x14ac:dyDescent="0.4">
      <c r="C197" s="54"/>
    </row>
    <row r="198" spans="3:3" x14ac:dyDescent="0.4">
      <c r="C198" s="54"/>
    </row>
    <row r="199" spans="3:3" x14ac:dyDescent="0.4">
      <c r="C199" s="54"/>
    </row>
    <row r="200" spans="3:3" x14ac:dyDescent="0.4">
      <c r="C200" s="54"/>
    </row>
    <row r="201" spans="3:3" x14ac:dyDescent="0.4">
      <c r="C201" s="54"/>
    </row>
    <row r="202" spans="3:3" x14ac:dyDescent="0.4">
      <c r="C202" s="54"/>
    </row>
    <row r="203" spans="3:3" x14ac:dyDescent="0.4">
      <c r="C203" s="54"/>
    </row>
    <row r="204" spans="3:3" x14ac:dyDescent="0.4">
      <c r="C204" s="54"/>
    </row>
    <row r="205" spans="3:3" x14ac:dyDescent="0.4">
      <c r="C205" s="54"/>
    </row>
    <row r="206" spans="3:3" x14ac:dyDescent="0.4">
      <c r="C206" s="54"/>
    </row>
    <row r="207" spans="3:3" x14ac:dyDescent="0.4">
      <c r="C207" s="54"/>
    </row>
    <row r="208" spans="3:3" x14ac:dyDescent="0.4">
      <c r="C208" s="54"/>
    </row>
    <row r="209" spans="3:3" x14ac:dyDescent="0.4">
      <c r="C209" s="54"/>
    </row>
    <row r="210" spans="3:3" x14ac:dyDescent="0.4">
      <c r="C210" s="54"/>
    </row>
    <row r="211" spans="3:3" x14ac:dyDescent="0.4">
      <c r="C211" s="54"/>
    </row>
    <row r="212" spans="3:3" x14ac:dyDescent="0.4">
      <c r="C212" s="54"/>
    </row>
    <row r="213" spans="3:3" x14ac:dyDescent="0.4">
      <c r="C213" s="54"/>
    </row>
    <row r="214" spans="3:3" x14ac:dyDescent="0.4">
      <c r="C214" s="54"/>
    </row>
    <row r="215" spans="3:3" x14ac:dyDescent="0.4">
      <c r="C215" s="54"/>
    </row>
    <row r="216" spans="3:3" x14ac:dyDescent="0.4">
      <c r="C216" s="54"/>
    </row>
    <row r="217" spans="3:3" x14ac:dyDescent="0.4">
      <c r="C217" s="54"/>
    </row>
    <row r="218" spans="3:3" x14ac:dyDescent="0.4">
      <c r="C218" s="54"/>
    </row>
    <row r="219" spans="3:3" x14ac:dyDescent="0.4">
      <c r="C219" s="54"/>
    </row>
    <row r="220" spans="3:3" x14ac:dyDescent="0.4">
      <c r="C220" s="54"/>
    </row>
    <row r="221" spans="3:3" x14ac:dyDescent="0.4">
      <c r="C221" s="54"/>
    </row>
    <row r="222" spans="3:3" x14ac:dyDescent="0.4">
      <c r="C222" s="54"/>
    </row>
    <row r="223" spans="3:3" x14ac:dyDescent="0.4">
      <c r="C223" s="54"/>
    </row>
    <row r="224" spans="3:3" x14ac:dyDescent="0.4">
      <c r="C224" s="54"/>
    </row>
    <row r="225" spans="3:3" x14ac:dyDescent="0.4">
      <c r="C225" s="54"/>
    </row>
    <row r="226" spans="3:3" x14ac:dyDescent="0.4">
      <c r="C226" s="54"/>
    </row>
    <row r="227" spans="3:3" x14ac:dyDescent="0.4">
      <c r="C227" s="54"/>
    </row>
    <row r="228" spans="3:3" x14ac:dyDescent="0.4">
      <c r="C228" s="54"/>
    </row>
    <row r="229" spans="3:3" x14ac:dyDescent="0.4">
      <c r="C229" s="54"/>
    </row>
    <row r="230" spans="3:3" x14ac:dyDescent="0.4">
      <c r="C230" s="54"/>
    </row>
    <row r="231" spans="3:3" x14ac:dyDescent="0.4">
      <c r="C231" s="54"/>
    </row>
    <row r="232" spans="3:3" x14ac:dyDescent="0.4">
      <c r="C232" s="54"/>
    </row>
    <row r="233" spans="3:3" x14ac:dyDescent="0.4">
      <c r="C233" s="54"/>
    </row>
    <row r="234" spans="3:3" x14ac:dyDescent="0.4">
      <c r="C234" s="54"/>
    </row>
    <row r="235" spans="3:3" x14ac:dyDescent="0.4">
      <c r="C235" s="54"/>
    </row>
    <row r="236" spans="3:3" x14ac:dyDescent="0.4">
      <c r="C236" s="54"/>
    </row>
    <row r="237" spans="3:3" x14ac:dyDescent="0.4">
      <c r="C237" s="54"/>
    </row>
    <row r="238" spans="3:3" x14ac:dyDescent="0.4">
      <c r="C238" s="54"/>
    </row>
    <row r="239" spans="3:3" x14ac:dyDescent="0.4">
      <c r="C239" s="54"/>
    </row>
    <row r="240" spans="3:3" x14ac:dyDescent="0.4">
      <c r="C240" s="54"/>
    </row>
    <row r="241" spans="3:3" x14ac:dyDescent="0.4">
      <c r="C241" s="54"/>
    </row>
    <row r="242" spans="3:3" x14ac:dyDescent="0.4">
      <c r="C242" s="5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
  <sheetViews>
    <sheetView tabSelected="1" topLeftCell="C1" workbookViewId="0">
      <selection activeCell="B3" sqref="B3"/>
    </sheetView>
  </sheetViews>
  <sheetFormatPr defaultColWidth="8.84375" defaultRowHeight="14.6" x14ac:dyDescent="0.4"/>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
  <sheetViews>
    <sheetView topLeftCell="A20" zoomScale="70" zoomScaleNormal="70" workbookViewId="0">
      <selection activeCell="AE59" sqref="AE59"/>
    </sheetView>
  </sheetViews>
  <sheetFormatPr defaultColWidth="8.84375" defaultRowHeight="14.6" x14ac:dyDescent="0.4"/>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6:DM157"/>
  <sheetViews>
    <sheetView zoomScale="80" zoomScaleNormal="80" workbookViewId="0">
      <selection activeCell="Y53" sqref="Y53"/>
    </sheetView>
  </sheetViews>
  <sheetFormatPr defaultColWidth="8.84375" defaultRowHeight="14.6" x14ac:dyDescent="0.4"/>
  <cols>
    <col min="2" max="2" width="2.3046875" customWidth="1"/>
    <col min="3" max="3" width="24.69140625" customWidth="1"/>
    <col min="4" max="4" width="12.84375" customWidth="1"/>
    <col min="5" max="5" width="10.84375" customWidth="1"/>
  </cols>
  <sheetData>
    <row r="6" spans="3:117" x14ac:dyDescent="0.4">
      <c r="E6" t="s">
        <v>27</v>
      </c>
    </row>
    <row r="7" spans="3:117" x14ac:dyDescent="0.4">
      <c r="E7" s="37">
        <f>INPUT!O8</f>
        <v>0.01</v>
      </c>
      <c r="F7" s="37">
        <f>INPUT!P8</f>
        <v>0.02</v>
      </c>
      <c r="G7" s="37">
        <f>INPUT!Q8</f>
        <v>0.03</v>
      </c>
      <c r="H7" s="37">
        <f>INPUT!R8</f>
        <v>0.04</v>
      </c>
      <c r="I7" s="37">
        <f>INPUT!S8</f>
        <v>0.05</v>
      </c>
      <c r="J7" s="37">
        <f>INPUT!T8</f>
        <v>6.0000000000000005E-2</v>
      </c>
      <c r="K7" s="37">
        <f>INPUT!U8</f>
        <v>7.0000000000000007E-2</v>
      </c>
      <c r="L7" s="37">
        <f>INPUT!V8</f>
        <v>0.08</v>
      </c>
      <c r="M7" s="37">
        <f>INPUT!W8</f>
        <v>0.09</v>
      </c>
      <c r="N7" s="37">
        <f>INPUT!X8</f>
        <v>9.9999999999999992E-2</v>
      </c>
      <c r="O7" s="37">
        <f>INPUT!Y8</f>
        <v>0.10999999999999999</v>
      </c>
      <c r="P7" s="37">
        <f>INPUT!Z8</f>
        <v>0.11999999999999998</v>
      </c>
      <c r="Q7" s="37">
        <f>INPUT!AA8</f>
        <v>0.12999999999999998</v>
      </c>
      <c r="R7" s="37">
        <f>INPUT!AB8</f>
        <v>0.13999999999999999</v>
      </c>
      <c r="S7" s="37">
        <f>INPUT!AC8</f>
        <v>0.15</v>
      </c>
      <c r="T7" s="37">
        <f>INPUT!AD8</f>
        <v>0.16</v>
      </c>
      <c r="U7" s="37">
        <f>INPUT!AE8</f>
        <v>0.17</v>
      </c>
      <c r="V7" s="37">
        <f>INPUT!AF8</f>
        <v>0.18000000000000002</v>
      </c>
      <c r="W7" s="37">
        <f>INPUT!AG8</f>
        <v>0.19000000000000003</v>
      </c>
      <c r="X7" s="37">
        <f>INPUT!AH8</f>
        <v>0.20000000000000004</v>
      </c>
      <c r="Y7" s="37">
        <f>INPUT!AI8</f>
        <v>0.21000000000000005</v>
      </c>
      <c r="Z7" s="37">
        <f>INPUT!AJ8</f>
        <v>0.22000000000000006</v>
      </c>
      <c r="AA7" s="37">
        <f>INPUT!AK8</f>
        <v>0.23000000000000007</v>
      </c>
      <c r="AB7" s="37">
        <f>INPUT!AL8</f>
        <v>0.24000000000000007</v>
      </c>
      <c r="AC7" s="37">
        <f>INPUT!AM8</f>
        <v>0.25000000000000006</v>
      </c>
      <c r="AD7" s="37">
        <f>INPUT!AN8</f>
        <v>0.26000000000000006</v>
      </c>
      <c r="AE7" s="37">
        <f>INPUT!AO8</f>
        <v>0.27000000000000007</v>
      </c>
      <c r="AF7" s="37">
        <f>INPUT!AP8</f>
        <v>0.28000000000000008</v>
      </c>
      <c r="AG7" s="37">
        <f>INPUT!AQ8</f>
        <v>0.29000000000000009</v>
      </c>
      <c r="AH7" s="37">
        <f>INPUT!AR8</f>
        <v>0.3000000000000001</v>
      </c>
      <c r="AI7" s="37">
        <f>INPUT!AS8</f>
        <v>0.31000000000000011</v>
      </c>
      <c r="AJ7" s="37">
        <f>INPUT!AT8</f>
        <v>0.32000000000000012</v>
      </c>
      <c r="AK7" s="37">
        <f>INPUT!AU8</f>
        <v>0.33000000000000013</v>
      </c>
      <c r="AL7" s="37">
        <f>INPUT!AV8</f>
        <v>0.34000000000000014</v>
      </c>
      <c r="AM7" s="37">
        <f>INPUT!AW8</f>
        <v>0.35000000000000014</v>
      </c>
      <c r="AN7" s="37">
        <f>INPUT!AX8</f>
        <v>0.36000000000000015</v>
      </c>
      <c r="AO7" s="37">
        <f>INPUT!AY8</f>
        <v>0.37000000000000016</v>
      </c>
      <c r="AP7" s="37">
        <f>INPUT!AZ8</f>
        <v>0.38000000000000017</v>
      </c>
      <c r="AQ7" s="37">
        <f>INPUT!BA8</f>
        <v>0.39000000000000018</v>
      </c>
      <c r="AR7" s="37">
        <f>INPUT!BB8</f>
        <v>0.40000000000000019</v>
      </c>
      <c r="AS7" s="37">
        <f>INPUT!BC8</f>
        <v>0.4100000000000002</v>
      </c>
      <c r="AT7" s="37">
        <f>INPUT!BD8</f>
        <v>0.42000000000000021</v>
      </c>
      <c r="AU7" s="37">
        <f>INPUT!BE8</f>
        <v>0.43000000000000022</v>
      </c>
      <c r="AV7" s="37">
        <f>INPUT!BF8</f>
        <v>0.44000000000000022</v>
      </c>
      <c r="AW7" s="37">
        <f>INPUT!BG8</f>
        <v>0.45000000000000023</v>
      </c>
      <c r="AX7" s="37">
        <f>INPUT!BH8</f>
        <v>0.46000000000000024</v>
      </c>
      <c r="AY7" s="37">
        <f>INPUT!BI8</f>
        <v>0.47000000000000025</v>
      </c>
      <c r="AZ7" s="37">
        <f>INPUT!BJ8</f>
        <v>0.48000000000000026</v>
      </c>
      <c r="BA7" s="37">
        <f>INPUT!BK8</f>
        <v>0.49000000000000027</v>
      </c>
      <c r="BB7" s="37">
        <f>INPUT!BL8</f>
        <v>0.50000000000000022</v>
      </c>
      <c r="BC7" s="37">
        <f>INPUT!BM8</f>
        <v>0.51000000000000023</v>
      </c>
      <c r="BD7" s="37">
        <f>INPUT!BN8</f>
        <v>0.52000000000000024</v>
      </c>
      <c r="BE7" s="37">
        <f>INPUT!BO8</f>
        <v>0.53000000000000025</v>
      </c>
      <c r="BF7" s="37">
        <f>INPUT!BP8</f>
        <v>0.54000000000000026</v>
      </c>
      <c r="BG7" s="37">
        <f>INPUT!BQ8</f>
        <v>0.55000000000000027</v>
      </c>
      <c r="BH7" s="37">
        <f>INPUT!BR8</f>
        <v>0.56000000000000028</v>
      </c>
      <c r="BI7" s="37">
        <f>INPUT!BS8</f>
        <v>0.57000000000000028</v>
      </c>
      <c r="BJ7" s="37">
        <f>INPUT!BT8</f>
        <v>0.58000000000000029</v>
      </c>
      <c r="BK7" s="37">
        <f>INPUT!BU8</f>
        <v>0.5900000000000003</v>
      </c>
      <c r="BL7" s="37">
        <f>INPUT!BV8</f>
        <v>0.60000000000000031</v>
      </c>
      <c r="BM7" s="37">
        <f>INPUT!BW8</f>
        <v>0.61000000000000032</v>
      </c>
      <c r="BN7" s="37">
        <f>INPUT!BX8</f>
        <v>0.62000000000000033</v>
      </c>
      <c r="BO7" s="37">
        <f>INPUT!BY8</f>
        <v>0.63000000000000034</v>
      </c>
      <c r="BP7" s="37">
        <f>INPUT!BZ8</f>
        <v>0.64000000000000035</v>
      </c>
      <c r="BQ7" s="37">
        <f>INPUT!CA8</f>
        <v>0.65000000000000036</v>
      </c>
      <c r="BR7" s="37">
        <f>INPUT!CB8</f>
        <v>0.66000000000000036</v>
      </c>
      <c r="BS7" s="37">
        <f>INPUT!CC8</f>
        <v>0.67000000000000037</v>
      </c>
      <c r="BT7" s="37">
        <f>INPUT!CD8</f>
        <v>0.68000000000000038</v>
      </c>
      <c r="BU7" s="37">
        <f>INPUT!CE8</f>
        <v>0.69000000000000039</v>
      </c>
      <c r="BV7" s="37">
        <f>INPUT!CF8</f>
        <v>0.7000000000000004</v>
      </c>
      <c r="BW7" s="37">
        <f>INPUT!CG8</f>
        <v>0.71000000000000041</v>
      </c>
      <c r="BX7" s="37">
        <f>INPUT!CH8</f>
        <v>0.72000000000000042</v>
      </c>
      <c r="BY7" s="37">
        <f>INPUT!CI8</f>
        <v>0.73000000000000043</v>
      </c>
      <c r="BZ7" s="37">
        <f>INPUT!CJ8</f>
        <v>0.74000000000000044</v>
      </c>
      <c r="CA7" s="37">
        <f>INPUT!CK8</f>
        <v>0.75000000000000044</v>
      </c>
      <c r="CB7" s="37">
        <f>INPUT!CL8</f>
        <v>0.76000000000000045</v>
      </c>
      <c r="CC7" s="37">
        <f>INPUT!CM8</f>
        <v>0.77000000000000046</v>
      </c>
      <c r="CD7" s="37">
        <f>INPUT!CN8</f>
        <v>0.78000000000000047</v>
      </c>
      <c r="CE7" s="37">
        <f>INPUT!CO8</f>
        <v>0.79000000000000048</v>
      </c>
      <c r="CF7" s="37">
        <f>INPUT!CP8</f>
        <v>0.80000000000000049</v>
      </c>
      <c r="CG7" s="37">
        <f>INPUT!CQ8</f>
        <v>0.8100000000000005</v>
      </c>
      <c r="CH7" s="37">
        <f>INPUT!CR8</f>
        <v>0.82000000000000051</v>
      </c>
      <c r="CI7" s="37">
        <f>INPUT!CS8</f>
        <v>0.83000000000000052</v>
      </c>
      <c r="CJ7" s="37">
        <f>INPUT!CT8</f>
        <v>0.84000000000000052</v>
      </c>
      <c r="CK7" s="37">
        <f>INPUT!CU8</f>
        <v>0.85000000000000053</v>
      </c>
      <c r="CL7" s="37">
        <f>INPUT!CV8</f>
        <v>0.86000000000000054</v>
      </c>
      <c r="CM7" s="37">
        <f>INPUT!CW8</f>
        <v>0.87000000000000055</v>
      </c>
      <c r="CN7" s="37">
        <f>INPUT!CX8</f>
        <v>0.88000000000000056</v>
      </c>
      <c r="CO7" s="37">
        <f>INPUT!CY8</f>
        <v>0.89000000000000057</v>
      </c>
      <c r="CP7" s="37">
        <f>INPUT!CZ8</f>
        <v>0.90000000000000058</v>
      </c>
      <c r="CQ7" s="37">
        <f>INPUT!DA8</f>
        <v>0.91000000000000059</v>
      </c>
      <c r="CR7" s="37">
        <f>INPUT!DB8</f>
        <v>0.9200000000000006</v>
      </c>
      <c r="CS7" s="37">
        <f>INPUT!DC8</f>
        <v>0.9300000000000006</v>
      </c>
      <c r="CT7" s="37">
        <f>INPUT!DD8</f>
        <v>0.94000000000000061</v>
      </c>
      <c r="CU7" s="37">
        <f>INPUT!DE8</f>
        <v>0.95000000000000062</v>
      </c>
      <c r="CV7" s="37">
        <f>INPUT!DF8</f>
        <v>0.96000000000000063</v>
      </c>
      <c r="CW7" s="37">
        <f>INPUT!DG8</f>
        <v>0.97000000000000064</v>
      </c>
      <c r="CX7" s="37">
        <f>INPUT!DH8</f>
        <v>0.98000000000000065</v>
      </c>
      <c r="CY7" s="37">
        <f>INPUT!DI8</f>
        <v>0.99000000000000066</v>
      </c>
      <c r="CZ7" s="37"/>
      <c r="DA7" s="37"/>
      <c r="DB7" s="37"/>
      <c r="DC7" s="37"/>
      <c r="DD7" s="37"/>
      <c r="DE7" s="37"/>
      <c r="DF7" s="37"/>
      <c r="DG7" s="37"/>
      <c r="DH7" s="37"/>
      <c r="DI7" s="37"/>
      <c r="DJ7" s="37"/>
      <c r="DK7" s="37"/>
      <c r="DL7" s="37"/>
      <c r="DM7" s="37"/>
    </row>
    <row r="8" spans="3:117" x14ac:dyDescent="0.4">
      <c r="D8" s="107" t="s">
        <v>30</v>
      </c>
      <c r="E8" s="3">
        <f>INPUT!O29</f>
        <v>9.2277029371430608</v>
      </c>
      <c r="F8" s="3">
        <f>INPUT!P29</f>
        <v>11.990816000055496</v>
      </c>
      <c r="G8" s="3">
        <f>INPUT!Q29</f>
        <v>13.946423206815522</v>
      </c>
      <c r="H8" s="3">
        <f>INPUT!R29</f>
        <v>15.512024035579127</v>
      </c>
      <c r="I8" s="3">
        <f>INPUT!S29</f>
        <v>16.840326666045438</v>
      </c>
      <c r="J8" s="3">
        <f>INPUT!T29</f>
        <v>18.00655532444663</v>
      </c>
      <c r="K8" s="3">
        <f>INPUT!U29</f>
        <v>19.053994974205118</v>
      </c>
      <c r="L8" s="3">
        <f>INPUT!V29</f>
        <v>20.010107871540427</v>
      </c>
      <c r="M8" s="3">
        <f>INPUT!W29</f>
        <v>20.893537254926517</v>
      </c>
      <c r="N8" s="3">
        <f>INPUT!X29</f>
        <v>21.717586423122142</v>
      </c>
      <c r="O8" s="3">
        <f>INPUT!Y29</f>
        <v>22.492119496211004</v>
      </c>
      <c r="P8" s="3">
        <f>INPUT!Z29</f>
        <v>23.224676955962103</v>
      </c>
      <c r="Q8" s="3">
        <f>INPUT!AA29</f>
        <v>23.921168066672575</v>
      </c>
      <c r="R8" s="3">
        <f>INPUT!AB29</f>
        <v>24.586320498289496</v>
      </c>
      <c r="S8" s="3">
        <f>INPUT!AC29</f>
        <v>25.223983344960391</v>
      </c>
      <c r="T8" s="3">
        <f>INPUT!AD29</f>
        <v>25.837337809347769</v>
      </c>
      <c r="U8" s="3">
        <f>INPUT!AE29</f>
        <v>26.429047630441975</v>
      </c>
      <c r="V8" s="3">
        <f>INPUT!AF29</f>
        <v>27.001368976663045</v>
      </c>
      <c r="W8" s="3">
        <f>INPUT!AG29</f>
        <v>27.556232345879138</v>
      </c>
      <c r="X8" s="3">
        <f>INPUT!AH29</f>
        <v>28.095304685020611</v>
      </c>
      <c r="Y8" s="3">
        <f>INPUT!AI29</f>
        <v>28.620037247083864</v>
      </c>
      <c r="Z8" s="3">
        <f>INPUT!AJ29</f>
        <v>29.13170297781485</v>
      </c>
      <c r="AA8" s="3">
        <f>INPUT!AK29</f>
        <v>29.631426091663645</v>
      </c>
      <c r="AB8" s="3">
        <f>INPUT!AL29</f>
        <v>30.120205736332323</v>
      </c>
      <c r="AC8" s="3">
        <f>INPUT!AM29</f>
        <v>30.598935124651849</v>
      </c>
      <c r="AD8" s="3">
        <f>INPUT!AN29</f>
        <v>31.068417149575179</v>
      </c>
      <c r="AE8" s="3">
        <f>INPUT!AO29</f>
        <v>31.529377240851755</v>
      </c>
      <c r="AF8" s="3">
        <f>INPUT!AP29</f>
        <v>31.98247403691748</v>
      </c>
      <c r="AG8" s="3">
        <f>INPUT!AQ29</f>
        <v>32.428308310601807</v>
      </c>
      <c r="AH8" s="3">
        <f>INPUT!AR29</f>
        <v>32.867430487614179</v>
      </c>
      <c r="AI8" s="3">
        <f>INPUT!AS29</f>
        <v>33.300347022339587</v>
      </c>
      <c r="AJ8" s="3">
        <f>INPUT!AT29</f>
        <v>33.727525839273731</v>
      </c>
      <c r="AK8" s="3">
        <f>INPUT!AU29</f>
        <v>34.149401005575434</v>
      </c>
      <c r="AL8" s="3">
        <f>INPUT!AV29</f>
        <v>34.566376767237898</v>
      </c>
      <c r="AM8" s="3">
        <f>INPUT!AW29</f>
        <v>34.978831055788852</v>
      </c>
      <c r="AN8" s="3">
        <f>INPUT!AX29</f>
        <v>35.38711855241371</v>
      </c>
      <c r="AO8" s="3">
        <f>INPUT!AY29</f>
        <v>35.791573380626083</v>
      </c>
      <c r="AP8" s="3">
        <f>INPUT!AZ29</f>
        <v>36.192511486105538</v>
      </c>
      <c r="AQ8" s="3">
        <f>INPUT!BA29</f>
        <v>36.590232752345294</v>
      </c>
      <c r="AR8" s="3">
        <f>INPUT!BB29</f>
        <v>36.985022892751566</v>
      </c>
      <c r="AS8" s="3">
        <f>INPUT!BC29</f>
        <v>37.377155153389424</v>
      </c>
      <c r="AT8" s="3">
        <f>INPUT!BD29</f>
        <v>37.76689185535669</v>
      </c>
      <c r="AU8" s="3">
        <f>INPUT!BE29</f>
        <v>38.154485801540126</v>
      </c>
      <c r="AV8" s="3">
        <f>INPUT!BF29</f>
        <v>38.540181569076246</v>
      </c>
      <c r="AW8" s="3">
        <f>INPUT!BG29</f>
        <v>38.924216706053862</v>
      </c>
      <c r="AX8" s="3">
        <f>INPUT!BH29</f>
        <v>39.306822848741348</v>
      </c>
      <c r="AY8" s="3">
        <f>INPUT!BI29</f>
        <v>39.688226773810079</v>
      </c>
      <c r="AZ8" s="3">
        <f>INPUT!BJ29</f>
        <v>40.068651398584848</v>
      </c>
      <c r="BA8" s="3">
        <f>INPUT!BK29</f>
        <v>40.448316741230549</v>
      </c>
      <c r="BB8" s="3">
        <f>INPUT!BL29</f>
        <v>40.827440851940317</v>
      </c>
      <c r="BC8" s="3">
        <f>INPUT!BM29</f>
        <v>41.206240725594405</v>
      </c>
      <c r="BD8" s="3">
        <f>INPUT!BN29</f>
        <v>41.58493320598987</v>
      </c>
      <c r="BE8" s="3">
        <f>INPUT!BO29</f>
        <v>41.963735891588001</v>
      </c>
      <c r="BF8" s="3">
        <f>INPUT!BP29</f>
        <v>42.34286805278164</v>
      </c>
      <c r="BG8" s="3">
        <f>INPUT!BQ29</f>
        <v>42.722551570953485</v>
      </c>
      <c r="BH8" s="3">
        <f>INPUT!BR29</f>
        <v>43.103011910085769</v>
      </c>
      <c r="BI8" s="3">
        <f>INPUT!BS29</f>
        <v>43.484479132411543</v>
      </c>
      <c r="BJ8" s="3">
        <f>INPUT!BT29</f>
        <v>43.867188970592288</v>
      </c>
      <c r="BK8" s="3">
        <f>INPUT!BU29</f>
        <v>44.251383970204316</v>
      </c>
      <c r="BL8" s="3">
        <f>INPUT!BV29</f>
        <v>44.637314717963335</v>
      </c>
      <c r="BM8" s="3">
        <f>INPUT!BW29</f>
        <v>45.025241173180007</v>
      </c>
      <c r="BN8" s="3">
        <f>INPUT!BX29</f>
        <v>45.415434122498162</v>
      </c>
      <c r="BO8" s="3">
        <f>INPUT!BY29</f>
        <v>45.80817678112912</v>
      </c>
      <c r="BP8" s="3">
        <f>INPUT!BZ29</f>
        <v>46.203766567696889</v>
      </c>
      <c r="BQ8" s="3">
        <f>INPUT!CA29</f>
        <v>46.602517084623742</v>
      </c>
      <c r="BR8" s="3">
        <f>INPUT!CB29</f>
        <v>47.004760341941626</v>
      </c>
      <c r="BS8" s="3">
        <f>INPUT!CC29</f>
        <v>47.410849269806498</v>
      </c>
      <c r="BT8" s="3">
        <f>INPUT!CD29</f>
        <v>47.821160574201841</v>
      </c>
      <c r="BU8" s="3">
        <f>INPUT!CE29</f>
        <v>48.23609800185347</v>
      </c>
      <c r="BV8" s="3">
        <f>INPUT!CF29</f>
        <v>48.656096094904107</v>
      </c>
      <c r="BW8" s="3">
        <f>INPUT!CG29</f>
        <v>49.081624534308972</v>
      </c>
      <c r="BX8" s="3">
        <f>INPUT!CH29</f>
        <v>49.513193194410285</v>
      </c>
      <c r="BY8" s="3">
        <f>INPUT!CI29</f>
        <v>49.951358061361596</v>
      </c>
      <c r="BZ8" s="3">
        <f>INPUT!CJ29</f>
        <v>50.396728207235356</v>
      </c>
      <c r="CA8" s="3">
        <f>INPUT!CK29</f>
        <v>50.849974062859651</v>
      </c>
      <c r="CB8" s="3">
        <f>INPUT!CL29</f>
        <v>51.311837300033062</v>
      </c>
      <c r="CC8" s="3">
        <f>INPUT!CM29</f>
        <v>51.783142723922488</v>
      </c>
      <c r="CD8" s="3">
        <f>INPUT!CN29</f>
        <v>52.264812698009592</v>
      </c>
      <c r="CE8" s="3">
        <f>INPUT!CO29</f>
        <v>52.757884789826441</v>
      </c>
      <c r="CF8" s="3">
        <f>INPUT!CP29</f>
        <v>53.263533555009708</v>
      </c>
      <c r="CG8" s="3">
        <f>INPUT!CQ29</f>
        <v>53.783097698647474</v>
      </c>
      <c r="CH8" s="3">
        <f>INPUT!CR29</f>
        <v>54.31811431052823</v>
      </c>
      <c r="CI8" s="3">
        <f>INPUT!CS29</f>
        <v>54.870362533523497</v>
      </c>
      <c r="CJ8" s="3">
        <f>INPUT!CT29</f>
        <v>55.44192000180329</v>
      </c>
      <c r="CK8" s="3">
        <f>INPUT!CU29</f>
        <v>56.035236857531565</v>
      </c>
      <c r="CL8" s="3">
        <f>INPUT!CV29</f>
        <v>56.653234422790085</v>
      </c>
      <c r="CM8" s="3">
        <f>INPUT!CW29</f>
        <v>57.299439189557511</v>
      </c>
      <c r="CN8" s="3">
        <f>INPUT!CX29</f>
        <v>57.978168627893972</v>
      </c>
      <c r="CO8" s="3">
        <f>INPUT!CY29</f>
        <v>58.694795134519872</v>
      </c>
      <c r="CP8" s="3">
        <f>INPUT!CZ29</f>
        <v>59.456131612981153</v>
      </c>
      <c r="CQ8" s="3">
        <f>INPUT!DA29</f>
        <v>60.271013549205819</v>
      </c>
      <c r="CR8" s="3">
        <f>INPUT!DB29</f>
        <v>61.151212851687603</v>
      </c>
      <c r="CS8" s="3">
        <f>INPUT!DC29</f>
        <v>62.112942562412286</v>
      </c>
      <c r="CT8" s="3">
        <f>INPUT!DD29</f>
        <v>63.179485697843226</v>
      </c>
      <c r="CU8" s="3">
        <f>INPUT!DE29</f>
        <v>64.386150005991752</v>
      </c>
      <c r="CV8" s="3">
        <f>INPUT!DF29</f>
        <v>65.790599821079184</v>
      </c>
      <c r="CW8" s="3">
        <f>INPUT!DG29</f>
        <v>67.497702230249459</v>
      </c>
      <c r="CX8" s="3">
        <f>INPUT!DH29</f>
        <v>69.734010143280429</v>
      </c>
      <c r="CY8" s="3">
        <f>INPUT!DI29</f>
        <v>73.183566185601336</v>
      </c>
    </row>
    <row r="10" spans="3:117" ht="30" customHeight="1" x14ac:dyDescent="0.4">
      <c r="C10" s="118" t="s">
        <v>31</v>
      </c>
      <c r="D10" s="115" t="s">
        <v>32</v>
      </c>
      <c r="E10" s="116" t="s">
        <v>33</v>
      </c>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c r="BP10" s="117"/>
      <c r="BQ10" s="117"/>
      <c r="BR10" s="117"/>
      <c r="BS10" s="117"/>
      <c r="BT10" s="117"/>
      <c r="BU10" s="117"/>
      <c r="BV10" s="117"/>
      <c r="BW10" s="117"/>
      <c r="BX10" s="117"/>
      <c r="BY10" s="117"/>
      <c r="BZ10" s="117"/>
      <c r="CA10" s="117"/>
      <c r="CB10" s="117"/>
      <c r="CC10" s="117"/>
      <c r="CD10" s="117"/>
      <c r="CE10" s="117"/>
      <c r="CF10" s="117"/>
      <c r="CG10" s="117"/>
      <c r="CH10" s="117"/>
      <c r="CI10" s="117"/>
      <c r="CJ10" s="117"/>
      <c r="CK10" s="117"/>
      <c r="CL10" s="117"/>
      <c r="CM10" s="117"/>
      <c r="CN10" s="117"/>
      <c r="CO10" s="117"/>
      <c r="CP10" s="117"/>
      <c r="CQ10" s="117"/>
      <c r="CR10" s="117"/>
      <c r="CS10" s="117"/>
      <c r="CT10" s="117"/>
      <c r="CU10" s="117"/>
      <c r="CV10" s="117"/>
      <c r="CW10" s="117"/>
      <c r="CX10" s="117"/>
      <c r="CY10" s="117"/>
    </row>
    <row r="11" spans="3:117" ht="18.75" customHeight="1" x14ac:dyDescent="0.4">
      <c r="C11" s="119" t="str">
        <f>INPUT!C9</f>
        <v>BisphenolA</v>
      </c>
      <c r="D11" s="109">
        <f>INPUT!L9</f>
        <v>7.8367155953003018E-2</v>
      </c>
      <c r="E11" s="108">
        <f>IF(INPUT!$J9="OK",$D11*E$8/INPUT!O9,0)</f>
        <v>2.5425667459515085E-2</v>
      </c>
      <c r="F11" s="108">
        <f>IF(INPUT!$J9="OK",$D11*F$8/INPUT!P9,0)</f>
        <v>2.9874208461849867E-2</v>
      </c>
      <c r="G11" s="108">
        <f>IF(INPUT!$J9="OK",$D11*G$8/INPUT!Q9,0)</f>
        <v>3.2748780421653766E-2</v>
      </c>
      <c r="H11" s="108">
        <f>IF(INPUT!$J9="OK",$D11*H$8/INPUT!R9,0)</f>
        <v>3.4918834753254649E-2</v>
      </c>
      <c r="I11" s="108">
        <f>IF(INPUT!$J9="OK",$D11*I$8/INPUT!S9,0)</f>
        <v>3.668091886393518E-2</v>
      </c>
      <c r="J11" s="108">
        <f>IF(INPUT!$J9="OK",$D11*J$8/INPUT!T9,0)</f>
        <v>3.8174442288968526E-2</v>
      </c>
      <c r="K11" s="108">
        <f>IF(INPUT!$J9="OK",$D11*K$8/INPUT!U9,0)</f>
        <v>3.9476804065171484E-2</v>
      </c>
      <c r="L11" s="108">
        <f>IF(INPUT!$J9="OK",$D11*L$8/INPUT!V9,0)</f>
        <v>4.0635698008852132E-2</v>
      </c>
      <c r="M11" s="108">
        <f>IF(INPUT!$J9="OK",$D11*M$8/INPUT!W9,0)</f>
        <v>4.1682710941468706E-2</v>
      </c>
      <c r="N11" s="108">
        <f>IF(INPUT!$J9="OK",$D11*N$8/INPUT!X9,0)</f>
        <v>4.2639902429951582E-2</v>
      </c>
      <c r="O11" s="108">
        <f>IF(INPUT!$J9="OK",$D11*O$8/INPUT!Y9,0)</f>
        <v>4.3523319777247362E-2</v>
      </c>
      <c r="P11" s="108">
        <f>IF(INPUT!$J9="OK",$D11*P$8/INPUT!Z9,0)</f>
        <v>4.4345020822352574E-2</v>
      </c>
      <c r="Q11" s="108">
        <f>IF(INPUT!$J9="OK",$D11*Q$8/INPUT!AA9,0)</f>
        <v>4.5114307742534214E-2</v>
      </c>
      <c r="R11" s="108">
        <f>IF(INPUT!$J9="OK",$D11*R$8/INPUT!AB9,0)</f>
        <v>4.5838515688690143E-2</v>
      </c>
      <c r="S11" s="108">
        <f>IF(INPUT!$J9="OK",$D11*S$8/INPUT!AC9,0)</f>
        <v>4.6523536694113313E-2</v>
      </c>
      <c r="T11" s="108">
        <f>IF(INPUT!$J9="OK",$D11*T$8/INPUT!AD9,0)</f>
        <v>4.7174179160023588E-2</v>
      </c>
      <c r="U11" s="108">
        <f>IF(INPUT!$J9="OK",$D11*U$8/INPUT!AE9,0)</f>
        <v>4.7794421406359672E-2</v>
      </c>
      <c r="V11" s="108">
        <f>IF(INPUT!$J9="OK",$D11*V$8/INPUT!AF9,0)</f>
        <v>4.8387594800790877E-2</v>
      </c>
      <c r="W11" s="108">
        <f>IF(INPUT!$J9="OK",$D11*W$8/INPUT!AG9,0)</f>
        <v>4.8956518789289347E-2</v>
      </c>
      <c r="X11" s="108">
        <f>IF(INPUT!$J9="OK",$D11*X$8/INPUT!AH9,0)</f>
        <v>4.9503602289033215E-2</v>
      </c>
      <c r="Y11" s="108">
        <f>IF(INPUT!$J9="OK",$D11*Y$8/INPUT!AI9,0)</f>
        <v>5.0030921061234489E-2</v>
      </c>
      <c r="Z11" s="108">
        <f>IF(INPUT!$J9="OK",$D11*Z$8/INPUT!AJ9,0)</f>
        <v>5.0540277611062043E-2</v>
      </c>
      <c r="AA11" s="108">
        <f>IF(INPUT!$J9="OK",$D11*AA$8/INPUT!AK9,0)</f>
        <v>5.1033248165020612E-2</v>
      </c>
      <c r="AB11" s="108">
        <f>IF(INPUT!$J9="OK",$D11*AB$8/INPUT!AL9,0)</f>
        <v>5.1511219947666789E-2</v>
      </c>
      <c r="AC11" s="108">
        <f>IF(INPUT!$J9="OK",$D11*AC$8/INPUT!AM9,0)</f>
        <v>5.1975421077470052E-2</v>
      </c>
      <c r="AD11" s="108">
        <f>IF(INPUT!$J9="OK",$D11*AD$8/INPUT!AN9,0)</f>
        <v>5.2426944777694502E-2</v>
      </c>
      <c r="AE11" s="108">
        <f>IF(INPUT!$J9="OK",$D11*AE$8/INPUT!AO9,0)</f>
        <v>5.2866769159332465E-2</v>
      </c>
      <c r="AF11" s="108">
        <f>IF(INPUT!$J9="OK",$D11*AF$8/INPUT!AP9,0)</f>
        <v>5.3295773519718238E-2</v>
      </c>
      <c r="AG11" s="108">
        <f>IF(INPUT!$J9="OK",$D11*AG$8/INPUT!AQ9,0)</f>
        <v>5.3714751873475269E-2</v>
      </c>
      <c r="AH11" s="108">
        <f>IF(INPUT!$J9="OK",$D11*AH$8/INPUT!AR9,0)</f>
        <v>5.4124424265946269E-2</v>
      </c>
      <c r="AI11" s="108">
        <f>IF(INPUT!$J9="OK",$D11*AI$8/INPUT!AS9,0)</f>
        <v>5.452544629565511E-2</v>
      </c>
      <c r="AJ11" s="108">
        <f>IF(INPUT!$J9="OK",$D11*AJ$8/INPUT!AT9,0)</f>
        <v>5.491841717958941E-2</v>
      </c>
      <c r="AK11" s="108">
        <f>IF(INPUT!$J9="OK",$D11*AK$8/INPUT!AU9,0)</f>
        <v>5.5303886624762891E-2</v>
      </c>
      <c r="AL11" s="108">
        <f>IF(INPUT!$J9="OK",$D11*AL$8/INPUT!AV9,0)</f>
        <v>5.5682360715691923E-2</v>
      </c>
      <c r="AM11" s="108">
        <f>IF(INPUT!$J9="OK",$D11*AM$8/INPUT!AW9,0)</f>
        <v>5.6054306985862799E-2</v>
      </c>
      <c r="AN11" s="108">
        <f>IF(INPUT!$J9="OK",$D11*AN$8/INPUT!AX9,0)</f>
        <v>5.6420158808915724E-2</v>
      </c>
      <c r="AO11" s="108">
        <f>IF(INPUT!$J9="OK",$D11*AO$8/INPUT!AY9,0)</f>
        <v>5.6780319219895424E-2</v>
      </c>
      <c r="AP11" s="108">
        <f>IF(INPUT!$J9="OK",$D11*AP$8/INPUT!AZ9,0)</f>
        <v>5.7135164256874899E-2</v>
      </c>
      <c r="AQ11" s="108">
        <f>IF(INPUT!$J9="OK",$D11*AQ$8/INPUT!BA9,0)</f>
        <v>5.7485045897316865E-2</v>
      </c>
      <c r="AR11" s="108">
        <f>IF(INPUT!$J9="OK",$D11*AR$8/INPUT!BB9,0)</f>
        <v>5.7830294650786096E-2</v>
      </c>
      <c r="AS11" s="108">
        <f>IF(INPUT!$J9="OK",$D11*AS$8/INPUT!BC9,0)</f>
        <v>5.8171221859366455E-2</v>
      </c>
      <c r="AT11" s="108">
        <f>IF(INPUT!$J9="OK",$D11*AT$8/INPUT!BD9,0)</f>
        <v>5.8508121748840451E-2</v>
      </c>
      <c r="AU11" s="108">
        <f>IF(INPUT!$J9="OK",$D11*AU$8/INPUT!BE9,0)</f>
        <v>5.8841273266951613E-2</v>
      </c>
      <c r="AV11" s="108">
        <f>IF(INPUT!$J9="OK",$D11*AV$8/INPUT!BF9,0)</f>
        <v>5.9170941739577855E-2</v>
      </c>
      <c r="AW11" s="108">
        <f>IF(INPUT!$J9="OK",$D11*AW$8/INPUT!BG9,0)</f>
        <v>5.9497380371151348E-2</v>
      </c>
      <c r="AX11" s="108">
        <f>IF(INPUT!$J9="OK",$D11*AX$8/INPUT!BH9,0)</f>
        <v>5.9820831611980874E-2</v>
      </c>
      <c r="AY11" s="108">
        <f>IF(INPUT!$J9="OK",$D11*AY$8/INPUT!BI9,0)</f>
        <v>6.0141528412114911E-2</v>
      </c>
      <c r="AZ11" s="108">
        <f>IF(INPUT!$J9="OK",$D11*AZ$8/INPUT!BJ9,0)</f>
        <v>6.0459695378912368E-2</v>
      </c>
      <c r="BA11" s="108">
        <f>IF(INPUT!$J9="OK",$D11*BA$8/INPUT!BK9,0)</f>
        <v>6.0775549853469557E-2</v>
      </c>
      <c r="BB11" s="108">
        <f>IF(INPUT!$J9="OK",$D11*BB$8/INPUT!BL9,0)</f>
        <v>6.1089302919417471E-2</v>
      </c>
      <c r="BC11" s="108">
        <f>IF(INPUT!$J9="OK",$D11*BC$8/INPUT!BM9,0)</f>
        <v>6.140116035629279E-2</v>
      </c>
      <c r="BD11" s="108">
        <f>IF(INPUT!$J9="OK",$D11*BD$8/INPUT!BN9,0)</f>
        <v>6.1711323548658228E-2</v>
      </c>
      <c r="BE11" s="108">
        <f>IF(INPUT!$J9="OK",$D11*BE$8/INPUT!BO9,0)</f>
        <v>6.2019990361371576E-2</v>
      </c>
      <c r="BF11" s="108">
        <f>IF(INPUT!$J9="OK",$D11*BF$8/INPUT!BP9,0)</f>
        <v>6.2327355990849855E-2</v>
      </c>
      <c r="BG11" s="108">
        <f>IF(INPUT!$J9="OK",$D11*BG$8/INPUT!BQ9,0)</f>
        <v>6.2633613801834992E-2</v>
      </c>
      <c r="BH11" s="108">
        <f>IF(INPUT!$J9="OK",$D11*BH$8/INPUT!BR9,0)</f>
        <v>6.2938956159028961E-2</v>
      </c>
      <c r="BI11" s="108">
        <f>IF(INPUT!$J9="OK",$D11*BI$8/INPUT!BS9,0)</f>
        <v>6.3243575263029997E-2</v>
      </c>
      <c r="BJ11" s="108">
        <f>IF(INPUT!$J9="OK",$D11*BJ$8/INPUT!BT9,0)</f>
        <v>6.3547664000270648E-2</v>
      </c>
      <c r="BK11" s="108">
        <f>IF(INPUT!$J9="OK",$D11*BK$8/INPUT!BU9,0)</f>
        <v>6.3851416817152978E-2</v>
      </c>
      <c r="BL11" s="108">
        <f>IF(INPUT!$J9="OK",$D11*BL$8/INPUT!BV9,0)</f>
        <v>6.4155030629306317E-2</v>
      </c>
      <c r="BM11" s="108">
        <f>IF(INPUT!$J9="OK",$D11*BM$8/INPUT!BW9,0)</f>
        <v>6.4458705777907313E-2</v>
      </c>
      <c r="BN11" s="108">
        <f>IF(INPUT!$J9="OK",$D11*BN$8/INPUT!BX9,0)</f>
        <v>6.4762647046324839E-2</v>
      </c>
      <c r="BO11" s="108">
        <f>IF(INPUT!$J9="OK",$D11*BO$8/INPUT!BY9,0)</f>
        <v>6.5067064752060921E-2</v>
      </c>
      <c r="BP11" s="108">
        <f>IF(INPUT!$J9="OK",$D11*BP$8/INPUT!BZ9,0)</f>
        <v>6.537217593111122E-2</v>
      </c>
      <c r="BQ11" s="108">
        <f>IF(INPUT!$J9="OK",$D11*BQ$8/INPUT!CA9,0)</f>
        <v>6.5678205634580766E-2</v>
      </c>
      <c r="BR11" s="108">
        <f>IF(INPUT!$J9="OK",$D11*BR$8/INPUT!CB9,0)</f>
        <v>6.5985388360779537E-2</v>
      </c>
      <c r="BS11" s="108">
        <f>IF(INPUT!$J9="OK",$D11*BS$8/INPUT!CC9,0)</f>
        <v>6.629396965026646E-2</v>
      </c>
      <c r="BT11" s="108">
        <f>IF(INPUT!$J9="OK",$D11*BT$8/INPUT!CD9,0)</f>
        <v>6.6604207876623661E-2</v>
      </c>
      <c r="BU11" s="108">
        <f>IF(INPUT!$J9="OK",$D11*BU$8/INPUT!CE9,0)</f>
        <v>6.6916376272426692E-2</v>
      </c>
      <c r="BV11" s="108">
        <f>IF(INPUT!$J9="OK",$D11*BV$8/INPUT!CF9,0)</f>
        <v>6.7230765238308163E-2</v>
      </c>
      <c r="BW11" s="108">
        <f>IF(INPUT!$J9="OK",$D11*BW$8/INPUT!CG9,0)</f>
        <v>6.7547684993717008E-2</v>
      </c>
      <c r="BX11" s="108">
        <f>IF(INPUT!$J9="OK",$D11*BX$8/INPUT!CH9,0)</f>
        <v>6.7867468641641726E-2</v>
      </c>
      <c r="BY11" s="108">
        <f>IF(INPUT!$J9="OK",$D11*BY$8/INPUT!CI9,0)</f>
        <v>6.8190475737143971E-2</v>
      </c>
      <c r="BZ11" s="108">
        <f>IF(INPUT!$J9="OK",$D11*BZ$8/INPUT!CJ9,0)</f>
        <v>6.8517096472322556E-2</v>
      </c>
      <c r="CA11" s="108">
        <f>IF(INPUT!$J9="OK",$D11*CA$8/INPUT!CK9,0)</f>
        <v>6.8847756620099829E-2</v>
      </c>
      <c r="CB11" s="108">
        <f>IF(INPUT!$J9="OK",$D11*CB$8/INPUT!CL9,0)</f>
        <v>6.9182923418484726E-2</v>
      </c>
      <c r="CC11" s="108">
        <f>IF(INPUT!$J9="OK",$D11*CC$8/INPUT!CM9,0)</f>
        <v>6.9523112629290132E-2</v>
      </c>
      <c r="CD11" s="108">
        <f>IF(INPUT!$J9="OK",$D11*CD$8/INPUT!CN9,0)</f>
        <v>6.9868897075746964E-2</v>
      </c>
      <c r="CE11" s="108">
        <f>IF(INPUT!$J9="OK",$D11*CE$8/INPUT!CO9,0)</f>
        <v>7.0220917059510918E-2</v>
      </c>
      <c r="CF11" s="108">
        <f>IF(INPUT!$J9="OK",$D11*CF$8/INPUT!CP9,0)</f>
        <v>7.0579893190159532E-2</v>
      </c>
      <c r="CG11" s="108">
        <f>IF(INPUT!$J9="OK",$D11*CG$8/INPUT!CQ9,0)</f>
        <v>7.094664234593355E-2</v>
      </c>
      <c r="CH11" s="108">
        <f>IF(INPUT!$J9="OK",$D11*CH$8/INPUT!CR9,0)</f>
        <v>7.1322097748421603E-2</v>
      </c>
      <c r="CI11" s="108">
        <f>IF(INPUT!$J9="OK",$D11*CI$8/INPUT!CS9,0)</f>
        <v>7.1707334515492382E-2</v>
      </c>
      <c r="CJ11" s="108">
        <f>IF(INPUT!$J9="OK",$D11*CJ$8/INPUT!CT9,0)</f>
        <v>7.2103602618827645E-2</v>
      </c>
      <c r="CK11" s="108">
        <f>IF(INPUT!$J9="OK",$D11*CK$8/INPUT!CU9,0)</f>
        <v>7.251237001738832E-2</v>
      </c>
      <c r="CL11" s="108">
        <f>IF(INPUT!$J9="OK",$D11*CL$8/INPUT!CV9,0)</f>
        <v>7.2935380037898012E-2</v>
      </c>
      <c r="CM11" s="108">
        <f>IF(INPUT!$J9="OK",$D11*CM$8/INPUT!CW9,0)</f>
        <v>7.3374729124659435E-2</v>
      </c>
      <c r="CN11" s="108">
        <f>IF(INPUT!$J9="OK",$D11*CN$8/INPUT!CX9,0)</f>
        <v>7.3832974413418975E-2</v>
      </c>
      <c r="CO11" s="108">
        <f>IF(INPUT!$J9="OK",$D11*CO$8/INPUT!CY9,0)</f>
        <v>7.4313286179457774E-2</v>
      </c>
      <c r="CP11" s="108">
        <f>IF(INPUT!$J9="OK",$D11*CP$8/INPUT!CZ9,0)</f>
        <v>7.481966996909202E-2</v>
      </c>
      <c r="CQ11" s="108">
        <f>IF(INPUT!$J9="OK",$D11*CQ$8/INPUT!DA9,0)</f>
        <v>7.535730101317141E-2</v>
      </c>
      <c r="CR11" s="108">
        <f>IF(INPUT!$J9="OK",$D11*CR$8/INPUT!DB9,0)</f>
        <v>7.5933047683456517E-2</v>
      </c>
      <c r="CS11" s="108">
        <f>IF(INPUT!$J9="OK",$D11*CS$8/INPUT!DC9,0)</f>
        <v>7.6556330587689278E-2</v>
      </c>
      <c r="CT11" s="108">
        <f>IF(INPUT!$J9="OK",$D11*CT$8/INPUT!DD9,0)</f>
        <v>7.7240618009845607E-2</v>
      </c>
      <c r="CU11" s="108">
        <f>IF(INPUT!$J9="OK",$D11*CU$8/INPUT!DE9,0)</f>
        <v>7.8006232858662955E-2</v>
      </c>
      <c r="CV11" s="108">
        <f>IF(INPUT!$J9="OK",$D11*CV$8/INPUT!DF9,0)</f>
        <v>7.8886177912378119E-2</v>
      </c>
      <c r="CW11" s="108">
        <f>IF(INPUT!$J9="OK",$D11*CW$8/INPUT!DG9,0)</f>
        <v>7.9940064425392893E-2</v>
      </c>
      <c r="CX11" s="108">
        <f>IF(INPUT!$J9="OK",$D11*CX$8/INPUT!DH9,0)</f>
        <v>8.1295564156514802E-2</v>
      </c>
      <c r="CY11" s="108">
        <f>IF(INPUT!$J9="OK",$D11*CY$8/INPUT!DI9,0)</f>
        <v>8.3333333333333315E-2</v>
      </c>
    </row>
    <row r="12" spans="3:117" x14ac:dyDescent="0.4">
      <c r="C12" s="119" t="str">
        <f>INPUT!C10</f>
        <v>Chlorophene</v>
      </c>
      <c r="D12" s="109">
        <f>INPUT!L10</f>
        <v>1.257839107130145E-2</v>
      </c>
      <c r="E12" s="108">
        <f>IF(INPUT!$J10="OK",$D12*E$8/INPUT!O10,0)</f>
        <v>4.3649933288717108E-2</v>
      </c>
      <c r="F12" s="108">
        <f>IF(INPUT!$J10="OK",$D12*F$8/INPUT!P10,0)</f>
        <v>4.8223888865079396E-2</v>
      </c>
      <c r="G12" s="108">
        <f>IF(INPUT!$J10="OK",$D12*G$8/INPUT!Q10,0)</f>
        <v>5.0983981044021132E-2</v>
      </c>
      <c r="H12" s="108">
        <f>IF(INPUT!$J10="OK",$D12*H$8/INPUT!R10,0)</f>
        <v>5.2976250066653637E-2</v>
      </c>
      <c r="I12" s="108">
        <f>IF(INPUT!$J10="OK",$D12*I$8/INPUT!S10,0)</f>
        <v>5.4539983986445897E-2</v>
      </c>
      <c r="J12" s="108">
        <f>IF(INPUT!$J10="OK",$D12*J$8/INPUT!T10,0)</f>
        <v>5.5829378317090214E-2</v>
      </c>
      <c r="K12" s="108">
        <f>IF(INPUT!$J10="OK",$D12*K$8/INPUT!U10,0)</f>
        <v>5.6927837579018647E-2</v>
      </c>
      <c r="L12" s="108">
        <f>IF(INPUT!$J10="OK",$D12*L$8/INPUT!V10,0)</f>
        <v>5.7885668309992241E-2</v>
      </c>
      <c r="M12" s="108">
        <f>IF(INPUT!$J10="OK",$D12*M$8/INPUT!W10,0)</f>
        <v>5.873558612973407E-2</v>
      </c>
      <c r="N12" s="108">
        <f>IF(INPUT!$J10="OK",$D12*N$8/INPUT!X10,0)</f>
        <v>5.950007820029387E-2</v>
      </c>
      <c r="O12" s="108">
        <f>IF(INPUT!$J10="OK",$D12*O$8/INPUT!Y10,0)</f>
        <v>6.0195272880592954E-2</v>
      </c>
      <c r="P12" s="108">
        <f>IF(INPUT!$J10="OK",$D12*P$8/INPUT!Z10,0)</f>
        <v>6.0833135016646077E-2</v>
      </c>
      <c r="Q12" s="108">
        <f>IF(INPUT!$J10="OK",$D12*Q$8/INPUT!AA10,0)</f>
        <v>6.1422787954648617E-2</v>
      </c>
      <c r="R12" s="108">
        <f>IF(INPUT!$J10="OK",$D12*R$8/INPUT!AB10,0)</f>
        <v>6.1971348843624818E-2</v>
      </c>
      <c r="S12" s="108">
        <f>IF(INPUT!$J10="OK",$D12*S$8/INPUT!AC10,0)</f>
        <v>6.2484477709387379E-2</v>
      </c>
      <c r="T12" s="108">
        <f>IF(INPUT!$J10="OK",$D12*T$8/INPUT!AD10,0)</f>
        <v>6.2966750552468115E-2</v>
      </c>
      <c r="U12" s="108">
        <f>IF(INPUT!$J10="OK",$D12*U$8/INPUT!AE10,0)</f>
        <v>6.3421920129384121E-2</v>
      </c>
      <c r="V12" s="108">
        <f>IF(INPUT!$J10="OK",$D12*V$8/INPUT!AF10,0)</f>
        <v>6.3853102719154051E-2</v>
      </c>
      <c r="W12" s="108">
        <f>IF(INPUT!$J10="OK",$D12*W$8/INPUT!AG10,0)</f>
        <v>6.4262914748227221E-2</v>
      </c>
      <c r="X12" s="108">
        <f>IF(INPUT!$J10="OK",$D12*X$8/INPUT!AH10,0)</f>
        <v>6.4653574616359094E-2</v>
      </c>
      <c r="Y12" s="108">
        <f>IF(INPUT!$J10="OK",$D12*Y$8/INPUT!AI10,0)</f>
        <v>6.5026979851674868E-2</v>
      </c>
      <c r="Z12" s="108">
        <f>IF(INPUT!$J10="OK",$D12*Z$8/INPUT!AJ10,0)</f>
        <v>6.5384766441381401E-2</v>
      </c>
      <c r="AA12" s="108">
        <f>IF(INPUT!$J10="OK",$D12*AA$8/INPUT!AK10,0)</f>
        <v>6.5728355064895855E-2</v>
      </c>
      <c r="AB12" s="108">
        <f>IF(INPUT!$J10="OK",$D12*AB$8/INPUT!AL10,0)</f>
        <v>6.6058987555061802E-2</v>
      </c>
      <c r="AC12" s="108">
        <f>IF(INPUT!$J10="OK",$D12*AC$8/INPUT!AM10,0)</f>
        <v>6.6377755967590157E-2</v>
      </c>
      <c r="AD12" s="108">
        <f>IF(INPUT!$J10="OK",$D12*AD$8/INPUT!AN10,0)</f>
        <v>6.6685625988701203E-2</v>
      </c>
      <c r="AE12" s="108">
        <f>IF(INPUT!$J10="OK",$D12*AE$8/INPUT!AO10,0)</f>
        <v>6.6983455956217339E-2</v>
      </c>
      <c r="AF12" s="108">
        <f>IF(INPUT!$J10="OK",$D12*AF$8/INPUT!AP10,0)</f>
        <v>6.7272012446342774E-2</v>
      </c>
      <c r="AG12" s="108">
        <f>IF(INPUT!$J10="OK",$D12*AG$8/INPUT!AQ10,0)</f>
        <v>6.7551983145636652E-2</v>
      </c>
      <c r="AH12" s="108">
        <f>IF(INPUT!$J10="OK",$D12*AH$8/INPUT!AR10,0)</f>
        <v>6.7823987557798338E-2</v>
      </c>
      <c r="AI12" s="108">
        <f>IF(INPUT!$J10="OK",$D12*AI$8/INPUT!AS10,0)</f>
        <v>6.8088585969369744E-2</v>
      </c>
      <c r="AJ12" s="108">
        <f>IF(INPUT!$J10="OK",$D12*AJ$8/INPUT!AT10,0)</f>
        <v>6.8346287004687964E-2</v>
      </c>
      <c r="AK12" s="108">
        <f>IF(INPUT!$J10="OK",$D12*AK$8/INPUT!AU10,0)</f>
        <v>6.8597554029637506E-2</v>
      </c>
      <c r="AL12" s="108">
        <f>IF(INPUT!$J10="OK",$D12*AL$8/INPUT!AV10,0)</f>
        <v>6.8842810609805669E-2</v>
      </c>
      <c r="AM12" s="108">
        <f>IF(INPUT!$J10="OK",$D12*AM$8/INPUT!AW10,0)</f>
        <v>6.9082445187157338E-2</v>
      </c>
      <c r="AN12" s="108">
        <f>IF(INPUT!$J10="OK",$D12*AN$8/INPUT!AX10,0)</f>
        <v>6.931681510717537E-2</v>
      </c>
      <c r="AO12" s="108">
        <f>IF(INPUT!$J10="OK",$D12*AO$8/INPUT!AY10,0)</f>
        <v>6.9546250103269008E-2</v>
      </c>
      <c r="AP12" s="108">
        <f>IF(INPUT!$J10="OK",$D12*AP$8/INPUT!AZ10,0)</f>
        <v>6.9771055325458867E-2</v>
      </c>
      <c r="AQ12" s="108">
        <f>IF(INPUT!$J10="OK",$D12*AQ$8/INPUT!BA10,0)</f>
        <v>6.9991513984653336E-2</v>
      </c>
      <c r="AR12" s="108">
        <f>IF(INPUT!$J10="OK",$D12*AR$8/INPUT!BB10,0)</f>
        <v>7.0207889671313958E-2</v>
      </c>
      <c r="AS12" s="108">
        <f>IF(INPUT!$J10="OK",$D12*AS$8/INPUT!BC10,0)</f>
        <v>7.0420428397259302E-2</v>
      </c>
      <c r="AT12" s="108">
        <f>IF(INPUT!$J10="OK",$D12*AT$8/INPUT!BD10,0)</f>
        <v>7.0629360401248092E-2</v>
      </c>
      <c r="AU12" s="108">
        <f>IF(INPUT!$J10="OK",$D12*AU$8/INPUT!BE10,0)</f>
        <v>7.083490175240495E-2</v>
      </c>
      <c r="AV12" s="108">
        <f>IF(INPUT!$J10="OK",$D12*AV$8/INPUT!BF10,0)</f>
        <v>7.1037255780191308E-2</v>
      </c>
      <c r="AW12" s="108">
        <f>IF(INPUT!$J10="OK",$D12*AW$8/INPUT!BG10,0)</f>
        <v>7.1236614355237274E-2</v>
      </c>
      <c r="AX12" s="108">
        <f>IF(INPUT!$J10="OK",$D12*AX$8/INPUT!BH10,0)</f>
        <v>7.1433159041746352E-2</v>
      </c>
      <c r="AY12" s="108">
        <f>IF(INPUT!$J10="OK",$D12*AY$8/INPUT!BI10,0)</f>
        <v>7.1627062139217462E-2</v>
      </c>
      <c r="AZ12" s="108">
        <f>IF(INPUT!$J10="OK",$D12*AZ$8/INPUT!BJ10,0)</f>
        <v>7.1818487628778141E-2</v>
      </c>
      <c r="BA12" s="108">
        <f>IF(INPUT!$J10="OK",$D12*BA$8/INPUT!BK10,0)</f>
        <v>7.2007592037398233E-2</v>
      </c>
      <c r="BB12" s="108">
        <f>IF(INPUT!$J10="OK",$D12*BB$8/INPUT!BL10,0)</f>
        <v>7.2194525231581069E-2</v>
      </c>
      <c r="BC12" s="108">
        <f>IF(INPUT!$J10="OK",$D12*BC$8/INPUT!BM10,0)</f>
        <v>7.2379431150750823E-2</v>
      </c>
      <c r="BD12" s="108">
        <f>IF(INPUT!$J10="OK",$D12*BD$8/INPUT!BN10,0)</f>
        <v>7.2562448489425196E-2</v>
      </c>
      <c r="BE12" s="108">
        <f>IF(INPUT!$J10="OK",$D12*BE$8/INPUT!BO10,0)</f>
        <v>7.2743711336344774E-2</v>
      </c>
      <c r="BF12" s="108">
        <f>IF(INPUT!$J10="OK",$D12*BF$8/INPUT!BP10,0)</f>
        <v>7.2923349777997276E-2</v>
      </c>
      <c r="BG12" s="108">
        <f>IF(INPUT!$J10="OK",$D12*BG$8/INPUT!BQ10,0)</f>
        <v>7.3101490473403238E-2</v>
      </c>
      <c r="BH12" s="108">
        <f>IF(INPUT!$J10="OK",$D12*BH$8/INPUT!BR10,0)</f>
        <v>7.3278257206607744E-2</v>
      </c>
      <c r="BI12" s="108">
        <f>IF(INPUT!$J10="OK",$D12*BI$8/INPUT!BS10,0)</f>
        <v>7.3453771423033887E-2</v>
      </c>
      <c r="BJ12" s="108">
        <f>IF(INPUT!$J10="OK",$D12*BJ$8/INPUT!BT10,0)</f>
        <v>7.3628152755699047E-2</v>
      </c>
      <c r="BK12" s="108">
        <f>IF(INPUT!$J10="OK",$D12*BK$8/INPUT!BU10,0)</f>
        <v>7.3801519547267519E-2</v>
      </c>
      <c r="BL12" s="108">
        <f>IF(INPUT!$J10="OK",$D12*BL$8/INPUT!BV10,0)</f>
        <v>7.3973989374019916E-2</v>
      </c>
      <c r="BM12" s="108">
        <f>IF(INPUT!$J10="OK",$D12*BM$8/INPUT!BW10,0)</f>
        <v>7.4145679578067517E-2</v>
      </c>
      <c r="BN12" s="108">
        <f>IF(INPUT!$J10="OK",$D12*BN$8/INPUT!BX10,0)</f>
        <v>7.4316707814543095E-2</v>
      </c>
      <c r="BO12" s="108">
        <f>IF(INPUT!$J10="OK",$D12*BO$8/INPUT!BY10,0)</f>
        <v>7.448719262107989E-2</v>
      </c>
      <c r="BP12" s="108">
        <f>IF(INPUT!$J10="OK",$D12*BP$8/INPUT!BZ10,0)</f>
        <v>7.4657254017674424E-2</v>
      </c>
      <c r="BQ12" s="108">
        <f>IF(INPUT!$J10="OK",$D12*BQ$8/INPUT!CA10,0)</f>
        <v>7.4827014146058579E-2</v>
      </c>
      <c r="BR12" s="108">
        <f>IF(INPUT!$J10="OK",$D12*BR$8/INPUT!CB10,0)</f>
        <v>7.4996597959029243E-2</v>
      </c>
      <c r="BS12" s="108">
        <f>IF(INPUT!$J10="OK",$D12*BS$8/INPUT!CC10,0)</f>
        <v>7.5166133971873397E-2</v>
      </c>
      <c r="BT12" s="108">
        <f>IF(INPUT!$J10="OK",$D12*BT$8/INPUT!CD10,0)</f>
        <v>7.5335755090166698E-2</v>
      </c>
      <c r="BU12" s="108">
        <f>IF(INPUT!$J10="OK",$D12*BU$8/INPUT!CE10,0)</f>
        <v>7.5505599530940867E-2</v>
      </c>
      <c r="BV12" s="108">
        <f>IF(INPUT!$J10="OK",$D12*BV$8/INPUT!CF10,0)</f>
        <v>7.5675811857659717E-2</v>
      </c>
      <c r="BW12" s="108">
        <f>IF(INPUT!$J10="OK",$D12*BW$8/INPUT!CG10,0)</f>
        <v>7.5846544153836723E-2</v>
      </c>
      <c r="BX12" s="108">
        <f>IF(INPUT!$J10="OK",$D12*BX$8/INPUT!CH10,0)</f>
        <v>7.6017957365742461E-2</v>
      </c>
      <c r="BY12" s="108">
        <f>IF(INPUT!$J10="OK",$D12*BY$8/INPUT!CI10,0)</f>
        <v>7.6190222851886646E-2</v>
      </c>
      <c r="BZ12" s="108">
        <f>IF(INPUT!$J10="OK",$D12*BZ$8/INPUT!CJ10,0)</f>
        <v>7.6363524186336851E-2</v>
      </c>
      <c r="CA12" s="108">
        <f>IF(INPUT!$J10="OK",$D12*CA$8/INPUT!CK10,0)</f>
        <v>7.6538059275192846E-2</v>
      </c>
      <c r="CB12" s="108">
        <f>IF(INPUT!$J10="OK",$D12*CB$8/INPUT!CL10,0)</f>
        <v>7.6714042861696391E-2</v>
      </c>
      <c r="CC12" s="108">
        <f>IF(INPUT!$J10="OK",$D12*CC$8/INPUT!CM10,0)</f>
        <v>7.6891709516970497E-2</v>
      </c>
      <c r="CD12" s="108">
        <f>IF(INPUT!$J10="OK",$D12*CD$8/INPUT!CN10,0)</f>
        <v>7.7071317242337414E-2</v>
      </c>
      <c r="CE12" s="108">
        <f>IF(INPUT!$J10="OK",$D12*CE$8/INPUT!CO10,0)</f>
        <v>7.7253151848577964E-2</v>
      </c>
      <c r="CF12" s="108">
        <f>IF(INPUT!$J10="OK",$D12*CF$8/INPUT!CP10,0)</f>
        <v>7.7437532331846415E-2</v>
      </c>
      <c r="CG12" s="108">
        <f>IF(INPUT!$J10="OK",$D12*CG$8/INPUT!CQ10,0)</f>
        <v>7.7624817541939103E-2</v>
      </c>
      <c r="CH12" s="108">
        <f>IF(INPUT!$J10="OK",$D12*CH$8/INPUT!CR10,0)</f>
        <v>7.7815414546480069E-2</v>
      </c>
      <c r="CI12" s="108">
        <f>IF(INPUT!$J10="OK",$D12*CI$8/INPUT!CS10,0)</f>
        <v>7.8009789250285011E-2</v>
      </c>
      <c r="CJ12" s="108">
        <f>IF(INPUT!$J10="OK",$D12*CJ$8/INPUT!CT10,0)</f>
        <v>7.8208480058089197E-2</v>
      </c>
      <c r="CK12" s="108">
        <f>IF(INPUT!$J10="OK",$D12*CK$8/INPUT!CU10,0)</f>
        <v>7.8412115712365477E-2</v>
      </c>
      <c r="CL12" s="108">
        <f>IF(INPUT!$J10="OK",$D12*CL$8/INPUT!CV10,0)</f>
        <v>7.8621438965367607E-2</v>
      </c>
      <c r="CM12" s="108">
        <f>IF(INPUT!$J10="OK",$D12*CM$8/INPUT!CW10,0)</f>
        <v>7.8837338575169696E-2</v>
      </c>
      <c r="CN12" s="108">
        <f>IF(INPUT!$J10="OK",$D12*CN$8/INPUT!CX10,0)</f>
        <v>7.9060893461950665E-2</v>
      </c>
      <c r="CO12" s="108">
        <f>IF(INPUT!$J10="OK",$D12*CO$8/INPUT!CY10,0)</f>
        <v>7.9293435116352132E-2</v>
      </c>
      <c r="CP12" s="108">
        <f>IF(INPUT!$J10="OK",$D12*CP$8/INPUT!CZ10,0)</f>
        <v>7.9536638275755994E-2</v>
      </c>
      <c r="CQ12" s="108">
        <f>IF(INPUT!$J10="OK",$D12*CQ$8/INPUT!DA10,0)</f>
        <v>7.9792657017789467E-2</v>
      </c>
      <c r="CR12" s="108">
        <f>IF(INPUT!$J10="OK",$D12*CR$8/INPUT!DB10,0)</f>
        <v>8.006433707855734E-2</v>
      </c>
      <c r="CS12" s="108">
        <f>IF(INPUT!$J10="OK",$D12*CS$8/INPUT!DC10,0)</f>
        <v>8.0355563032084423E-2</v>
      </c>
      <c r="CT12" s="108">
        <f>IF(INPUT!$J10="OK",$D12*CT$8/INPUT!DD10,0)</f>
        <v>8.0671860156771497E-2</v>
      </c>
      <c r="CU12" s="108">
        <f>IF(INPUT!$J10="OK",$D12*CU$8/INPUT!DE10,0)</f>
        <v>8.1021518881017121E-2</v>
      </c>
      <c r="CV12" s="108">
        <f>IF(INPUT!$J10="OK",$D12*CV$8/INPUT!DF10,0)</f>
        <v>8.1417915684749737E-2</v>
      </c>
      <c r="CW12" s="108">
        <f>IF(INPUT!$J10="OK",$D12*CW$8/INPUT!DG10,0)</f>
        <v>8.1885026266409242E-2</v>
      </c>
      <c r="CX12" s="108">
        <f>IF(INPUT!$J10="OK",$D12*CX$8/INPUT!DH10,0)</f>
        <v>8.247369562820564E-2</v>
      </c>
      <c r="CY12" s="108">
        <f>IF(INPUT!$J10="OK",$D12*CY$8/INPUT!DI10,0)</f>
        <v>8.3333333333333329E-2</v>
      </c>
    </row>
    <row r="13" spans="3:117" x14ac:dyDescent="0.4">
      <c r="C13" s="119" t="str">
        <f>INPUT!C11</f>
        <v>Cyprodinil</v>
      </c>
      <c r="D13" s="109">
        <f>INPUT!L11</f>
        <v>7.5145416617984776E-3</v>
      </c>
      <c r="E13" s="108">
        <f>IF(INPUT!$J11="OK",$D13*E$8/INPUT!O11,0)</f>
        <v>0.17921332305217869</v>
      </c>
      <c r="F13" s="108">
        <f>IF(INPUT!$J11="OK",$D13*F$8/INPUT!P11,0)</f>
        <v>0.16855955578121878</v>
      </c>
      <c r="G13" s="108">
        <f>IF(INPUT!$J11="OK",$D13*G$8/INPUT!Q11,0)</f>
        <v>0.16211526517213093</v>
      </c>
      <c r="H13" s="108">
        <f>IF(INPUT!$J11="OK",$D13*H$8/INPUT!R11,0)</f>
        <v>0.15745514802974447</v>
      </c>
      <c r="I13" s="108">
        <f>IF(INPUT!$J11="OK",$D13*I$8/INPUT!S11,0)</f>
        <v>0.15379152053135914</v>
      </c>
      <c r="J13" s="108">
        <f>IF(INPUT!$J11="OK",$D13*J$8/INPUT!T11,0)</f>
        <v>0.1507661660293812</v>
      </c>
      <c r="K13" s="108">
        <f>IF(INPUT!$J11="OK",$D13*K$8/INPUT!U11,0)</f>
        <v>0.14818523453922544</v>
      </c>
      <c r="L13" s="108">
        <f>IF(INPUT!$J11="OK",$D13*L$8/INPUT!V11,0)</f>
        <v>0.14593175907716158</v>
      </c>
      <c r="M13" s="108">
        <f>IF(INPUT!$J11="OK",$D13*M$8/INPUT!W11,0)</f>
        <v>0.1439296481470661</v>
      </c>
      <c r="N13" s="108">
        <f>IF(INPUT!$J11="OK",$D13*N$8/INPUT!X11,0)</f>
        <v>0.14212658436527351</v>
      </c>
      <c r="O13" s="108">
        <f>IF(INPUT!$J11="OK",$D13*O$8/INPUT!Y11,0)</f>
        <v>0.14048503372312987</v>
      </c>
      <c r="P13" s="108">
        <f>IF(INPUT!$J11="OK",$D13*P$8/INPUT!Z11,0)</f>
        <v>0.13897714391982305</v>
      </c>
      <c r="Q13" s="108">
        <f>IF(INPUT!$J11="OK",$D13*Q$8/INPUT!AA11,0)</f>
        <v>0.13758167151273659</v>
      </c>
      <c r="R13" s="108">
        <f>IF(INPUT!$J11="OK",$D13*R$8/INPUT!AB11,0)</f>
        <v>0.13628204001744218</v>
      </c>
      <c r="S13" s="108">
        <f>IF(INPUT!$J11="OK",$D13*S$8/INPUT!AC11,0)</f>
        <v>0.13506506321686348</v>
      </c>
      <c r="T13" s="108">
        <f>IF(INPUT!$J11="OK",$D13*T$8/INPUT!AD11,0)</f>
        <v>0.13392007750915103</v>
      </c>
      <c r="U13" s="108">
        <f>IF(INPUT!$J11="OK",$D13*U$8/INPUT!AE11,0)</f>
        <v>0.13283833536106793</v>
      </c>
      <c r="V13" s="108">
        <f>IF(INPUT!$J11="OK",$D13*V$8/INPUT!AF11,0)</f>
        <v>0.13181257084808448</v>
      </c>
      <c r="W13" s="108">
        <f>IF(INPUT!$J11="OK",$D13*W$8/INPUT!AG11,0)</f>
        <v>0.13083668178988347</v>
      </c>
      <c r="X13" s="108">
        <f>IF(INPUT!$J11="OK",$D13*X$8/INPUT!AH11,0)</f>
        <v>0.12990549281461222</v>
      </c>
      <c r="Y13" s="108">
        <f>IF(INPUT!$J11="OK",$D13*Y$8/INPUT!AI11,0)</f>
        <v>0.12901457580423781</v>
      </c>
      <c r="Z13" s="108">
        <f>IF(INPUT!$J11="OK",$D13*Z$8/INPUT!AJ11,0)</f>
        <v>0.12816011180165451</v>
      </c>
      <c r="AA13" s="108">
        <f>IF(INPUT!$J11="OK",$D13*AA$8/INPUT!AK11,0)</f>
        <v>0.12733878338775784</v>
      </c>
      <c r="AB13" s="108">
        <f>IF(INPUT!$J11="OK",$D13*AB$8/INPUT!AL11,0)</f>
        <v>0.1265476897940957</v>
      </c>
      <c r="AC13" s="108">
        <f>IF(INPUT!$J11="OK",$D13*AC$8/INPUT!AM11,0)</f>
        <v>0.12578427921515714</v>
      </c>
      <c r="AD13" s="108">
        <f>IF(INPUT!$J11="OK",$D13*AD$8/INPUT!AN11,0)</f>
        <v>0.12504629429617753</v>
      </c>
      <c r="AE13" s="108">
        <f>IF(INPUT!$J11="OK",$D13*AE$8/INPUT!AO11,0)</f>
        <v>0.12433172782980557</v>
      </c>
      <c r="AF13" s="108">
        <f>IF(INPUT!$J11="OK",$D13*AF$8/INPUT!AP11,0)</f>
        <v>0.12363878644620338</v>
      </c>
      <c r="AG13" s="108">
        <f>IF(INPUT!$J11="OK",$D13*AG$8/INPUT!AQ11,0)</f>
        <v>0.12296586062245213</v>
      </c>
      <c r="AH13" s="108">
        <f>IF(INPUT!$J11="OK",$D13*AH$8/INPUT!AR11,0)</f>
        <v>0.12231149973230131</v>
      </c>
      <c r="AI13" s="108">
        <f>IF(INPUT!$J11="OK",$D13*AI$8/INPUT!AS11,0)</f>
        <v>0.12167439114927782</v>
      </c>
      <c r="AJ13" s="108">
        <f>IF(INPUT!$J11="OK",$D13*AJ$8/INPUT!AT11,0)</f>
        <v>0.12105334263431665</v>
      </c>
      <c r="AK13" s="108">
        <f>IF(INPUT!$J11="OK",$D13*AK$8/INPUT!AU11,0)</f>
        <v>0.12044726740375998</v>
      </c>
      <c r="AL13" s="108">
        <f>IF(INPUT!$J11="OK",$D13*AL$8/INPUT!AV11,0)</f>
        <v>0.11985517139908851</v>
      </c>
      <c r="AM13" s="108">
        <f>IF(INPUT!$J11="OK",$D13*AM$8/INPUT!AW11,0)</f>
        <v>0.1192761423762819</v>
      </c>
      <c r="AN13" s="108">
        <f>IF(INPUT!$J11="OK",$D13*AN$8/INPUT!AX11,0)</f>
        <v>0.11870934050756499</v>
      </c>
      <c r="AO13" s="108">
        <f>IF(INPUT!$J11="OK",$D13*AO$8/INPUT!AY11,0)</f>
        <v>0.11815399024680485</v>
      </c>
      <c r="AP13" s="108">
        <f>IF(INPUT!$J11="OK",$D13*AP$8/INPUT!AZ11,0)</f>
        <v>0.11760937325589348</v>
      </c>
      <c r="AQ13" s="108">
        <f>IF(INPUT!$J11="OK",$D13*AQ$8/INPUT!BA11,0)</f>
        <v>0.11707482222596381</v>
      </c>
      <c r="AR13" s="108">
        <f>IF(INPUT!$J11="OK",$D13*AR$8/INPUT!BB11,0)</f>
        <v>0.11654971545642308</v>
      </c>
      <c r="AS13" s="108">
        <f>IF(INPUT!$J11="OK",$D13*AS$8/INPUT!BC11,0)</f>
        <v>0.11603347207816599</v>
      </c>
      <c r="AT13" s="108">
        <f>IF(INPUT!$J11="OK",$D13*AT$8/INPUT!BD11,0)</f>
        <v>0.11552554782619767</v>
      </c>
      <c r="AU13" s="108">
        <f>IF(INPUT!$J11="OK",$D13*AU$8/INPUT!BE11,0)</f>
        <v>0.11502543128219886</v>
      </c>
      <c r="AV13" s="108">
        <f>IF(INPUT!$J11="OK",$D13*AV$8/INPUT!BF11,0)</f>
        <v>0.11453264052003295</v>
      </c>
      <c r="AW13" s="108">
        <f>IF(INPUT!$J11="OK",$D13*AW$8/INPUT!BG11,0)</f>
        <v>0.11404672009739479</v>
      </c>
      <c r="AX13" s="108">
        <f>IF(INPUT!$J11="OK",$D13*AX$8/INPUT!BH11,0)</f>
        <v>0.11356723834517182</v>
      </c>
      <c r="AY13" s="108">
        <f>IF(INPUT!$J11="OK",$D13*AY$8/INPUT!BI11,0)</f>
        <v>0.11309378491298153</v>
      </c>
      <c r="AZ13" s="108">
        <f>IF(INPUT!$J11="OK",$D13*AZ$8/INPUT!BJ11,0)</f>
        <v>0.11262596853502932</v>
      </c>
      <c r="BA13" s="108">
        <f>IF(INPUT!$J11="OK",$D13*BA$8/INPUT!BK11,0)</f>
        <v>0.1121634149851191</v>
      </c>
      <c r="BB13" s="108">
        <f>IF(INPUT!$J11="OK",$D13*BB$8/INPUT!BL11,0)</f>
        <v>0.11170576519351116</v>
      </c>
      <c r="BC13" s="108">
        <f>IF(INPUT!$J11="OK",$D13*BC$8/INPUT!BM11,0)</f>
        <v>0.11125267350149504</v>
      </c>
      <c r="BD13" s="108">
        <f>IF(INPUT!$J11="OK",$D13*BD$8/INPUT!BN11,0)</f>
        <v>0.11080380603213098</v>
      </c>
      <c r="BE13" s="108">
        <f>IF(INPUT!$J11="OK",$D13*BE$8/INPUT!BO11,0)</f>
        <v>0.11035883915770177</v>
      </c>
      <c r="BF13" s="108">
        <f>IF(INPUT!$J11="OK",$D13*BF$8/INPUT!BP11,0)</f>
        <v>0.10991745804606357</v>
      </c>
      <c r="BG13" s="108">
        <f>IF(INPUT!$J11="OK",$D13*BG$8/INPUT!BQ11,0)</f>
        <v>0.10947935526934506</v>
      </c>
      <c r="BH13" s="108">
        <f>IF(INPUT!$J11="OK",$D13*BH$8/INPUT!BR11,0)</f>
        <v>0.10904422945934608</v>
      </c>
      <c r="BI13" s="108">
        <f>IF(INPUT!$J11="OK",$D13*BI$8/INPUT!BS11,0)</f>
        <v>0.10861178399455883</v>
      </c>
      <c r="BJ13" s="108">
        <f>IF(INPUT!$J11="OK",$D13*BJ$8/INPUT!BT11,0)</f>
        <v>0.10818172570398145</v>
      </c>
      <c r="BK13" s="108">
        <f>IF(INPUT!$J11="OK",$D13*BK$8/INPUT!BU11,0)</f>
        <v>0.10775376357281836</v>
      </c>
      <c r="BL13" s="108">
        <f>IF(INPUT!$J11="OK",$D13*BL$8/INPUT!BV11,0)</f>
        <v>0.10732760743474569</v>
      </c>
      <c r="BM13" s="108">
        <f>IF(INPUT!$J11="OK",$D13*BM$8/INPUT!BW11,0)</f>
        <v>0.10690296663464735</v>
      </c>
      <c r="BN13" s="108">
        <f>IF(INPUT!$J11="OK",$D13*BN$8/INPUT!BX11,0)</f>
        <v>0.10647954864454603</v>
      </c>
      <c r="BO13" s="108">
        <f>IF(INPUT!$J11="OK",$D13*BO$8/INPUT!BY11,0)</f>
        <v>0.10605705761381397</v>
      </c>
      <c r="BP13" s="108">
        <f>IF(INPUT!$J11="OK",$D13*BP$8/INPUT!BZ11,0)</f>
        <v>0.10563519283256897</v>
      </c>
      <c r="BQ13" s="108">
        <f>IF(INPUT!$J11="OK",$D13*BQ$8/INPUT!CA11,0)</f>
        <v>0.10521364708433413</v>
      </c>
      <c r="BR13" s="108">
        <f>IF(INPUT!$J11="OK",$D13*BR$8/INPUT!CB11,0)</f>
        <v>0.10479210486042748</v>
      </c>
      <c r="BS13" s="108">
        <f>IF(INPUT!$J11="OK",$D13*BS$8/INPUT!CC11,0)</f>
        <v>0.1043702404039647</v>
      </c>
      <c r="BT13" s="108">
        <f>IF(INPUT!$J11="OK",$D13*BT$8/INPUT!CD11,0)</f>
        <v>0.10394771554555646</v>
      </c>
      <c r="BU13" s="108">
        <f>IF(INPUT!$J11="OK",$D13*BU$8/INPUT!CE11,0)</f>
        <v>0.10352417728544829</v>
      </c>
      <c r="BV13" s="108">
        <f>IF(INPUT!$J11="OK",$D13*BV$8/INPUT!CF11,0)</f>
        <v>0.10309925506754655</v>
      </c>
      <c r="BW13" s="108">
        <f>IF(INPUT!$J11="OK",$D13*BW$8/INPUT!CG11,0)</f>
        <v>0.10267255767893801</v>
      </c>
      <c r="BX13" s="108">
        <f>IF(INPUT!$J11="OK",$D13*BX$8/INPUT!CH11,0)</f>
        <v>0.10224366969336472</v>
      </c>
      <c r="BY13" s="108">
        <f>IF(INPUT!$J11="OK",$D13*BY$8/INPUT!CI11,0)</f>
        <v>0.10181214735762323</v>
      </c>
      <c r="BZ13" s="108">
        <f>IF(INPUT!$J11="OK",$D13*BZ$8/INPUT!CJ11,0)</f>
        <v>0.10137751379458147</v>
      </c>
      <c r="CA13" s="108">
        <f>IF(INPUT!$J11="OK",$D13*CA$8/INPUT!CK11,0)</f>
        <v>0.10093925336347175</v>
      </c>
      <c r="CB13" s="108">
        <f>IF(INPUT!$J11="OK",$D13*CB$8/INPUT!CL11,0)</f>
        <v>0.10049680497454941</v>
      </c>
      <c r="CC13" s="108">
        <f>IF(INPUT!$J11="OK",$D13*CC$8/INPUT!CM11,0)</f>
        <v>0.10004955409718529</v>
      </c>
      <c r="CD13" s="108">
        <f>IF(INPUT!$J11="OK",$D13*CD$8/INPUT!CN11,0)</f>
        <v>9.9596823122347258E-2</v>
      </c>
      <c r="CE13" s="108">
        <f>IF(INPUT!$J11="OK",$D13*CE$8/INPUT!CO11,0)</f>
        <v>9.9137859634041522E-2</v>
      </c>
      <c r="CF13" s="108">
        <f>IF(INPUT!$J11="OK",$D13*CF$8/INPUT!CP11,0)</f>
        <v>9.8671821997525874E-2</v>
      </c>
      <c r="CG13" s="108">
        <f>IF(INPUT!$J11="OK",$D13*CG$8/INPUT!CQ11,0)</f>
        <v>9.8197761466817177E-2</v>
      </c>
      <c r="CH13" s="108">
        <f>IF(INPUT!$J11="OK",$D13*CH$8/INPUT!CR11,0)</f>
        <v>9.7714599722444062E-2</v>
      </c>
      <c r="CI13" s="108">
        <f>IF(INPUT!$J11="OK",$D13*CI$8/INPUT!CS11,0)</f>
        <v>9.722110032927099E-2</v>
      </c>
      <c r="CJ13" s="108">
        <f>IF(INPUT!$J11="OK",$D13*CJ$8/INPUT!CT11,0)</f>
        <v>9.6715831984663714E-2</v>
      </c>
      <c r="CK13" s="108">
        <f>IF(INPUT!$J11="OK",$D13*CK$8/INPUT!CU11,0)</f>
        <v>9.6197120496902072E-2</v>
      </c>
      <c r="CL13" s="108">
        <f>IF(INPUT!$J11="OK",$D13*CL$8/INPUT!CV11,0)</f>
        <v>9.5662985004441509E-2</v>
      </c>
      <c r="CM13" s="108">
        <f>IF(INPUT!$J11="OK",$D13*CM$8/INPUT!CW11,0)</f>
        <v>9.5111051693900911E-2</v>
      </c>
      <c r="CN13" s="108">
        <f>IF(INPUT!$J11="OK",$D13*CN$8/INPUT!CX11,0)</f>
        <v>9.4538434620055845E-2</v>
      </c>
      <c r="CO13" s="108">
        <f>IF(INPUT!$J11="OK",$D13*CO$8/INPUT!CY11,0)</f>
        <v>9.3941567103855386E-2</v>
      </c>
      <c r="CP13" s="108">
        <f>IF(INPUT!$J11="OK",$D13*CP$8/INPUT!CZ11,0)</f>
        <v>9.3315956515202539E-2</v>
      </c>
      <c r="CQ13" s="108">
        <f>IF(INPUT!$J11="OK",$D13*CQ$8/INPUT!DA11,0)</f>
        <v>9.2655815832397029E-2</v>
      </c>
      <c r="CR13" s="108">
        <f>IF(INPUT!$J11="OK",$D13*CR$8/INPUT!DB11,0)</f>
        <v>9.1953488157053148E-2</v>
      </c>
      <c r="CS13" s="108">
        <f>IF(INPUT!$J11="OK",$D13*CS$8/INPUT!DC11,0)</f>
        <v>9.1198504450152013E-2</v>
      </c>
      <c r="CT13" s="108">
        <f>IF(INPUT!$J11="OK",$D13*CT$8/INPUT!DD11,0)</f>
        <v>9.0375947617870003E-2</v>
      </c>
      <c r="CU13" s="108">
        <f>IF(INPUT!$J11="OK",$D13*CU$8/INPUT!DE11,0)</f>
        <v>8.9463391026088135E-2</v>
      </c>
      <c r="CV13" s="108">
        <f>IF(INPUT!$J11="OK",$D13*CV$8/INPUT!DF11,0)</f>
        <v>8.8424566966202572E-2</v>
      </c>
      <c r="CW13" s="108">
        <f>IF(INPUT!$J11="OK",$D13*CW$8/INPUT!DG11,0)</f>
        <v>8.7194290345412817E-2</v>
      </c>
      <c r="CX13" s="108">
        <f>IF(INPUT!$J11="OK",$D13*CX$8/INPUT!DH11,0)</f>
        <v>8.5633828609132642E-2</v>
      </c>
      <c r="CY13" s="108">
        <f>IF(INPUT!$J11="OK",$D13*CY$8/INPUT!DI11,0)</f>
        <v>8.3333333333333329E-2</v>
      </c>
    </row>
    <row r="14" spans="3:117" x14ac:dyDescent="0.4">
      <c r="C14" s="119" t="str">
        <f>INPUT!C12</f>
        <v>Diazinon</v>
      </c>
      <c r="D14" s="109">
        <f>INPUT!L12</f>
        <v>6.5639617917181245E-2</v>
      </c>
      <c r="E14" s="108">
        <f>IF(INPUT!$J12="OK",$D14*E$8/INPUT!O12,0)</f>
        <v>0.23391225170739241</v>
      </c>
      <c r="F14" s="108">
        <f>IF(INPUT!$J12="OK",$D14*F$8/INPUT!P12,0)</f>
        <v>0.21342927374199819</v>
      </c>
      <c r="G14" s="108">
        <f>IF(INPUT!$J12="OK",$D14*G$8/INPUT!Q12,0)</f>
        <v>0.20163829301482356</v>
      </c>
      <c r="H14" s="108">
        <f>IF(INPUT!$J12="OK",$D14*H$8/INPUT!R12,0)</f>
        <v>0.19336476798300592</v>
      </c>
      <c r="I14" s="108">
        <f>IF(INPUT!$J12="OK",$D14*I$8/INPUT!S12,0)</f>
        <v>0.18700011783386306</v>
      </c>
      <c r="J14" s="108">
        <f>IF(INPUT!$J12="OK",$D14*J$8/INPUT!T12,0)</f>
        <v>0.18183280392930035</v>
      </c>
      <c r="K14" s="108">
        <f>IF(INPUT!$J12="OK",$D14*K$8/INPUT!U12,0)</f>
        <v>0.17748559591948879</v>
      </c>
      <c r="L14" s="108">
        <f>IF(INPUT!$J12="OK",$D14*L$8/INPUT!V12,0)</f>
        <v>0.17373456310169275</v>
      </c>
      <c r="M14" s="108">
        <f>IF(INPUT!$J12="OK",$D14*M$8/INPUT!W12,0)</f>
        <v>0.17043599171185816</v>
      </c>
      <c r="N14" s="108">
        <f>IF(INPUT!$J12="OK",$D14*N$8/INPUT!X12,0)</f>
        <v>0.16749220848699842</v>
      </c>
      <c r="O14" s="108">
        <f>IF(INPUT!$J12="OK",$D14*O$8/INPUT!Y12,0)</f>
        <v>0.16483384492624553</v>
      </c>
      <c r="P14" s="108">
        <f>IF(INPUT!$J12="OK",$D14*P$8/INPUT!Z12,0)</f>
        <v>0.16240988543232451</v>
      </c>
      <c r="Q14" s="108">
        <f>IF(INPUT!$J12="OK",$D14*Q$8/INPUT!AA12,0)</f>
        <v>0.16018173175250475</v>
      </c>
      <c r="R14" s="108">
        <f>IF(INPUT!$J12="OK",$D14*R$8/INPUT!AB12,0)</f>
        <v>0.15811948472953349</v>
      </c>
      <c r="S14" s="108">
        <f>IF(INPUT!$J12="OK",$D14*S$8/INPUT!AC12,0)</f>
        <v>0.15619951902072646</v>
      </c>
      <c r="T14" s="108">
        <f>IF(INPUT!$J12="OK",$D14*T$8/INPUT!AD12,0)</f>
        <v>0.15440284667993998</v>
      </c>
      <c r="U14" s="108">
        <f>IF(INPUT!$J12="OK",$D14*U$8/INPUT!AE12,0)</f>
        <v>0.15271398072690595</v>
      </c>
      <c r="V14" s="108">
        <f>IF(INPUT!$J12="OK",$D14*V$8/INPUT!AF12,0)</f>
        <v>0.15112012609276859</v>
      </c>
      <c r="W14" s="108">
        <f>IF(INPUT!$J12="OK",$D14*W$8/INPUT!AG12,0)</f>
        <v>0.14961059103692914</v>
      </c>
      <c r="X14" s="108">
        <f>IF(INPUT!$J12="OK",$D14*X$8/INPUT!AH12,0)</f>
        <v>0.1481763507339296</v>
      </c>
      <c r="Y14" s="108">
        <f>IF(INPUT!$J12="OK",$D14*Y$8/INPUT!AI12,0)</f>
        <v>0.14680971818816058</v>
      </c>
      <c r="Z14" s="108">
        <f>IF(INPUT!$J12="OK",$D14*Z$8/INPUT!AJ12,0)</f>
        <v>0.14550409231889314</v>
      </c>
      <c r="AA14" s="108">
        <f>IF(INPUT!$J12="OK",$D14*AA$8/INPUT!AK12,0)</f>
        <v>0.14425376249482955</v>
      </c>
      <c r="AB14" s="108">
        <f>IF(INPUT!$J12="OK",$D14*AB$8/INPUT!AL12,0)</f>
        <v>0.14305375500522544</v>
      </c>
      <c r="AC14" s="108">
        <f>IF(INPUT!$J12="OK",$D14*AC$8/INPUT!AM12,0)</f>
        <v>0.14189971112518379</v>
      </c>
      <c r="AD14" s="108">
        <f>IF(INPUT!$J12="OK",$D14*AD$8/INPUT!AN12,0)</f>
        <v>0.14078778928826083</v>
      </c>
      <c r="AE14" s="108">
        <f>IF(INPUT!$J12="OK",$D14*AE$8/INPUT!AO12,0)</f>
        <v>0.13971458586866273</v>
      </c>
      <c r="AF14" s="108">
        <f>IF(INPUT!$J12="OK",$D14*AF$8/INPUT!AP12,0)</f>
        <v>0.13867707048287084</v>
      </c>
      <c r="AG14" s="108">
        <f>IF(INPUT!$J12="OK",$D14*AG$8/INPUT!AQ12,0)</f>
        <v>0.13767253273097918</v>
      </c>
      <c r="AH14" s="108">
        <f>IF(INPUT!$J12="OK",$D14*AH$8/INPUT!AR12,0)</f>
        <v>0.13669853803305926</v>
      </c>
      <c r="AI14" s="108">
        <f>IF(INPUT!$J12="OK",$D14*AI$8/INPUT!AS12,0)</f>
        <v>0.13575289075711211</v>
      </c>
      <c r="AJ14" s="108">
        <f>IF(INPUT!$J12="OK",$D14*AJ$8/INPUT!AT12,0)</f>
        <v>0.13483360323823593</v>
      </c>
      <c r="AK14" s="108">
        <f>IF(INPUT!$J12="OK",$D14*AK$8/INPUT!AU12,0)</f>
        <v>0.13393886959196846</v>
      </c>
      <c r="AL14" s="108">
        <f>IF(INPUT!$J12="OK",$D14*AL$8/INPUT!AV12,0)</f>
        <v>0.13306704345527051</v>
      </c>
      <c r="AM14" s="108">
        <f>IF(INPUT!$J12="OK",$D14*AM$8/INPUT!AW12,0)</f>
        <v>0.13221661896537498</v>
      </c>
      <c r="AN14" s="108">
        <f>IF(INPUT!$J12="OK",$D14*AN$8/INPUT!AX12,0)</f>
        <v>0.13138621442342979</v>
      </c>
      <c r="AO14" s="108">
        <f>IF(INPUT!$J12="OK",$D14*AO$8/INPUT!AY12,0)</f>
        <v>0.13057455819642677</v>
      </c>
      <c r="AP14" s="108">
        <f>IF(INPUT!$J12="OK",$D14*AP$8/INPUT!AZ12,0)</f>
        <v>0.12978047649459709</v>
      </c>
      <c r="AQ14" s="108">
        <f>IF(INPUT!$J12="OK",$D14*AQ$8/INPUT!BA12,0)</f>
        <v>0.12900288272763724</v>
      </c>
      <c r="AR14" s="108">
        <f>IF(INPUT!$J12="OK",$D14*AR$8/INPUT!BB12,0)</f>
        <v>0.12824076819581082</v>
      </c>
      <c r="AS14" s="108">
        <f>IF(INPUT!$J12="OK",$D14*AS$8/INPUT!BC12,0)</f>
        <v>0.12749319391416206</v>
      </c>
      <c r="AT14" s="108">
        <f>IF(INPUT!$J12="OK",$D14*AT$8/INPUT!BD12,0)</f>
        <v>0.1267592834020585</v>
      </c>
      <c r="AU14" s="108">
        <f>IF(INPUT!$J12="OK",$D14*AU$8/INPUT!BE12,0)</f>
        <v>0.12603821629779258</v>
      </c>
      <c r="AV14" s="108">
        <f>IF(INPUT!$J12="OK",$D14*AV$8/INPUT!BF12,0)</f>
        <v>0.12532922268035893</v>
      </c>
      <c r="AW14" s="108">
        <f>IF(INPUT!$J12="OK",$D14*AW$8/INPUT!BG12,0)</f>
        <v>0.12463157799881572</v>
      </c>
      <c r="AX14" s="108">
        <f>IF(INPUT!$J12="OK",$D14*AX$8/INPUT!BH12,0)</f>
        <v>0.1239445985246444</v>
      </c>
      <c r="AY14" s="108">
        <f>IF(INPUT!$J12="OK",$D14*AY$8/INPUT!BI12,0)</f>
        <v>0.12326763725487554</v>
      </c>
      <c r="AZ14" s="108">
        <f>IF(INPUT!$J12="OK",$D14*AZ$8/INPUT!BJ12,0)</f>
        <v>0.12260008020393647</v>
      </c>
      <c r="BA14" s="108">
        <f>IF(INPUT!$J12="OK",$D14*BA$8/INPUT!BK12,0)</f>
        <v>0.1219413430306034</v>
      </c>
      <c r="BB14" s="108">
        <f>IF(INPUT!$J12="OK",$D14*BB$8/INPUT!BL12,0)</f>
        <v>0.12129086795340514</v>
      </c>
      <c r="BC14" s="108">
        <f>IF(INPUT!$J12="OK",$D14*BC$8/INPUT!BM12,0)</f>
        <v>0.12064812091357663</v>
      </c>
      <c r="BD14" s="108">
        <f>IF(INPUT!$J12="OK",$D14*BD$8/INPUT!BN12,0)</f>
        <v>0.12001258894939937</v>
      </c>
      <c r="BE14" s="108">
        <f>IF(INPUT!$J12="OK",$D14*BE$8/INPUT!BO12,0)</f>
        <v>0.11938377774963686</v>
      </c>
      <c r="BF14" s="108">
        <f>IF(INPUT!$J12="OK",$D14*BF$8/INPUT!BP12,0)</f>
        <v>0.11876120935690013</v>
      </c>
      <c r="BG14" s="108">
        <f>IF(INPUT!$J12="OK",$D14*BG$8/INPUT!BQ12,0)</f>
        <v>0.11814441999426285</v>
      </c>
      <c r="BH14" s="108">
        <f>IF(INPUT!$J12="OK",$D14*BH$8/INPUT!BR12,0)</f>
        <v>0.11753295799033801</v>
      </c>
      <c r="BI14" s="108">
        <f>IF(INPUT!$J12="OK",$D14*BI$8/INPUT!BS12,0)</f>
        <v>0.1169263817794023</v>
      </c>
      <c r="BJ14" s="108">
        <f>IF(INPUT!$J12="OK",$D14*BJ$8/INPUT!BT12,0)</f>
        <v>0.1163242579540187</v>
      </c>
      <c r="BK14" s="108">
        <f>IF(INPUT!$J12="OK",$D14*BK$8/INPUT!BU12,0)</f>
        <v>0.11572615934799214</v>
      </c>
      <c r="BL14" s="108">
        <f>IF(INPUT!$J12="OK",$D14*BL$8/INPUT!BV12,0)</f>
        <v>0.11513166312738214</v>
      </c>
      <c r="BM14" s="108">
        <f>IF(INPUT!$J12="OK",$D14*BM$8/INPUT!BW12,0)</f>
        <v>0.11454034886667695</v>
      </c>
      <c r="BN14" s="108">
        <f>IF(INPUT!$J12="OK",$D14*BN$8/INPUT!BX12,0)</f>
        <v>0.11395179658605871</v>
      </c>
      <c r="BO14" s="108">
        <f>IF(INPUT!$J12="OK",$D14*BO$8/INPUT!BY12,0)</f>
        <v>0.11336558472388848</v>
      </c>
      <c r="BP14" s="108">
        <f>IF(INPUT!$J12="OK",$D14*BP$8/INPUT!BZ12,0)</f>
        <v>0.11278128801603664</v>
      </c>
      <c r="BQ14" s="108">
        <f>IF(INPUT!$J12="OK",$D14*BQ$8/INPUT!CA12,0)</f>
        <v>0.11219847525032438</v>
      </c>
      <c r="BR14" s="108">
        <f>IF(INPUT!$J12="OK",$D14*BR$8/INPUT!CB12,0)</f>
        <v>0.11161670685998205</v>
      </c>
      <c r="BS14" s="108">
        <f>IF(INPUT!$J12="OK",$D14*BS$8/INPUT!CC12,0)</f>
        <v>0.11103553231441701</v>
      </c>
      <c r="BT14" s="108">
        <f>IF(INPUT!$J12="OK",$D14*BT$8/INPUT!CD12,0)</f>
        <v>0.11045448725843028</v>
      </c>
      <c r="BU14" s="108">
        <f>IF(INPUT!$J12="OK",$D14*BU$8/INPUT!CE12,0)</f>
        <v>0.10987309034191982</v>
      </c>
      <c r="BV14" s="108">
        <f>IF(INPUT!$J12="OK",$D14*BV$8/INPUT!CF12,0)</f>
        <v>0.10929083967052554</v>
      </c>
      <c r="BW14" s="108">
        <f>IF(INPUT!$J12="OK",$D14*BW$8/INPUT!CG12,0)</f>
        <v>0.10870720879288943</v>
      </c>
      <c r="BX14" s="108">
        <f>IF(INPUT!$J12="OK",$D14*BX$8/INPUT!CH12,0)</f>
        <v>0.10812164212126743</v>
      </c>
      <c r="BY14" s="108">
        <f>IF(INPUT!$J12="OK",$D14*BY$8/INPUT!CI12,0)</f>
        <v>0.10753354965782591</v>
      </c>
      <c r="BZ14" s="108">
        <f>IF(INPUT!$J12="OK",$D14*BZ$8/INPUT!CJ12,0)</f>
        <v>0.10694230086728802</v>
      </c>
      <c r="CA14" s="108">
        <f>IF(INPUT!$J12="OK",$D14*CA$8/INPUT!CK12,0)</f>
        <v>0.10634721749519951</v>
      </c>
      <c r="CB14" s="108">
        <f>IF(INPUT!$J12="OK",$D14*CB$8/INPUT!CL12,0)</f>
        <v>0.10574756507647395</v>
      </c>
      <c r="CC14" s="108">
        <f>IF(INPUT!$J12="OK",$D14*CC$8/INPUT!CM12,0)</f>
        <v>0.10514254280615197</v>
      </c>
      <c r="CD14" s="108">
        <f>IF(INPUT!$J12="OK",$D14*CD$8/INPUT!CN12,0)</f>
        <v>0.10453127134641818</v>
      </c>
      <c r="CE14" s="108">
        <f>IF(INPUT!$J12="OK",$D14*CE$8/INPUT!CO12,0)</f>
        <v>0.10391277801062254</v>
      </c>
      <c r="CF14" s="108">
        <f>IF(INPUT!$J12="OK",$D14*CF$8/INPUT!CP12,0)</f>
        <v>0.10328597858121384</v>
      </c>
      <c r="CG14" s="108">
        <f>IF(INPUT!$J12="OK",$D14*CG$8/INPUT!CQ12,0)</f>
        <v>0.10264965476142397</v>
      </c>
      <c r="CH14" s="108">
        <f>IF(INPUT!$J12="OK",$D14*CH$8/INPUT!CR12,0)</f>
        <v>0.10200242589554774</v>
      </c>
      <c r="CI14" s="108">
        <f>IF(INPUT!$J12="OK",$D14*CI$8/INPUT!CS12,0)</f>
        <v>0.10134271306570734</v>
      </c>
      <c r="CJ14" s="108">
        <f>IF(INPUT!$J12="OK",$D14*CJ$8/INPUT!CT12,0)</f>
        <v>0.1006686928980559</v>
      </c>
      <c r="CK14" s="108">
        <f>IF(INPUT!$J12="OK",$D14*CK$8/INPUT!CU12,0)</f>
        <v>9.9978237248215085E-2</v>
      </c>
      <c r="CL14" s="108">
        <f>IF(INPUT!$J12="OK",$D14*CL$8/INPUT!CV12,0)</f>
        <v>9.9268833149658411E-2</v>
      </c>
      <c r="CM14" s="108">
        <f>IF(INPUT!$J12="OK",$D14*CM$8/INPUT!CW12,0)</f>
        <v>9.85374745951621E-2</v>
      </c>
      <c r="CN14" s="108">
        <f>IF(INPUT!$J12="OK",$D14*CN$8/INPUT!CX12,0)</f>
        <v>9.7780513159464705E-2</v>
      </c>
      <c r="CO14" s="108">
        <f>IF(INPUT!$J12="OK",$D14*CO$8/INPUT!CY12,0)</f>
        <v>9.699344682723185E-2</v>
      </c>
      <c r="CP14" s="108">
        <f>IF(INPUT!$J12="OK",$D14*CP$8/INPUT!CZ12,0)</f>
        <v>9.6170613088448084E-2</v>
      </c>
      <c r="CQ14" s="108">
        <f>IF(INPUT!$J12="OK",$D14*CQ$8/INPUT!DA12,0)</f>
        <v>9.5304728174461867E-2</v>
      </c>
      <c r="CR14" s="108">
        <f>IF(INPUT!$J12="OK",$D14*CR$8/INPUT!DB12,0)</f>
        <v>9.4386167978959379E-2</v>
      </c>
      <c r="CS14" s="108">
        <f>IF(INPUT!$J12="OK",$D14*CS$8/INPUT!DC12,0)</f>
        <v>9.3401791776829668E-2</v>
      </c>
      <c r="CT14" s="108">
        <f>IF(INPUT!$J12="OK",$D14*CT$8/INPUT!DD12,0)</f>
        <v>9.2332902136072717E-2</v>
      </c>
      <c r="CU14" s="108">
        <f>IF(INPUT!$J12="OK",$D14*CU$8/INPUT!DE12,0)</f>
        <v>9.1151431542853115E-2</v>
      </c>
      <c r="CV14" s="108">
        <f>IF(INPUT!$J12="OK",$D14*CV$8/INPUT!DF12,0)</f>
        <v>8.9812066654389427E-2</v>
      </c>
      <c r="CW14" s="108">
        <f>IF(INPUT!$J12="OK",$D14*CW$8/INPUT!DG12,0)</f>
        <v>8.8233525887698325E-2</v>
      </c>
      <c r="CX14" s="108">
        <f>IF(INPUT!$J12="OK",$D14*CX$8/INPUT!DH12,0)</f>
        <v>8.6243252518117319E-2</v>
      </c>
      <c r="CY14" s="108">
        <f>IF(INPUT!$J12="OK",$D14*CY$8/INPUT!DI12,0)</f>
        <v>8.3333333333333315E-2</v>
      </c>
    </row>
    <row r="15" spans="3:117" x14ac:dyDescent="0.4">
      <c r="C15" s="119" t="str">
        <f>INPUT!C13</f>
        <v>Diclofenac sodium salt</v>
      </c>
      <c r="D15" s="109">
        <f>INPUT!L13</f>
        <v>1.3778359619189015E-2</v>
      </c>
      <c r="E15" s="108">
        <f>IF(INPUT!$J13="OK",$D15*E$8/INPUT!O13,0)</f>
        <v>5.4176785729187348E-2</v>
      </c>
      <c r="F15" s="108">
        <f>IF(INPUT!$J13="OK",$D15*F$8/INPUT!P13,0)</f>
        <v>5.8398268387774635E-2</v>
      </c>
      <c r="G15" s="108">
        <f>IF(INPUT!$J13="OK",$D15*G$8/INPUT!Q13,0)</f>
        <v>6.0853319616083965E-2</v>
      </c>
      <c r="H15" s="108">
        <f>IF(INPUT!$J13="OK",$D15*H$8/INPUT!R13,0)</f>
        <v>6.2581721829539805E-2</v>
      </c>
      <c r="I15" s="108">
        <f>IF(INPUT!$J13="OK",$D15*I$8/INPUT!S13,0)</f>
        <v>6.3912333705882812E-2</v>
      </c>
      <c r="J15" s="108">
        <f>IF(INPUT!$J13="OK",$D15*J$8/INPUT!T13,0)</f>
        <v>6.4992053100236161E-2</v>
      </c>
      <c r="K15" s="108">
        <f>IF(INPUT!$J13="OK",$D15*K$8/INPUT!U13,0)</f>
        <v>6.5899272939939316E-2</v>
      </c>
      <c r="L15" s="108">
        <f>IF(INPUT!$J13="OK",$D15*L$8/INPUT!V13,0)</f>
        <v>6.6680750756262369E-2</v>
      </c>
      <c r="M15" s="108">
        <f>IF(INPUT!$J13="OK",$D15*M$8/INPUT!W13,0)</f>
        <v>6.7366602873880993E-2</v>
      </c>
      <c r="N15" s="108">
        <f>IF(INPUT!$J13="OK",$D15*N$8/INPUT!X13,0)</f>
        <v>6.7977355007013046E-2</v>
      </c>
      <c r="O15" s="108">
        <f>IF(INPUT!$J13="OK",$D15*O$8/INPUT!Y13,0)</f>
        <v>6.8527617191044707E-2</v>
      </c>
      <c r="P15" s="108">
        <f>IF(INPUT!$J13="OK",$D15*P$8/INPUT!Z13,0)</f>
        <v>6.9028153254961991E-2</v>
      </c>
      <c r="Q15" s="108">
        <f>IF(INPUT!$J13="OK",$D15*Q$8/INPUT!AA13,0)</f>
        <v>6.9487118808531742E-2</v>
      </c>
      <c r="R15" s="108">
        <f>IF(INPUT!$J13="OK",$D15*R$8/INPUT!AB13,0)</f>
        <v>6.9910838731936639E-2</v>
      </c>
      <c r="S15" s="108">
        <f>IF(INPUT!$J13="OK",$D15*S$8/INPUT!AC13,0)</f>
        <v>7.0304315409422946E-2</v>
      </c>
      <c r="T15" s="108">
        <f>IF(INPUT!$J13="OK",$D15*T$8/INPUT!AD13,0)</f>
        <v>7.0671572298498589E-2</v>
      </c>
      <c r="U15" s="108">
        <f>IF(INPUT!$J13="OK",$D15*U$8/INPUT!AE13,0)</f>
        <v>7.1015892918468188E-2</v>
      </c>
      <c r="V15" s="108">
        <f>IF(INPUT!$J13="OK",$D15*V$8/INPUT!AF13,0)</f>
        <v>7.1339991238250022E-2</v>
      </c>
      <c r="W15" s="108">
        <f>IF(INPUT!$J13="OK",$D15*W$8/INPUT!AG13,0)</f>
        <v>7.1646135790432539E-2</v>
      </c>
      <c r="X15" s="108">
        <f>IF(INPUT!$J13="OK",$D15*X$8/INPUT!AH13,0)</f>
        <v>7.193624180092005E-2</v>
      </c>
      <c r="Y15" s="108">
        <f>IF(INPUT!$J13="OK",$D15*Y$8/INPUT!AI13,0)</f>
        <v>7.2211940730259952E-2</v>
      </c>
      <c r="Z15" s="108">
        <f>IF(INPUT!$J13="OK",$D15*Z$8/INPUT!AJ13,0)</f>
        <v>7.2474633554653403E-2</v>
      </c>
      <c r="AA15" s="108">
        <f>IF(INPUT!$J13="OK",$D15*AA$8/INPUT!AK13,0)</f>
        <v>7.2725532140089033E-2</v>
      </c>
      <c r="AB15" s="108">
        <f>IF(INPUT!$J13="OK",$D15*AB$8/INPUT!AL13,0)</f>
        <v>7.2965691762315127E-2</v>
      </c>
      <c r="AC15" s="108">
        <f>IF(INPUT!$J13="OK",$D15*AC$8/INPUT!AM13,0)</f>
        <v>7.3196036950421373E-2</v>
      </c>
      <c r="AD15" s="108">
        <f>IF(INPUT!$J13="OK",$D15*AD$8/INPUT!AN13,0)</f>
        <v>7.3417382232049994E-2</v>
      </c>
      <c r="AE15" s="108">
        <f>IF(INPUT!$J13="OK",$D15*AE$8/INPUT!AO13,0)</f>
        <v>7.3630448940029403E-2</v>
      </c>
      <c r="AF15" s="108">
        <f>IF(INPUT!$J13="OK",$D15*AF$8/INPUT!AP13,0)</f>
        <v>7.3835878943991101E-2</v>
      </c>
      <c r="AG15" s="108">
        <f>IF(INPUT!$J13="OK",$D15*AG$8/INPUT!AQ13,0)</f>
        <v>7.4034245957678477E-2</v>
      </c>
      <c r="AH15" s="108">
        <f>IF(INPUT!$J13="OK",$D15*AH$8/INPUT!AR13,0)</f>
        <v>7.4226064917691487E-2</v>
      </c>
      <c r="AI15" s="108">
        <f>IF(INPUT!$J13="OK",$D15*AI$8/INPUT!AS13,0)</f>
        <v>7.4411799815213425E-2</v>
      </c>
      <c r="AJ15" s="108">
        <f>IF(INPUT!$J13="OK",$D15*AJ$8/INPUT!AT13,0)</f>
        <v>7.4591870277156816E-2</v>
      </c>
      <c r="AK15" s="108">
        <f>IF(INPUT!$J13="OK",$D15*AK$8/INPUT!AU13,0)</f>
        <v>7.4766657129075917E-2</v>
      </c>
      <c r="AL15" s="108">
        <f>IF(INPUT!$J13="OK",$D15*AL$8/INPUT!AV13,0)</f>
        <v>7.493650712345612E-2</v>
      </c>
      <c r="AM15" s="108">
        <f>IF(INPUT!$J13="OK",$D15*AM$8/INPUT!AW13,0)</f>
        <v>7.5101736979594977E-2</v>
      </c>
      <c r="AN15" s="108">
        <f>IF(INPUT!$J13="OK",$D15*AN$8/INPUT!AX13,0)</f>
        <v>7.5262636852352655E-2</v>
      </c>
      <c r="AO15" s="108">
        <f>IF(INPUT!$J13="OK",$D15*AO$8/INPUT!AY13,0)</f>
        <v>7.5419473324476835E-2</v>
      </c>
      <c r="AP15" s="108">
        <f>IF(INPUT!$J13="OK",$D15*AP$8/INPUT!AZ13,0)</f>
        <v>7.557249199947276E-2</v>
      </c>
      <c r="AQ15" s="108">
        <f>IF(INPUT!$J13="OK",$D15*AQ$8/INPUT!BA13,0)</f>
        <v>7.5721919757953449E-2</v>
      </c>
      <c r="AR15" s="108">
        <f>IF(INPUT!$J13="OK",$D15*AR$8/INPUT!BB13,0)</f>
        <v>7.5867966729228284E-2</v>
      </c>
      <c r="AS15" s="108">
        <f>IF(INPUT!$J13="OK",$D15*AS$8/INPUT!BC13,0)</f>
        <v>7.6010828020929691E-2</v>
      </c>
      <c r="AT15" s="108">
        <f>IF(INPUT!$J13="OK",$D15*AT$8/INPUT!BD13,0)</f>
        <v>7.6150685242258487E-2</v>
      </c>
      <c r="AU15" s="108">
        <f>IF(INPUT!$J13="OK",$D15*AU$8/INPUT!BE13,0)</f>
        <v>7.6287707850576827E-2</v>
      </c>
      <c r="AV15" s="108">
        <f>IF(INPUT!$J13="OK",$D15*AV$8/INPUT!BF13,0)</f>
        <v>7.6422054346313856E-2</v>
      </c>
      <c r="AW15" s="108">
        <f>IF(INPUT!$J13="OK",$D15*AW$8/INPUT!BG13,0)</f>
        <v>7.6553873337249834E-2</v>
      </c>
      <c r="AX15" s="108">
        <f>IF(INPUT!$J13="OK",$D15*AX$8/INPUT!BH13,0)</f>
        <v>7.6683304490040696E-2</v>
      </c>
      <c r="AY15" s="108">
        <f>IF(INPUT!$J13="OK",$D15*AY$8/INPUT!BI13,0)</f>
        <v>7.6810479384204211E-2</v>
      </c>
      <c r="AZ15" s="108">
        <f>IF(INPUT!$J13="OK",$D15*AZ$8/INPUT!BJ13,0)</f>
        <v>7.6935522281601165E-2</v>
      </c>
      <c r="BA15" s="108">
        <f>IF(INPUT!$J13="OK",$D15*BA$8/INPUT!BK13,0)</f>
        <v>7.705855082263223E-2</v>
      </c>
      <c r="BB15" s="108">
        <f>IF(INPUT!$J13="OK",$D15*BB$8/INPUT!BL13,0)</f>
        <v>7.717967665886348E-2</v>
      </c>
      <c r="BC15" s="108">
        <f>IF(INPUT!$J13="OK",$D15*BC$8/INPUT!BM13,0)</f>
        <v>7.7299006030538367E-2</v>
      </c>
      <c r="BD15" s="108">
        <f>IF(INPUT!$J13="OK",$D15*BD$8/INPUT!BN13,0)</f>
        <v>7.741664029639235E-2</v>
      </c>
      <c r="BE15" s="108">
        <f>IF(INPUT!$J13="OK",$D15*BE$8/INPUT!BO13,0)</f>
        <v>7.7532676422320715E-2</v>
      </c>
      <c r="BF15" s="108">
        <f>IF(INPUT!$J13="OK",$D15*BF$8/INPUT!BP13,0)</f>
        <v>7.7647207434735105E-2</v>
      </c>
      <c r="BG15" s="108">
        <f>IF(INPUT!$J13="OK",$D15*BG$8/INPUT!BQ13,0)</f>
        <v>7.77603228438625E-2</v>
      </c>
      <c r="BH15" s="108">
        <f>IF(INPUT!$J13="OK",$D15*BH$8/INPUT!BR13,0)</f>
        <v>7.7872109041766668E-2</v>
      </c>
      <c r="BI15" s="108">
        <f>IF(INPUT!$J13="OK",$D15*BI$8/INPUT!BS13,0)</f>
        <v>7.7982649679504634E-2</v>
      </c>
      <c r="BJ15" s="108">
        <f>IF(INPUT!$J13="OK",$D15*BJ$8/INPUT!BT13,0)</f>
        <v>7.8092026027552233E-2</v>
      </c>
      <c r="BK15" s="108">
        <f>IF(INPUT!$J13="OK",$D15*BK$8/INPUT!BU13,0)</f>
        <v>7.8200317323441418E-2</v>
      </c>
      <c r="BL15" s="108">
        <f>IF(INPUT!$J13="OK",$D15*BL$8/INPUT!BV13,0)</f>
        <v>7.8307601110441508E-2</v>
      </c>
      <c r="BM15" s="108">
        <f>IF(INPUT!$J13="OK",$D15*BM$8/INPUT!BW13,0)</f>
        <v>7.8413953571093487E-2</v>
      </c>
      <c r="BN15" s="108">
        <f>IF(INPUT!$J13="OK",$D15*BN$8/INPUT!BX13,0)</f>
        <v>7.8519449859464852E-2</v>
      </c>
      <c r="BO15" s="108">
        <f>IF(INPUT!$J13="OK",$D15*BO$8/INPUT!BY13,0)</f>
        <v>7.8624164436144506E-2</v>
      </c>
      <c r="BP15" s="108">
        <f>IF(INPUT!$J13="OK",$D15*BP$8/INPUT!BZ13,0)</f>
        <v>7.872817141025365E-2</v>
      </c>
      <c r="BQ15" s="108">
        <f>IF(INPUT!$J13="OK",$D15*BQ$8/INPUT!CA13,0)</f>
        <v>7.8831544893120206E-2</v>
      </c>
      <c r="BR15" s="108">
        <f>IF(INPUT!$J13="OK",$D15*BR$8/INPUT!CB13,0)</f>
        <v>7.893435936877452E-2</v>
      </c>
      <c r="BS15" s="108">
        <f>IF(INPUT!$J13="OK",$D15*BS$8/INPUT!CC13,0)</f>
        <v>7.903669008710397E-2</v>
      </c>
      <c r="BT15" s="108">
        <f>IF(INPUT!$J13="OK",$D15*BT$8/INPUT!CD13,0)</f>
        <v>7.9138613486381279E-2</v>
      </c>
      <c r="BU15" s="108">
        <f>IF(INPUT!$J13="OK",$D15*BU$8/INPUT!CE13,0)</f>
        <v>7.9240207653022199E-2</v>
      </c>
      <c r="BV15" s="108">
        <f>IF(INPUT!$J13="OK",$D15*BV$8/INPUT!CF13,0)</f>
        <v>7.9341552827883355E-2</v>
      </c>
      <c r="BW15" s="108">
        <f>IF(INPUT!$J13="OK",$D15*BW$8/INPUT!CG13,0)</f>
        <v>7.9442731970281844E-2</v>
      </c>
      <c r="BX15" s="108">
        <f>IF(INPUT!$J13="OK",$D15*BX$8/INPUT!CH13,0)</f>
        <v>7.9543831393323911E-2</v>
      </c>
      <c r="BY15" s="108">
        <f>IF(INPUT!$J13="OK",$D15*BY$8/INPUT!CI13,0)</f>
        <v>7.9644941487231849E-2</v>
      </c>
      <c r="BZ15" s="108">
        <f>IF(INPUT!$J13="OK",$D15*BZ$8/INPUT!CJ13,0)</f>
        <v>7.9746157551388044E-2</v>
      </c>
      <c r="CA15" s="108">
        <f>IF(INPUT!$J13="OK",$D15*CA$8/INPUT!CK13,0)</f>
        <v>7.9847580761079756E-2</v>
      </c>
      <c r="CB15" s="108">
        <f>IF(INPUT!$J13="OK",$D15*CB$8/INPUT!CL13,0)</f>
        <v>7.9949319301870644E-2</v>
      </c>
      <c r="CC15" s="108">
        <f>IF(INPUT!$J13="OK",$D15*CC$8/INPUT!CM13,0)</f>
        <v>8.0051489713755627E-2</v>
      </c>
      <c r="CD15" s="108">
        <f>IF(INPUT!$J13="OK",$D15*CD$8/INPUT!CN13,0)</f>
        <v>8.0154218499662686E-2</v>
      </c>
      <c r="CE15" s="108">
        <f>IF(INPUT!$J13="OK",$D15*CE$8/INPUT!CO13,0)</f>
        <v>8.0257644069729531E-2</v>
      </c>
      <c r="CF15" s="108">
        <f>IF(INPUT!$J13="OK",$D15*CF$8/INPUT!CP13,0)</f>
        <v>8.0361919115991387E-2</v>
      </c>
      <c r="CG15" s="108">
        <f>IF(INPUT!$J13="OK",$D15*CG$8/INPUT!CQ13,0)</f>
        <v>8.046721354449822E-2</v>
      </c>
      <c r="CH15" s="108">
        <f>IF(INPUT!$J13="OK",$D15*CH$8/INPUT!CR13,0)</f>
        <v>8.0573718137744652E-2</v>
      </c>
      <c r="CI15" s="108">
        <f>IF(INPUT!$J13="OK",$D15*CI$8/INPUT!CS13,0)</f>
        <v>8.0681649186338744E-2</v>
      </c>
      <c r="CJ15" s="108">
        <f>IF(INPUT!$J13="OK",$D15*CJ$8/INPUT!CT13,0)</f>
        <v>8.0791254425691239E-2</v>
      </c>
      <c r="CK15" s="108">
        <f>IF(INPUT!$J13="OK",$D15*CK$8/INPUT!CU13,0)</f>
        <v>8.0902820758449651E-2</v>
      </c>
      <c r="CL15" s="108">
        <f>IF(INPUT!$J13="OK",$D15*CL$8/INPUT!CV13,0)</f>
        <v>8.1016684465270716E-2</v>
      </c>
      <c r="CM15" s="108">
        <f>IF(INPUT!$J13="OK",$D15*CM$8/INPUT!CW13,0)</f>
        <v>8.1133244954848721E-2</v>
      </c>
      <c r="CN15" s="108">
        <f>IF(INPUT!$J13="OK",$D15*CN$8/INPUT!CX13,0)</f>
        <v>8.125298366685503E-2</v>
      </c>
      <c r="CO15" s="108">
        <f>IF(INPUT!$J13="OK",$D15*CO$8/INPUT!CY13,0)</f>
        <v>8.1376490680700714E-2</v>
      </c>
      <c r="CP15" s="108">
        <f>IF(INPUT!$J13="OK",$D15*CP$8/INPUT!CZ13,0)</f>
        <v>8.1504503210631005E-2</v>
      </c>
      <c r="CQ15" s="108">
        <f>IF(INPUT!$J13="OK",$D15*CQ$8/INPUT!DA13,0)</f>
        <v>8.1637963113810733E-2</v>
      </c>
      <c r="CR15" s="108">
        <f>IF(INPUT!$J13="OK",$D15*CR$8/INPUT!DB13,0)</f>
        <v>8.1778106152489705E-2</v>
      </c>
      <c r="CS15" s="108">
        <f>IF(INPUT!$J13="OK",$D15*CS$8/INPUT!DC13,0)</f>
        <v>8.1926607131460522E-2</v>
      </c>
      <c r="CT15" s="108">
        <f>IF(INPUT!$J13="OK",$D15*CT$8/INPUT!DD13,0)</f>
        <v>8.2085829908370711E-2</v>
      </c>
      <c r="CU15" s="108">
        <f>IF(INPUT!$J13="OK",$D15*CU$8/INPUT!DE13,0)</f>
        <v>8.2259291070222229E-2</v>
      </c>
      <c r="CV15" s="108">
        <f>IF(INPUT!$J13="OK",$D15*CV$8/INPUT!DF13,0)</f>
        <v>8.2452608751032372E-2</v>
      </c>
      <c r="CW15" s="108">
        <f>IF(INPUT!$J13="OK",$D15*CW$8/INPUT!DG13,0)</f>
        <v>8.267573279532707E-2</v>
      </c>
      <c r="CX15" s="108">
        <f>IF(INPUT!$J13="OK",$D15*CX$8/INPUT!DH13,0)</f>
        <v>8.2949436156625339E-2</v>
      </c>
      <c r="CY15" s="108">
        <f>IF(INPUT!$J13="OK",$D15*CY$8/INPUT!DI13,0)</f>
        <v>8.3333333333333329E-2</v>
      </c>
    </row>
    <row r="16" spans="3:117" x14ac:dyDescent="0.4">
      <c r="C16" s="119" t="str">
        <f>INPUT!C14</f>
        <v>Diuron</v>
      </c>
      <c r="D16" s="109">
        <f>INPUT!L14</f>
        <v>2.5212110973324941E-2</v>
      </c>
      <c r="E16" s="108">
        <f>IF(INPUT!$J14="OK",$D16*E$8/INPUT!O14,0)</f>
        <v>5.6868462103569224E-2</v>
      </c>
      <c r="F16" s="108">
        <f>IF(INPUT!$J14="OK",$D16*F$8/INPUT!P14,0)</f>
        <v>6.0961918498422939E-2</v>
      </c>
      <c r="G16" s="108">
        <f>IF(INPUT!$J14="OK",$D16*G$8/INPUT!Q14,0)</f>
        <v>6.3318685206491629E-2</v>
      </c>
      <c r="H16" s="108">
        <f>IF(INPUT!$J14="OK",$D16*H$8/INPUT!R14,0)</f>
        <v>6.4966388025046964E-2</v>
      </c>
      <c r="I16" s="108">
        <f>IF(INPUT!$J14="OK",$D16*I$8/INPUT!S14,0)</f>
        <v>6.6227923714174713E-2</v>
      </c>
      <c r="J16" s="108">
        <f>IF(INPUT!$J14="OK",$D16*J$8/INPUT!T14,0)</f>
        <v>6.7246875410148163E-2</v>
      </c>
      <c r="K16" s="108">
        <f>IF(INPUT!$J14="OK",$D16*K$8/INPUT!U14,0)</f>
        <v>6.8099593967867883E-2</v>
      </c>
      <c r="L16" s="108">
        <f>IF(INPUT!$J14="OK",$D16*L$8/INPUT!V14,0)</f>
        <v>6.8831483059534126E-2</v>
      </c>
      <c r="M16" s="108">
        <f>IF(INPUT!$J14="OK",$D16*M$8/INPUT!W14,0)</f>
        <v>6.9471711402413414E-2</v>
      </c>
      <c r="N16" s="108">
        <f>IF(INPUT!$J14="OK",$D16*N$8/INPUT!X14,0)</f>
        <v>7.0040113301910067E-2</v>
      </c>
      <c r="O16" s="108">
        <f>IF(INPUT!$J14="OK",$D16*O$8/INPUT!Y14,0)</f>
        <v>7.0550777468232073E-2</v>
      </c>
      <c r="P16" s="108">
        <f>IF(INPUT!$J14="OK",$D16*P$8/INPUT!Z14,0)</f>
        <v>7.1014064043118649E-2</v>
      </c>
      <c r="Q16" s="108">
        <f>IF(INPUT!$J14="OK",$D16*Q$8/INPUT!AA14,0)</f>
        <v>7.1437809080655459E-2</v>
      </c>
      <c r="R16" s="108">
        <f>IF(INPUT!$J14="OK",$D16*R$8/INPUT!AB14,0)</f>
        <v>7.1828079771010064E-2</v>
      </c>
      <c r="S16" s="108">
        <f>IF(INPUT!$J14="OK",$D16*S$8/INPUT!AC14,0)</f>
        <v>7.2189667382226957E-2</v>
      </c>
      <c r="T16" s="108">
        <f>IF(INPUT!$J14="OK",$D16*T$8/INPUT!AD14,0)</f>
        <v>7.2526420029251443E-2</v>
      </c>
      <c r="U16" s="108">
        <f>IF(INPUT!$J14="OK",$D16*U$8/INPUT!AE14,0)</f>
        <v>7.2841473848852908E-2</v>
      </c>
      <c r="V16" s="108">
        <f>IF(INPUT!$J14="OK",$D16*V$8/INPUT!AF14,0)</f>
        <v>7.3137417615014563E-2</v>
      </c>
      <c r="W16" s="108">
        <f>IF(INPUT!$J14="OK",$D16*W$8/INPUT!AG14,0)</f>
        <v>7.3416412509491241E-2</v>
      </c>
      <c r="X16" s="108">
        <f>IF(INPUT!$J14="OK",$D16*X$8/INPUT!AH14,0)</f>
        <v>7.3680280929620479E-2</v>
      </c>
      <c r="Y16" s="108">
        <f>IF(INPUT!$J14="OK",$D16*Y$8/INPUT!AI14,0)</f>
        <v>7.3930573452087658E-2</v>
      </c>
      <c r="Z16" s="108">
        <f>IF(INPUT!$J14="OK",$D16*Z$8/INPUT!AJ14,0)</f>
        <v>7.4168620087711662E-2</v>
      </c>
      <c r="AA16" s="108">
        <f>IF(INPUT!$J14="OK",$D16*AA$8/INPUT!AK14,0)</f>
        <v>7.4395570043943537E-2</v>
      </c>
      <c r="AB16" s="108">
        <f>IF(INPUT!$J14="OK",$D16*AB$8/INPUT!AL14,0)</f>
        <v>7.461242294922027E-2</v>
      </c>
      <c r="AC16" s="108">
        <f>IF(INPUT!$J14="OK",$D16*AC$8/INPUT!AM14,0)</f>
        <v>7.4820053644788789E-2</v>
      </c>
      <c r="AD16" s="108">
        <f>IF(INPUT!$J14="OK",$D16*AD$8/INPUT!AN14,0)</f>
        <v>7.5019232068460701E-2</v>
      </c>
      <c r="AE16" s="108">
        <f>IF(INPUT!$J14="OK",$D16*AE$8/INPUT!AO14,0)</f>
        <v>7.5210639349825165E-2</v>
      </c>
      <c r="AF16" s="108">
        <f>IF(INPUT!$J14="OK",$D16*AF$8/INPUT!AP14,0)</f>
        <v>7.5394880949851223E-2</v>
      </c>
      <c r="AG16" s="108">
        <f>IF(INPUT!$J14="OK",$D16*AG$8/INPUT!AQ14,0)</f>
        <v>7.5572497472038244E-2</v>
      </c>
      <c r="AH16" s="108">
        <f>IF(INPUT!$J14="OK",$D16*AH$8/INPUT!AR14,0)</f>
        <v>7.57439736225686E-2</v>
      </c>
      <c r="AI16" s="108">
        <f>IF(INPUT!$J14="OK",$D16*AI$8/INPUT!AS14,0)</f>
        <v>7.5909745686671401E-2</v>
      </c>
      <c r="AJ16" s="108">
        <f>IF(INPUT!$J14="OK",$D16*AJ$8/INPUT!AT14,0)</f>
        <v>7.6070207806300416E-2</v>
      </c>
      <c r="AK16" s="108">
        <f>IF(INPUT!$J14="OK",$D16*AK$8/INPUT!AU14,0)</f>
        <v>7.6225717282436947E-2</v>
      </c>
      <c r="AL16" s="108">
        <f>IF(INPUT!$J14="OK",$D16*AL$8/INPUT!AV14,0)</f>
        <v>7.6376599078372256E-2</v>
      </c>
      <c r="AM16" s="108">
        <f>IF(INPUT!$J14="OK",$D16*AM$8/INPUT!AW14,0)</f>
        <v>7.6523149664313755E-2</v>
      </c>
      <c r="AN16" s="108">
        <f>IF(INPUT!$J14="OK",$D16*AN$8/INPUT!AX14,0)</f>
        <v>7.6665640315810774E-2</v>
      </c>
      <c r="AO16" s="108">
        <f>IF(INPUT!$J14="OK",$D16*AO$8/INPUT!AY14,0)</f>
        <v>7.6804319956786049E-2</v>
      </c>
      <c r="AP16" s="108">
        <f>IF(INPUT!$J14="OK",$D16*AP$8/INPUT!AZ14,0)</f>
        <v>7.6939417620908696E-2</v>
      </c>
      <c r="AQ16" s="108">
        <f>IF(INPUT!$J14="OK",$D16*AQ$8/INPUT!BA14,0)</f>
        <v>7.7071144591560142E-2</v>
      </c>
      <c r="AR16" s="108">
        <f>IF(INPUT!$J14="OK",$D16*AR$8/INPUT!BB14,0)</f>
        <v>7.719969626990944E-2</v>
      </c>
      <c r="AS16" s="108">
        <f>IF(INPUT!$J14="OK",$D16*AS$8/INPUT!BC14,0)</f>
        <v>7.7325253812014161E-2</v>
      </c>
      <c r="AT16" s="108">
        <f>IF(INPUT!$J14="OK",$D16*AT$8/INPUT!BD14,0)</f>
        <v>7.7447985568936922E-2</v>
      </c>
      <c r="AU16" s="108">
        <f>IF(INPUT!$J14="OK",$D16*AU$8/INPUT!BE14,0)</f>
        <v>7.7568048358251415E-2</v>
      </c>
      <c r="AV16" s="108">
        <f>IF(INPUT!$J14="OK",$D16*AV$8/INPUT!BF14,0)</f>
        <v>7.768558859074548E-2</v>
      </c>
      <c r="AW16" s="108">
        <f>IF(INPUT!$J14="OK",$D16*AW$8/INPUT!BG14,0)</f>
        <v>7.7800743272386411E-2</v>
      </c>
      <c r="AX16" s="108">
        <f>IF(INPUT!$J14="OK",$D16*AX$8/INPUT!BH14,0)</f>
        <v>7.7913640898544259E-2</v>
      </c>
      <c r="AY16" s="108">
        <f>IF(INPUT!$J14="OK",$D16*AY$8/INPUT!BI14,0)</f>
        <v>7.8024402254931083E-2</v>
      </c>
      <c r="AZ16" s="108">
        <f>IF(INPUT!$J14="OK",$D16*AZ$8/INPUT!BJ14,0)</f>
        <v>7.8133141137619475E-2</v>
      </c>
      <c r="BA16" s="108">
        <f>IF(INPUT!$J14="OK",$D16*BA$8/INPUT!BK14,0)</f>
        <v>7.8239965002756401E-2</v>
      </c>
      <c r="BB16" s="108">
        <f>IF(INPUT!$J14="OK",$D16*BB$8/INPUT!BL14,0)</f>
        <v>7.8344975555142665E-2</v>
      </c>
      <c r="BC16" s="108">
        <f>IF(INPUT!$J14="OK",$D16*BC$8/INPUT!BM14,0)</f>
        <v>7.8448269283633659E-2</v>
      </c>
      <c r="BD16" s="108">
        <f>IF(INPUT!$J14="OK",$D16*BD$8/INPUT!BN14,0)</f>
        <v>7.8549937950312565E-2</v>
      </c>
      <c r="BE16" s="108">
        <f>IF(INPUT!$J14="OK",$D16*BE$8/INPUT!BO14,0)</f>
        <v>7.8650069039541817E-2</v>
      </c>
      <c r="BF16" s="108">
        <f>IF(INPUT!$J14="OK",$D16*BF$8/INPUT!BP14,0)</f>
        <v>7.8748746172302236E-2</v>
      </c>
      <c r="BG16" s="108">
        <f>IF(INPUT!$J14="OK",$D16*BG$8/INPUT!BQ14,0)</f>
        <v>7.8846049490648176E-2</v>
      </c>
      <c r="BH16" s="108">
        <f>IF(INPUT!$J14="OK",$D16*BH$8/INPUT!BR14,0)</f>
        <v>7.8942056016635287E-2</v>
      </c>
      <c r="BI16" s="108">
        <f>IF(INPUT!$J14="OK",$D16*BI$8/INPUT!BS14,0)</f>
        <v>7.9036839989694213E-2</v>
      </c>
      <c r="BJ16" s="108">
        <f>IF(INPUT!$J14="OK",$D16*BJ$8/INPUT!BT14,0)</f>
        <v>7.9130473186124109E-2</v>
      </c>
      <c r="BK16" s="108">
        <f>IF(INPUT!$J14="OK",$D16*BK$8/INPUT!BU14,0)</f>
        <v>7.9223025224157043E-2</v>
      </c>
      <c r="BL16" s="108">
        <f>IF(INPUT!$J14="OK",$D16*BL$8/INPUT!BV14,0)</f>
        <v>7.9314563857888307E-2</v>
      </c>
      <c r="BM16" s="108">
        <f>IF(INPUT!$J14="OK",$D16*BM$8/INPUT!BW14,0)</f>
        <v>7.940515526328791E-2</v>
      </c>
      <c r="BN16" s="108">
        <f>IF(INPUT!$J14="OK",$D16*BN$8/INPUT!BX14,0)</f>
        <v>7.9494864319490363E-2</v>
      </c>
      <c r="BO16" s="108">
        <f>IF(INPUT!$J14="OK",$D16*BO$8/INPUT!BY14,0)</f>
        <v>7.9583754888622654E-2</v>
      </c>
      <c r="BP16" s="108">
        <f>IF(INPUT!$J14="OK",$D16*BP$8/INPUT!BZ14,0)</f>
        <v>7.9671890097565048E-2</v>
      </c>
      <c r="BQ16" s="108">
        <f>IF(INPUT!$J14="OK",$D16*BQ$8/INPUT!CA14,0)</f>
        <v>7.9759332625270074E-2</v>
      </c>
      <c r="BR16" s="108">
        <f>IF(INPUT!$J14="OK",$D16*BR$8/INPUT!CB14,0)</f>
        <v>7.9846144999591306E-2</v>
      </c>
      <c r="BS16" s="108">
        <f>IF(INPUT!$J14="OK",$D16*BS$8/INPUT!CC14,0)</f>
        <v>7.9932389908028936E-2</v>
      </c>
      <c r="BT16" s="108">
        <f>IF(INPUT!$J14="OK",$D16*BT$8/INPUT!CD14,0)</f>
        <v>8.0018130527395454E-2</v>
      </c>
      <c r="BU16" s="108">
        <f>IF(INPUT!$J14="OK",$D16*BU$8/INPUT!CE14,0)</f>
        <v>8.0103430878190496E-2</v>
      </c>
      <c r="BV16" s="108">
        <f>IF(INPUT!$J14="OK",$D16*BV$8/INPUT!CF14,0)</f>
        <v>8.0188356210485201E-2</v>
      </c>
      <c r="BW16" s="108">
        <f>IF(INPUT!$J14="OK",$D16*BW$8/INPUT!CG14,0)</f>
        <v>8.0272973429421773E-2</v>
      </c>
      <c r="BX16" s="108">
        <f>IF(INPUT!$J14="OK",$D16*BX$8/INPUT!CH14,0)</f>
        <v>8.0357351570119279E-2</v>
      </c>
      <c r="BY16" s="108">
        <f>IF(INPUT!$J14="OK",$D16*BY$8/INPUT!CI14,0)</f>
        <v>8.0441562333952901E-2</v>
      </c>
      <c r="BZ16" s="108">
        <f>IF(INPUT!$J14="OK",$D16*BZ$8/INPUT!CJ14,0)</f>
        <v>8.052568070100255E-2</v>
      </c>
      <c r="CA16" s="108">
        <f>IF(INPUT!$J14="OK",$D16*CA$8/INPUT!CK14,0)</f>
        <v>8.0609785637167558E-2</v>
      </c>
      <c r="CB16" s="108">
        <f>IF(INPUT!$J14="OK",$D16*CB$8/INPUT!CL14,0)</f>
        <v>8.0693960919315591E-2</v>
      </c>
      <c r="CC16" s="108">
        <f>IF(INPUT!$J14="OK",$D16*CC$8/INPUT!CM14,0)</f>
        <v>8.0778296108314343E-2</v>
      </c>
      <c r="CD16" s="108">
        <f>IF(INPUT!$J14="OK",$D16*CD$8/INPUT!CN14,0)</f>
        <v>8.0862887708493897E-2</v>
      </c>
      <c r="CE16" s="108">
        <f>IF(INPUT!$J14="OK",$D16*CE$8/INPUT!CO14,0)</f>
        <v>8.0947840563896936E-2</v>
      </c>
      <c r="CF16" s="108">
        <f>IF(INPUT!$J14="OK",$D16*CF$8/INPUT!CP14,0)</f>
        <v>8.1033269557910834E-2</v>
      </c>
      <c r="CG16" s="108">
        <f>IF(INPUT!$J14="OK",$D16*CG$8/INPUT!CQ14,0)</f>
        <v>8.1119301705493196E-2</v>
      </c>
      <c r="CH16" s="108">
        <f>IF(INPUT!$J14="OK",$D16*CH$8/INPUT!CR14,0)</f>
        <v>8.1206078759188671E-2</v>
      </c>
      <c r="CI16" s="108">
        <f>IF(INPUT!$J14="OK",$D16*CI$8/INPUT!CS14,0)</f>
        <v>8.1293760496117085E-2</v>
      </c>
      <c r="CJ16" s="108">
        <f>IF(INPUT!$J14="OK",$D16*CJ$8/INPUT!CT14,0)</f>
        <v>8.1382528920423594E-2</v>
      </c>
      <c r="CK16" s="108">
        <f>IF(INPUT!$J14="OK",$D16*CK$8/INPUT!CU14,0)</f>
        <v>8.147259371621747E-2</v>
      </c>
      <c r="CL16" s="108">
        <f>IF(INPUT!$J14="OK",$D16*CL$8/INPUT!CV14,0)</f>
        <v>8.1564199439595836E-2</v>
      </c>
      <c r="CM16" s="108">
        <f>IF(INPUT!$J14="OK",$D16*CM$8/INPUT!CW14,0)</f>
        <v>8.1657635178906784E-2</v>
      </c>
      <c r="CN16" s="108">
        <f>IF(INPUT!$J14="OK",$D16*CN$8/INPUT!CX14,0)</f>
        <v>8.1753247800101167E-2</v>
      </c>
      <c r="CO16" s="108">
        <f>IF(INPUT!$J14="OK",$D16*CO$8/INPUT!CY14,0)</f>
        <v>8.1851460539420315E-2</v>
      </c>
      <c r="CP16" s="108">
        <f>IF(INPUT!$J14="OK",$D16*CP$8/INPUT!CZ14,0)</f>
        <v>8.1952799820859942E-2</v>
      </c>
      <c r="CQ16" s="108">
        <f>IF(INPUT!$J14="OK",$D16*CQ$8/INPUT!DA14,0)</f>
        <v>8.205793518817267E-2</v>
      </c>
      <c r="CR16" s="108">
        <f>IF(INPUT!$J14="OK",$D16*CR$8/INPUT!DB14,0)</f>
        <v>8.2167741062761354E-2</v>
      </c>
      <c r="CS16" s="108">
        <f>IF(INPUT!$J14="OK",$D16*CS$8/INPUT!DC14,0)</f>
        <v>8.2283396755035029E-2</v>
      </c>
      <c r="CT16" s="108">
        <f>IF(INPUT!$J14="OK",$D16*CT$8/INPUT!DD14,0)</f>
        <v>8.2406557950254727E-2</v>
      </c>
      <c r="CU16" s="108">
        <f>IF(INPUT!$J14="OK",$D16*CU$8/INPUT!DE14,0)</f>
        <v>8.2539673053006565E-2</v>
      </c>
      <c r="CV16" s="108">
        <f>IF(INPUT!$J14="OK",$D16*CV$8/INPUT!DF14,0)</f>
        <v>8.2686626390963636E-2</v>
      </c>
      <c r="CW16" s="108">
        <f>IF(INPUT!$J14="OK",$D16*CW$8/INPUT!DG14,0)</f>
        <v>8.2854238050302037E-2</v>
      </c>
      <c r="CX16" s="108">
        <f>IF(INPUT!$J14="OK",$D16*CX$8/INPUT!DH14,0)</f>
        <v>8.3056583408257681E-2</v>
      </c>
      <c r="CY16" s="108">
        <f>IF(INPUT!$J14="OK",$D16*CY$8/INPUT!DI14,0)</f>
        <v>8.3333333333333315E-2</v>
      </c>
    </row>
    <row r="17" spans="3:103" x14ac:dyDescent="0.4">
      <c r="C17" s="119" t="str">
        <f>INPUT!C15</f>
        <v>Genistein</v>
      </c>
      <c r="D17" s="109">
        <f>INPUT!L15</f>
        <v>3.523464112585506E-2</v>
      </c>
      <c r="E17" s="108">
        <f>IF(INPUT!$J15="OK",$D17*E$8/INPUT!O15,0)</f>
        <v>8.8956802033331492E-2</v>
      </c>
      <c r="F17" s="108">
        <f>IF(INPUT!$J15="OK",$D17*F$8/INPUT!P15,0)</f>
        <v>9.0620175356014465E-2</v>
      </c>
      <c r="G17" s="108">
        <f>IF(INPUT!$J15="OK",$D17*G$8/INPUT!Q15,0)</f>
        <v>9.1343627844279018E-2</v>
      </c>
      <c r="H17" s="108">
        <f>IF(INPUT!$J15="OK",$D17*H$8/INPUT!R15,0)</f>
        <v>9.1737918805057536E-2</v>
      </c>
      <c r="I17" s="108">
        <f>IF(INPUT!$J15="OK",$D17*I$8/INPUT!S15,0)</f>
        <v>9.1972987960311822E-2</v>
      </c>
      <c r="J17" s="108">
        <f>IF(INPUT!$J15="OK",$D17*J$8/INPUT!T15,0)</f>
        <v>9.2117754640797397E-2</v>
      </c>
      <c r="K17" s="108">
        <f>IF(INPUT!$J15="OK",$D17*K$8/INPUT!U15,0)</f>
        <v>9.2206110296791002E-2</v>
      </c>
      <c r="L17" s="108">
        <f>IF(INPUT!$J15="OK",$D17*L$8/INPUT!V15,0)</f>
        <v>9.2256849074471167E-2</v>
      </c>
      <c r="M17" s="108">
        <f>IF(INPUT!$J15="OK",$D17*M$8/INPUT!W15,0)</f>
        <v>9.2281292939262252E-2</v>
      </c>
      <c r="N17" s="108">
        <f>IF(INPUT!$J15="OK",$D17*N$8/INPUT!X15,0)</f>
        <v>9.2286689714585743E-2</v>
      </c>
      <c r="O17" s="108">
        <f>IF(INPUT!$J15="OK",$D17*O$8/INPUT!Y15,0)</f>
        <v>9.2277900127264154E-2</v>
      </c>
      <c r="P17" s="108">
        <f>IF(INPUT!$J15="OK",$D17*P$8/INPUT!Z15,0)</f>
        <v>9.2258306101243373E-2</v>
      </c>
      <c r="Q17" s="108">
        <f>IF(INPUT!$J15="OK",$D17*Q$8/INPUT!AA15,0)</f>
        <v>9.2230331728872308E-2</v>
      </c>
      <c r="R17" s="108">
        <f>IF(INPUT!$J15="OK",$D17*R$8/INPUT!AB15,0)</f>
        <v>9.219575769036302E-2</v>
      </c>
      <c r="S17" s="108">
        <f>IF(INPUT!$J15="OK",$D17*S$8/INPUT!AC15,0)</f>
        <v>9.2155919131450839E-2</v>
      </c>
      <c r="T17" s="108">
        <f>IF(INPUT!$J15="OK",$D17*T$8/INPUT!AD15,0)</f>
        <v>9.2111834645151172E-2</v>
      </c>
      <c r="U17" s="108">
        <f>IF(INPUT!$J15="OK",$D17*U$8/INPUT!AE15,0)</f>
        <v>9.2064292893250951E-2</v>
      </c>
      <c r="V17" s="108">
        <f>IF(INPUT!$J15="OK",$D17*V$8/INPUT!AF15,0)</f>
        <v>9.2013912294530126E-2</v>
      </c>
      <c r="W17" s="108">
        <f>IF(INPUT!$J15="OK",$D17*W$8/INPUT!AG15,0)</f>
        <v>9.1961183084652592E-2</v>
      </c>
      <c r="X17" s="108">
        <f>IF(INPUT!$J15="OK",$D17*X$8/INPUT!AH15,0)</f>
        <v>9.1906497542047452E-2</v>
      </c>
      <c r="Y17" s="108">
        <f>IF(INPUT!$J15="OK",$D17*Y$8/INPUT!AI15,0)</f>
        <v>9.1850172090239449E-2</v>
      </c>
      <c r="Z17" s="108">
        <f>IF(INPUT!$J15="OK",$D17*Z$8/INPUT!AJ15,0)</f>
        <v>9.179246371205256E-2</v>
      </c>
      <c r="AA17" s="108">
        <f>IF(INPUT!$J15="OK",$D17*AA$8/INPUT!AK15,0)</f>
        <v>9.1733582309731027E-2</v>
      </c>
      <c r="AB17" s="108">
        <f>IF(INPUT!$J15="OK",$D17*AB$8/INPUT!AL15,0)</f>
        <v>9.1673700129137295E-2</v>
      </c>
      <c r="AC17" s="108">
        <f>IF(INPUT!$J15="OK",$D17*AC$8/INPUT!AM15,0)</f>
        <v>9.1612959026865018E-2</v>
      </c>
      <c r="AD17" s="108">
        <f>IF(INPUT!$J15="OK",$D17*AD$8/INPUT!AN15,0)</f>
        <v>9.155147613154814E-2</v>
      </c>
      <c r="AE17" s="108">
        <f>IF(INPUT!$J15="OK",$D17*AE$8/INPUT!AO15,0)</f>
        <v>9.1489348295319031E-2</v>
      </c>
      <c r="AF17" s="108">
        <f>IF(INPUT!$J15="OK",$D17*AF$8/INPUT!AP15,0)</f>
        <v>9.1426655623636124E-2</v>
      </c>
      <c r="AG17" s="108">
        <f>IF(INPUT!$J15="OK",$D17*AG$8/INPUT!AQ15,0)</f>
        <v>9.1363464295863187E-2</v>
      </c>
      <c r="AH17" s="108">
        <f>IF(INPUT!$J15="OK",$D17*AH$8/INPUT!AR15,0)</f>
        <v>9.1299828834874294E-2</v>
      </c>
      <c r="AI17" s="108">
        <f>IF(INPUT!$J15="OK",$D17*AI$8/INPUT!AS15,0)</f>
        <v>9.123579394486632E-2</v>
      </c>
      <c r="AJ17" s="108">
        <f>IF(INPUT!$J15="OK",$D17*AJ$8/INPUT!AT15,0)</f>
        <v>9.1171396007987709E-2</v>
      </c>
      <c r="AK17" s="108">
        <f>IF(INPUT!$J15="OK",$D17*AK$8/INPUT!AU15,0)</f>
        <v>9.1106664309286878E-2</v>
      </c>
      <c r="AL17" s="108">
        <f>IF(INPUT!$J15="OK",$D17*AL$8/INPUT!AV15,0)</f>
        <v>9.1041622043729398E-2</v>
      </c>
      <c r="AM17" s="108">
        <f>IF(INPUT!$J15="OK",$D17*AM$8/INPUT!AW15,0)</f>
        <v>9.0976287147168794E-2</v>
      </c>
      <c r="AN17" s="108">
        <f>IF(INPUT!$J15="OK",$D17*AN$8/INPUT!AX15,0)</f>
        <v>9.091067298413999E-2</v>
      </c>
      <c r="AO17" s="108">
        <f>IF(INPUT!$J15="OK",$D17*AO$8/INPUT!AY15,0)</f>
        <v>9.0844788918431202E-2</v>
      </c>
      <c r="AP17" s="108">
        <f>IF(INPUT!$J15="OK",$D17*AP$8/INPUT!AZ15,0)</f>
        <v>9.0778640787056275E-2</v>
      </c>
      <c r="AQ17" s="108">
        <f>IF(INPUT!$J15="OK",$D17*AQ$8/INPUT!BA15,0)</f>
        <v>9.0712231294091158E-2</v>
      </c>
      <c r="AR17" s="108">
        <f>IF(INPUT!$J15="OK",$D17*AR$8/INPUT!BB15,0)</f>
        <v>9.06455603375836E-2</v>
      </c>
      <c r="AS17" s="108">
        <f>IF(INPUT!$J15="OK",$D17*AS$8/INPUT!BC15,0)</f>
        <v>9.0578625280169717E-2</v>
      </c>
      <c r="AT17" s="108">
        <f>IF(INPUT!$J15="OK",$D17*AT$8/INPUT!BD15,0)</f>
        <v>9.0511421171986822E-2</v>
      </c>
      <c r="AU17" s="108">
        <f>IF(INPUT!$J15="OK",$D17*AU$8/INPUT!BE15,0)</f>
        <v>9.0443940932828037E-2</v>
      </c>
      <c r="AV17" s="108">
        <f>IF(INPUT!$J15="OK",$D17*AV$8/INPUT!BF15,0)</f>
        <v>9.0376175499164088E-2</v>
      </c>
      <c r="AW17" s="108">
        <f>IF(INPUT!$J15="OK",$D17*AW$8/INPUT!BG15,0)</f>
        <v>9.0308113940574419E-2</v>
      </c>
      <c r="AX17" s="108">
        <f>IF(INPUT!$J15="OK",$D17*AX$8/INPUT!BH15,0)</f>
        <v>9.0239743549245868E-2</v>
      </c>
      <c r="AY17" s="108">
        <f>IF(INPUT!$J15="OK",$D17*AY$8/INPUT!BI15,0)</f>
        <v>9.0171049905461154E-2</v>
      </c>
      <c r="AZ17" s="108">
        <f>IF(INPUT!$J15="OK",$D17*AZ$8/INPUT!BJ15,0)</f>
        <v>9.0102016921378369E-2</v>
      </c>
      <c r="BA17" s="108">
        <f>IF(INPUT!$J15="OK",$D17*BA$8/INPUT!BK15,0)</f>
        <v>9.0032626864877105E-2</v>
      </c>
      <c r="BB17" s="108">
        <f>IF(INPUT!$J15="OK",$D17*BB$8/INPUT!BL15,0)</f>
        <v>8.9962860364789524E-2</v>
      </c>
      <c r="BC17" s="108">
        <f>IF(INPUT!$J15="OK",$D17*BC$8/INPUT!BM15,0)</f>
        <v>8.989269639842698E-2</v>
      </c>
      <c r="BD17" s="108">
        <f>IF(INPUT!$J15="OK",$D17*BD$8/INPUT!BN15,0)</f>
        <v>8.9822112261948139E-2</v>
      </c>
      <c r="BE17" s="108">
        <f>IF(INPUT!$J15="OK",$D17*BE$8/INPUT!BO15,0)</f>
        <v>8.9751083523772257E-2</v>
      </c>
      <c r="BF17" s="108">
        <f>IF(INPUT!$J15="OK",$D17*BF$8/INPUT!BP15,0)</f>
        <v>8.9679583960913273E-2</v>
      </c>
      <c r="BG17" s="108">
        <f>IF(INPUT!$J15="OK",$D17*BG$8/INPUT!BQ15,0)</f>
        <v>8.9607585477786314E-2</v>
      </c>
      <c r="BH17" s="108">
        <f>IF(INPUT!$J15="OK",$D17*BH$8/INPUT!BR15,0)</f>
        <v>8.9535058006709384E-2</v>
      </c>
      <c r="BI17" s="108">
        <f>IF(INPUT!$J15="OK",$D17*BI$8/INPUT!BS15,0)</f>
        <v>8.9461969388975104E-2</v>
      </c>
      <c r="BJ17" s="108">
        <f>IF(INPUT!$J15="OK",$D17*BJ$8/INPUT!BT15,0)</f>
        <v>8.938828523499194E-2</v>
      </c>
      <c r="BK17" s="108">
        <f>IF(INPUT!$J15="OK",$D17*BK$8/INPUT!BU15,0)</f>
        <v>8.9313968761583429E-2</v>
      </c>
      <c r="BL17" s="108">
        <f>IF(INPUT!$J15="OK",$D17*BL$8/INPUT!BV15,0)</f>
        <v>8.9238980604061297E-2</v>
      </c>
      <c r="BM17" s="108">
        <f>IF(INPUT!$J15="OK",$D17*BM$8/INPUT!BW15,0)</f>
        <v>8.9163278600154994E-2</v>
      </c>
      <c r="BN17" s="108">
        <f>IF(INPUT!$J15="OK",$D17*BN$8/INPUT!BX15,0)</f>
        <v>8.9086817542248245E-2</v>
      </c>
      <c r="BO17" s="108">
        <f>IF(INPUT!$J15="OK",$D17*BO$8/INPUT!BY15,0)</f>
        <v>8.9009548893635215E-2</v>
      </c>
      <c r="BP17" s="108">
        <f>IF(INPUT!$J15="OK",$D17*BP$8/INPUT!BZ15,0)</f>
        <v>8.8931420463618752E-2</v>
      </c>
      <c r="BQ17" s="108">
        <f>IF(INPUT!$J15="OK",$D17*BQ$8/INPUT!CA15,0)</f>
        <v>8.8852376035207181E-2</v>
      </c>
      <c r="BR17" s="108">
        <f>IF(INPUT!$J15="OK",$D17*BR$8/INPUT!CB15,0)</f>
        <v>8.8772354937863854E-2</v>
      </c>
      <c r="BS17" s="108">
        <f>IF(INPUT!$J15="OK",$D17*BS$8/INPUT!CC15,0)</f>
        <v>8.869129155617142E-2</v>
      </c>
      <c r="BT17" s="108">
        <f>IF(INPUT!$J15="OK",$D17*BT$8/INPUT!CD15,0)</f>
        <v>8.8609114763301924E-2</v>
      </c>
      <c r="BU17" s="108">
        <f>IF(INPUT!$J15="OK",$D17*BU$8/INPUT!CE15,0)</f>
        <v>8.8525747265735297E-2</v>
      </c>
      <c r="BV17" s="108">
        <f>IF(INPUT!$J15="OK",$D17*BV$8/INPUT!CF15,0)</f>
        <v>8.8441104842595611E-2</v>
      </c>
      <c r="BW17" s="108">
        <f>IF(INPUT!$J15="OK",$D17*BW$8/INPUT!CG15,0)</f>
        <v>8.8355095459095409E-2</v>
      </c>
      <c r="BX17" s="108">
        <f>IF(INPUT!$J15="OK",$D17*BX$8/INPUT!CH15,0)</f>
        <v>8.826761822863835E-2</v>
      </c>
      <c r="BY17" s="108">
        <f>IF(INPUT!$J15="OK",$D17*BY$8/INPUT!CI15,0)</f>
        <v>8.8178562191790377E-2</v>
      </c>
      <c r="BZ17" s="108">
        <f>IF(INPUT!$J15="OK",$D17*BZ$8/INPUT!CJ15,0)</f>
        <v>8.8087804872126224E-2</v>
      </c>
      <c r="CA17" s="108">
        <f>IF(INPUT!$J15="OK",$D17*CA$8/INPUT!CK15,0)</f>
        <v>8.7995210558235559E-2</v>
      </c>
      <c r="CB17" s="108">
        <f>IF(INPUT!$J15="OK",$D17*CB$8/INPUT!CL15,0)</f>
        <v>8.790062824704048E-2</v>
      </c>
      <c r="CC17" s="108">
        <f>IF(INPUT!$J15="OK",$D17*CC$8/INPUT!CM15,0)</f>
        <v>8.7803889164733584E-2</v>
      </c>
      <c r="CD17" s="108">
        <f>IF(INPUT!$J15="OK",$D17*CD$8/INPUT!CN15,0)</f>
        <v>8.7704803756264868E-2</v>
      </c>
      <c r="CE17" s="108">
        <f>IF(INPUT!$J15="OK",$D17*CE$8/INPUT!CO15,0)</f>
        <v>8.7603157999685169E-2</v>
      </c>
      <c r="CF17" s="108">
        <f>IF(INPUT!$J15="OK",$D17*CF$8/INPUT!CP15,0)</f>
        <v>8.7498708853829169E-2</v>
      </c>
      <c r="CG17" s="108">
        <f>IF(INPUT!$J15="OK",$D17*CG$8/INPUT!CQ15,0)</f>
        <v>8.7391178580810219E-2</v>
      </c>
      <c r="CH17" s="108">
        <f>IF(INPUT!$J15="OK",$D17*CH$8/INPUT!CR15,0)</f>
        <v>8.7280247589446344E-2</v>
      </c>
      <c r="CI17" s="108">
        <f>IF(INPUT!$J15="OK",$D17*CI$8/INPUT!CS15,0)</f>
        <v>8.7165545307747963E-2</v>
      </c>
      <c r="CJ17" s="108">
        <f>IF(INPUT!$J15="OK",$D17*CJ$8/INPUT!CT15,0)</f>
        <v>8.7046638389159894E-2</v>
      </c>
      <c r="CK17" s="108">
        <f>IF(INPUT!$J15="OK",$D17*CK$8/INPUT!CU15,0)</f>
        <v>8.6923015251070115E-2</v>
      </c>
      <c r="CL17" s="108">
        <f>IF(INPUT!$J15="OK",$D17*CL$8/INPUT!CV15,0)</f>
        <v>8.6794065472597715E-2</v>
      </c>
      <c r="CM17" s="108">
        <f>IF(INPUT!$J15="OK",$D17*CM$8/INPUT!CW15,0)</f>
        <v>8.6659051833663334E-2</v>
      </c>
      <c r="CN17" s="108">
        <f>IF(INPUT!$J15="OK",$D17*CN$8/INPUT!CX15,0)</f>
        <v>8.6517071565458403E-2</v>
      </c>
      <c r="CO17" s="108">
        <f>IF(INPUT!$J15="OK",$D17*CO$8/INPUT!CY15,0)</f>
        <v>8.6367001344751337E-2</v>
      </c>
      <c r="CP17" s="108">
        <f>IF(INPUT!$J15="OK",$D17*CP$8/INPUT!CZ15,0)</f>
        <v>8.6207417005351866E-2</v>
      </c>
      <c r="CQ17" s="108">
        <f>IF(INPUT!$J15="OK",$D17*CQ$8/INPUT!DA15,0)</f>
        <v>8.6036472442000744E-2</v>
      </c>
      <c r="CR17" s="108">
        <f>IF(INPUT!$J15="OK",$D17*CR$8/INPUT!DB15,0)</f>
        <v>8.5851709681921004E-2</v>
      </c>
      <c r="CS17" s="108">
        <f>IF(INPUT!$J15="OK",$D17*CS$8/INPUT!DC15,0)</f>
        <v>8.5649746498810159E-2</v>
      </c>
      <c r="CT17" s="108">
        <f>IF(INPUT!$J15="OK",$D17*CT$8/INPUT!DD15,0)</f>
        <v>8.5425731332764099E-2</v>
      </c>
      <c r="CU17" s="108">
        <f>IF(INPUT!$J15="OK",$D17*CU$8/INPUT!DE15,0)</f>
        <v>8.5172317407866655E-2</v>
      </c>
      <c r="CV17" s="108">
        <f>IF(INPUT!$J15="OK",$D17*CV$8/INPUT!DF15,0)</f>
        <v>8.4877527097838412E-2</v>
      </c>
      <c r="CW17" s="108">
        <f>IF(INPUT!$J15="OK",$D17*CW$8/INPUT!DG15,0)</f>
        <v>8.4519626537688949E-2</v>
      </c>
      <c r="CX17" s="108">
        <f>IF(INPUT!$J15="OK",$D17*CX$8/INPUT!DH15,0)</f>
        <v>8.4051801076349755E-2</v>
      </c>
      <c r="CY17" s="108">
        <f>IF(INPUT!$J15="OK",$D17*CY$8/INPUT!DI15,0)</f>
        <v>8.3333333333333329E-2</v>
      </c>
    </row>
    <row r="18" spans="3:103" x14ac:dyDescent="0.4">
      <c r="C18" s="119" t="str">
        <f>INPUT!C16</f>
        <v>Naphthalene</v>
      </c>
      <c r="D18" s="109">
        <f>INPUT!L16</f>
        <v>8.4807816987777854E-2</v>
      </c>
      <c r="E18" s="108">
        <f>IF(INPUT!$J16="OK",$D18*E$8/INPUT!O16,0)</f>
        <v>8.8158284040303167E-2</v>
      </c>
      <c r="F18" s="108">
        <f>IF(INPUT!$J16="OK",$D18*F$8/INPUT!P16,0)</f>
        <v>8.9899049018442576E-2</v>
      </c>
      <c r="G18" s="108">
        <f>IF(INPUT!$J16="OK",$D18*G$8/INPUT!Q16,0)</f>
        <v>9.0671511582959607E-2</v>
      </c>
      <c r="H18" s="108">
        <f>IF(INPUT!$J16="OK",$D18*H$8/INPUT!R16,0)</f>
        <v>9.1102151837691825E-2</v>
      </c>
      <c r="I18" s="108">
        <f>IF(INPUT!$J16="OK",$D18*I$8/INPUT!S16,0)</f>
        <v>9.1366288063264717E-2</v>
      </c>
      <c r="J18" s="108">
        <f>IF(INPUT!$J16="OK",$D18*J$8/INPUT!T16,0)</f>
        <v>9.1535361711628169E-2</v>
      </c>
      <c r="K18" s="108">
        <f>IF(INPUT!$J16="OK",$D18*K$8/INPUT!U16,0)</f>
        <v>9.1644658839834942E-2</v>
      </c>
      <c r="L18" s="108">
        <f>IF(INPUT!$J16="OK",$D18*L$8/INPUT!V16,0)</f>
        <v>9.1713829078428705E-2</v>
      </c>
      <c r="M18" s="108">
        <f>IF(INPUT!$J16="OK",$D18*M$8/INPUT!W16,0)</f>
        <v>9.1754758342777951E-2</v>
      </c>
      <c r="N18" s="108">
        <f>IF(INPUT!$J16="OK",$D18*N$8/INPUT!X16,0)</f>
        <v>9.1775086497786193E-2</v>
      </c>
      <c r="O18" s="108">
        <f>IF(INPUT!$J16="OK",$D18*O$8/INPUT!Y16,0)</f>
        <v>9.1779958180112101E-2</v>
      </c>
      <c r="P18" s="108">
        <f>IF(INPUT!$J16="OK",$D18*P$8/INPUT!Z16,0)</f>
        <v>9.1772967708776687E-2</v>
      </c>
      <c r="Q18" s="108">
        <f>IF(INPUT!$J16="OK",$D18*Q$8/INPUT!AA16,0)</f>
        <v>9.1756702335326887E-2</v>
      </c>
      <c r="R18" s="108">
        <f>IF(INPUT!$J16="OK",$D18*R$8/INPUT!AB16,0)</f>
        <v>9.1733070867235575E-2</v>
      </c>
      <c r="S18" s="108">
        <f>IF(INPUT!$J16="OK",$D18*S$8/INPUT!AC16,0)</f>
        <v>9.1703510957073561E-2</v>
      </c>
      <c r="T18" s="108">
        <f>IF(INPUT!$J16="OK",$D18*T$8/INPUT!AD16,0)</f>
        <v>9.1669124525304665E-2</v>
      </c>
      <c r="U18" s="108">
        <f>IF(INPUT!$J16="OK",$D18*U$8/INPUT!AE16,0)</f>
        <v>9.163076891302295E-2</v>
      </c>
      <c r="V18" s="108">
        <f>IF(INPUT!$J16="OK",$D18*V$8/INPUT!AF16,0)</f>
        <v>9.1589119834549967E-2</v>
      </c>
      <c r="W18" s="108">
        <f>IF(INPUT!$J16="OK",$D18*W$8/INPUT!AG16,0)</f>
        <v>9.1544715838262472E-2</v>
      </c>
      <c r="X18" s="108">
        <f>IF(INPUT!$J16="OK",$D18*X$8/INPUT!AH16,0)</f>
        <v>9.1497990330837442E-2</v>
      </c>
      <c r="Y18" s="108">
        <f>IF(INPUT!$J16="OK",$D18*Y$8/INPUT!AI16,0)</f>
        <v>9.1449295048559948E-2</v>
      </c>
      <c r="Z18" s="108">
        <f>IF(INPUT!$J16="OK",$D18*Z$8/INPUT!AJ16,0)</f>
        <v>9.1398917528801221E-2</v>
      </c>
      <c r="AA18" s="108">
        <f>IF(INPUT!$J16="OK",$D18*AA$8/INPUT!AK16,0)</f>
        <v>9.1347094297353659E-2</v>
      </c>
      <c r="AB18" s="108">
        <f>IF(INPUT!$J16="OK",$D18*AB$8/INPUT!AL16,0)</f>
        <v>9.1294020947486329E-2</v>
      </c>
      <c r="AC18" s="108">
        <f>IF(INPUT!$J16="OK",$D18*AC$8/INPUT!AM16,0)</f>
        <v>9.1239859931032966E-2</v>
      </c>
      <c r="AD18" s="108">
        <f>IF(INPUT!$J16="OK",$D18*AD$8/INPUT!AN16,0)</f>
        <v>9.1184746643057285E-2</v>
      </c>
      <c r="AE18" s="108">
        <f>IF(INPUT!$J16="OK",$D18*AE$8/INPUT!AO16,0)</f>
        <v>9.1128794218443984E-2</v>
      </c>
      <c r="AF18" s="108">
        <f>IF(INPUT!$J16="OK",$D18*AF$8/INPUT!AP16,0)</f>
        <v>9.1072097345416173E-2</v>
      </c>
      <c r="AG18" s="108">
        <f>IF(INPUT!$J16="OK",$D18*AG$8/INPUT!AQ16,0)</f>
        <v>9.1014735321084755E-2</v>
      </c>
      <c r="AH18" s="108">
        <f>IF(INPUT!$J16="OK",$D18*AH$8/INPUT!AR16,0)</f>
        <v>9.0956774517053904E-2</v>
      </c>
      <c r="AI18" s="108">
        <f>IF(INPUT!$J16="OK",$D18*AI$8/INPUT!AS16,0)</f>
        <v>9.0898270381809226E-2</v>
      </c>
      <c r="AJ18" s="108">
        <f>IF(INPUT!$J16="OK",$D18*AJ$8/INPUT!AT16,0)</f>
        <v>9.0839269076396209E-2</v>
      </c>
      <c r="AK18" s="108">
        <f>IF(INPUT!$J16="OK",$D18*AK$8/INPUT!AU16,0)</f>
        <v>9.0779808817532726E-2</v>
      </c>
      <c r="AL18" s="108">
        <f>IF(INPUT!$J16="OK",$D18*AL$8/INPUT!AV16,0)</f>
        <v>9.0719920985598085E-2</v>
      </c>
      <c r="AM18" s="108">
        <f>IF(INPUT!$J16="OK",$D18*AM$8/INPUT!AW16,0)</f>
        <v>9.0659631042334363E-2</v>
      </c>
      <c r="AN18" s="108">
        <f>IF(INPUT!$J16="OK",$D18*AN$8/INPUT!AX16,0)</f>
        <v>9.0598959293508363E-2</v>
      </c>
      <c r="AO18" s="108">
        <f>IF(INPUT!$J16="OK",$D18*AO$8/INPUT!AY16,0)</f>
        <v>9.0537921524423928E-2</v>
      </c>
      <c r="AP18" s="108">
        <f>IF(INPUT!$J16="OK",$D18*AP$8/INPUT!AZ16,0)</f>
        <v>9.047652953048009E-2</v>
      </c>
      <c r="AQ18" s="108">
        <f>IF(INPUT!$J16="OK",$D18*AQ$8/INPUT!BA16,0)</f>
        <v>9.0414791560538374E-2</v>
      </c>
      <c r="AR18" s="108">
        <f>IF(INPUT!$J16="OK",$D18*AR$8/INPUT!BB16,0)</f>
        <v>9.03527126873752E-2</v>
      </c>
      <c r="AS18" s="108">
        <f>IF(INPUT!$J16="OK",$D18*AS$8/INPUT!BC16,0)</f>
        <v>9.0290295116747174E-2</v>
      </c>
      <c r="AT18" s="108">
        <f>IF(INPUT!$J16="OK",$D18*AT$8/INPUT!BD16,0)</f>
        <v>9.0227538444398792E-2</v>
      </c>
      <c r="AU18" s="108">
        <f>IF(INPUT!$J16="OK",$D18*AU$8/INPUT!BE16,0)</f>
        <v>9.0164439868586577E-2</v>
      </c>
      <c r="AV18" s="108">
        <f>IF(INPUT!$J16="OK",$D18*AV$8/INPUT!BF16,0)</f>
        <v>9.0100994364270076E-2</v>
      </c>
      <c r="AW18" s="108">
        <f>IF(INPUT!$J16="OK",$D18*AW$8/INPUT!BG16,0)</f>
        <v>9.0037194823962982E-2</v>
      </c>
      <c r="AX18" s="108">
        <f>IF(INPUT!$J16="OK",$D18*AX$8/INPUT!BH16,0)</f>
        <v>8.9973032169285344E-2</v>
      </c>
      <c r="AY18" s="108">
        <f>IF(INPUT!$J16="OK",$D18*AY$8/INPUT!BI16,0)</f>
        <v>8.9908495436468006E-2</v>
      </c>
      <c r="AZ18" s="108">
        <f>IF(INPUT!$J16="OK",$D18*AZ$8/INPUT!BJ16,0)</f>
        <v>8.9843571838397515E-2</v>
      </c>
      <c r="BA18" s="108">
        <f>IF(INPUT!$J16="OK",$D18*BA$8/INPUT!BK16,0)</f>
        <v>8.977824680522517E-2</v>
      </c>
      <c r="BB18" s="108">
        <f>IF(INPUT!$J16="OK",$D18*BB$8/INPUT!BL16,0)</f>
        <v>8.9712504005076632E-2</v>
      </c>
      <c r="BC18" s="108">
        <f>IF(INPUT!$J16="OK",$D18*BC$8/INPUT!BM16,0)</f>
        <v>8.9646325345967573E-2</v>
      </c>
      <c r="BD18" s="108">
        <f>IF(INPUT!$J16="OK",$D18*BD$8/INPUT!BN16,0)</f>
        <v>8.9579690959645644E-2</v>
      </c>
      <c r="BE18" s="108">
        <f>IF(INPUT!$J16="OK",$D18*BE$8/INPUT!BO16,0)</f>
        <v>8.9512579167718487E-2</v>
      </c>
      <c r="BF18" s="108">
        <f>IF(INPUT!$J16="OK",$D18*BF$8/INPUT!BP16,0)</f>
        <v>8.9444966430090589E-2</v>
      </c>
      <c r="BG18" s="108">
        <f>IF(INPUT!$J16="OK",$D18*BG$8/INPUT!BQ16,0)</f>
        <v>8.9376827275395032E-2</v>
      </c>
      <c r="BH18" s="108">
        <f>IF(INPUT!$J16="OK",$D18*BH$8/INPUT!BR16,0)</f>
        <v>8.9308134212772505E-2</v>
      </c>
      <c r="BI18" s="108">
        <f>IF(INPUT!$J16="OK",$D18*BI$8/INPUT!BS16,0)</f>
        <v>8.9238857623997303E-2</v>
      </c>
      <c r="BJ18" s="108">
        <f>IF(INPUT!$J16="OK",$D18*BJ$8/INPUT!BT16,0)</f>
        <v>8.9168965634574118E-2</v>
      </c>
      <c r="BK18" s="108">
        <f>IF(INPUT!$J16="OK",$D18*BK$8/INPUT!BU16,0)</f>
        <v>8.9098423962019474E-2</v>
      </c>
      <c r="BL18" s="108">
        <f>IF(INPUT!$J16="OK",$D18*BL$8/INPUT!BV16,0)</f>
        <v>8.9027195739072904E-2</v>
      </c>
      <c r="BM18" s="108">
        <f>IF(INPUT!$J16="OK",$D18*BM$8/INPUT!BW16,0)</f>
        <v>8.8955241309058575E-2</v>
      </c>
      <c r="BN18" s="108">
        <f>IF(INPUT!$J16="OK",$D18*BN$8/INPUT!BX16,0)</f>
        <v>8.8882517989995538E-2</v>
      </c>
      <c r="BO18" s="108">
        <f>IF(INPUT!$J16="OK",$D18*BO$8/INPUT!BY16,0)</f>
        <v>8.8808979803331661E-2</v>
      </c>
      <c r="BP18" s="108">
        <f>IF(INPUT!$J16="OK",$D18*BP$8/INPUT!BZ16,0)</f>
        <v>8.8734577162306802E-2</v>
      </c>
      <c r="BQ18" s="108">
        <f>IF(INPUT!$J16="OK",$D18*BQ$8/INPUT!CA16,0)</f>
        <v>8.865925651390881E-2</v>
      </c>
      <c r="BR18" s="108">
        <f>IF(INPUT!$J16="OK",$D18*BR$8/INPUT!CB16,0)</f>
        <v>8.8582959927116484E-2</v>
      </c>
      <c r="BS18" s="108">
        <f>IF(INPUT!$J16="OK",$D18*BS$8/INPUT!CC16,0)</f>
        <v>8.8505624618570769E-2</v>
      </c>
      <c r="BT18" s="108">
        <f>IF(INPUT!$J16="OK",$D18*BT$8/INPUT!CD16,0)</f>
        <v>8.8427182404896873E-2</v>
      </c>
      <c r="BU18" s="108">
        <f>IF(INPUT!$J16="OK",$D18*BU$8/INPUT!CE16,0)</f>
        <v>8.8347559068515449E-2</v>
      </c>
      <c r="BV18" s="108">
        <f>IF(INPUT!$J16="OK",$D18*BV$8/INPUT!CF16,0)</f>
        <v>8.8266673620789132E-2</v>
      </c>
      <c r="BW18" s="108">
        <f>IF(INPUT!$J16="OK",$D18*BW$8/INPUT!CG16,0)</f>
        <v>8.8184437442577007E-2</v>
      </c>
      <c r="BX18" s="108">
        <f>IF(INPUT!$J16="OK",$D18*BX$8/INPUT!CH16,0)</f>
        <v>8.8100753277459629E-2</v>
      </c>
      <c r="BY18" s="108">
        <f>IF(INPUT!$J16="OK",$D18*BY$8/INPUT!CI16,0)</f>
        <v>8.8015514046732371E-2</v>
      </c>
      <c r="BZ18" s="108">
        <f>IF(INPUT!$J16="OK",$D18*BZ$8/INPUT!CJ16,0)</f>
        <v>8.7928601447278515E-2</v>
      </c>
      <c r="CA18" s="108">
        <f>IF(INPUT!$J16="OK",$D18*CA$8/INPUT!CK16,0)</f>
        <v>8.7839884283004432E-2</v>
      </c>
      <c r="CB18" s="108">
        <f>IF(INPUT!$J16="OK",$D18*CB$8/INPUT!CL16,0)</f>
        <v>8.7749216466765992E-2</v>
      </c>
      <c r="CC18" s="108">
        <f>IF(INPUT!$J16="OK",$D18*CC$8/INPUT!CM16,0)</f>
        <v>8.7656434611382686E-2</v>
      </c>
      <c r="CD18" s="108">
        <f>IF(INPUT!$J16="OK",$D18*CD$8/INPUT!CN16,0)</f>
        <v>8.7561355103638286E-2</v>
      </c>
      <c r="CE18" s="108">
        <f>IF(INPUT!$J16="OK",$D18*CE$8/INPUT!CO16,0)</f>
        <v>8.7463770521478718E-2</v>
      </c>
      <c r="CF18" s="108">
        <f>IF(INPUT!$J16="OK",$D18*CF$8/INPUT!CP16,0)</f>
        <v>8.7363445208079218E-2</v>
      </c>
      <c r="CG18" s="108">
        <f>IF(INPUT!$J16="OK",$D18*CG$8/INPUT!CQ16,0)</f>
        <v>8.7260109751237394E-2</v>
      </c>
      <c r="CH18" s="108">
        <f>IF(INPUT!$J16="OK",$D18*CH$8/INPUT!CR16,0)</f>
        <v>8.7153454023750493E-2</v>
      </c>
      <c r="CI18" s="108">
        <f>IF(INPUT!$J16="OK",$D18*CI$8/INPUT!CS16,0)</f>
        <v>8.7043118306131415E-2</v>
      </c>
      <c r="CJ18" s="108">
        <f>IF(INPUT!$J16="OK",$D18*CJ$8/INPUT!CT16,0)</f>
        <v>8.6928681815001616E-2</v>
      </c>
      <c r="CK18" s="108">
        <f>IF(INPUT!$J16="OK",$D18*CK$8/INPUT!CU16,0)</f>
        <v>8.6809647662458092E-2</v>
      </c>
      <c r="CL18" s="108">
        <f>IF(INPUT!$J16="OK",$D18*CL$8/INPUT!CV16,0)</f>
        <v>8.6685422812714463E-2</v>
      </c>
      <c r="CM18" s="108">
        <f>IF(INPUT!$J16="OK",$D18*CM$8/INPUT!CW16,0)</f>
        <v>8.6555290877005947E-2</v>
      </c>
      <c r="CN18" s="108">
        <f>IF(INPUT!$J16="OK",$D18*CN$8/INPUT!CX16,0)</f>
        <v>8.6418374407810028E-2</v>
      </c>
      <c r="CO18" s="108">
        <f>IF(INPUT!$J16="OK",$D18*CO$8/INPUT!CY16,0)</f>
        <v>8.6273581369310931E-2</v>
      </c>
      <c r="CP18" s="108">
        <f>IF(INPUT!$J16="OK",$D18*CP$8/INPUT!CZ16,0)</f>
        <v>8.6119526995138904E-2</v>
      </c>
      <c r="CQ18" s="108">
        <f>IF(INPUT!$J16="OK",$D18*CQ$8/INPUT!DA16,0)</f>
        <v>8.5954415915944077E-2</v>
      </c>
      <c r="CR18" s="108">
        <f>IF(INPUT!$J16="OK",$D18*CR$8/INPUT!DB16,0)</f>
        <v>8.5775857264257058E-2</v>
      </c>
      <c r="CS18" s="108">
        <f>IF(INPUT!$J16="OK",$D18*CS$8/INPUT!DC16,0)</f>
        <v>8.5580560526214877E-2</v>
      </c>
      <c r="CT18" s="108">
        <f>IF(INPUT!$J16="OK",$D18*CT$8/INPUT!DD16,0)</f>
        <v>8.536380475659032E-2</v>
      </c>
      <c r="CU18" s="108">
        <f>IF(INPUT!$J16="OK",$D18*CU$8/INPUT!DE16,0)</f>
        <v>8.5118439433837512E-2</v>
      </c>
      <c r="CV18" s="108">
        <f>IF(INPUT!$J16="OK",$D18*CV$8/INPUT!DF16,0)</f>
        <v>8.4832804086392682E-2</v>
      </c>
      <c r="CW18" s="108">
        <f>IF(INPUT!$J16="OK",$D18*CW$8/INPUT!DG16,0)</f>
        <v>8.4485734384413216E-2</v>
      </c>
      <c r="CX18" s="108">
        <f>IF(INPUT!$J16="OK",$D18*CX$8/INPUT!DH16,0)</f>
        <v>8.4031626412635646E-2</v>
      </c>
      <c r="CY18" s="108">
        <f>IF(INPUT!$J16="OK",$D18*CY$8/INPUT!DI16,0)</f>
        <v>8.3333333333333315E-2</v>
      </c>
    </row>
    <row r="19" spans="3:103" x14ac:dyDescent="0.4">
      <c r="C19" s="119" t="str">
        <f>INPUT!C17</f>
        <v>Naproxen sodium salt</v>
      </c>
      <c r="D19" s="109">
        <f>INPUT!L17</f>
        <v>0.5238751687830242</v>
      </c>
      <c r="E19" s="108">
        <f>IF(INPUT!$J17="OK",$D19*E$8/INPUT!O17,0)</f>
        <v>2.5630978265581555E-2</v>
      </c>
      <c r="F19" s="108">
        <f>IF(INPUT!$J17="OK",$D19*F$8/INPUT!P17,0)</f>
        <v>3.008785443499035E-2</v>
      </c>
      <c r="G19" s="108">
        <f>IF(INPUT!$J17="OK",$D19*G$8/INPUT!Q17,0)</f>
        <v>3.296521414775503E-2</v>
      </c>
      <c r="H19" s="108">
        <f>IF(INPUT!$J17="OK",$D19*H$8/INPUT!R17,0)</f>
        <v>3.5136102600299486E-2</v>
      </c>
      <c r="I19" s="108">
        <f>IF(INPUT!$J17="OK",$D19*I$8/INPUT!S17,0)</f>
        <v>3.6898090169720767E-2</v>
      </c>
      <c r="J19" s="108">
        <f>IF(INPUT!$J17="OK",$D19*J$8/INPUT!T17,0)</f>
        <v>3.8391003504024426E-2</v>
      </c>
      <c r="K19" s="108">
        <f>IF(INPUT!$J17="OK",$D19*K$8/INPUT!U17,0)</f>
        <v>3.9692446061865831E-2</v>
      </c>
      <c r="L19" s="108">
        <f>IF(INPUT!$J17="OK",$D19*L$8/INPUT!V17,0)</f>
        <v>4.0850223956675681E-2</v>
      </c>
      <c r="M19" s="108">
        <f>IF(INPUT!$J17="OK",$D19*M$8/INPUT!W17,0)</f>
        <v>4.1895990701440594E-2</v>
      </c>
      <c r="N19" s="108">
        <f>IF(INPUT!$J17="OK",$D19*N$8/INPUT!X17,0)</f>
        <v>4.2851847768605296E-2</v>
      </c>
      <c r="O19" s="108">
        <f>IF(INPUT!$J17="OK",$D19*O$8/INPUT!Y17,0)</f>
        <v>4.3733869930584382E-2</v>
      </c>
      <c r="P19" s="108">
        <f>IF(INPUT!$J17="OK",$D19*P$8/INPUT!Z17,0)</f>
        <v>4.4554133626659255E-2</v>
      </c>
      <c r="Q19" s="108">
        <f>IF(INPUT!$J17="OK",$D19*Q$8/INPUT!AA17,0)</f>
        <v>4.532195394904779E-2</v>
      </c>
      <c r="R19" s="108">
        <f>IF(INPUT!$J17="OK",$D19*R$8/INPUT!AB17,0)</f>
        <v>4.6044675191197787E-2</v>
      </c>
      <c r="S19" s="108">
        <f>IF(INPUT!$J17="OK",$D19*S$8/INPUT!AC17,0)</f>
        <v>4.6728195953323039E-2</v>
      </c>
      <c r="T19" s="108">
        <f>IF(INPUT!$J17="OK",$D19*T$8/INPUT!AD17,0)</f>
        <v>4.737732940237812E-2</v>
      </c>
      <c r="U19" s="108">
        <f>IF(INPUT!$J17="OK",$D19*U$8/INPUT!AE17,0)</f>
        <v>4.7996057338536659E-2</v>
      </c>
      <c r="V19" s="108">
        <f>IF(INPUT!$J17="OK",$D19*V$8/INPUT!AF17,0)</f>
        <v>4.8587713676099889E-2</v>
      </c>
      <c r="W19" s="108">
        <f>IF(INPUT!$J17="OK",$D19*W$8/INPUT!AG17,0)</f>
        <v>4.9155119719333396E-2</v>
      </c>
      <c r="X19" s="108">
        <f>IF(INPUT!$J17="OK",$D19*X$8/INPUT!AH17,0)</f>
        <v>4.9700685729490414E-2</v>
      </c>
      <c r="Y19" s="108">
        <f>IF(INPUT!$J17="OK",$D19*Y$8/INPUT!AI17,0)</f>
        <v>5.0226488423259733E-2</v>
      </c>
      <c r="Z19" s="108">
        <f>IF(INPUT!$J17="OK",$D19*Z$8/INPUT!AJ17,0)</f>
        <v>5.07343309646087E-2</v>
      </c>
      <c r="AA19" s="108">
        <f>IF(INPUT!$J17="OK",$D19*AA$8/INPUT!AK17,0)</f>
        <v>5.1225790010263159E-2</v>
      </c>
      <c r="AB19" s="108">
        <f>IF(INPUT!$J17="OK",$D19*AB$8/INPUT!AL17,0)</f>
        <v>5.1702253037431291E-2</v>
      </c>
      <c r="AC19" s="108">
        <f>IF(INPUT!$J17="OK",$D19*AC$8/INPUT!AM17,0)</f>
        <v>5.2164948278234813E-2</v>
      </c>
      <c r="AD19" s="108">
        <f>IF(INPUT!$J17="OK",$D19*AD$8/INPUT!AN17,0)</f>
        <v>5.2614968959998024E-2</v>
      </c>
      <c r="AE19" s="108">
        <f>IF(INPUT!$J17="OK",$D19*AE$8/INPUT!AO17,0)</f>
        <v>5.3053293110758598E-2</v>
      </c>
      <c r="AF19" s="108">
        <f>IF(INPUT!$J17="OK",$D19*AF$8/INPUT!AP17,0)</f>
        <v>5.3480799875316738E-2</v>
      </c>
      <c r="AG19" s="108">
        <f>IF(INPUT!$J17="OK",$D19*AG$8/INPUT!AQ17,0)</f>
        <v>5.3898283059706391E-2</v>
      </c>
      <c r="AH19" s="108">
        <f>IF(INPUT!$J17="OK",$D19*AH$8/INPUT!AR17,0)</f>
        <v>5.4306462455146851E-2</v>
      </c>
      <c r="AI19" s="108">
        <f>IF(INPUT!$J17="OK",$D19*AI$8/INPUT!AS17,0)</f>
        <v>5.4705993368705345E-2</v>
      </c>
      <c r="AJ19" s="108">
        <f>IF(INPUT!$J17="OK",$D19*AJ$8/INPUT!AT17,0)</f>
        <v>5.5097474694964656E-2</v>
      </c>
      <c r="AK19" s="108">
        <f>IF(INPUT!$J17="OK",$D19*AK$8/INPUT!AU17,0)</f>
        <v>5.5481455792545431E-2</v>
      </c>
      <c r="AL19" s="108">
        <f>IF(INPUT!$J17="OK",$D19*AL$8/INPUT!AV17,0)</f>
        <v>5.585844237541087E-2</v>
      </c>
      <c r="AM19" s="108">
        <f>IF(INPUT!$J17="OK",$D19*AM$8/INPUT!AW17,0)</f>
        <v>5.6228901587256672E-2</v>
      </c>
      <c r="AN19" s="108">
        <f>IF(INPUT!$J17="OK",$D19*AN$8/INPUT!AX17,0)</f>
        <v>5.659326639488875E-2</v>
      </c>
      <c r="AO19" s="108">
        <f>IF(INPUT!$J17="OK",$D19*AO$8/INPUT!AY17,0)</f>
        <v>5.6951939411072246E-2</v>
      </c>
      <c r="AP19" s="108">
        <f>IF(INPUT!$J17="OK",$D19*AP$8/INPUT!AZ17,0)</f>
        <v>5.7305296237264998E-2</v>
      </c>
      <c r="AQ19" s="108">
        <f>IF(INPUT!$J17="OK",$D19*AQ$8/INPUT!BA17,0)</f>
        <v>5.7653688400680574E-2</v>
      </c>
      <c r="AR19" s="108">
        <f>IF(INPUT!$J17="OK",$D19*AR$8/INPUT!BB17,0)</f>
        <v>5.7997445947359859E-2</v>
      </c>
      <c r="AS19" s="108">
        <f>IF(INPUT!$J17="OK",$D19*AS$8/INPUT!BC17,0)</f>
        <v>5.8336879742650921E-2</v>
      </c>
      <c r="AT19" s="108">
        <f>IF(INPUT!$J17="OK",$D19*AT$8/INPUT!BD17,0)</f>
        <v>5.8672283522194904E-2</v>
      </c>
      <c r="AU19" s="108">
        <f>IF(INPUT!$J17="OK",$D19*AU$8/INPUT!BE17,0)</f>
        <v>5.9003935729765943E-2</v>
      </c>
      <c r="AV19" s="108">
        <f>IF(INPUT!$J17="OK",$D19*AV$8/INPUT!BF17,0)</f>
        <v>5.9332101172812846E-2</v>
      </c>
      <c r="AW19" s="108">
        <f>IF(INPUT!$J17="OK",$D19*AW$8/INPUT!BG17,0)</f>
        <v>5.9657032522053795E-2</v>
      </c>
      <c r="AX19" s="108">
        <f>IF(INPUT!$J17="OK",$D19*AX$8/INPUT!BH17,0)</f>
        <v>5.99789716777865E-2</v>
      </c>
      <c r="AY19" s="108">
        <f>IF(INPUT!$J17="OK",$D19*AY$8/INPUT!BI17,0)</f>
        <v>6.0298151022559442E-2</v>
      </c>
      <c r="AZ19" s="108">
        <f>IF(INPUT!$J17="OK",$D19*AZ$8/INPUT!BJ17,0)</f>
        <v>6.061479457736714E-2</v>
      </c>
      <c r="BA19" s="108">
        <f>IF(INPUT!$J17="OK",$D19*BA$8/INPUT!BK17,0)</f>
        <v>6.0929119076517331E-2</v>
      </c>
      <c r="BB19" s="108">
        <f>IF(INPUT!$J17="OK",$D19*BB$8/INPUT!BL17,0)</f>
        <v>6.1241334974672677E-2</v>
      </c>
      <c r="BC19" s="108">
        <f>IF(INPUT!$J17="OK",$D19*BC$8/INPUT!BM17,0)</f>
        <v>6.1551647398262389E-2</v>
      </c>
      <c r="BD19" s="108">
        <f>IF(INPUT!$J17="OK",$D19*BD$8/INPUT!BN17,0)</f>
        <v>6.1860257052420993E-2</v>
      </c>
      <c r="BE19" s="108">
        <f>IF(INPUT!$J17="OK",$D19*BE$8/INPUT!BO17,0)</f>
        <v>6.2167361093835409E-2</v>
      </c>
      <c r="BF19" s="108">
        <f>IF(INPUT!$J17="OK",$D19*BF$8/INPUT!BP17,0)</f>
        <v>6.2473153979322966E-2</v>
      </c>
      <c r="BG19" s="108">
        <f>IF(INPUT!$J17="OK",$D19*BG$8/INPUT!BQ17,0)</f>
        <v>6.2777828299616686E-2</v>
      </c>
      <c r="BH19" s="108">
        <f>IF(INPUT!$J17="OK",$D19*BH$8/INPUT!BR17,0)</f>
        <v>6.3081575607693674E-2</v>
      </c>
      <c r="BI19" s="108">
        <f>IF(INPUT!$J17="OK",$D19*BI$8/INPUT!BS17,0)</f>
        <v>6.338458725103531E-2</v>
      </c>
      <c r="BJ19" s="108">
        <f>IF(INPUT!$J17="OK",$D19*BJ$8/INPUT!BT17,0)</f>
        <v>6.3687055217475114E-2</v>
      </c>
      <c r="BK19" s="108">
        <f>IF(INPUT!$J17="OK",$D19*BK$8/INPUT!BU17,0)</f>
        <v>6.3989173004770014E-2</v>
      </c>
      <c r="BL19" s="108">
        <f>IF(INPUT!$J17="OK",$D19*BL$8/INPUT!BV17,0)</f>
        <v>6.4291136524758499E-2</v>
      </c>
      <c r="BM19" s="108">
        <f>IF(INPUT!$J17="OK",$D19*BM$8/INPUT!BW17,0)</f>
        <v>6.4593145053962575E-2</v>
      </c>
      <c r="BN19" s="108">
        <f>IF(INPUT!$J17="OK",$D19*BN$8/INPUT!BX17,0)</f>
        <v>6.4895402243808922E-2</v>
      </c>
      <c r="BO19" s="108">
        <f>IF(INPUT!$J17="OK",$D19*BO$8/INPUT!BY17,0)</f>
        <v>6.5198117205326603E-2</v>
      </c>
      <c r="BP19" s="108">
        <f>IF(INPUT!$J17="OK",$D19*BP$8/INPUT!BZ17,0)</f>
        <v>6.5501505685318151E-2</v>
      </c>
      <c r="BQ19" s="108">
        <f>IF(INPUT!$J17="OK",$D19*BQ$8/INPUT!CA17,0)</f>
        <v>6.5805791353682294E-2</v>
      </c>
      <c r="BR19" s="108">
        <f>IF(INPUT!$J17="OK",$D19*BR$8/INPUT!CB17,0)</f>
        <v>6.6111207224928997E-2</v>
      </c>
      <c r="BS19" s="108">
        <f>IF(INPUT!$J17="OK",$D19*BS$8/INPUT!CC17,0)</f>
        <v>6.6417997241127749E-2</v>
      </c>
      <c r="BT19" s="108">
        <f>IF(INPUT!$J17="OK",$D19*BT$8/INPUT!CD17,0)</f>
        <v>6.6726418048803054E-2</v>
      </c>
      <c r="BU19" s="108">
        <f>IF(INPUT!$J17="OK",$D19*BU$8/INPUT!CE17,0)</f>
        <v>6.7036741008909217E-2</v>
      </c>
      <c r="BV19" s="108">
        <f>IF(INPUT!$J17="OK",$D19*BV$8/INPUT!CF17,0)</f>
        <v>6.7349254487379259E-2</v>
      </c>
      <c r="BW19" s="108">
        <f>IF(INPUT!$J17="OK",$D19*BW$8/INPUT!CG17,0)</f>
        <v>6.7664266484348909E-2</v>
      </c>
      <c r="BX19" s="108">
        <f>IF(INPUT!$J17="OK",$D19*BX$8/INPUT!CH17,0)</f>
        <v>6.7982107673708686E-2</v>
      </c>
      <c r="BY19" s="108">
        <f>IF(INPUT!$J17="OK",$D19*BY$8/INPUT!CI17,0)</f>
        <v>6.8303134942054894E-2</v>
      </c>
      <c r="BZ19" s="108">
        <f>IF(INPUT!$J17="OK",$D19*BZ$8/INPUT!CJ17,0)</f>
        <v>6.8627735538691212E-2</v>
      </c>
      <c r="CA19" s="108">
        <f>IF(INPUT!$J17="OK",$D19*CA$8/INPUT!CK17,0)</f>
        <v>6.8956331977836779E-2</v>
      </c>
      <c r="CB19" s="108">
        <f>IF(INPUT!$J17="OK",$D19*CB$8/INPUT!CL17,0)</f>
        <v>6.9289387873124095E-2</v>
      </c>
      <c r="CC19" s="108">
        <f>IF(INPUT!$J17="OK",$D19*CC$8/INPUT!CM17,0)</f>
        <v>6.9627414936323517E-2</v>
      </c>
      <c r="CD19" s="108">
        <f>IF(INPUT!$J17="OK",$D19*CD$8/INPUT!CN17,0)</f>
        <v>6.9970981442087979E-2</v>
      </c>
      <c r="CE19" s="108">
        <f>IF(INPUT!$J17="OK",$D19*CE$8/INPUT!CO17,0)</f>
        <v>7.0320722555713686E-2</v>
      </c>
      <c r="CF19" s="108">
        <f>IF(INPUT!$J17="OK",$D19*CF$8/INPUT!CP17,0)</f>
        <v>7.067735305234886E-2</v>
      </c>
      <c r="CG19" s="108">
        <f>IF(INPUT!$J17="OK",$D19*CG$8/INPUT!CQ17,0)</f>
        <v>7.1041683140103354E-2</v>
      </c>
      <c r="CH19" s="108">
        <f>IF(INPUT!$J17="OK",$D19*CH$8/INPUT!CR17,0)</f>
        <v>7.14146383611233E-2</v>
      </c>
      <c r="CI19" s="108">
        <f>IF(INPUT!$J17="OK",$D19*CI$8/INPUT!CS17,0)</f>
        <v>7.1797284922925447E-2</v>
      </c>
      <c r="CJ19" s="108">
        <f>IF(INPUT!$J17="OK",$D19*CJ$8/INPUT!CT17,0)</f>
        <v>7.2190862369350017E-2</v>
      </c>
      <c r="CK19" s="108">
        <f>IF(INPUT!$J17="OK",$D19*CK$8/INPUT!CU17,0)</f>
        <v>7.2596826337967046E-2</v>
      </c>
      <c r="CL19" s="108">
        <f>IF(INPUT!$J17="OK",$D19*CL$8/INPUT!CV17,0)</f>
        <v>7.3016905438949439E-2</v>
      </c>
      <c r="CM19" s="108">
        <f>IF(INPUT!$J17="OK",$D19*CM$8/INPUT!CW17,0)</f>
        <v>7.3453178323358057E-2</v>
      </c>
      <c r="CN19" s="108">
        <f>IF(INPUT!$J17="OK",$D19*CN$8/INPUT!CX17,0)</f>
        <v>7.3908180311381078E-2</v>
      </c>
      <c r="CO19" s="108">
        <f>IF(INPUT!$J17="OK",$D19*CO$8/INPUT!CY17,0)</f>
        <v>7.4385054496363776E-2</v>
      </c>
      <c r="CP19" s="108">
        <f>IF(INPUT!$J17="OK",$D19*CP$8/INPUT!CZ17,0)</f>
        <v>7.4887771911732168E-2</v>
      </c>
      <c r="CQ19" s="108">
        <f>IF(INPUT!$J17="OK",$D19*CQ$8/INPUT!DA17,0)</f>
        <v>7.54214629769175E-2</v>
      </c>
      <c r="CR19" s="108">
        <f>IF(INPUT!$J17="OK",$D19*CR$8/INPUT!DB17,0)</f>
        <v>7.5992936291672336E-2</v>
      </c>
      <c r="CS19" s="108">
        <f>IF(INPUT!$J17="OK",$D19*CS$8/INPUT!DC17,0)</f>
        <v>7.6611530049223081E-2</v>
      </c>
      <c r="CT19" s="108">
        <f>IF(INPUT!$J17="OK",$D19*CT$8/INPUT!DD17,0)</f>
        <v>7.7290594045188982E-2</v>
      </c>
      <c r="CU19" s="108">
        <f>IF(INPUT!$J17="OK",$D19*CU$8/INPUT!DE17,0)</f>
        <v>7.8050271289178005E-2</v>
      </c>
      <c r="CV19" s="108">
        <f>IF(INPUT!$J17="OK",$D19*CV$8/INPUT!DF17,0)</f>
        <v>7.8923270363813733E-2</v>
      </c>
      <c r="CW19" s="108">
        <f>IF(INPUT!$J17="OK",$D19*CW$8/INPUT!DG17,0)</f>
        <v>7.9968666704102867E-2</v>
      </c>
      <c r="CX19" s="108">
        <f>IF(INPUT!$J17="OK",$D19*CX$8/INPUT!DH17,0)</f>
        <v>8.1312972382883208E-2</v>
      </c>
      <c r="CY19" s="108">
        <f>IF(INPUT!$J17="OK",$D19*CY$8/INPUT!DI17,0)</f>
        <v>8.3333333333333315E-2</v>
      </c>
    </row>
    <row r="20" spans="3:103" x14ac:dyDescent="0.4">
      <c r="C20" s="119" t="str">
        <f>INPUT!C18</f>
        <v>Propiconazole</v>
      </c>
      <c r="D20" s="109">
        <f>INPUT!L18</f>
        <v>0.14081430393256647</v>
      </c>
      <c r="E20" s="108">
        <f>IF(INPUT!$J18="OK",$D20*E$8/INPUT!O18,0)</f>
        <v>0.12702069746085937</v>
      </c>
      <c r="F20" s="108">
        <f>IF(INPUT!$J18="OK",$D20*F$8/INPUT!P18,0)</f>
        <v>0.12424893075509685</v>
      </c>
      <c r="G20" s="108">
        <f>IF(INPUT!$J18="OK",$D20*G$8/INPUT!Q18,0)</f>
        <v>0.12228703185179038</v>
      </c>
      <c r="H20" s="108">
        <f>IF(INPUT!$J18="OK",$D20*H$8/INPUT!R18,0)</f>
        <v>0.12074188403410178</v>
      </c>
      <c r="I20" s="108">
        <f>IF(INPUT!$J18="OK",$D20*I$8/INPUT!S18,0)</f>
        <v>0.11945505581468739</v>
      </c>
      <c r="J20" s="108">
        <f>IF(INPUT!$J18="OK",$D20*J$8/INPUT!T18,0)</f>
        <v>0.11834563068796568</v>
      </c>
      <c r="K20" s="108">
        <f>IF(INPUT!$J18="OK",$D20*K$8/INPUT!U18,0)</f>
        <v>0.11736626386774103</v>
      </c>
      <c r="L20" s="108">
        <f>IF(INPUT!$J18="OK",$D20*L$8/INPUT!V18,0)</f>
        <v>0.11648667821917541</v>
      </c>
      <c r="M20" s="108">
        <f>IF(INPUT!$J18="OK",$D20*M$8/INPUT!W18,0)</f>
        <v>0.11568625228577471</v>
      </c>
      <c r="N20" s="108">
        <f>IF(INPUT!$J18="OK",$D20*N$8/INPUT!X18,0)</f>
        <v>0.11495026318906307</v>
      </c>
      <c r="O20" s="108">
        <f>IF(INPUT!$J18="OK",$D20*O$8/INPUT!Y18,0)</f>
        <v>0.11426780689417733</v>
      </c>
      <c r="P20" s="108">
        <f>IF(INPUT!$J18="OK",$D20*P$8/INPUT!Z18,0)</f>
        <v>0.11363056696065368</v>
      </c>
      <c r="Q20" s="108">
        <f>IF(INPUT!$J18="OK",$D20*Q$8/INPUT!AA18,0)</f>
        <v>0.11303204585536561</v>
      </c>
      <c r="R20" s="108">
        <f>IF(INPUT!$J18="OK",$D20*R$8/INPUT!AB18,0)</f>
        <v>0.11246706391000547</v>
      </c>
      <c r="S20" s="108">
        <f>IF(INPUT!$J18="OK",$D20*S$8/INPUT!AC18,0)</f>
        <v>0.11193142085356086</v>
      </c>
      <c r="T20" s="108">
        <f>IF(INPUT!$J18="OK",$D20*T$8/INPUT!AD18,0)</f>
        <v>0.11142166017621913</v>
      </c>
      <c r="U20" s="108">
        <f>IF(INPUT!$J18="OK",$D20*U$8/INPUT!AE18,0)</f>
        <v>0.11093490080272904</v>
      </c>
      <c r="V20" s="108">
        <f>IF(INPUT!$J18="OK",$D20*V$8/INPUT!AF18,0)</f>
        <v>0.11046871413817676</v>
      </c>
      <c r="W20" s="108">
        <f>IF(INPUT!$J18="OK",$D20*W$8/INPUT!AG18,0)</f>
        <v>0.11002103248896559</v>
      </c>
      <c r="X20" s="108">
        <f>IF(INPUT!$J18="OK",$D20*X$8/INPUT!AH18,0)</f>
        <v>0.10959007967038768</v>
      </c>
      <c r="Y20" s="108">
        <f>IF(INPUT!$J18="OK",$D20*Y$8/INPUT!AI18,0)</f>
        <v>0.10917431761625766</v>
      </c>
      <c r="Z20" s="108">
        <f>IF(INPUT!$J18="OK",$D20*Z$8/INPUT!AJ18,0)</f>
        <v>0.10877240473487371</v>
      </c>
      <c r="AA20" s="108">
        <f>IF(INPUT!$J18="OK",$D20*AA$8/INPUT!AK18,0)</f>
        <v>0.10838316302439355</v>
      </c>
      <c r="AB20" s="108">
        <f>IF(INPUT!$J18="OK",$D20*AB$8/INPUT!AL18,0)</f>
        <v>0.10800555181373026</v>
      </c>
      <c r="AC20" s="108">
        <f>IF(INPUT!$J18="OK",$D20*AC$8/INPUT!AM18,0)</f>
        <v>0.10763864657983915</v>
      </c>
      <c r="AD20" s="108">
        <f>IF(INPUT!$J18="OK",$D20*AD$8/INPUT!AN18,0)</f>
        <v>0.10728162170030243</v>
      </c>
      <c r="AE20" s="108">
        <f>IF(INPUT!$J18="OK",$D20*AE$8/INPUT!AO18,0)</f>
        <v>0.1069337362894444</v>
      </c>
      <c r="AF20" s="108">
        <f>IF(INPUT!$J18="OK",$D20*AF$8/INPUT!AP18,0)</f>
        <v>0.10659432247438724</v>
      </c>
      <c r="AG20" s="108">
        <f>IF(INPUT!$J18="OK",$D20*AG$8/INPUT!AQ18,0)</f>
        <v>0.10626277561928545</v>
      </c>
      <c r="AH20" s="108">
        <f>IF(INPUT!$J18="OK",$D20*AH$8/INPUT!AR18,0)</f>
        <v>0.1059385461180767</v>
      </c>
      <c r="AI20" s="108">
        <f>IF(INPUT!$J18="OK",$D20*AI$8/INPUT!AS18,0)</f>
        <v>0.10562113245981673</v>
      </c>
      <c r="AJ20" s="108">
        <f>IF(INPUT!$J18="OK",$D20*AJ$8/INPUT!AT18,0)</f>
        <v>0.1053100753338536</v>
      </c>
      <c r="AK20" s="108">
        <f>IF(INPUT!$J18="OK",$D20*AK$8/INPUT!AU18,0)</f>
        <v>0.10500495259027336</v>
      </c>
      <c r="AL20" s="108">
        <f>IF(INPUT!$J18="OK",$D20*AL$8/INPUT!AV18,0)</f>
        <v>0.10470537490809546</v>
      </c>
      <c r="AM20" s="108">
        <f>IF(INPUT!$J18="OK",$D20*AM$8/INPUT!AW18,0)</f>
        <v>0.1044109820524456</v>
      </c>
      <c r="AN20" s="108">
        <f>IF(INPUT!$J18="OK",$D20*AN$8/INPUT!AX18,0)</f>
        <v>0.10412143962440568</v>
      </c>
      <c r="AO20" s="108">
        <f>IF(INPUT!$J18="OK",$D20*AO$8/INPUT!AY18,0)</f>
        <v>0.10383643622495042</v>
      </c>
      <c r="AP20" s="108">
        <f>IF(INPUT!$J18="OK",$D20*AP$8/INPUT!AZ18,0)</f>
        <v>0.10355568096841998</v>
      </c>
      <c r="AQ20" s="108">
        <f>IF(INPUT!$J18="OK",$D20*AQ$8/INPUT!BA18,0)</f>
        <v>0.1032789012921881</v>
      </c>
      <c r="AR20" s="108">
        <f>IF(INPUT!$J18="OK",$D20*AR$8/INPUT!BB18,0)</f>
        <v>0.10300584101818558</v>
      </c>
      <c r="AS20" s="108">
        <f>IF(INPUT!$J18="OK",$D20*AS$8/INPUT!BC18,0)</f>
        <v>0.1027362586292061</v>
      </c>
      <c r="AT20" s="108">
        <f>IF(INPUT!$J18="OK",$D20*AT$8/INPUT!BD18,0)</f>
        <v>0.10246992572881158</v>
      </c>
      <c r="AU20" s="108">
        <f>IF(INPUT!$J18="OK",$D20*AU$8/INPUT!BE18,0)</f>
        <v>0.10220662565846028</v>
      </c>
      <c r="AV20" s="108">
        <f>IF(INPUT!$J18="OK",$D20*AV$8/INPUT!BF18,0)</f>
        <v>0.10194615224940216</v>
      </c>
      <c r="AW20" s="108">
        <f>IF(INPUT!$J18="OK",$D20*AW$8/INPUT!BG18,0)</f>
        <v>0.10168830869010829</v>
      </c>
      <c r="AX20" s="108">
        <f>IF(INPUT!$J18="OK",$D20*AX$8/INPUT!BH18,0)</f>
        <v>0.10143290649264369</v>
      </c>
      <c r="AY20" s="108">
        <f>IF(INPUT!$J18="OK",$D20*AY$8/INPUT!BI18,0)</f>
        <v>0.10117976454356468</v>
      </c>
      <c r="AZ20" s="108">
        <f>IF(INPUT!$J18="OK",$D20*AZ$8/INPUT!BJ18,0)</f>
        <v>0.10092870822670758</v>
      </c>
      <c r="BA20" s="108">
        <f>IF(INPUT!$J18="OK",$D20*BA$8/INPUT!BK18,0)</f>
        <v>0.10067956860669214</v>
      </c>
      <c r="BB20" s="108">
        <f>IF(INPUT!$J18="OK",$D20*BB$8/INPUT!BL18,0)</f>
        <v>0.10043218166314843</v>
      </c>
      <c r="BC20" s="108">
        <f>IF(INPUT!$J18="OK",$D20*BC$8/INPUT!BM18,0)</f>
        <v>0.10018638756662385</v>
      </c>
      <c r="BD20" s="108">
        <f>IF(INPUT!$J18="OK",$D20*BD$8/INPUT!BN18,0)</f>
        <v>9.9942029987874714E-2</v>
      </c>
      <c r="BE20" s="108">
        <f>IF(INPUT!$J18="OK",$D20*BE$8/INPUT!BO18,0)</f>
        <v>9.9698955432806408E-2</v>
      </c>
      <c r="BF20" s="108">
        <f>IF(INPUT!$J18="OK",$D20*BF$8/INPUT!BP18,0)</f>
        <v>9.9457012595730337E-2</v>
      </c>
      <c r="BG20" s="108">
        <f>IF(INPUT!$J18="OK",$D20*BG$8/INPUT!BQ18,0)</f>
        <v>9.9216051723844206E-2</v>
      </c>
      <c r="BH20" s="108">
        <f>IF(INPUT!$J18="OK",$D20*BH$8/INPUT!BR18,0)</f>
        <v>9.8975923985944653E-2</v>
      </c>
      <c r="BI20" s="108">
        <f>IF(INPUT!$J18="OK",$D20*BI$8/INPUT!BS18,0)</f>
        <v>9.8736480838324439E-2</v>
      </c>
      <c r="BJ20" s="108">
        <f>IF(INPUT!$J18="OK",$D20*BJ$8/INPUT!BT18,0)</f>
        <v>9.8497573380602152E-2</v>
      </c>
      <c r="BK20" s="108">
        <f>IF(INPUT!$J18="OK",$D20*BK$8/INPUT!BU18,0)</f>
        <v>9.8259051693864216E-2</v>
      </c>
      <c r="BL20" s="108">
        <f>IF(INPUT!$J18="OK",$D20*BL$8/INPUT!BV18,0)</f>
        <v>9.8020764152948511E-2</v>
      </c>
      <c r="BM20" s="108">
        <f>IF(INPUT!$J18="OK",$D20*BM$8/INPUT!BW18,0)</f>
        <v>9.7782556703946338E-2</v>
      </c>
      <c r="BN20" s="108">
        <f>IF(INPUT!$J18="OK",$D20*BN$8/INPUT!BX18,0)</f>
        <v>9.7544272097009305E-2</v>
      </c>
      <c r="BO20" s="108">
        <f>IF(INPUT!$J18="OK",$D20*BO$8/INPUT!BY18,0)</f>
        <v>9.7305749063278352E-2</v>
      </c>
      <c r="BP20" s="108">
        <f>IF(INPUT!$J18="OK",$D20*BP$8/INPUT!BZ18,0)</f>
        <v>9.7066821423144656E-2</v>
      </c>
      <c r="BQ20" s="108">
        <f>IF(INPUT!$J18="OK",$D20*BQ$8/INPUT!CA18,0)</f>
        <v>9.6827317111037342E-2</v>
      </c>
      <c r="BR20" s="108">
        <f>IF(INPUT!$J18="OK",$D20*BR$8/INPUT!CB18,0)</f>
        <v>9.6587057099406334E-2</v>
      </c>
      <c r="BS20" s="108">
        <f>IF(INPUT!$J18="OK",$D20*BS$8/INPUT!CC18,0)</f>
        <v>9.6345854201412201E-2</v>
      </c>
      <c r="BT20" s="108">
        <f>IF(INPUT!$J18="OK",$D20*BT$8/INPUT!CD18,0)</f>
        <v>9.6103511727879246E-2</v>
      </c>
      <c r="BU20" s="108">
        <f>IF(INPUT!$J18="OK",$D20*BU$8/INPUT!CE18,0)</f>
        <v>9.5859821969097231E-2</v>
      </c>
      <c r="BV20" s="108">
        <f>IF(INPUT!$J18="OK",$D20*BV$8/INPUT!CF18,0)</f>
        <v>9.5614564465782786E-2</v>
      </c>
      <c r="BW20" s="108">
        <f>IF(INPUT!$J18="OK",$D20*BW$8/INPUT!CG18,0)</f>
        <v>9.536750402555362E-2</v>
      </c>
      <c r="BX20" s="108">
        <f>IF(INPUT!$J18="OK",$D20*BX$8/INPUT!CH18,0)</f>
        <v>9.5118388431102319E-2</v>
      </c>
      <c r="BY20" s="108">
        <f>IF(INPUT!$J18="OK",$D20*BY$8/INPUT!CI18,0)</f>
        <v>9.4866945773197181E-2</v>
      </c>
      <c r="BZ20" s="108">
        <f>IF(INPUT!$J18="OK",$D20*BZ$8/INPUT!CJ18,0)</f>
        <v>9.4612881324703815E-2</v>
      </c>
      <c r="CA20" s="108">
        <f>IF(INPUT!$J18="OK",$D20*CA$8/INPUT!CK18,0)</f>
        <v>9.4355873849711225E-2</v>
      </c>
      <c r="CB20" s="108">
        <f>IF(INPUT!$J18="OK",$D20*CB$8/INPUT!CL18,0)</f>
        <v>9.4095571212672577E-2</v>
      </c>
      <c r="CC20" s="108">
        <f>IF(INPUT!$J18="OK",$D20*CC$8/INPUT!CM18,0)</f>
        <v>9.3831585113627339E-2</v>
      </c>
      <c r="CD20" s="108">
        <f>IF(INPUT!$J18="OK",$D20*CD$8/INPUT!CN18,0)</f>
        <v>9.356348472325611E-2</v>
      </c>
      <c r="CE20" s="108">
        <f>IF(INPUT!$J18="OK",$D20*CE$8/INPUT!CO18,0)</f>
        <v>9.3290788920240605E-2</v>
      </c>
      <c r="CF20" s="108">
        <f>IF(INPUT!$J18="OK",$D20*CF$8/INPUT!CP18,0)</f>
        <v>9.3012956735028712E-2</v>
      </c>
      <c r="CG20" s="108">
        <f>IF(INPUT!$J18="OK",$D20*CG$8/INPUT!CQ18,0)</f>
        <v>9.2729375466420891E-2</v>
      </c>
      <c r="CH20" s="108">
        <f>IF(INPUT!$J18="OK",$D20*CH$8/INPUT!CR18,0)</f>
        <v>9.243934574172237E-2</v>
      </c>
      <c r="CI20" s="108">
        <f>IF(INPUT!$J18="OK",$D20*CI$8/INPUT!CS18,0)</f>
        <v>9.2142062508412351E-2</v>
      </c>
      <c r="CJ20" s="108">
        <f>IF(INPUT!$J18="OK",$D20*CJ$8/INPUT!CT18,0)</f>
        <v>9.1836590528939416E-2</v>
      </c>
      <c r="CK20" s="108">
        <f>IF(INPUT!$J18="OK",$D20*CK$8/INPUT!CU18,0)</f>
        <v>9.1521832324583358E-2</v>
      </c>
      <c r="CL20" s="108">
        <f>IF(INPUT!$J18="OK",$D20*CL$8/INPUT!CV18,0)</f>
        <v>9.1196485552346065E-2</v>
      </c>
      <c r="CM20" s="108">
        <f>IF(INPUT!$J18="OK",$D20*CM$8/INPUT!CW18,0)</f>
        <v>9.0858985281379201E-2</v>
      </c>
      <c r="CN20" s="108">
        <f>IF(INPUT!$J18="OK",$D20*CN$8/INPUT!CX18,0)</f>
        <v>9.0507424171452217E-2</v>
      </c>
      <c r="CO20" s="108">
        <f>IF(INPUT!$J18="OK",$D20*CO$8/INPUT!CY18,0)</f>
        <v>9.0139439420835535E-2</v>
      </c>
      <c r="CP20" s="108">
        <f>IF(INPUT!$J18="OK",$D20*CP$8/INPUT!CZ18,0)</f>
        <v>8.9752048143052848E-2</v>
      </c>
      <c r="CQ20" s="108">
        <f>IF(INPUT!$J18="OK",$D20*CQ$8/INPUT!DA18,0)</f>
        <v>8.9341399700971227E-2</v>
      </c>
      <c r="CR20" s="108">
        <f>IF(INPUT!$J18="OK",$D20*CR$8/INPUT!DB18,0)</f>
        <v>8.8902388327260357E-2</v>
      </c>
      <c r="CS20" s="108">
        <f>IF(INPUT!$J18="OK",$D20*CS$8/INPUT!DC18,0)</f>
        <v>8.842801788534882E-2</v>
      </c>
      <c r="CT20" s="108">
        <f>IF(INPUT!$J18="OK",$D20*CT$8/INPUT!DD18,0)</f>
        <v>8.7908297124208459E-2</v>
      </c>
      <c r="CU20" s="108">
        <f>IF(INPUT!$J18="OK",$D20*CU$8/INPUT!DE18,0)</f>
        <v>8.7328168252853181E-2</v>
      </c>
      <c r="CV20" s="108">
        <f>IF(INPUT!$J18="OK",$D20*CV$8/INPUT!DF18,0)</f>
        <v>8.666321339720337E-2</v>
      </c>
      <c r="CW20" s="108">
        <f>IF(INPUT!$J18="OK",$D20*CW$8/INPUT!DG18,0)</f>
        <v>8.5869403583270776E-2</v>
      </c>
      <c r="CX20" s="108">
        <f>IF(INPUT!$J18="OK",$D20*CX$8/INPUT!DH18,0)</f>
        <v>8.4852648999722932E-2</v>
      </c>
      <c r="CY20" s="108">
        <f>IF(INPUT!$J18="OK",$D20*CY$8/INPUT!DI18,0)</f>
        <v>8.3333333333333329E-2</v>
      </c>
    </row>
    <row r="21" spans="3:103" x14ac:dyDescent="0.4">
      <c r="C21" s="119" t="str">
        <f>INPUT!C19</f>
        <v>Triclosan</v>
      </c>
      <c r="D21" s="109">
        <f>INPUT!L19</f>
        <v>1.3978228991736398E-3</v>
      </c>
      <c r="E21" s="108">
        <f>IF(INPUT!$J19="OK",$D21*E$8/INPUT!O19,0)</f>
        <v>2.4581873894128827E-2</v>
      </c>
      <c r="F21" s="108">
        <f>IF(INPUT!$J19="OK",$D21*F$8/INPUT!P19,0)</f>
        <v>2.8994073963896139E-2</v>
      </c>
      <c r="G21" s="108">
        <f>IF(INPUT!$J19="OK",$D21*G$8/INPUT!Q19,0)</f>
        <v>3.1855916777942923E-2</v>
      </c>
      <c r="H21" s="108">
        <f>IF(INPUT!$J19="OK",$D21*H$8/INPUT!R19,0)</f>
        <v>3.4021637579885675E-2</v>
      </c>
      <c r="I21" s="108">
        <f>IF(INPUT!$J19="OK",$D21*I$8/INPUT!S19,0)</f>
        <v>3.5783423988468718E-2</v>
      </c>
      <c r="J21" s="108">
        <f>IF(INPUT!$J19="OK",$D21*J$8/INPUT!T19,0)</f>
        <v>3.7278897821220576E-2</v>
      </c>
      <c r="K21" s="108">
        <f>IF(INPUT!$J19="OK",$D21*K$8/INPUT!U19,0)</f>
        <v>3.8584577265791113E-2</v>
      </c>
      <c r="L21" s="108">
        <f>IF(INPUT!$J19="OK",$D21*L$8/INPUT!V19,0)</f>
        <v>3.9747669649600872E-2</v>
      </c>
      <c r="M21" s="108">
        <f>IF(INPUT!$J19="OK",$D21*M$8/INPUT!W19,0)</f>
        <v>4.0799471273933803E-2</v>
      </c>
      <c r="N21" s="108">
        <f>IF(INPUT!$J19="OK",$D21*N$8/INPUT!X19,0)</f>
        <v>4.1761858092079107E-2</v>
      </c>
      <c r="O21" s="108">
        <f>IF(INPUT!$J19="OK",$D21*O$8/INPUT!Y19,0)</f>
        <v>4.2650756293642386E-2</v>
      </c>
      <c r="P21" s="108">
        <f>IF(INPUT!$J19="OK",$D21*P$8/INPUT!Z19,0)</f>
        <v>4.3478141150614498E-2</v>
      </c>
      <c r="Q21" s="108">
        <f>IF(INPUT!$J19="OK",$D21*Q$8/INPUT!AA19,0)</f>
        <v>4.4253257079927708E-2</v>
      </c>
      <c r="R21" s="108">
        <f>IF(INPUT!$J19="OK",$D21*R$8/INPUT!AB19,0)</f>
        <v>4.4983397999627465E-2</v>
      </c>
      <c r="S21" s="108">
        <f>IF(INPUT!$J19="OK",$D21*S$8/INPUT!AC19,0)</f>
        <v>4.5674426042684617E-2</v>
      </c>
      <c r="T21" s="108">
        <f>IF(INPUT!$J19="OK",$D21*T$8/INPUT!AD19,0)</f>
        <v>4.6331127670677555E-2</v>
      </c>
      <c r="U21" s="108">
        <f>IF(INPUT!$J19="OK",$D21*U$8/INPUT!AE19,0)</f>
        <v>4.6957464972378245E-2</v>
      </c>
      <c r="V21" s="108">
        <f>IF(INPUT!$J19="OK",$D21*V$8/INPUT!AF19,0)</f>
        <v>4.7556757250974142E-2</v>
      </c>
      <c r="W21" s="108">
        <f>IF(INPUT!$J19="OK",$D21*W$8/INPUT!AG19,0)</f>
        <v>4.8131814976482036E-2</v>
      </c>
      <c r="X21" s="108">
        <f>IF(INPUT!$J19="OK",$D21*X$8/INPUT!AH19,0)</f>
        <v>4.8685040410589242E-2</v>
      </c>
      <c r="Y21" s="108">
        <f>IF(INPUT!$J19="OK",$D21*Y$8/INPUT!AI19,0)</f>
        <v>4.9218504423352002E-2</v>
      </c>
      <c r="Z21" s="108">
        <f>IF(INPUT!$J19="OK",$D21*Z$8/INPUT!AJ19,0)</f>
        <v>4.9734005984633942E-2</v>
      </c>
      <c r="AA21" s="108">
        <f>IF(INPUT!$J19="OK",$D21*AA$8/INPUT!AK19,0)</f>
        <v>5.0233118837629522E-2</v>
      </c>
      <c r="AB21" s="108">
        <f>IF(INPUT!$J19="OK",$D21*AB$8/INPUT!AL19,0)</f>
        <v>5.0717228547018836E-2</v>
      </c>
      <c r="AC21" s="108">
        <f>IF(INPUT!$J19="OK",$D21*AC$8/INPUT!AM19,0)</f>
        <v>5.1187562221207704E-2</v>
      </c>
      <c r="AD21" s="108">
        <f>IF(INPUT!$J19="OK",$D21*AD$8/INPUT!AN19,0)</f>
        <v>5.1645212590184453E-2</v>
      </c>
      <c r="AE21" s="108">
        <f>IF(INPUT!$J19="OK",$D21*AE$8/INPUT!AO19,0)</f>
        <v>5.2091157685774679E-2</v>
      </c>
      <c r="AF21" s="108">
        <f>IF(INPUT!$J19="OK",$D21*AF$8/INPUT!AP19,0)</f>
        <v>5.2526277060500969E-2</v>
      </c>
      <c r="AG21" s="108">
        <f>IF(INPUT!$J19="OK",$D21*AG$8/INPUT!AQ19,0)</f>
        <v>5.2951365256265967E-2</v>
      </c>
      <c r="AH21" s="108">
        <f>IF(INPUT!$J19="OK",$D21*AH$8/INPUT!AR19,0)</f>
        <v>5.3367143068984969E-2</v>
      </c>
      <c r="AI21" s="108">
        <f>IF(INPUT!$J19="OK",$D21*AI$8/INPUT!AS19,0)</f>
        <v>5.3774267032710273E-2</v>
      </c>
      <c r="AJ21" s="108">
        <f>IF(INPUT!$J19="OK",$D21*AJ$8/INPUT!AT19,0)</f>
        <v>5.4173337454767753E-2</v>
      </c>
      <c r="AK21" s="108">
        <f>IF(INPUT!$J19="OK",$D21*AK$8/INPUT!AU19,0)</f>
        <v>5.4564905263641189E-2</v>
      </c>
      <c r="AL21" s="108">
        <f>IF(INPUT!$J19="OK",$D21*AL$8/INPUT!AV19,0)</f>
        <v>5.4949477877919636E-2</v>
      </c>
      <c r="AM21" s="108">
        <f>IF(INPUT!$J19="OK",$D21*AM$8/INPUT!AW19,0)</f>
        <v>5.5327524263366928E-2</v>
      </c>
      <c r="AN21" s="108">
        <f>IF(INPUT!$J19="OK",$D21*AN$8/INPUT!AX19,0)</f>
        <v>5.5699479313052233E-2</v>
      </c>
      <c r="AO21" s="108">
        <f>IF(INPUT!$J19="OK",$D21*AO$8/INPUT!AY19,0)</f>
        <v>5.6065747660279636E-2</v>
      </c>
      <c r="AP21" s="108">
        <f>IF(INPUT!$J19="OK",$D21*AP$8/INPUT!AZ19,0)</f>
        <v>5.6426707014144588E-2</v>
      </c>
      <c r="AQ21" s="108">
        <f>IF(INPUT!$J19="OK",$D21*AQ$8/INPUT!BA19,0)</f>
        <v>5.6782711091709327E-2</v>
      </c>
      <c r="AR21" s="108">
        <f>IF(INPUT!$J19="OK",$D21*AR$8/INPUT!BB19,0)</f>
        <v>5.7134092208118978E-2</v>
      </c>
      <c r="AS21" s="108">
        <f>IF(INPUT!$J19="OK",$D21*AS$8/INPUT!BC19,0)</f>
        <v>5.7481163575785428E-2</v>
      </c>
      <c r="AT21" s="108">
        <f>IF(INPUT!$J19="OK",$D21*AT$8/INPUT!BD19,0)</f>
        <v>5.7824221355522093E-2</v>
      </c>
      <c r="AU21" s="108">
        <f>IF(INPUT!$J19="OK",$D21*AU$8/INPUT!BE19,0)</f>
        <v>5.816354649581721E-2</v>
      </c>
      <c r="AV21" s="108">
        <f>IF(INPUT!$J19="OK",$D21*AV$8/INPUT!BF19,0)</f>
        <v>5.8499406390974541E-2</v>
      </c>
      <c r="AW21" s="108">
        <f>IF(INPUT!$J19="OK",$D21*AW$8/INPUT!BG19,0)</f>
        <v>5.8832056384387557E-2</v>
      </c>
      <c r="AX21" s="108">
        <f>IF(INPUT!$J19="OK",$D21*AX$8/INPUT!BH19,0)</f>
        <v>5.9161741139556939E-2</v>
      </c>
      <c r="AY21" s="108">
        <f>IF(INPUT!$J19="OK",$D21*AY$8/INPUT!BI19,0)</f>
        <v>5.9488695898465276E-2</v>
      </c>
      <c r="AZ21" s="108">
        <f>IF(INPUT!$J19="OK",$D21*AZ$8/INPUT!BJ19,0)</f>
        <v>5.9813147644469856E-2</v>
      </c>
      <c r="BA21" s="108">
        <f>IF(INPUT!$J19="OK",$D21*BA$8/INPUT!BK19,0)</f>
        <v>6.0135316184874534E-2</v>
      </c>
      <c r="BB21" s="108">
        <f>IF(INPUT!$J19="OK",$D21*BB$8/INPUT!BL19,0)</f>
        <v>6.0455415166722141E-2</v>
      </c>
      <c r="BC21" s="108">
        <f>IF(INPUT!$J19="OK",$D21*BC$8/INPUT!BM19,0)</f>
        <v>6.0773653038056229E-2</v>
      </c>
      <c r="BD21" s="108">
        <f>IF(INPUT!$J19="OK",$D21*BD$8/INPUT!BN19,0)</f>
        <v>6.1090233965888981E-2</v>
      </c>
      <c r="BE21" s="108">
        <f>IF(INPUT!$J19="OK",$D21*BE$8/INPUT!BO19,0)</f>
        <v>6.1405358721352901E-2</v>
      </c>
      <c r="BF21" s="108">
        <f>IF(INPUT!$J19="OK",$D21*BF$8/INPUT!BP19,0)</f>
        <v>6.1719225541980491E-2</v>
      </c>
      <c r="BG21" s="108">
        <f>IF(INPUT!$J19="OK",$D21*BG$8/INPUT!BQ19,0)</f>
        <v>6.2032030980736334E-2</v>
      </c>
      <c r="BH21" s="108">
        <f>IF(INPUT!$J19="OK",$D21*BH$8/INPUT!BR19,0)</f>
        <v>6.2343970751310734E-2</v>
      </c>
      <c r="BI21" s="108">
        <f>IF(INPUT!$J19="OK",$D21*BI$8/INPUT!BS19,0)</f>
        <v>6.2655240579273908E-2</v>
      </c>
      <c r="BJ21" s="108">
        <f>IF(INPUT!$J19="OK",$D21*BJ$8/INPUT!BT19,0)</f>
        <v>6.2966037068990816E-2</v>
      </c>
      <c r="BK21" s="108">
        <f>IF(INPUT!$J19="OK",$D21*BK$8/INPUT!BU19,0)</f>
        <v>6.3276558596723986E-2</v>
      </c>
      <c r="BL21" s="108">
        <f>IF(INPUT!$J19="OK",$D21*BL$8/INPUT!BV19,0)</f>
        <v>6.358700624112805E-2</v>
      </c>
      <c r="BM21" s="108">
        <f>IF(INPUT!$J19="OK",$D21*BM$8/INPUT!BW19,0)</f>
        <v>6.3897584763398921E-2</v>
      </c>
      <c r="BN21" s="108">
        <f>IF(INPUT!$J19="OK",$D21*BN$8/INPUT!BX19,0)</f>
        <v>6.4208503650728735E-2</v>
      </c>
      <c r="BO21" s="108">
        <f>IF(INPUT!$J19="OK",$D21*BO$8/INPUT!BY19,0)</f>
        <v>6.4519978238491954E-2</v>
      </c>
      <c r="BP21" s="108">
        <f>IF(INPUT!$J19="OK",$D21*BP$8/INPUT!BZ19,0)</f>
        <v>6.4832230928833362E-2</v>
      </c>
      <c r="BQ21" s="108">
        <f>IF(INPUT!$J19="OK",$D21*BQ$8/INPUT!CA19,0)</f>
        <v>6.5145492526142157E-2</v>
      </c>
      <c r="BR21" s="108">
        <f>IF(INPUT!$J19="OK",$D21*BR$8/INPUT!CB19,0)</f>
        <v>6.5460003713417758E-2</v>
      </c>
      <c r="BS21" s="108">
        <f>IF(INPUT!$J19="OK",$D21*BS$8/INPUT!CC19,0)</f>
        <v>6.5776016697935646E-2</v>
      </c>
      <c r="BT21" s="108">
        <f>IF(INPUT!$J19="OK",$D21*BT$8/INPUT!CD19,0)</f>
        <v>6.6093797060134407E-2</v>
      </c>
      <c r="BU21" s="108">
        <f>IF(INPUT!$J19="OK",$D21*BU$8/INPUT!CE19,0)</f>
        <v>6.6413625846575244E-2</v>
      </c>
      <c r="BV21" s="108">
        <f>IF(INPUT!$J19="OK",$D21*BV$8/INPUT!CF19,0)</f>
        <v>6.6735801956570168E-2</v>
      </c>
      <c r="BW21" s="108">
        <f>IF(INPUT!$J19="OK",$D21*BW$8/INPUT!CG19,0)</f>
        <v>6.7060644883171913E-2</v>
      </c>
      <c r="BX21" s="108">
        <f>IF(INPUT!$J19="OK",$D21*BX$8/INPUT!CH19,0)</f>
        <v>6.7388497883388868E-2</v>
      </c>
      <c r="BY21" s="108">
        <f>IF(INPUT!$J19="OK",$D21*BY$8/INPUT!CI19,0)</f>
        <v>6.7719731670709757E-2</v>
      </c>
      <c r="BZ21" s="108">
        <f>IF(INPUT!$J19="OK",$D21*BZ$8/INPUT!CJ19,0)</f>
        <v>6.805474874663521E-2</v>
      </c>
      <c r="CA21" s="108">
        <f>IF(INPUT!$J19="OK",$D21*CA$8/INPUT!CK19,0)</f>
        <v>6.8393988518776136E-2</v>
      </c>
      <c r="CB21" s="108">
        <f>IF(INPUT!$J19="OK",$D21*CB$8/INPUT!CL19,0)</f>
        <v>6.8737933393787351E-2</v>
      </c>
      <c r="CC21" s="108">
        <f>IF(INPUT!$J19="OK",$D21*CC$8/INPUT!CM19,0)</f>
        <v>6.9087116087650433E-2</v>
      </c>
      <c r="CD21" s="108">
        <f>IF(INPUT!$J19="OK",$D21*CD$8/INPUT!CN19,0)</f>
        <v>6.9442128468884312E-2</v>
      </c>
      <c r="CE21" s="108">
        <f>IF(INPUT!$J19="OK",$D21*CE$8/INPUT!CO19,0)</f>
        <v>6.9803632349855829E-2</v>
      </c>
      <c r="CF21" s="108">
        <f>IF(INPUT!$J19="OK",$D21*CF$8/INPUT!CP19,0)</f>
        <v>7.0172372778866426E-2</v>
      </c>
      <c r="CG21" s="108">
        <f>IF(INPUT!$J19="OK",$D21*CG$8/INPUT!CQ19,0)</f>
        <v>7.05491945782174E-2</v>
      </c>
      <c r="CH21" s="108">
        <f>IF(INPUT!$J19="OK",$D21*CH$8/INPUT!CR19,0)</f>
        <v>7.0935063147187158E-2</v>
      </c>
      <c r="CI21" s="108">
        <f>IF(INPUT!$J19="OK",$D21*CI$8/INPUT!CS19,0)</f>
        <v>7.1331090944633038E-2</v>
      </c>
      <c r="CJ21" s="108">
        <f>IF(INPUT!$J19="OK",$D21*CJ$8/INPUT!CT19,0)</f>
        <v>7.1738571648896687E-2</v>
      </c>
      <c r="CK21" s="108">
        <f>IF(INPUT!$J19="OK",$D21*CK$8/INPUT!CU19,0)</f>
        <v>7.215902486918406E-2</v>
      </c>
      <c r="CL21" s="108">
        <f>IF(INPUT!$J19="OK",$D21*CL$8/INPUT!CV19,0)</f>
        <v>7.25942556309183E-2</v>
      </c>
      <c r="CM21" s="108">
        <f>IF(INPUT!$J19="OK",$D21*CM$8/INPUT!CW19,0)</f>
        <v>7.3046434985639119E-2</v>
      </c>
      <c r="CN21" s="108">
        <f>IF(INPUT!$J19="OK",$D21*CN$8/INPUT!CX19,0)</f>
        <v>7.3518211553562293E-2</v>
      </c>
      <c r="CO21" s="108">
        <f>IF(INPUT!$J19="OK",$D21*CO$8/INPUT!CY19,0)</f>
        <v>7.4012869613053978E-2</v>
      </c>
      <c r="CP21" s="108">
        <f>IF(INPUT!$J19="OK",$D21*CP$8/INPUT!CZ19,0)</f>
        <v>7.4534559478750109E-2</v>
      </c>
      <c r="CQ21" s="108">
        <f>IF(INPUT!$J19="OK",$D21*CQ$8/INPUT!DA19,0)</f>
        <v>7.508864437315442E-2</v>
      </c>
      <c r="CR21" s="108">
        <f>IF(INPUT!$J19="OK",$D21*CR$8/INPUT!DB19,0)</f>
        <v>7.5682243456829723E-2</v>
      </c>
      <c r="CS21" s="108">
        <f>IF(INPUT!$J19="OK",$D21*CS$8/INPUT!DC19,0)</f>
        <v>7.6325123180064666E-2</v>
      </c>
      <c r="CT21" s="108">
        <f>IF(INPUT!$J19="OK",$D21*CT$8/INPUT!DD19,0)</f>
        <v>7.7031249129130744E-2</v>
      </c>
      <c r="CU21" s="108">
        <f>IF(INPUT!$J19="OK",$D21*CU$8/INPUT!DE19,0)</f>
        <v>7.7821699395152821E-2</v>
      </c>
      <c r="CV21" s="108">
        <f>IF(INPUT!$J19="OK",$D21*CV$8/INPUT!DF19,0)</f>
        <v>7.8730711987770416E-2</v>
      </c>
      <c r="CW21" s="108">
        <f>IF(INPUT!$J19="OK",$D21*CW$8/INPUT!DG19,0)</f>
        <v>7.982014844330651E-2</v>
      </c>
      <c r="CX21" s="108">
        <f>IF(INPUT!$J19="OK",$D21*CX$8/INPUT!DH19,0)</f>
        <v>8.1222552366671946E-2</v>
      </c>
      <c r="CY21" s="108">
        <f>IF(INPUT!$J19="OK",$D21*CY$8/INPUT!DI19,0)</f>
        <v>8.3333333333333329E-2</v>
      </c>
    </row>
    <row r="22" spans="3:103" x14ac:dyDescent="0.4">
      <c r="C22" s="119" t="str">
        <f>INPUT!C20</f>
        <v>Triphenylphosphat</v>
      </c>
      <c r="D22" s="109">
        <f>INPUT!L20</f>
        <v>1.0780069075804637E-2</v>
      </c>
      <c r="E22" s="108">
        <f>IF(INPUT!$J20="OK",$D22*E$8/INPUT!O20,0)</f>
        <v>5.2404940965235784E-2</v>
      </c>
      <c r="F22" s="108">
        <f>IF(INPUT!$J20="OK",$D22*F$8/INPUT!P20,0)</f>
        <v>5.6702802735215892E-2</v>
      </c>
      <c r="G22" s="108">
        <f>IF(INPUT!$J20="OK",$D22*G$8/INPUT!Q20,0)</f>
        <v>5.9218373320068116E-2</v>
      </c>
      <c r="H22" s="108">
        <f>IF(INPUT!$J20="OK",$D22*H$8/INPUT!R20,0)</f>
        <v>6.0997194455718252E-2</v>
      </c>
      <c r="I22" s="108">
        <f>IF(INPUT!$J20="OK",$D22*I$8/INPUT!S20,0)</f>
        <v>6.2371355367885919E-2</v>
      </c>
      <c r="J22" s="108">
        <f>IF(INPUT!$J20="OK",$D22*J$8/INPUT!T20,0)</f>
        <v>6.3489632559238979E-2</v>
      </c>
      <c r="K22" s="108">
        <f>IF(INPUT!$J20="OK",$D22*K$8/INPUT!U20,0)</f>
        <v>6.4431604657264455E-2</v>
      </c>
      <c r="L22" s="108">
        <f>IF(INPUT!$J20="OK",$D22*L$8/INPUT!V20,0)</f>
        <v>6.5244827708153E-2</v>
      </c>
      <c r="M22" s="108">
        <f>IF(INPUT!$J20="OK",$D22*M$8/INPUT!W20,0)</f>
        <v>6.5959983250389168E-2</v>
      </c>
      <c r="N22" s="108">
        <f>IF(INPUT!$J20="OK",$D22*N$8/INPUT!X20,0)</f>
        <v>6.6598012946440008E-2</v>
      </c>
      <c r="O22" s="108">
        <f>IF(INPUT!$J20="OK",$D22*O$8/INPUT!Y20,0)</f>
        <v>6.7173842607726991E-2</v>
      </c>
      <c r="P22" s="108">
        <f>IF(INPUT!$J20="OK",$D22*P$8/INPUT!Z20,0)</f>
        <v>6.7698481962825754E-2</v>
      </c>
      <c r="Q22" s="108">
        <f>IF(INPUT!$J20="OK",$D22*Q$8/INPUT!AA20,0)</f>
        <v>6.8180282199848272E-2</v>
      </c>
      <c r="R22" s="108">
        <f>IF(INPUT!$J20="OK",$D22*R$8/INPUT!AB20,0)</f>
        <v>6.8625726559333092E-2</v>
      </c>
      <c r="S22" s="108">
        <f>IF(INPUT!$J20="OK",$D22*S$8/INPUT!AC20,0)</f>
        <v>6.9039947629166612E-2</v>
      </c>
      <c r="T22" s="108">
        <f>IF(INPUT!$J20="OK",$D22*T$8/INPUT!AD20,0)</f>
        <v>6.9427077350936575E-2</v>
      </c>
      <c r="U22" s="108">
        <f>IF(INPUT!$J20="OK",$D22*U$8/INPUT!AE20,0)</f>
        <v>6.9790490689043569E-2</v>
      </c>
      <c r="V22" s="108">
        <f>IF(INPUT!$J20="OK",$D22*V$8/INPUT!AF20,0)</f>
        <v>7.013297949160667E-2</v>
      </c>
      <c r="W22" s="108">
        <f>IF(INPUT!$J20="OK",$D22*W$8/INPUT!AG20,0)</f>
        <v>7.0456879228050981E-2</v>
      </c>
      <c r="X22" s="108">
        <f>IF(INPUT!$J20="OK",$D22*X$8/INPUT!AH20,0)</f>
        <v>7.0764163132173249E-2</v>
      </c>
      <c r="Y22" s="108">
        <f>IF(INPUT!$J20="OK",$D22*Y$8/INPUT!AI20,0)</f>
        <v>7.1056513310675834E-2</v>
      </c>
      <c r="Z22" s="108">
        <f>IF(INPUT!$J20="OK",$D22*Z$8/INPUT!AJ20,0)</f>
        <v>7.1335375259673914E-2</v>
      </c>
      <c r="AA22" s="108">
        <f>IF(INPUT!$J20="OK",$D22*AA$8/INPUT!AK20,0)</f>
        <v>7.1602000224092688E-2</v>
      </c>
      <c r="AB22" s="108">
        <f>IF(INPUT!$J20="OK",$D22*AB$8/INPUT!AL20,0)</f>
        <v>7.185747851161095E-2</v>
      </c>
      <c r="AC22" s="108">
        <f>IF(INPUT!$J20="OK",$D22*AC$8/INPUT!AM20,0)</f>
        <v>7.2102765982208952E-2</v>
      </c>
      <c r="AD22" s="108">
        <f>IF(INPUT!$J20="OK",$D22*AD$8/INPUT!AN20,0)</f>
        <v>7.2338705323564872E-2</v>
      </c>
      <c r="AE22" s="108">
        <f>IF(INPUT!$J20="OK",$D22*AE$8/INPUT!AO20,0)</f>
        <v>7.2566043296386676E-2</v>
      </c>
      <c r="AF22" s="108">
        <f>IF(INPUT!$J20="OK",$D22*AF$8/INPUT!AP20,0)</f>
        <v>7.2785444831765092E-2</v>
      </c>
      <c r="AG22" s="108">
        <f>IF(INPUT!$J20="OK",$D22*AG$8/INPUT!AQ20,0)</f>
        <v>7.2997504645534436E-2</v>
      </c>
      <c r="AH22" s="108">
        <f>IF(INPUT!$J20="OK",$D22*AH$8/INPUT!AR20,0)</f>
        <v>7.3202756876498049E-2</v>
      </c>
      <c r="AI22" s="108">
        <f>IF(INPUT!$J20="OK",$D22*AI$8/INPUT!AS20,0)</f>
        <v>7.3401683138792473E-2</v>
      </c>
      <c r="AJ22" s="108">
        <f>IF(INPUT!$J20="OK",$D22*AJ$8/INPUT!AT20,0)</f>
        <v>7.3594719291742966E-2</v>
      </c>
      <c r="AK22" s="108">
        <f>IF(INPUT!$J20="OK",$D22*AK$8/INPUT!AU20,0)</f>
        <v>7.3782261165078786E-2</v>
      </c>
      <c r="AL22" s="108">
        <f>IF(INPUT!$J20="OK",$D22*AL$8/INPUT!AV20,0)</f>
        <v>7.3964669427561691E-2</v>
      </c>
      <c r="AM22" s="108">
        <f>IF(INPUT!$J20="OK",$D22*AM$8/INPUT!AW20,0)</f>
        <v>7.4142273748841775E-2</v>
      </c>
      <c r="AN22" s="108">
        <f>IF(INPUT!$J20="OK",$D22*AN$8/INPUT!AX20,0)</f>
        <v>7.4315376374755729E-2</v>
      </c>
      <c r="AO22" s="108">
        <f>IF(INPUT!$J20="OK",$D22*AO$8/INPUT!AY20,0)</f>
        <v>7.4484255213183692E-2</v>
      </c>
      <c r="AP22" s="108">
        <f>IF(INPUT!$J20="OK",$D22*AP$8/INPUT!AZ20,0)</f>
        <v>7.4649166509428336E-2</v>
      </c>
      <c r="AQ22" s="108">
        <f>IF(INPUT!$J20="OK",$D22*AQ$8/INPUT!BA20,0)</f>
        <v>7.4810347175707739E-2</v>
      </c>
      <c r="AR22" s="108">
        <f>IF(INPUT!$J20="OK",$D22*AR$8/INPUT!BB20,0)</f>
        <v>7.4968016827905187E-2</v>
      </c>
      <c r="AS22" s="108">
        <f>IF(INPUT!$J20="OK",$D22*AS$8/INPUT!BC20,0)</f>
        <v>7.5122379573542869E-2</v>
      </c>
      <c r="AT22" s="108">
        <f>IF(INPUT!$J20="OK",$D22*AT$8/INPUT!BD20,0)</f>
        <v>7.5273625587545592E-2</v>
      </c>
      <c r="AU22" s="108">
        <f>IF(INPUT!$J20="OK",$D22*AU$8/INPUT!BE20,0)</f>
        <v>7.5421932506365807E-2</v>
      </c>
      <c r="AV22" s="108">
        <f>IF(INPUT!$J20="OK",$D22*AV$8/INPUT!BF20,0)</f>
        <v>7.5567466666155936E-2</v>
      </c>
      <c r="AW22" s="108">
        <f>IF(INPUT!$J20="OK",$D22*AW$8/INPUT!BG20,0)</f>
        <v>7.5710384206677764E-2</v>
      </c>
      <c r="AX22" s="108">
        <f>IF(INPUT!$J20="OK",$D22*AX$8/INPUT!BH20,0)</f>
        <v>7.5850832059353307E-2</v>
      </c>
      <c r="AY22" s="108">
        <f>IF(INPUT!$J20="OK",$D22*AY$8/INPUT!BI20,0)</f>
        <v>7.5988948835156653E-2</v>
      </c>
      <c r="AZ22" s="108">
        <f>IF(INPUT!$J20="OK",$D22*AZ$8/INPUT!BJ20,0)</f>
        <v>7.6124865625802687E-2</v>
      </c>
      <c r="BA22" s="108">
        <f>IF(INPUT!$J20="OK",$D22*BA$8/INPUT!BK20,0)</f>
        <v>7.6258706729834827E-2</v>
      </c>
      <c r="BB22" s="108">
        <f>IF(INPUT!$J20="OK",$D22*BB$8/INPUT!BL20,0)</f>
        <v>7.6390590313669501E-2</v>
      </c>
      <c r="BC22" s="108">
        <f>IF(INPUT!$J20="OK",$D22*BC$8/INPUT!BM20,0)</f>
        <v>7.6520629016375602E-2</v>
      </c>
      <c r="BD22" s="108">
        <f>IF(INPUT!$J20="OK",$D22*BD$8/INPUT!BN20,0)</f>
        <v>7.6648930505902879E-2</v>
      </c>
      <c r="BE22" s="108">
        <f>IF(INPUT!$J20="OK",$D22*BE$8/INPUT!BO20,0)</f>
        <v>7.6775597993597081E-2</v>
      </c>
      <c r="BF22" s="108">
        <f>IF(INPUT!$J20="OK",$D22*BF$8/INPUT!BP20,0)</f>
        <v>7.6900730713114235E-2</v>
      </c>
      <c r="BG22" s="108">
        <f>IF(INPUT!$J20="OK",$D22*BG$8/INPUT!BQ20,0)</f>
        <v>7.7024424369264613E-2</v>
      </c>
      <c r="BH22" s="108">
        <f>IF(INPUT!$J20="OK",$D22*BH$8/INPUT!BR20,0)</f>
        <v>7.714677156184617E-2</v>
      </c>
      <c r="BI22" s="108">
        <f>IF(INPUT!$J20="OK",$D22*BI$8/INPUT!BS20,0)</f>
        <v>7.726786218917038E-2</v>
      </c>
      <c r="BJ22" s="108">
        <f>IF(INPUT!$J20="OK",$D22*BJ$8/INPUT!BT20,0)</f>
        <v>7.7387783835719703E-2</v>
      </c>
      <c r="BK22" s="108">
        <f>IF(INPUT!$J20="OK",$D22*BK$8/INPUT!BU20,0)</f>
        <v>7.7506622148209428E-2</v>
      </c>
      <c r="BL22" s="108">
        <f>IF(INPUT!$J20="OK",$D22*BL$8/INPUT!BV20,0)</f>
        <v>7.7624461204247014E-2</v>
      </c>
      <c r="BM22" s="108">
        <f>IF(INPUT!$J20="OK",$D22*BM$8/INPUT!BW20,0)</f>
        <v>7.7741383877798262E-2</v>
      </c>
      <c r="BN22" s="108">
        <f>IF(INPUT!$J20="OK",$D22*BN$8/INPUT!BX20,0)</f>
        <v>7.7857472205781444E-2</v>
      </c>
      <c r="BO22" s="108">
        <f>IF(INPUT!$J20="OK",$D22*BO$8/INPUT!BY20,0)</f>
        <v>7.7972807760325696E-2</v>
      </c>
      <c r="BP22" s="108">
        <f>IF(INPUT!$J20="OK",$D22*BP$8/INPUT!BZ20,0)</f>
        <v>7.8087472031568197E-2</v>
      </c>
      <c r="BQ22" s="108">
        <f>IF(INPUT!$J20="OK",$D22*BQ$8/INPUT!CA20,0)</f>
        <v>7.8201546826334262E-2</v>
      </c>
      <c r="BR22" s="108">
        <f>IF(INPUT!$J20="OK",$D22*BR$8/INPUT!CB20,0)</f>
        <v>7.8315114688682394E-2</v>
      </c>
      <c r="BS22" s="108">
        <f>IF(INPUT!$J20="OK",$D22*BS$8/INPUT!CC20,0)</f>
        <v>7.8428259349127769E-2</v>
      </c>
      <c r="BT22" s="108">
        <f>IF(INPUT!$J20="OK",$D22*BT$8/INPUT!CD20,0)</f>
        <v>7.8541066210430777E-2</v>
      </c>
      <c r="BU22" s="108">
        <f>IF(INPUT!$J20="OK",$D22*BU$8/INPUT!CE20,0)</f>
        <v>7.8653622879219259E-2</v>
      </c>
      <c r="BV22" s="108">
        <f>IF(INPUT!$J20="OK",$D22*BV$8/INPUT!CF20,0)</f>
        <v>7.8766019754474323E-2</v>
      </c>
      <c r="BW22" s="108">
        <f>IF(INPUT!$J20="OK",$D22*BW$8/INPUT!CG20,0)</f>
        <v>7.8878350686168372E-2</v>
      </c>
      <c r="BX22" s="108">
        <f>IF(INPUT!$J20="OK",$D22*BX$8/INPUT!CH20,0)</f>
        <v>7.8990713720242703E-2</v>
      </c>
      <c r="BY22" s="108">
        <f>IF(INPUT!$J20="OK",$D22*BY$8/INPUT!CI20,0)</f>
        <v>7.9103211949851079E-2</v>
      </c>
      <c r="BZ22" s="108">
        <f>IF(INPUT!$J20="OK",$D22*BZ$8/INPUT!CJ20,0)</f>
        <v>7.9215954497645583E-2</v>
      </c>
      <c r="CA22" s="108">
        <f>IF(INPUT!$J20="OK",$D22*CA$8/INPUT!CK20,0)</f>
        <v>7.9329057660224564E-2</v>
      </c>
      <c r="CB22" s="108">
        <f>IF(INPUT!$J20="OK",$D22*CB$8/INPUT!CL20,0)</f>
        <v>7.9442646254218832E-2</v>
      </c>
      <c r="CC22" s="108">
        <f>IF(INPUT!$J20="OK",$D22*CC$8/INPUT!CM20,0)</f>
        <v>7.9556855214614766E-2</v>
      </c>
      <c r="CD22" s="108">
        <f>IF(INPUT!$J20="OK",$D22*CD$8/INPUT!CN20,0)</f>
        <v>7.9671831510862143E-2</v>
      </c>
      <c r="CE22" s="108">
        <f>IF(INPUT!$J20="OK",$D22*CE$8/INPUT!CO20,0)</f>
        <v>7.9787736466646567E-2</v>
      </c>
      <c r="CF22" s="108">
        <f>IF(INPUT!$J20="OK",$D22*CF$8/INPUT!CP20,0)</f>
        <v>7.9904748597199954E-2</v>
      </c>
      <c r="CG22" s="108">
        <f>IF(INPUT!$J20="OK",$D22*CG$8/INPUT!CQ20,0)</f>
        <v>8.0023067117105426E-2</v>
      </c>
      <c r="CH22" s="108">
        <f>IF(INPUT!$J20="OK",$D22*CH$8/INPUT!CR20,0)</f>
        <v>8.0142916326943467E-2</v>
      </c>
      <c r="CI22" s="108">
        <f>IF(INPUT!$J20="OK",$D22*CI$8/INPUT!CS20,0)</f>
        <v>8.0264551166938286E-2</v>
      </c>
      <c r="CJ22" s="108">
        <f>IF(INPUT!$J20="OK",$D22*CJ$8/INPUT!CT20,0)</f>
        <v>8.0388264342901139E-2</v>
      </c>
      <c r="CK22" s="108">
        <f>IF(INPUT!$J20="OK",$D22*CK$8/INPUT!CU20,0)</f>
        <v>8.0514395605199254E-2</v>
      </c>
      <c r="CL22" s="108">
        <f>IF(INPUT!$J20="OK",$D22*CL$8/INPUT!CV20,0)</f>
        <v>8.0643344030241829E-2</v>
      </c>
      <c r="CM22" s="108">
        <f>IF(INPUT!$J20="OK",$D22*CM$8/INPUT!CW20,0)</f>
        <v>8.077558457630675E-2</v>
      </c>
      <c r="CN22" s="108">
        <f>IF(INPUT!$J20="OK",$D22*CN$8/INPUT!CX20,0)</f>
        <v>8.091169086848958E-2</v>
      </c>
      <c r="CO22" s="108">
        <f>IF(INPUT!$J20="OK",$D22*CO$8/INPUT!CY20,0)</f>
        <v>8.1052367308666093E-2</v>
      </c>
      <c r="CP22" s="108">
        <f>IF(INPUT!$J20="OK",$D22*CP$8/INPUT!CZ20,0)</f>
        <v>8.1198495585984506E-2</v>
      </c>
      <c r="CQ22" s="108">
        <f>IF(INPUT!$J20="OK",$D22*CQ$8/INPUT!DA20,0)</f>
        <v>8.1351204251208842E-2</v>
      </c>
      <c r="CR22" s="108">
        <f>IF(INPUT!$J20="OK",$D22*CR$8/INPUT!DB20,0)</f>
        <v>8.1511976864781857E-2</v>
      </c>
      <c r="CS22" s="108">
        <f>IF(INPUT!$J20="OK",$D22*CS$8/INPUT!DC20,0)</f>
        <v>8.1682828127087298E-2</v>
      </c>
      <c r="CT22" s="108">
        <f>IF(INPUT!$J20="OK",$D22*CT$8/INPUT!DD20,0)</f>
        <v>8.1866607832932134E-2</v>
      </c>
      <c r="CU22" s="108">
        <f>IF(INPUT!$J20="OK",$D22*CU$8/INPUT!DE20,0)</f>
        <v>8.2067565789261512E-2</v>
      </c>
      <c r="CV22" s="108">
        <f>IF(INPUT!$J20="OK",$D22*CV$8/INPUT!DF20,0)</f>
        <v>8.229251070726569E-2</v>
      </c>
      <c r="CW22" s="108">
        <f>IF(INPUT!$J20="OK",$D22*CW$8/INPUT!DG20,0)</f>
        <v>8.2553542576675437E-2</v>
      </c>
      <c r="CX22" s="108">
        <f>IF(INPUT!$J20="OK",$D22*CX$8/INPUT!DH20,0)</f>
        <v>8.2876038284883144E-2</v>
      </c>
      <c r="CY22" s="108">
        <f>IF(INPUT!$J20="OK",$D22*CY$8/INPUT!DI20,0)</f>
        <v>8.3333333333333315E-2</v>
      </c>
    </row>
    <row r="23" spans="3:103" x14ac:dyDescent="0.4">
      <c r="C23" s="119">
        <f>INPUT!C21</f>
        <v>0</v>
      </c>
      <c r="D23" s="109">
        <f>INPUT!L21</f>
        <v>1.1386891576449156E-53</v>
      </c>
      <c r="E23" s="108">
        <f>IF(INPUT!$J21="OK",$D23*E$8/INPUT!O21,0)</f>
        <v>0</v>
      </c>
      <c r="F23" s="108">
        <f>IF(INPUT!$J21="OK",$D23*F$8/INPUT!P21,0)</f>
        <v>0</v>
      </c>
      <c r="G23" s="108">
        <f>IF(INPUT!$J21="OK",$D23*G$8/INPUT!Q21,0)</f>
        <v>0</v>
      </c>
      <c r="H23" s="108">
        <f>IF(INPUT!$J21="OK",$D23*H$8/INPUT!R21,0)</f>
        <v>0</v>
      </c>
      <c r="I23" s="108">
        <f>IF(INPUT!$J21="OK",$D23*I$8/INPUT!S21,0)</f>
        <v>0</v>
      </c>
      <c r="J23" s="108">
        <f>IF(INPUT!$J21="OK",$D23*J$8/INPUT!T21,0)</f>
        <v>0</v>
      </c>
      <c r="K23" s="108">
        <f>IF(INPUT!$J21="OK",$D23*K$8/INPUT!U21,0)</f>
        <v>0</v>
      </c>
      <c r="L23" s="108">
        <f>IF(INPUT!$J21="OK",$D23*L$8/INPUT!V21,0)</f>
        <v>0</v>
      </c>
      <c r="M23" s="108">
        <f>IF(INPUT!$J21="OK",$D23*M$8/INPUT!W21,0)</f>
        <v>0</v>
      </c>
      <c r="N23" s="108">
        <f>IF(INPUT!$J21="OK",$D23*N$8/INPUT!X21,0)</f>
        <v>0</v>
      </c>
      <c r="O23" s="108">
        <f>IF(INPUT!$J21="OK",$D23*O$8/INPUT!Y21,0)</f>
        <v>0</v>
      </c>
      <c r="P23" s="108">
        <f>IF(INPUT!$J21="OK",$D23*P$8/INPUT!Z21,0)</f>
        <v>0</v>
      </c>
      <c r="Q23" s="108">
        <f>IF(INPUT!$J21="OK",$D23*Q$8/INPUT!AA21,0)</f>
        <v>0</v>
      </c>
      <c r="R23" s="108">
        <f>IF(INPUT!$J21="OK",$D23*R$8/INPUT!AB21,0)</f>
        <v>0</v>
      </c>
      <c r="S23" s="108">
        <f>IF(INPUT!$J21="OK",$D23*S$8/INPUT!AC21,0)</f>
        <v>0</v>
      </c>
      <c r="T23" s="108">
        <f>IF(INPUT!$J21="OK",$D23*T$8/INPUT!AD21,0)</f>
        <v>0</v>
      </c>
      <c r="U23" s="108">
        <f>IF(INPUT!$J21="OK",$D23*U$8/INPUT!AE21,0)</f>
        <v>0</v>
      </c>
      <c r="V23" s="108">
        <f>IF(INPUT!$J21="OK",$D23*V$8/INPUT!AF21,0)</f>
        <v>0</v>
      </c>
      <c r="W23" s="108">
        <f>IF(INPUT!$J21="OK",$D23*W$8/INPUT!AG21,0)</f>
        <v>0</v>
      </c>
      <c r="X23" s="108">
        <f>IF(INPUT!$J21="OK",$D23*X$8/INPUT!AH21,0)</f>
        <v>0</v>
      </c>
      <c r="Y23" s="108">
        <f>IF(INPUT!$J21="OK",$D23*Y$8/INPUT!AI21,0)</f>
        <v>0</v>
      </c>
      <c r="Z23" s="108">
        <f>IF(INPUT!$J21="OK",$D23*Z$8/INPUT!AJ21,0)</f>
        <v>0</v>
      </c>
      <c r="AA23" s="108">
        <f>IF(INPUT!$J21="OK",$D23*AA$8/INPUT!AK21,0)</f>
        <v>0</v>
      </c>
      <c r="AB23" s="108">
        <f>IF(INPUT!$J21="OK",$D23*AB$8/INPUT!AL21,0)</f>
        <v>0</v>
      </c>
      <c r="AC23" s="108">
        <f>IF(INPUT!$J21="OK",$D23*AC$8/INPUT!AM21,0)</f>
        <v>0</v>
      </c>
      <c r="AD23" s="108">
        <f>IF(INPUT!$J21="OK",$D23*AD$8/INPUT!AN21,0)</f>
        <v>0</v>
      </c>
      <c r="AE23" s="108">
        <f>IF(INPUT!$J21="OK",$D23*AE$8/INPUT!AO21,0)</f>
        <v>0</v>
      </c>
      <c r="AF23" s="108">
        <f>IF(INPUT!$J21="OK",$D23*AF$8/INPUT!AP21,0)</f>
        <v>0</v>
      </c>
      <c r="AG23" s="108">
        <f>IF(INPUT!$J21="OK",$D23*AG$8/INPUT!AQ21,0)</f>
        <v>0</v>
      </c>
      <c r="AH23" s="108">
        <f>IF(INPUT!$J21="OK",$D23*AH$8/INPUT!AR21,0)</f>
        <v>0</v>
      </c>
      <c r="AI23" s="108">
        <f>IF(INPUT!$J21="OK",$D23*AI$8/INPUT!AS21,0)</f>
        <v>0</v>
      </c>
      <c r="AJ23" s="108">
        <f>IF(INPUT!$J21="OK",$D23*AJ$8/INPUT!AT21,0)</f>
        <v>0</v>
      </c>
      <c r="AK23" s="108">
        <f>IF(INPUT!$J21="OK",$D23*AK$8/INPUT!AU21,0)</f>
        <v>0</v>
      </c>
      <c r="AL23" s="108">
        <f>IF(INPUT!$J21="OK",$D23*AL$8/INPUT!AV21,0)</f>
        <v>0</v>
      </c>
      <c r="AM23" s="108">
        <f>IF(INPUT!$J21="OK",$D23*AM$8/INPUT!AW21,0)</f>
        <v>0</v>
      </c>
      <c r="AN23" s="108">
        <f>IF(INPUT!$J21="OK",$D23*AN$8/INPUT!AX21,0)</f>
        <v>0</v>
      </c>
      <c r="AO23" s="108">
        <f>IF(INPUT!$J21="OK",$D23*AO$8/INPUT!AY21,0)</f>
        <v>0</v>
      </c>
      <c r="AP23" s="108">
        <f>IF(INPUT!$J21="OK",$D23*AP$8/INPUT!AZ21,0)</f>
        <v>0</v>
      </c>
      <c r="AQ23" s="108">
        <f>IF(INPUT!$J21="OK",$D23*AQ$8/INPUT!BA21,0)</f>
        <v>0</v>
      </c>
      <c r="AR23" s="108">
        <f>IF(INPUT!$J21="OK",$D23*AR$8/INPUT!BB21,0)</f>
        <v>0</v>
      </c>
      <c r="AS23" s="108">
        <f>IF(INPUT!$J21="OK",$D23*AS$8/INPUT!BC21,0)</f>
        <v>0</v>
      </c>
      <c r="AT23" s="108">
        <f>IF(INPUT!$J21="OK",$D23*AT$8/INPUT!BD21,0)</f>
        <v>0</v>
      </c>
      <c r="AU23" s="108">
        <f>IF(INPUT!$J21="OK",$D23*AU$8/INPUT!BE21,0)</f>
        <v>0</v>
      </c>
      <c r="AV23" s="108">
        <f>IF(INPUT!$J21="OK",$D23*AV$8/INPUT!BF21,0)</f>
        <v>0</v>
      </c>
      <c r="AW23" s="108">
        <f>IF(INPUT!$J21="OK",$D23*AW$8/INPUT!BG21,0)</f>
        <v>0</v>
      </c>
      <c r="AX23" s="108">
        <f>IF(INPUT!$J21="OK",$D23*AX$8/INPUT!BH21,0)</f>
        <v>0</v>
      </c>
      <c r="AY23" s="108">
        <f>IF(INPUT!$J21="OK",$D23*AY$8/INPUT!BI21,0)</f>
        <v>0</v>
      </c>
      <c r="AZ23" s="108">
        <f>IF(INPUT!$J21="OK",$D23*AZ$8/INPUT!BJ21,0)</f>
        <v>0</v>
      </c>
      <c r="BA23" s="108">
        <f>IF(INPUT!$J21="OK",$D23*BA$8/INPUT!BK21,0)</f>
        <v>0</v>
      </c>
      <c r="BB23" s="108">
        <f>IF(INPUT!$J21="OK",$D23*BB$8/INPUT!BL21,0)</f>
        <v>0</v>
      </c>
      <c r="BC23" s="108">
        <f>IF(INPUT!$J21="OK",$D23*BC$8/INPUT!BM21,0)</f>
        <v>0</v>
      </c>
      <c r="BD23" s="108">
        <f>IF(INPUT!$J21="OK",$D23*BD$8/INPUT!BN21,0)</f>
        <v>0</v>
      </c>
      <c r="BE23" s="108">
        <f>IF(INPUT!$J21="OK",$D23*BE$8/INPUT!BO21,0)</f>
        <v>0</v>
      </c>
      <c r="BF23" s="108">
        <f>IF(INPUT!$J21="OK",$D23*BF$8/INPUT!BP21,0)</f>
        <v>0</v>
      </c>
      <c r="BG23" s="108">
        <f>IF(INPUT!$J21="OK",$D23*BG$8/INPUT!BQ21,0)</f>
        <v>0</v>
      </c>
      <c r="BH23" s="108">
        <f>IF(INPUT!$J21="OK",$D23*BH$8/INPUT!BR21,0)</f>
        <v>0</v>
      </c>
      <c r="BI23" s="108">
        <f>IF(INPUT!$J21="OK",$D23*BI$8/INPUT!BS21,0)</f>
        <v>0</v>
      </c>
      <c r="BJ23" s="108">
        <f>IF(INPUT!$J21="OK",$D23*BJ$8/INPUT!BT21,0)</f>
        <v>0</v>
      </c>
      <c r="BK23" s="108">
        <f>IF(INPUT!$J21="OK",$D23*BK$8/INPUT!BU21,0)</f>
        <v>0</v>
      </c>
      <c r="BL23" s="108">
        <f>IF(INPUT!$J21="OK",$D23*BL$8/INPUT!BV21,0)</f>
        <v>0</v>
      </c>
      <c r="BM23" s="108">
        <f>IF(INPUT!$J21="OK",$D23*BM$8/INPUT!BW21,0)</f>
        <v>0</v>
      </c>
      <c r="BN23" s="108">
        <f>IF(INPUT!$J21="OK",$D23*BN$8/INPUT!BX21,0)</f>
        <v>0</v>
      </c>
      <c r="BO23" s="108">
        <f>IF(INPUT!$J21="OK",$D23*BO$8/INPUT!BY21,0)</f>
        <v>0</v>
      </c>
      <c r="BP23" s="108">
        <f>IF(INPUT!$J21="OK",$D23*BP$8/INPUT!BZ21,0)</f>
        <v>0</v>
      </c>
      <c r="BQ23" s="108">
        <f>IF(INPUT!$J21="OK",$D23*BQ$8/INPUT!CA21,0)</f>
        <v>0</v>
      </c>
      <c r="BR23" s="108">
        <f>IF(INPUT!$J21="OK",$D23*BR$8/INPUT!CB21,0)</f>
        <v>0</v>
      </c>
      <c r="BS23" s="108">
        <f>IF(INPUT!$J21="OK",$D23*BS$8/INPUT!CC21,0)</f>
        <v>0</v>
      </c>
      <c r="BT23" s="108">
        <f>IF(INPUT!$J21="OK",$D23*BT$8/INPUT!CD21,0)</f>
        <v>0</v>
      </c>
      <c r="BU23" s="108">
        <f>IF(INPUT!$J21="OK",$D23*BU$8/INPUT!CE21,0)</f>
        <v>0</v>
      </c>
      <c r="BV23" s="108">
        <f>IF(INPUT!$J21="OK",$D23*BV$8/INPUT!CF21,0)</f>
        <v>0</v>
      </c>
      <c r="BW23" s="108">
        <f>IF(INPUT!$J21="OK",$D23*BW$8/INPUT!CG21,0)</f>
        <v>0</v>
      </c>
      <c r="BX23" s="108">
        <f>IF(INPUT!$J21="OK",$D23*BX$8/INPUT!CH21,0)</f>
        <v>0</v>
      </c>
      <c r="BY23" s="108">
        <f>IF(INPUT!$J21="OK",$D23*BY$8/INPUT!CI21,0)</f>
        <v>0</v>
      </c>
      <c r="BZ23" s="108">
        <f>IF(INPUT!$J21="OK",$D23*BZ$8/INPUT!CJ21,0)</f>
        <v>0</v>
      </c>
      <c r="CA23" s="108">
        <f>IF(INPUT!$J21="OK",$D23*CA$8/INPUT!CK21,0)</f>
        <v>0</v>
      </c>
      <c r="CB23" s="108">
        <f>IF(INPUT!$J21="OK",$D23*CB$8/INPUT!CL21,0)</f>
        <v>0</v>
      </c>
      <c r="CC23" s="108">
        <f>IF(INPUT!$J21="OK",$D23*CC$8/INPUT!CM21,0)</f>
        <v>0</v>
      </c>
      <c r="CD23" s="108">
        <f>IF(INPUT!$J21="OK",$D23*CD$8/INPUT!CN21,0)</f>
        <v>0</v>
      </c>
      <c r="CE23" s="108">
        <f>IF(INPUT!$J21="OK",$D23*CE$8/INPUT!CO21,0)</f>
        <v>0</v>
      </c>
      <c r="CF23" s="108">
        <f>IF(INPUT!$J21="OK",$D23*CF$8/INPUT!CP21,0)</f>
        <v>0</v>
      </c>
      <c r="CG23" s="108">
        <f>IF(INPUT!$J21="OK",$D23*CG$8/INPUT!CQ21,0)</f>
        <v>0</v>
      </c>
      <c r="CH23" s="108">
        <f>IF(INPUT!$J21="OK",$D23*CH$8/INPUT!CR21,0)</f>
        <v>0</v>
      </c>
      <c r="CI23" s="108">
        <f>IF(INPUT!$J21="OK",$D23*CI$8/INPUT!CS21,0)</f>
        <v>0</v>
      </c>
      <c r="CJ23" s="108">
        <f>IF(INPUT!$J21="OK",$D23*CJ$8/INPUT!CT21,0)</f>
        <v>0</v>
      </c>
      <c r="CK23" s="108">
        <f>IF(INPUT!$J21="OK",$D23*CK$8/INPUT!CU21,0)</f>
        <v>0</v>
      </c>
      <c r="CL23" s="108">
        <f>IF(INPUT!$J21="OK",$D23*CL$8/INPUT!CV21,0)</f>
        <v>0</v>
      </c>
      <c r="CM23" s="108">
        <f>IF(INPUT!$J21="OK",$D23*CM$8/INPUT!CW21,0)</f>
        <v>0</v>
      </c>
      <c r="CN23" s="108">
        <f>IF(INPUT!$J21="OK",$D23*CN$8/INPUT!CX21,0)</f>
        <v>0</v>
      </c>
      <c r="CO23" s="108">
        <f>IF(INPUT!$J21="OK",$D23*CO$8/INPUT!CY21,0)</f>
        <v>0</v>
      </c>
      <c r="CP23" s="108">
        <f>IF(INPUT!$J21="OK",$D23*CP$8/INPUT!CZ21,0)</f>
        <v>0</v>
      </c>
      <c r="CQ23" s="108">
        <f>IF(INPUT!$J21="OK",$D23*CQ$8/INPUT!DA21,0)</f>
        <v>0</v>
      </c>
      <c r="CR23" s="108">
        <f>IF(INPUT!$J21="OK",$D23*CR$8/INPUT!DB21,0)</f>
        <v>0</v>
      </c>
      <c r="CS23" s="108">
        <f>IF(INPUT!$J21="OK",$D23*CS$8/INPUT!DC21,0)</f>
        <v>0</v>
      </c>
      <c r="CT23" s="108">
        <f>IF(INPUT!$J21="OK",$D23*CT$8/INPUT!DD21,0)</f>
        <v>0</v>
      </c>
      <c r="CU23" s="108">
        <f>IF(INPUT!$J21="OK",$D23*CU$8/INPUT!DE21,0)</f>
        <v>0</v>
      </c>
      <c r="CV23" s="108">
        <f>IF(INPUT!$J21="OK",$D23*CV$8/INPUT!DF21,0)</f>
        <v>0</v>
      </c>
      <c r="CW23" s="108">
        <f>IF(INPUT!$J21="OK",$D23*CW$8/INPUT!DG21,0)</f>
        <v>0</v>
      </c>
      <c r="CX23" s="108">
        <f>IF(INPUT!$J21="OK",$D23*CX$8/INPUT!DH21,0)</f>
        <v>0</v>
      </c>
      <c r="CY23" s="108">
        <f>IF(INPUT!$J21="OK",$D23*CY$8/INPUT!DI21,0)</f>
        <v>0</v>
      </c>
    </row>
    <row r="24" spans="3:103" x14ac:dyDescent="0.4">
      <c r="C24" s="119">
        <f>INPUT!C22</f>
        <v>0</v>
      </c>
      <c r="D24" s="109">
        <f>INPUT!L22</f>
        <v>1.1386891576449156E-53</v>
      </c>
      <c r="E24" s="108">
        <f>IF(INPUT!$J22="OK",$D24*E$8/INPUT!O22,0)</f>
        <v>0</v>
      </c>
      <c r="F24" s="108">
        <f>IF(INPUT!$J22="OK",$D24*F$8/INPUT!P22,0)</f>
        <v>0</v>
      </c>
      <c r="G24" s="108">
        <f>IF(INPUT!$J22="OK",$D24*G$8/INPUT!Q22,0)</f>
        <v>0</v>
      </c>
      <c r="H24" s="108">
        <f>IF(INPUT!$J22="OK",$D24*H$8/INPUT!R22,0)</f>
        <v>0</v>
      </c>
      <c r="I24" s="108">
        <f>IF(INPUT!$J22="OK",$D24*I$8/INPUT!S22,0)</f>
        <v>0</v>
      </c>
      <c r="J24" s="108">
        <f>IF(INPUT!$J22="OK",$D24*J$8/INPUT!T22,0)</f>
        <v>0</v>
      </c>
      <c r="K24" s="108">
        <f>IF(INPUT!$J22="OK",$D24*K$8/INPUT!U22,0)</f>
        <v>0</v>
      </c>
      <c r="L24" s="108">
        <f>IF(INPUT!$J22="OK",$D24*L$8/INPUT!V22,0)</f>
        <v>0</v>
      </c>
      <c r="M24" s="108">
        <f>IF(INPUT!$J22="OK",$D24*M$8/INPUT!W22,0)</f>
        <v>0</v>
      </c>
      <c r="N24" s="108">
        <f>IF(INPUT!$J22="OK",$D24*N$8/INPUT!X22,0)</f>
        <v>0</v>
      </c>
      <c r="O24" s="108">
        <f>IF(INPUT!$J22="OK",$D24*O$8/INPUT!Y22,0)</f>
        <v>0</v>
      </c>
      <c r="P24" s="108">
        <f>IF(INPUT!$J22="OK",$D24*P$8/INPUT!Z22,0)</f>
        <v>0</v>
      </c>
      <c r="Q24" s="108">
        <f>IF(INPUT!$J22="OK",$D24*Q$8/INPUT!AA22,0)</f>
        <v>0</v>
      </c>
      <c r="R24" s="108">
        <f>IF(INPUT!$J22="OK",$D24*R$8/INPUT!AB22,0)</f>
        <v>0</v>
      </c>
      <c r="S24" s="108">
        <f>IF(INPUT!$J22="OK",$D24*S$8/INPUT!AC22,0)</f>
        <v>0</v>
      </c>
      <c r="T24" s="108">
        <f>IF(INPUT!$J22="OK",$D24*T$8/INPUT!AD22,0)</f>
        <v>0</v>
      </c>
      <c r="U24" s="108">
        <f>IF(INPUT!$J22="OK",$D24*U$8/INPUT!AE22,0)</f>
        <v>0</v>
      </c>
      <c r="V24" s="108">
        <f>IF(INPUT!$J22="OK",$D24*V$8/INPUT!AF22,0)</f>
        <v>0</v>
      </c>
      <c r="W24" s="108">
        <f>IF(INPUT!$J22="OK",$D24*W$8/INPUT!AG22,0)</f>
        <v>0</v>
      </c>
      <c r="X24" s="108">
        <f>IF(INPUT!$J22="OK",$D24*X$8/INPUT!AH22,0)</f>
        <v>0</v>
      </c>
      <c r="Y24" s="108">
        <f>IF(INPUT!$J22="OK",$D24*Y$8/INPUT!AI22,0)</f>
        <v>0</v>
      </c>
      <c r="Z24" s="108">
        <f>IF(INPUT!$J22="OK",$D24*Z$8/INPUT!AJ22,0)</f>
        <v>0</v>
      </c>
      <c r="AA24" s="108">
        <f>IF(INPUT!$J22="OK",$D24*AA$8/INPUT!AK22,0)</f>
        <v>0</v>
      </c>
      <c r="AB24" s="108">
        <f>IF(INPUT!$J22="OK",$D24*AB$8/INPUT!AL22,0)</f>
        <v>0</v>
      </c>
      <c r="AC24" s="108">
        <f>IF(INPUT!$J22="OK",$D24*AC$8/INPUT!AM22,0)</f>
        <v>0</v>
      </c>
      <c r="AD24" s="108">
        <f>IF(INPUT!$J22="OK",$D24*AD$8/INPUT!AN22,0)</f>
        <v>0</v>
      </c>
      <c r="AE24" s="108">
        <f>IF(INPUT!$J22="OK",$D24*AE$8/INPUT!AO22,0)</f>
        <v>0</v>
      </c>
      <c r="AF24" s="108">
        <f>IF(INPUT!$J22="OK",$D24*AF$8/INPUT!AP22,0)</f>
        <v>0</v>
      </c>
      <c r="AG24" s="108">
        <f>IF(INPUT!$J22="OK",$D24*AG$8/INPUT!AQ22,0)</f>
        <v>0</v>
      </c>
      <c r="AH24" s="108">
        <f>IF(INPUT!$J22="OK",$D24*AH$8/INPUT!AR22,0)</f>
        <v>0</v>
      </c>
      <c r="AI24" s="108">
        <f>IF(INPUT!$J22="OK",$D24*AI$8/INPUT!AS22,0)</f>
        <v>0</v>
      </c>
      <c r="AJ24" s="108">
        <f>IF(INPUT!$J22="OK",$D24*AJ$8/INPUT!AT22,0)</f>
        <v>0</v>
      </c>
      <c r="AK24" s="108">
        <f>IF(INPUT!$J22="OK",$D24*AK$8/INPUT!AU22,0)</f>
        <v>0</v>
      </c>
      <c r="AL24" s="108">
        <f>IF(INPUT!$J22="OK",$D24*AL$8/INPUT!AV22,0)</f>
        <v>0</v>
      </c>
      <c r="AM24" s="108">
        <f>IF(INPUT!$J22="OK",$D24*AM$8/INPUT!AW22,0)</f>
        <v>0</v>
      </c>
      <c r="AN24" s="108">
        <f>IF(INPUT!$J22="OK",$D24*AN$8/INPUT!AX22,0)</f>
        <v>0</v>
      </c>
      <c r="AO24" s="108">
        <f>IF(INPUT!$J22="OK",$D24*AO$8/INPUT!AY22,0)</f>
        <v>0</v>
      </c>
      <c r="AP24" s="108">
        <f>IF(INPUT!$J22="OK",$D24*AP$8/INPUT!AZ22,0)</f>
        <v>0</v>
      </c>
      <c r="AQ24" s="108">
        <f>IF(INPUT!$J22="OK",$D24*AQ$8/INPUT!BA22,0)</f>
        <v>0</v>
      </c>
      <c r="AR24" s="108">
        <f>IF(INPUT!$J22="OK",$D24*AR$8/INPUT!BB22,0)</f>
        <v>0</v>
      </c>
      <c r="AS24" s="108">
        <f>IF(INPUT!$J22="OK",$D24*AS$8/INPUT!BC22,0)</f>
        <v>0</v>
      </c>
      <c r="AT24" s="108">
        <f>IF(INPUT!$J22="OK",$D24*AT$8/INPUT!BD22,0)</f>
        <v>0</v>
      </c>
      <c r="AU24" s="108">
        <f>IF(INPUT!$J22="OK",$D24*AU$8/INPUT!BE22,0)</f>
        <v>0</v>
      </c>
      <c r="AV24" s="108">
        <f>IF(INPUT!$J22="OK",$D24*AV$8/INPUT!BF22,0)</f>
        <v>0</v>
      </c>
      <c r="AW24" s="108">
        <f>IF(INPUT!$J22="OK",$D24*AW$8/INPUT!BG22,0)</f>
        <v>0</v>
      </c>
      <c r="AX24" s="108">
        <f>IF(INPUT!$J22="OK",$D24*AX$8/INPUT!BH22,0)</f>
        <v>0</v>
      </c>
      <c r="AY24" s="108">
        <f>IF(INPUT!$J22="OK",$D24*AY$8/INPUT!BI22,0)</f>
        <v>0</v>
      </c>
      <c r="AZ24" s="108">
        <f>IF(INPUT!$J22="OK",$D24*AZ$8/INPUT!BJ22,0)</f>
        <v>0</v>
      </c>
      <c r="BA24" s="108">
        <f>IF(INPUT!$J22="OK",$D24*BA$8/INPUT!BK22,0)</f>
        <v>0</v>
      </c>
      <c r="BB24" s="108">
        <f>IF(INPUT!$J22="OK",$D24*BB$8/INPUT!BL22,0)</f>
        <v>0</v>
      </c>
      <c r="BC24" s="108">
        <f>IF(INPUT!$J22="OK",$D24*BC$8/INPUT!BM22,0)</f>
        <v>0</v>
      </c>
      <c r="BD24" s="108">
        <f>IF(INPUT!$J22="OK",$D24*BD$8/INPUT!BN22,0)</f>
        <v>0</v>
      </c>
      <c r="BE24" s="108">
        <f>IF(INPUT!$J22="OK",$D24*BE$8/INPUT!BO22,0)</f>
        <v>0</v>
      </c>
      <c r="BF24" s="108">
        <f>IF(INPUT!$J22="OK",$D24*BF$8/INPUT!BP22,0)</f>
        <v>0</v>
      </c>
      <c r="BG24" s="108">
        <f>IF(INPUT!$J22="OK",$D24*BG$8/INPUT!BQ22,0)</f>
        <v>0</v>
      </c>
      <c r="BH24" s="108">
        <f>IF(INPUT!$J22="OK",$D24*BH$8/INPUT!BR22,0)</f>
        <v>0</v>
      </c>
      <c r="BI24" s="108">
        <f>IF(INPUT!$J22="OK",$D24*BI$8/INPUT!BS22,0)</f>
        <v>0</v>
      </c>
      <c r="BJ24" s="108">
        <f>IF(INPUT!$J22="OK",$D24*BJ$8/INPUT!BT22,0)</f>
        <v>0</v>
      </c>
      <c r="BK24" s="108">
        <f>IF(INPUT!$J22="OK",$D24*BK$8/INPUT!BU22,0)</f>
        <v>0</v>
      </c>
      <c r="BL24" s="108">
        <f>IF(INPUT!$J22="OK",$D24*BL$8/INPUT!BV22,0)</f>
        <v>0</v>
      </c>
      <c r="BM24" s="108">
        <f>IF(INPUT!$J22="OK",$D24*BM$8/INPUT!BW22,0)</f>
        <v>0</v>
      </c>
      <c r="BN24" s="108">
        <f>IF(INPUT!$J22="OK",$D24*BN$8/INPUT!BX22,0)</f>
        <v>0</v>
      </c>
      <c r="BO24" s="108">
        <f>IF(INPUT!$J22="OK",$D24*BO$8/INPUT!BY22,0)</f>
        <v>0</v>
      </c>
      <c r="BP24" s="108">
        <f>IF(INPUT!$J22="OK",$D24*BP$8/INPUT!BZ22,0)</f>
        <v>0</v>
      </c>
      <c r="BQ24" s="108">
        <f>IF(INPUT!$J22="OK",$D24*BQ$8/INPUT!CA22,0)</f>
        <v>0</v>
      </c>
      <c r="BR24" s="108">
        <f>IF(INPUT!$J22="OK",$D24*BR$8/INPUT!CB22,0)</f>
        <v>0</v>
      </c>
      <c r="BS24" s="108">
        <f>IF(INPUT!$J22="OK",$D24*BS$8/INPUT!CC22,0)</f>
        <v>0</v>
      </c>
      <c r="BT24" s="108">
        <f>IF(INPUT!$J22="OK",$D24*BT$8/INPUT!CD22,0)</f>
        <v>0</v>
      </c>
      <c r="BU24" s="108">
        <f>IF(INPUT!$J22="OK",$D24*BU$8/INPUT!CE22,0)</f>
        <v>0</v>
      </c>
      <c r="BV24" s="108">
        <f>IF(INPUT!$J22="OK",$D24*BV$8/INPUT!CF22,0)</f>
        <v>0</v>
      </c>
      <c r="BW24" s="108">
        <f>IF(INPUT!$J22="OK",$D24*BW$8/INPUT!CG22,0)</f>
        <v>0</v>
      </c>
      <c r="BX24" s="108">
        <f>IF(INPUT!$J22="OK",$D24*BX$8/INPUT!CH22,0)</f>
        <v>0</v>
      </c>
      <c r="BY24" s="108">
        <f>IF(INPUT!$J22="OK",$D24*BY$8/INPUT!CI22,0)</f>
        <v>0</v>
      </c>
      <c r="BZ24" s="108">
        <f>IF(INPUT!$J22="OK",$D24*BZ$8/INPUT!CJ22,0)</f>
        <v>0</v>
      </c>
      <c r="CA24" s="108">
        <f>IF(INPUT!$J22="OK",$D24*CA$8/INPUT!CK22,0)</f>
        <v>0</v>
      </c>
      <c r="CB24" s="108">
        <f>IF(INPUT!$J22="OK",$D24*CB$8/INPUT!CL22,0)</f>
        <v>0</v>
      </c>
      <c r="CC24" s="108">
        <f>IF(INPUT!$J22="OK",$D24*CC$8/INPUT!CM22,0)</f>
        <v>0</v>
      </c>
      <c r="CD24" s="108">
        <f>IF(INPUT!$J22="OK",$D24*CD$8/INPUT!CN22,0)</f>
        <v>0</v>
      </c>
      <c r="CE24" s="108">
        <f>IF(INPUT!$J22="OK",$D24*CE$8/INPUT!CO22,0)</f>
        <v>0</v>
      </c>
      <c r="CF24" s="108">
        <f>IF(INPUT!$J22="OK",$D24*CF$8/INPUT!CP22,0)</f>
        <v>0</v>
      </c>
      <c r="CG24" s="108">
        <f>IF(INPUT!$J22="OK",$D24*CG$8/INPUT!CQ22,0)</f>
        <v>0</v>
      </c>
      <c r="CH24" s="108">
        <f>IF(INPUT!$J22="OK",$D24*CH$8/INPUT!CR22,0)</f>
        <v>0</v>
      </c>
      <c r="CI24" s="108">
        <f>IF(INPUT!$J22="OK",$D24*CI$8/INPUT!CS22,0)</f>
        <v>0</v>
      </c>
      <c r="CJ24" s="108">
        <f>IF(INPUT!$J22="OK",$D24*CJ$8/INPUT!CT22,0)</f>
        <v>0</v>
      </c>
      <c r="CK24" s="108">
        <f>IF(INPUT!$J22="OK",$D24*CK$8/INPUT!CU22,0)</f>
        <v>0</v>
      </c>
      <c r="CL24" s="108">
        <f>IF(INPUT!$J22="OK",$D24*CL$8/INPUT!CV22,0)</f>
        <v>0</v>
      </c>
      <c r="CM24" s="108">
        <f>IF(INPUT!$J22="OK",$D24*CM$8/INPUT!CW22,0)</f>
        <v>0</v>
      </c>
      <c r="CN24" s="108">
        <f>IF(INPUT!$J22="OK",$D24*CN$8/INPUT!CX22,0)</f>
        <v>0</v>
      </c>
      <c r="CO24" s="108">
        <f>IF(INPUT!$J22="OK",$D24*CO$8/INPUT!CY22,0)</f>
        <v>0</v>
      </c>
      <c r="CP24" s="108">
        <f>IF(INPUT!$J22="OK",$D24*CP$8/INPUT!CZ22,0)</f>
        <v>0</v>
      </c>
      <c r="CQ24" s="108">
        <f>IF(INPUT!$J22="OK",$D24*CQ$8/INPUT!DA22,0)</f>
        <v>0</v>
      </c>
      <c r="CR24" s="108">
        <f>IF(INPUT!$J22="OK",$D24*CR$8/INPUT!DB22,0)</f>
        <v>0</v>
      </c>
      <c r="CS24" s="108">
        <f>IF(INPUT!$J22="OK",$D24*CS$8/INPUT!DC22,0)</f>
        <v>0</v>
      </c>
      <c r="CT24" s="108">
        <f>IF(INPUT!$J22="OK",$D24*CT$8/INPUT!DD22,0)</f>
        <v>0</v>
      </c>
      <c r="CU24" s="108">
        <f>IF(INPUT!$J22="OK",$D24*CU$8/INPUT!DE22,0)</f>
        <v>0</v>
      </c>
      <c r="CV24" s="108">
        <f>IF(INPUT!$J22="OK",$D24*CV$8/INPUT!DF22,0)</f>
        <v>0</v>
      </c>
      <c r="CW24" s="108">
        <f>IF(INPUT!$J22="OK",$D24*CW$8/INPUT!DG22,0)</f>
        <v>0</v>
      </c>
      <c r="CX24" s="108">
        <f>IF(INPUT!$J22="OK",$D24*CX$8/INPUT!DH22,0)</f>
        <v>0</v>
      </c>
      <c r="CY24" s="108">
        <f>IF(INPUT!$J22="OK",$D24*CY$8/INPUT!DI22,0)</f>
        <v>0</v>
      </c>
    </row>
    <row r="25" spans="3:103" x14ac:dyDescent="0.4">
      <c r="C25" s="119">
        <f>INPUT!C23</f>
        <v>0</v>
      </c>
      <c r="D25" s="109">
        <f>INPUT!L23</f>
        <v>1.1386891576449156E-53</v>
      </c>
      <c r="E25" s="108">
        <f>IF(INPUT!$J23="OK",$D25*E$8/INPUT!O23,0)</f>
        <v>0</v>
      </c>
      <c r="F25" s="108">
        <f>IF(INPUT!$J23="OK",$D25*F$8/INPUT!P23,0)</f>
        <v>0</v>
      </c>
      <c r="G25" s="108">
        <f>IF(INPUT!$J23="OK",$D25*G$8/INPUT!Q23,0)</f>
        <v>0</v>
      </c>
      <c r="H25" s="108">
        <f>IF(INPUT!$J23="OK",$D25*H$8/INPUT!R23,0)</f>
        <v>0</v>
      </c>
      <c r="I25" s="108">
        <f>IF(INPUT!$J23="OK",$D25*I$8/INPUT!S23,0)</f>
        <v>0</v>
      </c>
      <c r="J25" s="108">
        <f>IF(INPUT!$J23="OK",$D25*J$8/INPUT!T23,0)</f>
        <v>0</v>
      </c>
      <c r="K25" s="108">
        <f>IF(INPUT!$J23="OK",$D25*K$8/INPUT!U23,0)</f>
        <v>0</v>
      </c>
      <c r="L25" s="108">
        <f>IF(INPUT!$J23="OK",$D25*L$8/INPUT!V23,0)</f>
        <v>0</v>
      </c>
      <c r="M25" s="108">
        <f>IF(INPUT!$J23="OK",$D25*M$8/INPUT!W23,0)</f>
        <v>0</v>
      </c>
      <c r="N25" s="108">
        <f>IF(INPUT!$J23="OK",$D25*N$8/INPUT!X23,0)</f>
        <v>0</v>
      </c>
      <c r="O25" s="108">
        <f>IF(INPUT!$J23="OK",$D25*O$8/INPUT!Y23,0)</f>
        <v>0</v>
      </c>
      <c r="P25" s="108">
        <f>IF(INPUT!$J23="OK",$D25*P$8/INPUT!Z23,0)</f>
        <v>0</v>
      </c>
      <c r="Q25" s="108">
        <f>IF(INPUT!$J23="OK",$D25*Q$8/INPUT!AA23,0)</f>
        <v>0</v>
      </c>
      <c r="R25" s="108">
        <f>IF(INPUT!$J23="OK",$D25*R$8/INPUT!AB23,0)</f>
        <v>0</v>
      </c>
      <c r="S25" s="108">
        <f>IF(INPUT!$J23="OK",$D25*S$8/INPUT!AC23,0)</f>
        <v>0</v>
      </c>
      <c r="T25" s="108">
        <f>IF(INPUT!$J23="OK",$D25*T$8/INPUT!AD23,0)</f>
        <v>0</v>
      </c>
      <c r="U25" s="108">
        <f>IF(INPUT!$J23="OK",$D25*U$8/INPUT!AE23,0)</f>
        <v>0</v>
      </c>
      <c r="V25" s="108">
        <f>IF(INPUT!$J23="OK",$D25*V$8/INPUT!AF23,0)</f>
        <v>0</v>
      </c>
      <c r="W25" s="108">
        <f>IF(INPUT!$J23="OK",$D25*W$8/INPUT!AG23,0)</f>
        <v>0</v>
      </c>
      <c r="X25" s="108">
        <f>IF(INPUT!$J23="OK",$D25*X$8/INPUT!AH23,0)</f>
        <v>0</v>
      </c>
      <c r="Y25" s="108">
        <f>IF(INPUT!$J23="OK",$D25*Y$8/INPUT!AI23,0)</f>
        <v>0</v>
      </c>
      <c r="Z25" s="108">
        <f>IF(INPUT!$J23="OK",$D25*Z$8/INPUT!AJ23,0)</f>
        <v>0</v>
      </c>
      <c r="AA25" s="108">
        <f>IF(INPUT!$J23="OK",$D25*AA$8/INPUT!AK23,0)</f>
        <v>0</v>
      </c>
      <c r="AB25" s="108">
        <f>IF(INPUT!$J23="OK",$D25*AB$8/INPUT!AL23,0)</f>
        <v>0</v>
      </c>
      <c r="AC25" s="108">
        <f>IF(INPUT!$J23="OK",$D25*AC$8/INPUT!AM23,0)</f>
        <v>0</v>
      </c>
      <c r="AD25" s="108">
        <f>IF(INPUT!$J23="OK",$D25*AD$8/INPUT!AN23,0)</f>
        <v>0</v>
      </c>
      <c r="AE25" s="108">
        <f>IF(INPUT!$J23="OK",$D25*AE$8/INPUT!AO23,0)</f>
        <v>0</v>
      </c>
      <c r="AF25" s="108">
        <f>IF(INPUT!$J23="OK",$D25*AF$8/INPUT!AP23,0)</f>
        <v>0</v>
      </c>
      <c r="AG25" s="108">
        <f>IF(INPUT!$J23="OK",$D25*AG$8/INPUT!AQ23,0)</f>
        <v>0</v>
      </c>
      <c r="AH25" s="108">
        <f>IF(INPUT!$J23="OK",$D25*AH$8/INPUT!AR23,0)</f>
        <v>0</v>
      </c>
      <c r="AI25" s="108">
        <f>IF(INPUT!$J23="OK",$D25*AI$8/INPUT!AS23,0)</f>
        <v>0</v>
      </c>
      <c r="AJ25" s="108">
        <f>IF(INPUT!$J23="OK",$D25*AJ$8/INPUT!AT23,0)</f>
        <v>0</v>
      </c>
      <c r="AK25" s="108">
        <f>IF(INPUT!$J23="OK",$D25*AK$8/INPUT!AU23,0)</f>
        <v>0</v>
      </c>
      <c r="AL25" s="108">
        <f>IF(INPUT!$J23="OK",$D25*AL$8/INPUT!AV23,0)</f>
        <v>0</v>
      </c>
      <c r="AM25" s="108">
        <f>IF(INPUT!$J23="OK",$D25*AM$8/INPUT!AW23,0)</f>
        <v>0</v>
      </c>
      <c r="AN25" s="108">
        <f>IF(INPUT!$J23="OK",$D25*AN$8/INPUT!AX23,0)</f>
        <v>0</v>
      </c>
      <c r="AO25" s="108">
        <f>IF(INPUT!$J23="OK",$D25*AO$8/INPUT!AY23,0)</f>
        <v>0</v>
      </c>
      <c r="AP25" s="108">
        <f>IF(INPUT!$J23="OK",$D25*AP$8/INPUT!AZ23,0)</f>
        <v>0</v>
      </c>
      <c r="AQ25" s="108">
        <f>IF(INPUT!$J23="OK",$D25*AQ$8/INPUT!BA23,0)</f>
        <v>0</v>
      </c>
      <c r="AR25" s="108">
        <f>IF(INPUT!$J23="OK",$D25*AR$8/INPUT!BB23,0)</f>
        <v>0</v>
      </c>
      <c r="AS25" s="108">
        <f>IF(INPUT!$J23="OK",$D25*AS$8/INPUT!BC23,0)</f>
        <v>0</v>
      </c>
      <c r="AT25" s="108">
        <f>IF(INPUT!$J23="OK",$D25*AT$8/INPUT!BD23,0)</f>
        <v>0</v>
      </c>
      <c r="AU25" s="108">
        <f>IF(INPUT!$J23="OK",$D25*AU$8/INPUT!BE23,0)</f>
        <v>0</v>
      </c>
      <c r="AV25" s="108">
        <f>IF(INPUT!$J23="OK",$D25*AV$8/INPUT!BF23,0)</f>
        <v>0</v>
      </c>
      <c r="AW25" s="108">
        <f>IF(INPUT!$J23="OK",$D25*AW$8/INPUT!BG23,0)</f>
        <v>0</v>
      </c>
      <c r="AX25" s="108">
        <f>IF(INPUT!$J23="OK",$D25*AX$8/INPUT!BH23,0)</f>
        <v>0</v>
      </c>
      <c r="AY25" s="108">
        <f>IF(INPUT!$J23="OK",$D25*AY$8/INPUT!BI23,0)</f>
        <v>0</v>
      </c>
      <c r="AZ25" s="108">
        <f>IF(INPUT!$J23="OK",$D25*AZ$8/INPUT!BJ23,0)</f>
        <v>0</v>
      </c>
      <c r="BA25" s="108">
        <f>IF(INPUT!$J23="OK",$D25*BA$8/INPUT!BK23,0)</f>
        <v>0</v>
      </c>
      <c r="BB25" s="108">
        <f>IF(INPUT!$J23="OK",$D25*BB$8/INPUT!BL23,0)</f>
        <v>0</v>
      </c>
      <c r="BC25" s="108">
        <f>IF(INPUT!$J23="OK",$D25*BC$8/INPUT!BM23,0)</f>
        <v>0</v>
      </c>
      <c r="BD25" s="108">
        <f>IF(INPUT!$J23="OK",$D25*BD$8/INPUT!BN23,0)</f>
        <v>0</v>
      </c>
      <c r="BE25" s="108">
        <f>IF(INPUT!$J23="OK",$D25*BE$8/INPUT!BO23,0)</f>
        <v>0</v>
      </c>
      <c r="BF25" s="108">
        <f>IF(INPUT!$J23="OK",$D25*BF$8/INPUT!BP23,0)</f>
        <v>0</v>
      </c>
      <c r="BG25" s="108">
        <f>IF(INPUT!$J23="OK",$D25*BG$8/INPUT!BQ23,0)</f>
        <v>0</v>
      </c>
      <c r="BH25" s="108">
        <f>IF(INPUT!$J23="OK",$D25*BH$8/INPUT!BR23,0)</f>
        <v>0</v>
      </c>
      <c r="BI25" s="108">
        <f>IF(INPUT!$J23="OK",$D25*BI$8/INPUT!BS23,0)</f>
        <v>0</v>
      </c>
      <c r="BJ25" s="108">
        <f>IF(INPUT!$J23="OK",$D25*BJ$8/INPUT!BT23,0)</f>
        <v>0</v>
      </c>
      <c r="BK25" s="108">
        <f>IF(INPUT!$J23="OK",$D25*BK$8/INPUT!BU23,0)</f>
        <v>0</v>
      </c>
      <c r="BL25" s="108">
        <f>IF(INPUT!$J23="OK",$D25*BL$8/INPUT!BV23,0)</f>
        <v>0</v>
      </c>
      <c r="BM25" s="108">
        <f>IF(INPUT!$J23="OK",$D25*BM$8/INPUT!BW23,0)</f>
        <v>0</v>
      </c>
      <c r="BN25" s="108">
        <f>IF(INPUT!$J23="OK",$D25*BN$8/INPUT!BX23,0)</f>
        <v>0</v>
      </c>
      <c r="BO25" s="108">
        <f>IF(INPUT!$J23="OK",$D25*BO$8/INPUT!BY23,0)</f>
        <v>0</v>
      </c>
      <c r="BP25" s="108">
        <f>IF(INPUT!$J23="OK",$D25*BP$8/INPUT!BZ23,0)</f>
        <v>0</v>
      </c>
      <c r="BQ25" s="108">
        <f>IF(INPUT!$J23="OK",$D25*BQ$8/INPUT!CA23,0)</f>
        <v>0</v>
      </c>
      <c r="BR25" s="108">
        <f>IF(INPUT!$J23="OK",$D25*BR$8/INPUT!CB23,0)</f>
        <v>0</v>
      </c>
      <c r="BS25" s="108">
        <f>IF(INPUT!$J23="OK",$D25*BS$8/INPUT!CC23,0)</f>
        <v>0</v>
      </c>
      <c r="BT25" s="108">
        <f>IF(INPUT!$J23="OK",$D25*BT$8/INPUT!CD23,0)</f>
        <v>0</v>
      </c>
      <c r="BU25" s="108">
        <f>IF(INPUT!$J23="OK",$D25*BU$8/INPUT!CE23,0)</f>
        <v>0</v>
      </c>
      <c r="BV25" s="108">
        <f>IF(INPUT!$J23="OK",$D25*BV$8/INPUT!CF23,0)</f>
        <v>0</v>
      </c>
      <c r="BW25" s="108">
        <f>IF(INPUT!$J23="OK",$D25*BW$8/INPUT!CG23,0)</f>
        <v>0</v>
      </c>
      <c r="BX25" s="108">
        <f>IF(INPUT!$J23="OK",$D25*BX$8/INPUT!CH23,0)</f>
        <v>0</v>
      </c>
      <c r="BY25" s="108">
        <f>IF(INPUT!$J23="OK",$D25*BY$8/INPUT!CI23,0)</f>
        <v>0</v>
      </c>
      <c r="BZ25" s="108">
        <f>IF(INPUT!$J23="OK",$D25*BZ$8/INPUT!CJ23,0)</f>
        <v>0</v>
      </c>
      <c r="CA25" s="108">
        <f>IF(INPUT!$J23="OK",$D25*CA$8/INPUT!CK23,0)</f>
        <v>0</v>
      </c>
      <c r="CB25" s="108">
        <f>IF(INPUT!$J23="OK",$D25*CB$8/INPUT!CL23,0)</f>
        <v>0</v>
      </c>
      <c r="CC25" s="108">
        <f>IF(INPUT!$J23="OK",$D25*CC$8/INPUT!CM23,0)</f>
        <v>0</v>
      </c>
      <c r="CD25" s="108">
        <f>IF(INPUT!$J23="OK",$D25*CD$8/INPUT!CN23,0)</f>
        <v>0</v>
      </c>
      <c r="CE25" s="108">
        <f>IF(INPUT!$J23="OK",$D25*CE$8/INPUT!CO23,0)</f>
        <v>0</v>
      </c>
      <c r="CF25" s="108">
        <f>IF(INPUT!$J23="OK",$D25*CF$8/INPUT!CP23,0)</f>
        <v>0</v>
      </c>
      <c r="CG25" s="108">
        <f>IF(INPUT!$J23="OK",$D25*CG$8/INPUT!CQ23,0)</f>
        <v>0</v>
      </c>
      <c r="CH25" s="108">
        <f>IF(INPUT!$J23="OK",$D25*CH$8/INPUT!CR23,0)</f>
        <v>0</v>
      </c>
      <c r="CI25" s="108">
        <f>IF(INPUT!$J23="OK",$D25*CI$8/INPUT!CS23,0)</f>
        <v>0</v>
      </c>
      <c r="CJ25" s="108">
        <f>IF(INPUT!$J23="OK",$D25*CJ$8/INPUT!CT23,0)</f>
        <v>0</v>
      </c>
      <c r="CK25" s="108">
        <f>IF(INPUT!$J23="OK",$D25*CK$8/INPUT!CU23,0)</f>
        <v>0</v>
      </c>
      <c r="CL25" s="108">
        <f>IF(INPUT!$J23="OK",$D25*CL$8/INPUT!CV23,0)</f>
        <v>0</v>
      </c>
      <c r="CM25" s="108">
        <f>IF(INPUT!$J23="OK",$D25*CM$8/INPUT!CW23,0)</f>
        <v>0</v>
      </c>
      <c r="CN25" s="108">
        <f>IF(INPUT!$J23="OK",$D25*CN$8/INPUT!CX23,0)</f>
        <v>0</v>
      </c>
      <c r="CO25" s="108">
        <f>IF(INPUT!$J23="OK",$D25*CO$8/INPUT!CY23,0)</f>
        <v>0</v>
      </c>
      <c r="CP25" s="108">
        <f>IF(INPUT!$J23="OK",$D25*CP$8/INPUT!CZ23,0)</f>
        <v>0</v>
      </c>
      <c r="CQ25" s="108">
        <f>IF(INPUT!$J23="OK",$D25*CQ$8/INPUT!DA23,0)</f>
        <v>0</v>
      </c>
      <c r="CR25" s="108">
        <f>IF(INPUT!$J23="OK",$D25*CR$8/INPUT!DB23,0)</f>
        <v>0</v>
      </c>
      <c r="CS25" s="108">
        <f>IF(INPUT!$J23="OK",$D25*CS$8/INPUT!DC23,0)</f>
        <v>0</v>
      </c>
      <c r="CT25" s="108">
        <f>IF(INPUT!$J23="OK",$D25*CT$8/INPUT!DD23,0)</f>
        <v>0</v>
      </c>
      <c r="CU25" s="108">
        <f>IF(INPUT!$J23="OK",$D25*CU$8/INPUT!DE23,0)</f>
        <v>0</v>
      </c>
      <c r="CV25" s="108">
        <f>IF(INPUT!$J23="OK",$D25*CV$8/INPUT!DF23,0)</f>
        <v>0</v>
      </c>
      <c r="CW25" s="108">
        <f>IF(INPUT!$J23="OK",$D25*CW$8/INPUT!DG23,0)</f>
        <v>0</v>
      </c>
      <c r="CX25" s="108">
        <f>IF(INPUT!$J23="OK",$D25*CX$8/INPUT!DH23,0)</f>
        <v>0</v>
      </c>
      <c r="CY25" s="108">
        <f>IF(INPUT!$J23="OK",$D25*CY$8/INPUT!DI23,0)</f>
        <v>0</v>
      </c>
    </row>
    <row r="26" spans="3:103" x14ac:dyDescent="0.4">
      <c r="C26" s="119">
        <f>INPUT!C24</f>
        <v>0</v>
      </c>
      <c r="D26" s="109">
        <f>INPUT!L24</f>
        <v>1.1386891576449156E-53</v>
      </c>
      <c r="E26" s="108">
        <f>IF(INPUT!$J24="OK",$D26*E$8/INPUT!O24,0)</f>
        <v>0</v>
      </c>
      <c r="F26" s="108">
        <f>IF(INPUT!$J24="OK",$D26*F$8/INPUT!P24,0)</f>
        <v>0</v>
      </c>
      <c r="G26" s="108">
        <f>IF(INPUT!$J24="OK",$D26*G$8/INPUT!Q24,0)</f>
        <v>0</v>
      </c>
      <c r="H26" s="108">
        <f>IF(INPUT!$J24="OK",$D26*H$8/INPUT!R24,0)</f>
        <v>0</v>
      </c>
      <c r="I26" s="108">
        <f>IF(INPUT!$J24="OK",$D26*I$8/INPUT!S24,0)</f>
        <v>0</v>
      </c>
      <c r="J26" s="108">
        <f>IF(INPUT!$J24="OK",$D26*J$8/INPUT!T24,0)</f>
        <v>0</v>
      </c>
      <c r="K26" s="108">
        <f>IF(INPUT!$J24="OK",$D26*K$8/INPUT!U24,0)</f>
        <v>0</v>
      </c>
      <c r="L26" s="108">
        <f>IF(INPUT!$J24="OK",$D26*L$8/INPUT!V24,0)</f>
        <v>0</v>
      </c>
      <c r="M26" s="108">
        <f>IF(INPUT!$J24="OK",$D26*M$8/INPUT!W24,0)</f>
        <v>0</v>
      </c>
      <c r="N26" s="108">
        <f>IF(INPUT!$J24="OK",$D26*N$8/INPUT!X24,0)</f>
        <v>0</v>
      </c>
      <c r="O26" s="108">
        <f>IF(INPUT!$J24="OK",$D26*O$8/INPUT!Y24,0)</f>
        <v>0</v>
      </c>
      <c r="P26" s="108">
        <f>IF(INPUT!$J24="OK",$D26*P$8/INPUT!Z24,0)</f>
        <v>0</v>
      </c>
      <c r="Q26" s="108">
        <f>IF(INPUT!$J24="OK",$D26*Q$8/INPUT!AA24,0)</f>
        <v>0</v>
      </c>
      <c r="R26" s="108">
        <f>IF(INPUT!$J24="OK",$D26*R$8/INPUT!AB24,0)</f>
        <v>0</v>
      </c>
      <c r="S26" s="108">
        <f>IF(INPUT!$J24="OK",$D26*S$8/INPUT!AC24,0)</f>
        <v>0</v>
      </c>
      <c r="T26" s="108">
        <f>IF(INPUT!$J24="OK",$D26*T$8/INPUT!AD24,0)</f>
        <v>0</v>
      </c>
      <c r="U26" s="108">
        <f>IF(INPUT!$J24="OK",$D26*U$8/INPUT!AE24,0)</f>
        <v>0</v>
      </c>
      <c r="V26" s="108">
        <f>IF(INPUT!$J24="OK",$D26*V$8/INPUT!AF24,0)</f>
        <v>0</v>
      </c>
      <c r="W26" s="108">
        <f>IF(INPUT!$J24="OK",$D26*W$8/INPUT!AG24,0)</f>
        <v>0</v>
      </c>
      <c r="X26" s="108">
        <f>IF(INPUT!$J24="OK",$D26*X$8/INPUT!AH24,0)</f>
        <v>0</v>
      </c>
      <c r="Y26" s="108">
        <f>IF(INPUT!$J24="OK",$D26*Y$8/INPUT!AI24,0)</f>
        <v>0</v>
      </c>
      <c r="Z26" s="108">
        <f>IF(INPUT!$J24="OK",$D26*Z$8/INPUT!AJ24,0)</f>
        <v>0</v>
      </c>
      <c r="AA26" s="108">
        <f>IF(INPUT!$J24="OK",$D26*AA$8/INPUT!AK24,0)</f>
        <v>0</v>
      </c>
      <c r="AB26" s="108">
        <f>IF(INPUT!$J24="OK",$D26*AB$8/INPUT!AL24,0)</f>
        <v>0</v>
      </c>
      <c r="AC26" s="108">
        <f>IF(INPUT!$J24="OK",$D26*AC$8/INPUT!AM24,0)</f>
        <v>0</v>
      </c>
      <c r="AD26" s="108">
        <f>IF(INPUT!$J24="OK",$D26*AD$8/INPUT!AN24,0)</f>
        <v>0</v>
      </c>
      <c r="AE26" s="108">
        <f>IF(INPUT!$J24="OK",$D26*AE$8/INPUT!AO24,0)</f>
        <v>0</v>
      </c>
      <c r="AF26" s="108">
        <f>IF(INPUT!$J24="OK",$D26*AF$8/INPUT!AP24,0)</f>
        <v>0</v>
      </c>
      <c r="AG26" s="108">
        <f>IF(INPUT!$J24="OK",$D26*AG$8/INPUT!AQ24,0)</f>
        <v>0</v>
      </c>
      <c r="AH26" s="108">
        <f>IF(INPUT!$J24="OK",$D26*AH$8/INPUT!AR24,0)</f>
        <v>0</v>
      </c>
      <c r="AI26" s="108">
        <f>IF(INPUT!$J24="OK",$D26*AI$8/INPUT!AS24,0)</f>
        <v>0</v>
      </c>
      <c r="AJ26" s="108">
        <f>IF(INPUT!$J24="OK",$D26*AJ$8/INPUT!AT24,0)</f>
        <v>0</v>
      </c>
      <c r="AK26" s="108">
        <f>IF(INPUT!$J24="OK",$D26*AK$8/INPUT!AU24,0)</f>
        <v>0</v>
      </c>
      <c r="AL26" s="108">
        <f>IF(INPUT!$J24="OK",$D26*AL$8/INPUT!AV24,0)</f>
        <v>0</v>
      </c>
      <c r="AM26" s="108">
        <f>IF(INPUT!$J24="OK",$D26*AM$8/INPUT!AW24,0)</f>
        <v>0</v>
      </c>
      <c r="AN26" s="108">
        <f>IF(INPUT!$J24="OK",$D26*AN$8/INPUT!AX24,0)</f>
        <v>0</v>
      </c>
      <c r="AO26" s="108">
        <f>IF(INPUT!$J24="OK",$D26*AO$8/INPUT!AY24,0)</f>
        <v>0</v>
      </c>
      <c r="AP26" s="108">
        <f>IF(INPUT!$J24="OK",$D26*AP$8/INPUT!AZ24,0)</f>
        <v>0</v>
      </c>
      <c r="AQ26" s="108">
        <f>IF(INPUT!$J24="OK",$D26*AQ$8/INPUT!BA24,0)</f>
        <v>0</v>
      </c>
      <c r="AR26" s="108">
        <f>IF(INPUT!$J24="OK",$D26*AR$8/INPUT!BB24,0)</f>
        <v>0</v>
      </c>
      <c r="AS26" s="108">
        <f>IF(INPUT!$J24="OK",$D26*AS$8/INPUT!BC24,0)</f>
        <v>0</v>
      </c>
      <c r="AT26" s="108">
        <f>IF(INPUT!$J24="OK",$D26*AT$8/INPUT!BD24,0)</f>
        <v>0</v>
      </c>
      <c r="AU26" s="108">
        <f>IF(INPUT!$J24="OK",$D26*AU$8/INPUT!BE24,0)</f>
        <v>0</v>
      </c>
      <c r="AV26" s="108">
        <f>IF(INPUT!$J24="OK",$D26*AV$8/INPUT!BF24,0)</f>
        <v>0</v>
      </c>
      <c r="AW26" s="108">
        <f>IF(INPUT!$J24="OK",$D26*AW$8/INPUT!BG24,0)</f>
        <v>0</v>
      </c>
      <c r="AX26" s="108">
        <f>IF(INPUT!$J24="OK",$D26*AX$8/INPUT!BH24,0)</f>
        <v>0</v>
      </c>
      <c r="AY26" s="108">
        <f>IF(INPUT!$J24="OK",$D26*AY$8/INPUT!BI24,0)</f>
        <v>0</v>
      </c>
      <c r="AZ26" s="108">
        <f>IF(INPUT!$J24="OK",$D26*AZ$8/INPUT!BJ24,0)</f>
        <v>0</v>
      </c>
      <c r="BA26" s="108">
        <f>IF(INPUT!$J24="OK",$D26*BA$8/INPUT!BK24,0)</f>
        <v>0</v>
      </c>
      <c r="BB26" s="108">
        <f>IF(INPUT!$J24="OK",$D26*BB$8/INPUT!BL24,0)</f>
        <v>0</v>
      </c>
      <c r="BC26" s="108">
        <f>IF(INPUT!$J24="OK",$D26*BC$8/INPUT!BM24,0)</f>
        <v>0</v>
      </c>
      <c r="BD26" s="108">
        <f>IF(INPUT!$J24="OK",$D26*BD$8/INPUT!BN24,0)</f>
        <v>0</v>
      </c>
      <c r="BE26" s="108">
        <f>IF(INPUT!$J24="OK",$D26*BE$8/INPUT!BO24,0)</f>
        <v>0</v>
      </c>
      <c r="BF26" s="108">
        <f>IF(INPUT!$J24="OK",$D26*BF$8/INPUT!BP24,0)</f>
        <v>0</v>
      </c>
      <c r="BG26" s="108">
        <f>IF(INPUT!$J24="OK",$D26*BG$8/INPUT!BQ24,0)</f>
        <v>0</v>
      </c>
      <c r="BH26" s="108">
        <f>IF(INPUT!$J24="OK",$D26*BH$8/INPUT!BR24,0)</f>
        <v>0</v>
      </c>
      <c r="BI26" s="108">
        <f>IF(INPUT!$J24="OK",$D26*BI$8/INPUT!BS24,0)</f>
        <v>0</v>
      </c>
      <c r="BJ26" s="108">
        <f>IF(INPUT!$J24="OK",$D26*BJ$8/INPUT!BT24,0)</f>
        <v>0</v>
      </c>
      <c r="BK26" s="108">
        <f>IF(INPUT!$J24="OK",$D26*BK$8/INPUT!BU24,0)</f>
        <v>0</v>
      </c>
      <c r="BL26" s="108">
        <f>IF(INPUT!$J24="OK",$D26*BL$8/INPUT!BV24,0)</f>
        <v>0</v>
      </c>
      <c r="BM26" s="108">
        <f>IF(INPUT!$J24="OK",$D26*BM$8/INPUT!BW24,0)</f>
        <v>0</v>
      </c>
      <c r="BN26" s="108">
        <f>IF(INPUT!$J24="OK",$D26*BN$8/INPUT!BX24,0)</f>
        <v>0</v>
      </c>
      <c r="BO26" s="108">
        <f>IF(INPUT!$J24="OK",$D26*BO$8/INPUT!BY24,0)</f>
        <v>0</v>
      </c>
      <c r="BP26" s="108">
        <f>IF(INPUT!$J24="OK",$D26*BP$8/INPUT!BZ24,0)</f>
        <v>0</v>
      </c>
      <c r="BQ26" s="108">
        <f>IF(INPUT!$J24="OK",$D26*BQ$8/INPUT!CA24,0)</f>
        <v>0</v>
      </c>
      <c r="BR26" s="108">
        <f>IF(INPUT!$J24="OK",$D26*BR$8/INPUT!CB24,0)</f>
        <v>0</v>
      </c>
      <c r="BS26" s="108">
        <f>IF(INPUT!$J24="OK",$D26*BS$8/INPUT!CC24,0)</f>
        <v>0</v>
      </c>
      <c r="BT26" s="108">
        <f>IF(INPUT!$J24="OK",$D26*BT$8/INPUT!CD24,0)</f>
        <v>0</v>
      </c>
      <c r="BU26" s="108">
        <f>IF(INPUT!$J24="OK",$D26*BU$8/INPUT!CE24,0)</f>
        <v>0</v>
      </c>
      <c r="BV26" s="108">
        <f>IF(INPUT!$J24="OK",$D26*BV$8/INPUT!CF24,0)</f>
        <v>0</v>
      </c>
      <c r="BW26" s="108">
        <f>IF(INPUT!$J24="OK",$D26*BW$8/INPUT!CG24,0)</f>
        <v>0</v>
      </c>
      <c r="BX26" s="108">
        <f>IF(INPUT!$J24="OK",$D26*BX$8/INPUT!CH24,0)</f>
        <v>0</v>
      </c>
      <c r="BY26" s="108">
        <f>IF(INPUT!$J24="OK",$D26*BY$8/INPUT!CI24,0)</f>
        <v>0</v>
      </c>
      <c r="BZ26" s="108">
        <f>IF(INPUT!$J24="OK",$D26*BZ$8/INPUT!CJ24,0)</f>
        <v>0</v>
      </c>
      <c r="CA26" s="108">
        <f>IF(INPUT!$J24="OK",$D26*CA$8/INPUT!CK24,0)</f>
        <v>0</v>
      </c>
      <c r="CB26" s="108">
        <f>IF(INPUT!$J24="OK",$D26*CB$8/INPUT!CL24,0)</f>
        <v>0</v>
      </c>
      <c r="CC26" s="108">
        <f>IF(INPUT!$J24="OK",$D26*CC$8/INPUT!CM24,0)</f>
        <v>0</v>
      </c>
      <c r="CD26" s="108">
        <f>IF(INPUT!$J24="OK",$D26*CD$8/INPUT!CN24,0)</f>
        <v>0</v>
      </c>
      <c r="CE26" s="108">
        <f>IF(INPUT!$J24="OK",$D26*CE$8/INPUT!CO24,0)</f>
        <v>0</v>
      </c>
      <c r="CF26" s="108">
        <f>IF(INPUT!$J24="OK",$D26*CF$8/INPUT!CP24,0)</f>
        <v>0</v>
      </c>
      <c r="CG26" s="108">
        <f>IF(INPUT!$J24="OK",$D26*CG$8/INPUT!CQ24,0)</f>
        <v>0</v>
      </c>
      <c r="CH26" s="108">
        <f>IF(INPUT!$J24="OK",$D26*CH$8/INPUT!CR24,0)</f>
        <v>0</v>
      </c>
      <c r="CI26" s="108">
        <f>IF(INPUT!$J24="OK",$D26*CI$8/INPUT!CS24,0)</f>
        <v>0</v>
      </c>
      <c r="CJ26" s="108">
        <f>IF(INPUT!$J24="OK",$D26*CJ$8/INPUT!CT24,0)</f>
        <v>0</v>
      </c>
      <c r="CK26" s="108">
        <f>IF(INPUT!$J24="OK",$D26*CK$8/INPUT!CU24,0)</f>
        <v>0</v>
      </c>
      <c r="CL26" s="108">
        <f>IF(INPUT!$J24="OK",$D26*CL$8/INPUT!CV24,0)</f>
        <v>0</v>
      </c>
      <c r="CM26" s="108">
        <f>IF(INPUT!$J24="OK",$D26*CM$8/INPUT!CW24,0)</f>
        <v>0</v>
      </c>
      <c r="CN26" s="108">
        <f>IF(INPUT!$J24="OK",$D26*CN$8/INPUT!CX24,0)</f>
        <v>0</v>
      </c>
      <c r="CO26" s="108">
        <f>IF(INPUT!$J24="OK",$D26*CO$8/INPUT!CY24,0)</f>
        <v>0</v>
      </c>
      <c r="CP26" s="108">
        <f>IF(INPUT!$J24="OK",$D26*CP$8/INPUT!CZ24,0)</f>
        <v>0</v>
      </c>
      <c r="CQ26" s="108">
        <f>IF(INPUT!$J24="OK",$D26*CQ$8/INPUT!DA24,0)</f>
        <v>0</v>
      </c>
      <c r="CR26" s="108">
        <f>IF(INPUT!$J24="OK",$D26*CR$8/INPUT!DB24,0)</f>
        <v>0</v>
      </c>
      <c r="CS26" s="108">
        <f>IF(INPUT!$J24="OK",$D26*CS$8/INPUT!DC24,0)</f>
        <v>0</v>
      </c>
      <c r="CT26" s="108">
        <f>IF(INPUT!$J24="OK",$D26*CT$8/INPUT!DD24,0)</f>
        <v>0</v>
      </c>
      <c r="CU26" s="108">
        <f>IF(INPUT!$J24="OK",$D26*CU$8/INPUT!DE24,0)</f>
        <v>0</v>
      </c>
      <c r="CV26" s="108">
        <f>IF(INPUT!$J24="OK",$D26*CV$8/INPUT!DF24,0)</f>
        <v>0</v>
      </c>
      <c r="CW26" s="108">
        <f>IF(INPUT!$J24="OK",$D26*CW$8/INPUT!DG24,0)</f>
        <v>0</v>
      </c>
      <c r="CX26" s="108">
        <f>IF(INPUT!$J24="OK",$D26*CX$8/INPUT!DH24,0)</f>
        <v>0</v>
      </c>
      <c r="CY26" s="108">
        <f>IF(INPUT!$J24="OK",$D26*CY$8/INPUT!DI24,0)</f>
        <v>0</v>
      </c>
    </row>
    <row r="27" spans="3:103" x14ac:dyDescent="0.4">
      <c r="C27" s="119">
        <f>INPUT!C25</f>
        <v>0</v>
      </c>
      <c r="D27" s="109">
        <f>INPUT!L25</f>
        <v>1.1386891576449156E-53</v>
      </c>
      <c r="E27" s="108">
        <f>IF(INPUT!$J25="OK",$D27*E$8/INPUT!O25,0)</f>
        <v>0</v>
      </c>
      <c r="F27" s="108">
        <f>IF(INPUT!$J25="OK",$D27*F$8/INPUT!P25,0)</f>
        <v>0</v>
      </c>
      <c r="G27" s="108">
        <f>IF(INPUT!$J25="OK",$D27*G$8/INPUT!Q25,0)</f>
        <v>0</v>
      </c>
      <c r="H27" s="108">
        <f>IF(INPUT!$J25="OK",$D27*H$8/INPUT!R25,0)</f>
        <v>0</v>
      </c>
      <c r="I27" s="108">
        <f>IF(INPUT!$J25="OK",$D27*I$8/INPUT!S25,0)</f>
        <v>0</v>
      </c>
      <c r="J27" s="108">
        <f>IF(INPUT!$J25="OK",$D27*J$8/INPUT!T25,0)</f>
        <v>0</v>
      </c>
      <c r="K27" s="108">
        <f>IF(INPUT!$J25="OK",$D27*K$8/INPUT!U25,0)</f>
        <v>0</v>
      </c>
      <c r="L27" s="108">
        <f>IF(INPUT!$J25="OK",$D27*L$8/INPUT!V25,0)</f>
        <v>0</v>
      </c>
      <c r="M27" s="108">
        <f>IF(INPUT!$J25="OK",$D27*M$8/INPUT!W25,0)</f>
        <v>0</v>
      </c>
      <c r="N27" s="108">
        <f>IF(INPUT!$J25="OK",$D27*N$8/INPUT!X25,0)</f>
        <v>0</v>
      </c>
      <c r="O27" s="108">
        <f>IF(INPUT!$J25="OK",$D27*O$8/INPUT!Y25,0)</f>
        <v>0</v>
      </c>
      <c r="P27" s="108">
        <f>IF(INPUT!$J25="OK",$D27*P$8/INPUT!Z25,0)</f>
        <v>0</v>
      </c>
      <c r="Q27" s="108">
        <f>IF(INPUT!$J25="OK",$D27*Q$8/INPUT!AA25,0)</f>
        <v>0</v>
      </c>
      <c r="R27" s="108">
        <f>IF(INPUT!$J25="OK",$D27*R$8/INPUT!AB25,0)</f>
        <v>0</v>
      </c>
      <c r="S27" s="108">
        <f>IF(INPUT!$J25="OK",$D27*S$8/INPUT!AC25,0)</f>
        <v>0</v>
      </c>
      <c r="T27" s="108">
        <f>IF(INPUT!$J25="OK",$D27*T$8/INPUT!AD25,0)</f>
        <v>0</v>
      </c>
      <c r="U27" s="108">
        <f>IF(INPUT!$J25="OK",$D27*U$8/INPUT!AE25,0)</f>
        <v>0</v>
      </c>
      <c r="V27" s="108">
        <f>IF(INPUT!$J25="OK",$D27*V$8/INPUT!AF25,0)</f>
        <v>0</v>
      </c>
      <c r="W27" s="108">
        <f>IF(INPUT!$J25="OK",$D27*W$8/INPUT!AG25,0)</f>
        <v>0</v>
      </c>
      <c r="X27" s="108">
        <f>IF(INPUT!$J25="OK",$D27*X$8/INPUT!AH25,0)</f>
        <v>0</v>
      </c>
      <c r="Y27" s="108">
        <f>IF(INPUT!$J25="OK",$D27*Y$8/INPUT!AI25,0)</f>
        <v>0</v>
      </c>
      <c r="Z27" s="108">
        <f>IF(INPUT!$J25="OK",$D27*Z$8/INPUT!AJ25,0)</f>
        <v>0</v>
      </c>
      <c r="AA27" s="108">
        <f>IF(INPUT!$J25="OK",$D27*AA$8/INPUT!AK25,0)</f>
        <v>0</v>
      </c>
      <c r="AB27" s="108">
        <f>IF(INPUT!$J25="OK",$D27*AB$8/INPUT!AL25,0)</f>
        <v>0</v>
      </c>
      <c r="AC27" s="108">
        <f>IF(INPUT!$J25="OK",$D27*AC$8/INPUT!AM25,0)</f>
        <v>0</v>
      </c>
      <c r="AD27" s="108">
        <f>IF(INPUT!$J25="OK",$D27*AD$8/INPUT!AN25,0)</f>
        <v>0</v>
      </c>
      <c r="AE27" s="108">
        <f>IF(INPUT!$J25="OK",$D27*AE$8/INPUT!AO25,0)</f>
        <v>0</v>
      </c>
      <c r="AF27" s="108">
        <f>IF(INPUT!$J25="OK",$D27*AF$8/INPUT!AP25,0)</f>
        <v>0</v>
      </c>
      <c r="AG27" s="108">
        <f>IF(INPUT!$J25="OK",$D27*AG$8/INPUT!AQ25,0)</f>
        <v>0</v>
      </c>
      <c r="AH27" s="108">
        <f>IF(INPUT!$J25="OK",$D27*AH$8/INPUT!AR25,0)</f>
        <v>0</v>
      </c>
      <c r="AI27" s="108">
        <f>IF(INPUT!$J25="OK",$D27*AI$8/INPUT!AS25,0)</f>
        <v>0</v>
      </c>
      <c r="AJ27" s="108">
        <f>IF(INPUT!$J25="OK",$D27*AJ$8/INPUT!AT25,0)</f>
        <v>0</v>
      </c>
      <c r="AK27" s="108">
        <f>IF(INPUT!$J25="OK",$D27*AK$8/INPUT!AU25,0)</f>
        <v>0</v>
      </c>
      <c r="AL27" s="108">
        <f>IF(INPUT!$J25="OK",$D27*AL$8/INPUT!AV25,0)</f>
        <v>0</v>
      </c>
      <c r="AM27" s="108">
        <f>IF(INPUT!$J25="OK",$D27*AM$8/INPUT!AW25,0)</f>
        <v>0</v>
      </c>
      <c r="AN27" s="108">
        <f>IF(INPUT!$J25="OK",$D27*AN$8/INPUT!AX25,0)</f>
        <v>0</v>
      </c>
      <c r="AO27" s="108">
        <f>IF(INPUT!$J25="OK",$D27*AO$8/INPUT!AY25,0)</f>
        <v>0</v>
      </c>
      <c r="AP27" s="108">
        <f>IF(INPUT!$J25="OK",$D27*AP$8/INPUT!AZ25,0)</f>
        <v>0</v>
      </c>
      <c r="AQ27" s="108">
        <f>IF(INPUT!$J25="OK",$D27*AQ$8/INPUT!BA25,0)</f>
        <v>0</v>
      </c>
      <c r="AR27" s="108">
        <f>IF(INPUT!$J25="OK",$D27*AR$8/INPUT!BB25,0)</f>
        <v>0</v>
      </c>
      <c r="AS27" s="108">
        <f>IF(INPUT!$J25="OK",$D27*AS$8/INPUT!BC25,0)</f>
        <v>0</v>
      </c>
      <c r="AT27" s="108">
        <f>IF(INPUT!$J25="OK",$D27*AT$8/INPUT!BD25,0)</f>
        <v>0</v>
      </c>
      <c r="AU27" s="108">
        <f>IF(INPUT!$J25="OK",$D27*AU$8/INPUT!BE25,0)</f>
        <v>0</v>
      </c>
      <c r="AV27" s="108">
        <f>IF(INPUT!$J25="OK",$D27*AV$8/INPUT!BF25,0)</f>
        <v>0</v>
      </c>
      <c r="AW27" s="108">
        <f>IF(INPUT!$J25="OK",$D27*AW$8/INPUT!BG25,0)</f>
        <v>0</v>
      </c>
      <c r="AX27" s="108">
        <f>IF(INPUT!$J25="OK",$D27*AX$8/INPUT!BH25,0)</f>
        <v>0</v>
      </c>
      <c r="AY27" s="108">
        <f>IF(INPUT!$J25="OK",$D27*AY$8/INPUT!BI25,0)</f>
        <v>0</v>
      </c>
      <c r="AZ27" s="108">
        <f>IF(INPUT!$J25="OK",$D27*AZ$8/INPUT!BJ25,0)</f>
        <v>0</v>
      </c>
      <c r="BA27" s="108">
        <f>IF(INPUT!$J25="OK",$D27*BA$8/INPUT!BK25,0)</f>
        <v>0</v>
      </c>
      <c r="BB27" s="108">
        <f>IF(INPUT!$J25="OK",$D27*BB$8/INPUT!BL25,0)</f>
        <v>0</v>
      </c>
      <c r="BC27" s="108">
        <f>IF(INPUT!$J25="OK",$D27*BC$8/INPUT!BM25,0)</f>
        <v>0</v>
      </c>
      <c r="BD27" s="108">
        <f>IF(INPUT!$J25="OK",$D27*BD$8/INPUT!BN25,0)</f>
        <v>0</v>
      </c>
      <c r="BE27" s="108">
        <f>IF(INPUT!$J25="OK",$D27*BE$8/INPUT!BO25,0)</f>
        <v>0</v>
      </c>
      <c r="BF27" s="108">
        <f>IF(INPUT!$J25="OK",$D27*BF$8/INPUT!BP25,0)</f>
        <v>0</v>
      </c>
      <c r="BG27" s="108">
        <f>IF(INPUT!$J25="OK",$D27*BG$8/INPUT!BQ25,0)</f>
        <v>0</v>
      </c>
      <c r="BH27" s="108">
        <f>IF(INPUT!$J25="OK",$D27*BH$8/INPUT!BR25,0)</f>
        <v>0</v>
      </c>
      <c r="BI27" s="108">
        <f>IF(INPUT!$J25="OK",$D27*BI$8/INPUT!BS25,0)</f>
        <v>0</v>
      </c>
      <c r="BJ27" s="108">
        <f>IF(INPUT!$J25="OK",$D27*BJ$8/INPUT!BT25,0)</f>
        <v>0</v>
      </c>
      <c r="BK27" s="108">
        <f>IF(INPUT!$J25="OK",$D27*BK$8/INPUT!BU25,0)</f>
        <v>0</v>
      </c>
      <c r="BL27" s="108">
        <f>IF(INPUT!$J25="OK",$D27*BL$8/INPUT!BV25,0)</f>
        <v>0</v>
      </c>
      <c r="BM27" s="108">
        <f>IF(INPUT!$J25="OK",$D27*BM$8/INPUT!BW25,0)</f>
        <v>0</v>
      </c>
      <c r="BN27" s="108">
        <f>IF(INPUT!$J25="OK",$D27*BN$8/INPUT!BX25,0)</f>
        <v>0</v>
      </c>
      <c r="BO27" s="108">
        <f>IF(INPUT!$J25="OK",$D27*BO$8/INPUT!BY25,0)</f>
        <v>0</v>
      </c>
      <c r="BP27" s="108">
        <f>IF(INPUT!$J25="OK",$D27*BP$8/INPUT!BZ25,0)</f>
        <v>0</v>
      </c>
      <c r="BQ27" s="108">
        <f>IF(INPUT!$J25="OK",$D27*BQ$8/INPUT!CA25,0)</f>
        <v>0</v>
      </c>
      <c r="BR27" s="108">
        <f>IF(INPUT!$J25="OK",$D27*BR$8/INPUT!CB25,0)</f>
        <v>0</v>
      </c>
      <c r="BS27" s="108">
        <f>IF(INPUT!$J25="OK",$D27*BS$8/INPUT!CC25,0)</f>
        <v>0</v>
      </c>
      <c r="BT27" s="108">
        <f>IF(INPUT!$J25="OK",$D27*BT$8/INPUT!CD25,0)</f>
        <v>0</v>
      </c>
      <c r="BU27" s="108">
        <f>IF(INPUT!$J25="OK",$D27*BU$8/INPUT!CE25,0)</f>
        <v>0</v>
      </c>
      <c r="BV27" s="108">
        <f>IF(INPUT!$J25="OK",$D27*BV$8/INPUT!CF25,0)</f>
        <v>0</v>
      </c>
      <c r="BW27" s="108">
        <f>IF(INPUT!$J25="OK",$D27*BW$8/INPUT!CG25,0)</f>
        <v>0</v>
      </c>
      <c r="BX27" s="108">
        <f>IF(INPUT!$J25="OK",$D27*BX$8/INPUT!CH25,0)</f>
        <v>0</v>
      </c>
      <c r="BY27" s="108">
        <f>IF(INPUT!$J25="OK",$D27*BY$8/INPUT!CI25,0)</f>
        <v>0</v>
      </c>
      <c r="BZ27" s="108">
        <f>IF(INPUT!$J25="OK",$D27*BZ$8/INPUT!CJ25,0)</f>
        <v>0</v>
      </c>
      <c r="CA27" s="108">
        <f>IF(INPUT!$J25="OK",$D27*CA$8/INPUT!CK25,0)</f>
        <v>0</v>
      </c>
      <c r="CB27" s="108">
        <f>IF(INPUT!$J25="OK",$D27*CB$8/INPUT!CL25,0)</f>
        <v>0</v>
      </c>
      <c r="CC27" s="108">
        <f>IF(INPUT!$J25="OK",$D27*CC$8/INPUT!CM25,0)</f>
        <v>0</v>
      </c>
      <c r="CD27" s="108">
        <f>IF(INPUT!$J25="OK",$D27*CD$8/INPUT!CN25,0)</f>
        <v>0</v>
      </c>
      <c r="CE27" s="108">
        <f>IF(INPUT!$J25="OK",$D27*CE$8/INPUT!CO25,0)</f>
        <v>0</v>
      </c>
      <c r="CF27" s="108">
        <f>IF(INPUT!$J25="OK",$D27*CF$8/INPUT!CP25,0)</f>
        <v>0</v>
      </c>
      <c r="CG27" s="108">
        <f>IF(INPUT!$J25="OK",$D27*CG$8/INPUT!CQ25,0)</f>
        <v>0</v>
      </c>
      <c r="CH27" s="108">
        <f>IF(INPUT!$J25="OK",$D27*CH$8/INPUT!CR25,0)</f>
        <v>0</v>
      </c>
      <c r="CI27" s="108">
        <f>IF(INPUT!$J25="OK",$D27*CI$8/INPUT!CS25,0)</f>
        <v>0</v>
      </c>
      <c r="CJ27" s="108">
        <f>IF(INPUT!$J25="OK",$D27*CJ$8/INPUT!CT25,0)</f>
        <v>0</v>
      </c>
      <c r="CK27" s="108">
        <f>IF(INPUT!$J25="OK",$D27*CK$8/INPUT!CU25,0)</f>
        <v>0</v>
      </c>
      <c r="CL27" s="108">
        <f>IF(INPUT!$J25="OK",$D27*CL$8/INPUT!CV25,0)</f>
        <v>0</v>
      </c>
      <c r="CM27" s="108">
        <f>IF(INPUT!$J25="OK",$D27*CM$8/INPUT!CW25,0)</f>
        <v>0</v>
      </c>
      <c r="CN27" s="108">
        <f>IF(INPUT!$J25="OK",$D27*CN$8/INPUT!CX25,0)</f>
        <v>0</v>
      </c>
      <c r="CO27" s="108">
        <f>IF(INPUT!$J25="OK",$D27*CO$8/INPUT!CY25,0)</f>
        <v>0</v>
      </c>
      <c r="CP27" s="108">
        <f>IF(INPUT!$J25="OK",$D27*CP$8/INPUT!CZ25,0)</f>
        <v>0</v>
      </c>
      <c r="CQ27" s="108">
        <f>IF(INPUT!$J25="OK",$D27*CQ$8/INPUT!DA25,0)</f>
        <v>0</v>
      </c>
      <c r="CR27" s="108">
        <f>IF(INPUT!$J25="OK",$D27*CR$8/INPUT!DB25,0)</f>
        <v>0</v>
      </c>
      <c r="CS27" s="108">
        <f>IF(INPUT!$J25="OK",$D27*CS$8/INPUT!DC25,0)</f>
        <v>0</v>
      </c>
      <c r="CT27" s="108">
        <f>IF(INPUT!$J25="OK",$D27*CT$8/INPUT!DD25,0)</f>
        <v>0</v>
      </c>
      <c r="CU27" s="108">
        <f>IF(INPUT!$J25="OK",$D27*CU$8/INPUT!DE25,0)</f>
        <v>0</v>
      </c>
      <c r="CV27" s="108">
        <f>IF(INPUT!$J25="OK",$D27*CV$8/INPUT!DF25,0)</f>
        <v>0</v>
      </c>
      <c r="CW27" s="108">
        <f>IF(INPUT!$J25="OK",$D27*CW$8/INPUT!DG25,0)</f>
        <v>0</v>
      </c>
      <c r="CX27" s="108">
        <f>IF(INPUT!$J25="OK",$D27*CX$8/INPUT!DH25,0)</f>
        <v>0</v>
      </c>
      <c r="CY27" s="108">
        <f>IF(INPUT!$J25="OK",$D27*CY$8/INPUT!DI25,0)</f>
        <v>0</v>
      </c>
    </row>
    <row r="28" spans="3:103" x14ac:dyDescent="0.4">
      <c r="C28" s="119">
        <f>INPUT!C26</f>
        <v>0</v>
      </c>
      <c r="D28" s="109">
        <f>INPUT!L26</f>
        <v>1.1386891576449156E-53</v>
      </c>
      <c r="E28" s="108">
        <f>IF(INPUT!$J26="OK",$D28*E$8/INPUT!O26,0)</f>
        <v>0</v>
      </c>
      <c r="F28" s="108">
        <f>IF(INPUT!$J26="OK",$D28*F$8/INPUT!P26,0)</f>
        <v>0</v>
      </c>
      <c r="G28" s="108">
        <f>IF(INPUT!$J26="OK",$D28*G$8/INPUT!Q26,0)</f>
        <v>0</v>
      </c>
      <c r="H28" s="108">
        <f>IF(INPUT!$J26="OK",$D28*H$8/INPUT!R26,0)</f>
        <v>0</v>
      </c>
      <c r="I28" s="108">
        <f>IF(INPUT!$J26="OK",$D28*I$8/INPUT!S26,0)</f>
        <v>0</v>
      </c>
      <c r="J28" s="108">
        <f>IF(INPUT!$J26="OK",$D28*J$8/INPUT!T26,0)</f>
        <v>0</v>
      </c>
      <c r="K28" s="108">
        <f>IF(INPUT!$J26="OK",$D28*K$8/INPUT!U26,0)</f>
        <v>0</v>
      </c>
      <c r="L28" s="108">
        <f>IF(INPUT!$J26="OK",$D28*L$8/INPUT!V26,0)</f>
        <v>0</v>
      </c>
      <c r="M28" s="108">
        <f>IF(INPUT!$J26="OK",$D28*M$8/INPUT!W26,0)</f>
        <v>0</v>
      </c>
      <c r="N28" s="108">
        <f>IF(INPUT!$J26="OK",$D28*N$8/INPUT!X26,0)</f>
        <v>0</v>
      </c>
      <c r="O28" s="108">
        <f>IF(INPUT!$J26="OK",$D28*O$8/INPUT!Y26,0)</f>
        <v>0</v>
      </c>
      <c r="P28" s="108">
        <f>IF(INPUT!$J26="OK",$D28*P$8/INPUT!Z26,0)</f>
        <v>0</v>
      </c>
      <c r="Q28" s="108">
        <f>IF(INPUT!$J26="OK",$D28*Q$8/INPUT!AA26,0)</f>
        <v>0</v>
      </c>
      <c r="R28" s="108">
        <f>IF(INPUT!$J26="OK",$D28*R$8/INPUT!AB26,0)</f>
        <v>0</v>
      </c>
      <c r="S28" s="108">
        <f>IF(INPUT!$J26="OK",$D28*S$8/INPUT!AC26,0)</f>
        <v>0</v>
      </c>
      <c r="T28" s="108">
        <f>IF(INPUT!$J26="OK",$D28*T$8/INPUT!AD26,0)</f>
        <v>0</v>
      </c>
      <c r="U28" s="108">
        <f>IF(INPUT!$J26="OK",$D28*U$8/INPUT!AE26,0)</f>
        <v>0</v>
      </c>
      <c r="V28" s="108">
        <f>IF(INPUT!$J26="OK",$D28*V$8/INPUT!AF26,0)</f>
        <v>0</v>
      </c>
      <c r="W28" s="108">
        <f>IF(INPUT!$J26="OK",$D28*W$8/INPUT!AG26,0)</f>
        <v>0</v>
      </c>
      <c r="X28" s="108">
        <f>IF(INPUT!$J26="OK",$D28*X$8/INPUT!AH26,0)</f>
        <v>0</v>
      </c>
      <c r="Y28" s="108">
        <f>IF(INPUT!$J26="OK",$D28*Y$8/INPUT!AI26,0)</f>
        <v>0</v>
      </c>
      <c r="Z28" s="108">
        <f>IF(INPUT!$J26="OK",$D28*Z$8/INPUT!AJ26,0)</f>
        <v>0</v>
      </c>
      <c r="AA28" s="108">
        <f>IF(INPUT!$J26="OK",$D28*AA$8/INPUT!AK26,0)</f>
        <v>0</v>
      </c>
      <c r="AB28" s="108">
        <f>IF(INPUT!$J26="OK",$D28*AB$8/INPUT!AL26,0)</f>
        <v>0</v>
      </c>
      <c r="AC28" s="108">
        <f>IF(INPUT!$J26="OK",$D28*AC$8/INPUT!AM26,0)</f>
        <v>0</v>
      </c>
      <c r="AD28" s="108">
        <f>IF(INPUT!$J26="OK",$D28*AD$8/INPUT!AN26,0)</f>
        <v>0</v>
      </c>
      <c r="AE28" s="108">
        <f>IF(INPUT!$J26="OK",$D28*AE$8/INPUT!AO26,0)</f>
        <v>0</v>
      </c>
      <c r="AF28" s="108">
        <f>IF(INPUT!$J26="OK",$D28*AF$8/INPUT!AP26,0)</f>
        <v>0</v>
      </c>
      <c r="AG28" s="108">
        <f>IF(INPUT!$J26="OK",$D28*AG$8/INPUT!AQ26,0)</f>
        <v>0</v>
      </c>
      <c r="AH28" s="108">
        <f>IF(INPUT!$J26="OK",$D28*AH$8/INPUT!AR26,0)</f>
        <v>0</v>
      </c>
      <c r="AI28" s="108">
        <f>IF(INPUT!$J26="OK",$D28*AI$8/INPUT!AS26,0)</f>
        <v>0</v>
      </c>
      <c r="AJ28" s="108">
        <f>IF(INPUT!$J26="OK",$D28*AJ$8/INPUT!AT26,0)</f>
        <v>0</v>
      </c>
      <c r="AK28" s="108">
        <f>IF(INPUT!$J26="OK",$D28*AK$8/INPUT!AU26,0)</f>
        <v>0</v>
      </c>
      <c r="AL28" s="108">
        <f>IF(INPUT!$J26="OK",$D28*AL$8/INPUT!AV26,0)</f>
        <v>0</v>
      </c>
      <c r="AM28" s="108">
        <f>IF(INPUT!$J26="OK",$D28*AM$8/INPUT!AW26,0)</f>
        <v>0</v>
      </c>
      <c r="AN28" s="108">
        <f>IF(INPUT!$J26="OK",$D28*AN$8/INPUT!AX26,0)</f>
        <v>0</v>
      </c>
      <c r="AO28" s="108">
        <f>IF(INPUT!$J26="OK",$D28*AO$8/INPUT!AY26,0)</f>
        <v>0</v>
      </c>
      <c r="AP28" s="108">
        <f>IF(INPUT!$J26="OK",$D28*AP$8/INPUT!AZ26,0)</f>
        <v>0</v>
      </c>
      <c r="AQ28" s="108">
        <f>IF(INPUT!$J26="OK",$D28*AQ$8/INPUT!BA26,0)</f>
        <v>0</v>
      </c>
      <c r="AR28" s="108">
        <f>IF(INPUT!$J26="OK",$D28*AR$8/INPUT!BB26,0)</f>
        <v>0</v>
      </c>
      <c r="AS28" s="108">
        <f>IF(INPUT!$J26="OK",$D28*AS$8/INPUT!BC26,0)</f>
        <v>0</v>
      </c>
      <c r="AT28" s="108">
        <f>IF(INPUT!$J26="OK",$D28*AT$8/INPUT!BD26,0)</f>
        <v>0</v>
      </c>
      <c r="AU28" s="108">
        <f>IF(INPUT!$J26="OK",$D28*AU$8/INPUT!BE26,0)</f>
        <v>0</v>
      </c>
      <c r="AV28" s="108">
        <f>IF(INPUT!$J26="OK",$D28*AV$8/INPUT!BF26,0)</f>
        <v>0</v>
      </c>
      <c r="AW28" s="108">
        <f>IF(INPUT!$J26="OK",$D28*AW$8/INPUT!BG26,0)</f>
        <v>0</v>
      </c>
      <c r="AX28" s="108">
        <f>IF(INPUT!$J26="OK",$D28*AX$8/INPUT!BH26,0)</f>
        <v>0</v>
      </c>
      <c r="AY28" s="108">
        <f>IF(INPUT!$J26="OK",$D28*AY$8/INPUT!BI26,0)</f>
        <v>0</v>
      </c>
      <c r="AZ28" s="108">
        <f>IF(INPUT!$J26="OK",$D28*AZ$8/INPUT!BJ26,0)</f>
        <v>0</v>
      </c>
      <c r="BA28" s="108">
        <f>IF(INPUT!$J26="OK",$D28*BA$8/INPUT!BK26,0)</f>
        <v>0</v>
      </c>
      <c r="BB28" s="108">
        <f>IF(INPUT!$J26="OK",$D28*BB$8/INPUT!BL26,0)</f>
        <v>0</v>
      </c>
      <c r="BC28" s="108">
        <f>IF(INPUT!$J26="OK",$D28*BC$8/INPUT!BM26,0)</f>
        <v>0</v>
      </c>
      <c r="BD28" s="108">
        <f>IF(INPUT!$J26="OK",$D28*BD$8/INPUT!BN26,0)</f>
        <v>0</v>
      </c>
      <c r="BE28" s="108">
        <f>IF(INPUT!$J26="OK",$D28*BE$8/INPUT!BO26,0)</f>
        <v>0</v>
      </c>
      <c r="BF28" s="108">
        <f>IF(INPUT!$J26="OK",$D28*BF$8/INPUT!BP26,0)</f>
        <v>0</v>
      </c>
      <c r="BG28" s="108">
        <f>IF(INPUT!$J26="OK",$D28*BG$8/INPUT!BQ26,0)</f>
        <v>0</v>
      </c>
      <c r="BH28" s="108">
        <f>IF(INPUT!$J26="OK",$D28*BH$8/INPUT!BR26,0)</f>
        <v>0</v>
      </c>
      <c r="BI28" s="108">
        <f>IF(INPUT!$J26="OK",$D28*BI$8/INPUT!BS26,0)</f>
        <v>0</v>
      </c>
      <c r="BJ28" s="108">
        <f>IF(INPUT!$J26="OK",$D28*BJ$8/INPUT!BT26,0)</f>
        <v>0</v>
      </c>
      <c r="BK28" s="108">
        <f>IF(INPUT!$J26="OK",$D28*BK$8/INPUT!BU26,0)</f>
        <v>0</v>
      </c>
      <c r="BL28" s="108">
        <f>IF(INPUT!$J26="OK",$D28*BL$8/INPUT!BV26,0)</f>
        <v>0</v>
      </c>
      <c r="BM28" s="108">
        <f>IF(INPUT!$J26="OK",$D28*BM$8/INPUT!BW26,0)</f>
        <v>0</v>
      </c>
      <c r="BN28" s="108">
        <f>IF(INPUT!$J26="OK",$D28*BN$8/INPUT!BX26,0)</f>
        <v>0</v>
      </c>
      <c r="BO28" s="108">
        <f>IF(INPUT!$J26="OK",$D28*BO$8/INPUT!BY26,0)</f>
        <v>0</v>
      </c>
      <c r="BP28" s="108">
        <f>IF(INPUT!$J26="OK",$D28*BP$8/INPUT!BZ26,0)</f>
        <v>0</v>
      </c>
      <c r="BQ28" s="108">
        <f>IF(INPUT!$J26="OK",$D28*BQ$8/INPUT!CA26,0)</f>
        <v>0</v>
      </c>
      <c r="BR28" s="108">
        <f>IF(INPUT!$J26="OK",$D28*BR$8/INPUT!CB26,0)</f>
        <v>0</v>
      </c>
      <c r="BS28" s="108">
        <f>IF(INPUT!$J26="OK",$D28*BS$8/INPUT!CC26,0)</f>
        <v>0</v>
      </c>
      <c r="BT28" s="108">
        <f>IF(INPUT!$J26="OK",$D28*BT$8/INPUT!CD26,0)</f>
        <v>0</v>
      </c>
      <c r="BU28" s="108">
        <f>IF(INPUT!$J26="OK",$D28*BU$8/INPUT!CE26,0)</f>
        <v>0</v>
      </c>
      <c r="BV28" s="108">
        <f>IF(INPUT!$J26="OK",$D28*BV$8/INPUT!CF26,0)</f>
        <v>0</v>
      </c>
      <c r="BW28" s="108">
        <f>IF(INPUT!$J26="OK",$D28*BW$8/INPUT!CG26,0)</f>
        <v>0</v>
      </c>
      <c r="BX28" s="108">
        <f>IF(INPUT!$J26="OK",$D28*BX$8/INPUT!CH26,0)</f>
        <v>0</v>
      </c>
      <c r="BY28" s="108">
        <f>IF(INPUT!$J26="OK",$D28*BY$8/INPUT!CI26,0)</f>
        <v>0</v>
      </c>
      <c r="BZ28" s="108">
        <f>IF(INPUT!$J26="OK",$D28*BZ$8/INPUT!CJ26,0)</f>
        <v>0</v>
      </c>
      <c r="CA28" s="108">
        <f>IF(INPUT!$J26="OK",$D28*CA$8/INPUT!CK26,0)</f>
        <v>0</v>
      </c>
      <c r="CB28" s="108">
        <f>IF(INPUT!$J26="OK",$D28*CB$8/INPUT!CL26,0)</f>
        <v>0</v>
      </c>
      <c r="CC28" s="108">
        <f>IF(INPUT!$J26="OK",$D28*CC$8/INPUT!CM26,0)</f>
        <v>0</v>
      </c>
      <c r="CD28" s="108">
        <f>IF(INPUT!$J26="OK",$D28*CD$8/INPUT!CN26,0)</f>
        <v>0</v>
      </c>
      <c r="CE28" s="108">
        <f>IF(INPUT!$J26="OK",$D28*CE$8/INPUT!CO26,0)</f>
        <v>0</v>
      </c>
      <c r="CF28" s="108">
        <f>IF(INPUT!$J26="OK",$D28*CF$8/INPUT!CP26,0)</f>
        <v>0</v>
      </c>
      <c r="CG28" s="108">
        <f>IF(INPUT!$J26="OK",$D28*CG$8/INPUT!CQ26,0)</f>
        <v>0</v>
      </c>
      <c r="CH28" s="108">
        <f>IF(INPUT!$J26="OK",$D28*CH$8/INPUT!CR26,0)</f>
        <v>0</v>
      </c>
      <c r="CI28" s="108">
        <f>IF(INPUT!$J26="OK",$D28*CI$8/INPUT!CS26,0)</f>
        <v>0</v>
      </c>
      <c r="CJ28" s="108">
        <f>IF(INPUT!$J26="OK",$D28*CJ$8/INPUT!CT26,0)</f>
        <v>0</v>
      </c>
      <c r="CK28" s="108">
        <f>IF(INPUT!$J26="OK",$D28*CK$8/INPUT!CU26,0)</f>
        <v>0</v>
      </c>
      <c r="CL28" s="108">
        <f>IF(INPUT!$J26="OK",$D28*CL$8/INPUT!CV26,0)</f>
        <v>0</v>
      </c>
      <c r="CM28" s="108">
        <f>IF(INPUT!$J26="OK",$D28*CM$8/INPUT!CW26,0)</f>
        <v>0</v>
      </c>
      <c r="CN28" s="108">
        <f>IF(INPUT!$J26="OK",$D28*CN$8/INPUT!CX26,0)</f>
        <v>0</v>
      </c>
      <c r="CO28" s="108">
        <f>IF(INPUT!$J26="OK",$D28*CO$8/INPUT!CY26,0)</f>
        <v>0</v>
      </c>
      <c r="CP28" s="108">
        <f>IF(INPUT!$J26="OK",$D28*CP$8/INPUT!CZ26,0)</f>
        <v>0</v>
      </c>
      <c r="CQ28" s="108">
        <f>IF(INPUT!$J26="OK",$D28*CQ$8/INPUT!DA26,0)</f>
        <v>0</v>
      </c>
      <c r="CR28" s="108">
        <f>IF(INPUT!$J26="OK",$D28*CR$8/INPUT!DB26,0)</f>
        <v>0</v>
      </c>
      <c r="CS28" s="108">
        <f>IF(INPUT!$J26="OK",$D28*CS$8/INPUT!DC26,0)</f>
        <v>0</v>
      </c>
      <c r="CT28" s="108">
        <f>IF(INPUT!$J26="OK",$D28*CT$8/INPUT!DD26,0)</f>
        <v>0</v>
      </c>
      <c r="CU28" s="108">
        <f>IF(INPUT!$J26="OK",$D28*CU$8/INPUT!DE26,0)</f>
        <v>0</v>
      </c>
      <c r="CV28" s="108">
        <f>IF(INPUT!$J26="OK",$D28*CV$8/INPUT!DF26,0)</f>
        <v>0</v>
      </c>
      <c r="CW28" s="108">
        <f>IF(INPUT!$J26="OK",$D28*CW$8/INPUT!DG26,0)</f>
        <v>0</v>
      </c>
      <c r="CX28" s="108">
        <f>IF(INPUT!$J26="OK",$D28*CX$8/INPUT!DH26,0)</f>
        <v>0</v>
      </c>
      <c r="CY28" s="108">
        <f>IF(INPUT!$J26="OK",$D28*CY$8/INPUT!DI26,0)</f>
        <v>0</v>
      </c>
    </row>
    <row r="29" spans="3:103" x14ac:dyDescent="0.4">
      <c r="C29" s="119">
        <f>INPUT!C27</f>
        <v>0</v>
      </c>
      <c r="D29" s="109">
        <f>INPUT!L27</f>
        <v>1.1386891576449156E-53</v>
      </c>
      <c r="E29" s="108">
        <f>IF(INPUT!$J27="OK",$D29*E$8/INPUT!O27,0)</f>
        <v>0</v>
      </c>
      <c r="F29" s="108">
        <f>IF(INPUT!$J27="OK",$D29*F$8/INPUT!P27,0)</f>
        <v>0</v>
      </c>
      <c r="G29" s="108">
        <f>IF(INPUT!$J27="OK",$D29*G$8/INPUT!Q27,0)</f>
        <v>0</v>
      </c>
      <c r="H29" s="108">
        <f>IF(INPUT!$J27="OK",$D29*H$8/INPUT!R27,0)</f>
        <v>0</v>
      </c>
      <c r="I29" s="108">
        <f>IF(INPUT!$J27="OK",$D29*I$8/INPUT!S27,0)</f>
        <v>0</v>
      </c>
      <c r="J29" s="108">
        <f>IF(INPUT!$J27="OK",$D29*J$8/INPUT!T27,0)</f>
        <v>0</v>
      </c>
      <c r="K29" s="108">
        <f>IF(INPUT!$J27="OK",$D29*K$8/INPUT!U27,0)</f>
        <v>0</v>
      </c>
      <c r="L29" s="108">
        <f>IF(INPUT!$J27="OK",$D29*L$8/INPUT!V27,0)</f>
        <v>0</v>
      </c>
      <c r="M29" s="108">
        <f>IF(INPUT!$J27="OK",$D29*M$8/INPUT!W27,0)</f>
        <v>0</v>
      </c>
      <c r="N29" s="108">
        <f>IF(INPUT!$J27="OK",$D29*N$8/INPUT!X27,0)</f>
        <v>0</v>
      </c>
      <c r="O29" s="108">
        <f>IF(INPUT!$J27="OK",$D29*O$8/INPUT!Y27,0)</f>
        <v>0</v>
      </c>
      <c r="P29" s="108">
        <f>IF(INPUT!$J27="OK",$D29*P$8/INPUT!Z27,0)</f>
        <v>0</v>
      </c>
      <c r="Q29" s="108">
        <f>IF(INPUT!$J27="OK",$D29*Q$8/INPUT!AA27,0)</f>
        <v>0</v>
      </c>
      <c r="R29" s="108">
        <f>IF(INPUT!$J27="OK",$D29*R$8/INPUT!AB27,0)</f>
        <v>0</v>
      </c>
      <c r="S29" s="108">
        <f>IF(INPUT!$J27="OK",$D29*S$8/INPUT!AC27,0)</f>
        <v>0</v>
      </c>
      <c r="T29" s="108">
        <f>IF(INPUT!$J27="OK",$D29*T$8/INPUT!AD27,0)</f>
        <v>0</v>
      </c>
      <c r="U29" s="108">
        <f>IF(INPUT!$J27="OK",$D29*U$8/INPUT!AE27,0)</f>
        <v>0</v>
      </c>
      <c r="V29" s="108">
        <f>IF(INPUT!$J27="OK",$D29*V$8/INPUT!AF27,0)</f>
        <v>0</v>
      </c>
      <c r="W29" s="108">
        <f>IF(INPUT!$J27="OK",$D29*W$8/INPUT!AG27,0)</f>
        <v>0</v>
      </c>
      <c r="X29" s="108">
        <f>IF(INPUT!$J27="OK",$D29*X$8/INPUT!AH27,0)</f>
        <v>0</v>
      </c>
      <c r="Y29" s="108">
        <f>IF(INPUT!$J27="OK",$D29*Y$8/INPUT!AI27,0)</f>
        <v>0</v>
      </c>
      <c r="Z29" s="108">
        <f>IF(INPUT!$J27="OK",$D29*Z$8/INPUT!AJ27,0)</f>
        <v>0</v>
      </c>
      <c r="AA29" s="108">
        <f>IF(INPUT!$J27="OK",$D29*AA$8/INPUT!AK27,0)</f>
        <v>0</v>
      </c>
      <c r="AB29" s="108">
        <f>IF(INPUT!$J27="OK",$D29*AB$8/INPUT!AL27,0)</f>
        <v>0</v>
      </c>
      <c r="AC29" s="108">
        <f>IF(INPUT!$J27="OK",$D29*AC$8/INPUT!AM27,0)</f>
        <v>0</v>
      </c>
      <c r="AD29" s="108">
        <f>IF(INPUT!$J27="OK",$D29*AD$8/INPUT!AN27,0)</f>
        <v>0</v>
      </c>
      <c r="AE29" s="108">
        <f>IF(INPUT!$J27="OK",$D29*AE$8/INPUT!AO27,0)</f>
        <v>0</v>
      </c>
      <c r="AF29" s="108">
        <f>IF(INPUT!$J27="OK",$D29*AF$8/INPUT!AP27,0)</f>
        <v>0</v>
      </c>
      <c r="AG29" s="108">
        <f>IF(INPUT!$J27="OK",$D29*AG$8/INPUT!AQ27,0)</f>
        <v>0</v>
      </c>
      <c r="AH29" s="108">
        <f>IF(INPUT!$J27="OK",$D29*AH$8/INPUT!AR27,0)</f>
        <v>0</v>
      </c>
      <c r="AI29" s="108">
        <f>IF(INPUT!$J27="OK",$D29*AI$8/INPUT!AS27,0)</f>
        <v>0</v>
      </c>
      <c r="AJ29" s="108">
        <f>IF(INPUT!$J27="OK",$D29*AJ$8/INPUT!AT27,0)</f>
        <v>0</v>
      </c>
      <c r="AK29" s="108">
        <f>IF(INPUT!$J27="OK",$D29*AK$8/INPUT!AU27,0)</f>
        <v>0</v>
      </c>
      <c r="AL29" s="108">
        <f>IF(INPUT!$J27="OK",$D29*AL$8/INPUT!AV27,0)</f>
        <v>0</v>
      </c>
      <c r="AM29" s="108">
        <f>IF(INPUT!$J27="OK",$D29*AM$8/INPUT!AW27,0)</f>
        <v>0</v>
      </c>
      <c r="AN29" s="108">
        <f>IF(INPUT!$J27="OK",$D29*AN$8/INPUT!AX27,0)</f>
        <v>0</v>
      </c>
      <c r="AO29" s="108">
        <f>IF(INPUT!$J27="OK",$D29*AO$8/INPUT!AY27,0)</f>
        <v>0</v>
      </c>
      <c r="AP29" s="108">
        <f>IF(INPUT!$J27="OK",$D29*AP$8/INPUT!AZ27,0)</f>
        <v>0</v>
      </c>
      <c r="AQ29" s="108">
        <f>IF(INPUT!$J27="OK",$D29*AQ$8/INPUT!BA27,0)</f>
        <v>0</v>
      </c>
      <c r="AR29" s="108">
        <f>IF(INPUT!$J27="OK",$D29*AR$8/INPUT!BB27,0)</f>
        <v>0</v>
      </c>
      <c r="AS29" s="108">
        <f>IF(INPUT!$J27="OK",$D29*AS$8/INPUT!BC27,0)</f>
        <v>0</v>
      </c>
      <c r="AT29" s="108">
        <f>IF(INPUT!$J27="OK",$D29*AT$8/INPUT!BD27,0)</f>
        <v>0</v>
      </c>
      <c r="AU29" s="108">
        <f>IF(INPUT!$J27="OK",$D29*AU$8/INPUT!BE27,0)</f>
        <v>0</v>
      </c>
      <c r="AV29" s="108">
        <f>IF(INPUT!$J27="OK",$D29*AV$8/INPUT!BF27,0)</f>
        <v>0</v>
      </c>
      <c r="AW29" s="108">
        <f>IF(INPUT!$J27="OK",$D29*AW$8/INPUT!BG27,0)</f>
        <v>0</v>
      </c>
      <c r="AX29" s="108">
        <f>IF(INPUT!$J27="OK",$D29*AX$8/INPUT!BH27,0)</f>
        <v>0</v>
      </c>
      <c r="AY29" s="108">
        <f>IF(INPUT!$J27="OK",$D29*AY$8/INPUT!BI27,0)</f>
        <v>0</v>
      </c>
      <c r="AZ29" s="108">
        <f>IF(INPUT!$J27="OK",$D29*AZ$8/INPUT!BJ27,0)</f>
        <v>0</v>
      </c>
      <c r="BA29" s="108">
        <f>IF(INPUT!$J27="OK",$D29*BA$8/INPUT!BK27,0)</f>
        <v>0</v>
      </c>
      <c r="BB29" s="108">
        <f>IF(INPUT!$J27="OK",$D29*BB$8/INPUT!BL27,0)</f>
        <v>0</v>
      </c>
      <c r="BC29" s="108">
        <f>IF(INPUT!$J27="OK",$D29*BC$8/INPUT!BM27,0)</f>
        <v>0</v>
      </c>
      <c r="BD29" s="108">
        <f>IF(INPUT!$J27="OK",$D29*BD$8/INPUT!BN27,0)</f>
        <v>0</v>
      </c>
      <c r="BE29" s="108">
        <f>IF(INPUT!$J27="OK",$D29*BE$8/INPUT!BO27,0)</f>
        <v>0</v>
      </c>
      <c r="BF29" s="108">
        <f>IF(INPUT!$J27="OK",$D29*BF$8/INPUT!BP27,0)</f>
        <v>0</v>
      </c>
      <c r="BG29" s="108">
        <f>IF(INPUT!$J27="OK",$D29*BG$8/INPUT!BQ27,0)</f>
        <v>0</v>
      </c>
      <c r="BH29" s="108">
        <f>IF(INPUT!$J27="OK",$D29*BH$8/INPUT!BR27,0)</f>
        <v>0</v>
      </c>
      <c r="BI29" s="108">
        <f>IF(INPUT!$J27="OK",$D29*BI$8/INPUT!BS27,0)</f>
        <v>0</v>
      </c>
      <c r="BJ29" s="108">
        <f>IF(INPUT!$J27="OK",$D29*BJ$8/INPUT!BT27,0)</f>
        <v>0</v>
      </c>
      <c r="BK29" s="108">
        <f>IF(INPUT!$J27="OK",$D29*BK$8/INPUT!BU27,0)</f>
        <v>0</v>
      </c>
      <c r="BL29" s="108">
        <f>IF(INPUT!$J27="OK",$D29*BL$8/INPUT!BV27,0)</f>
        <v>0</v>
      </c>
      <c r="BM29" s="108">
        <f>IF(INPUT!$J27="OK",$D29*BM$8/INPUT!BW27,0)</f>
        <v>0</v>
      </c>
      <c r="BN29" s="108">
        <f>IF(INPUT!$J27="OK",$D29*BN$8/INPUT!BX27,0)</f>
        <v>0</v>
      </c>
      <c r="BO29" s="108">
        <f>IF(INPUT!$J27="OK",$D29*BO$8/INPUT!BY27,0)</f>
        <v>0</v>
      </c>
      <c r="BP29" s="108">
        <f>IF(INPUT!$J27="OK",$D29*BP$8/INPUT!BZ27,0)</f>
        <v>0</v>
      </c>
      <c r="BQ29" s="108">
        <f>IF(INPUT!$J27="OK",$D29*BQ$8/INPUT!CA27,0)</f>
        <v>0</v>
      </c>
      <c r="BR29" s="108">
        <f>IF(INPUT!$J27="OK",$D29*BR$8/INPUT!CB27,0)</f>
        <v>0</v>
      </c>
      <c r="BS29" s="108">
        <f>IF(INPUT!$J27="OK",$D29*BS$8/INPUT!CC27,0)</f>
        <v>0</v>
      </c>
      <c r="BT29" s="108">
        <f>IF(INPUT!$J27="OK",$D29*BT$8/INPUT!CD27,0)</f>
        <v>0</v>
      </c>
      <c r="BU29" s="108">
        <f>IF(INPUT!$J27="OK",$D29*BU$8/INPUT!CE27,0)</f>
        <v>0</v>
      </c>
      <c r="BV29" s="108">
        <f>IF(INPUT!$J27="OK",$D29*BV$8/INPUT!CF27,0)</f>
        <v>0</v>
      </c>
      <c r="BW29" s="108">
        <f>IF(INPUT!$J27="OK",$D29*BW$8/INPUT!CG27,0)</f>
        <v>0</v>
      </c>
      <c r="BX29" s="108">
        <f>IF(INPUT!$J27="OK",$D29*BX$8/INPUT!CH27,0)</f>
        <v>0</v>
      </c>
      <c r="BY29" s="108">
        <f>IF(INPUT!$J27="OK",$D29*BY$8/INPUT!CI27,0)</f>
        <v>0</v>
      </c>
      <c r="BZ29" s="108">
        <f>IF(INPUT!$J27="OK",$D29*BZ$8/INPUT!CJ27,0)</f>
        <v>0</v>
      </c>
      <c r="CA29" s="108">
        <f>IF(INPUT!$J27="OK",$D29*CA$8/INPUT!CK27,0)</f>
        <v>0</v>
      </c>
      <c r="CB29" s="108">
        <f>IF(INPUT!$J27="OK",$D29*CB$8/INPUT!CL27,0)</f>
        <v>0</v>
      </c>
      <c r="CC29" s="108">
        <f>IF(INPUT!$J27="OK",$D29*CC$8/INPUT!CM27,0)</f>
        <v>0</v>
      </c>
      <c r="CD29" s="108">
        <f>IF(INPUT!$J27="OK",$D29*CD$8/INPUT!CN27,0)</f>
        <v>0</v>
      </c>
      <c r="CE29" s="108">
        <f>IF(INPUT!$J27="OK",$D29*CE$8/INPUT!CO27,0)</f>
        <v>0</v>
      </c>
      <c r="CF29" s="108">
        <f>IF(INPUT!$J27="OK",$D29*CF$8/INPUT!CP27,0)</f>
        <v>0</v>
      </c>
      <c r="CG29" s="108">
        <f>IF(INPUT!$J27="OK",$D29*CG$8/INPUT!CQ27,0)</f>
        <v>0</v>
      </c>
      <c r="CH29" s="108">
        <f>IF(INPUT!$J27="OK",$D29*CH$8/INPUT!CR27,0)</f>
        <v>0</v>
      </c>
      <c r="CI29" s="108">
        <f>IF(INPUT!$J27="OK",$D29*CI$8/INPUT!CS27,0)</f>
        <v>0</v>
      </c>
      <c r="CJ29" s="108">
        <f>IF(INPUT!$J27="OK",$D29*CJ$8/INPUT!CT27,0)</f>
        <v>0</v>
      </c>
      <c r="CK29" s="108">
        <f>IF(INPUT!$J27="OK",$D29*CK$8/INPUT!CU27,0)</f>
        <v>0</v>
      </c>
      <c r="CL29" s="108">
        <f>IF(INPUT!$J27="OK",$D29*CL$8/INPUT!CV27,0)</f>
        <v>0</v>
      </c>
      <c r="CM29" s="108">
        <f>IF(INPUT!$J27="OK",$D29*CM$8/INPUT!CW27,0)</f>
        <v>0</v>
      </c>
      <c r="CN29" s="108">
        <f>IF(INPUT!$J27="OK",$D29*CN$8/INPUT!CX27,0)</f>
        <v>0</v>
      </c>
      <c r="CO29" s="108">
        <f>IF(INPUT!$J27="OK",$D29*CO$8/INPUT!CY27,0)</f>
        <v>0</v>
      </c>
      <c r="CP29" s="108">
        <f>IF(INPUT!$J27="OK",$D29*CP$8/INPUT!CZ27,0)</f>
        <v>0</v>
      </c>
      <c r="CQ29" s="108">
        <f>IF(INPUT!$J27="OK",$D29*CQ$8/INPUT!DA27,0)</f>
        <v>0</v>
      </c>
      <c r="CR29" s="108">
        <f>IF(INPUT!$J27="OK",$D29*CR$8/INPUT!DB27,0)</f>
        <v>0</v>
      </c>
      <c r="CS29" s="108">
        <f>IF(INPUT!$J27="OK",$D29*CS$8/INPUT!DC27,0)</f>
        <v>0</v>
      </c>
      <c r="CT29" s="108">
        <f>IF(INPUT!$J27="OK",$D29*CT$8/INPUT!DD27,0)</f>
        <v>0</v>
      </c>
      <c r="CU29" s="108">
        <f>IF(INPUT!$J27="OK",$D29*CU$8/INPUT!DE27,0)</f>
        <v>0</v>
      </c>
      <c r="CV29" s="108">
        <f>IF(INPUT!$J27="OK",$D29*CV$8/INPUT!DF27,0)</f>
        <v>0</v>
      </c>
      <c r="CW29" s="108">
        <f>IF(INPUT!$J27="OK",$D29*CW$8/INPUT!DG27,0)</f>
        <v>0</v>
      </c>
      <c r="CX29" s="108">
        <f>IF(INPUT!$J27="OK",$D29*CX$8/INPUT!DH27,0)</f>
        <v>0</v>
      </c>
      <c r="CY29" s="108">
        <f>IF(INPUT!$J27="OK",$D29*CY$8/INPUT!DI27,0)</f>
        <v>0</v>
      </c>
    </row>
    <row r="30" spans="3:103" x14ac:dyDescent="0.4">
      <c r="C30" s="119">
        <f>INPUT!C28</f>
        <v>0</v>
      </c>
      <c r="D30" s="109">
        <f>INPUT!L28</f>
        <v>1.1386891576449156E-53</v>
      </c>
      <c r="E30" s="108">
        <f>IF(INPUT!$J28="OK",$D30*E$8/INPUT!O28,0)</f>
        <v>0</v>
      </c>
      <c r="F30" s="108">
        <f>IF(INPUT!$J28="OK",$D30*F$8/INPUT!P28,0)</f>
        <v>0</v>
      </c>
      <c r="G30" s="108">
        <f>IF(INPUT!$J28="OK",$D30*G$8/INPUT!Q28,0)</f>
        <v>0</v>
      </c>
      <c r="H30" s="108">
        <f>IF(INPUT!$J28="OK",$D30*H$8/INPUT!R28,0)</f>
        <v>0</v>
      </c>
      <c r="I30" s="108">
        <f>IF(INPUT!$J28="OK",$D30*I$8/INPUT!S28,0)</f>
        <v>0</v>
      </c>
      <c r="J30" s="108">
        <f>IF(INPUT!$J28="OK",$D30*J$8/INPUT!T28,0)</f>
        <v>0</v>
      </c>
      <c r="K30" s="108">
        <f>IF(INPUT!$J28="OK",$D30*K$8/INPUT!U28,0)</f>
        <v>0</v>
      </c>
      <c r="L30" s="108">
        <f>IF(INPUT!$J28="OK",$D30*L$8/INPUT!V28,0)</f>
        <v>0</v>
      </c>
      <c r="M30" s="108">
        <f>IF(INPUT!$J28="OK",$D30*M$8/INPUT!W28,0)</f>
        <v>0</v>
      </c>
      <c r="N30" s="108">
        <f>IF(INPUT!$J28="OK",$D30*N$8/INPUT!X28,0)</f>
        <v>0</v>
      </c>
      <c r="O30" s="108">
        <f>IF(INPUT!$J28="OK",$D30*O$8/INPUT!Y28,0)</f>
        <v>0</v>
      </c>
      <c r="P30" s="108">
        <f>IF(INPUT!$J28="OK",$D30*P$8/INPUT!Z28,0)</f>
        <v>0</v>
      </c>
      <c r="Q30" s="108">
        <f>IF(INPUT!$J28="OK",$D30*Q$8/INPUT!AA28,0)</f>
        <v>0</v>
      </c>
      <c r="R30" s="108">
        <f>IF(INPUT!$J28="OK",$D30*R$8/INPUT!AB28,0)</f>
        <v>0</v>
      </c>
      <c r="S30" s="108">
        <f>IF(INPUT!$J28="OK",$D30*S$8/INPUT!AC28,0)</f>
        <v>0</v>
      </c>
      <c r="T30" s="108">
        <f>IF(INPUT!$J28="OK",$D30*T$8/INPUT!AD28,0)</f>
        <v>0</v>
      </c>
      <c r="U30" s="108">
        <f>IF(INPUT!$J28="OK",$D30*U$8/INPUT!AE28,0)</f>
        <v>0</v>
      </c>
      <c r="V30" s="108">
        <f>IF(INPUT!$J28="OK",$D30*V$8/INPUT!AF28,0)</f>
        <v>0</v>
      </c>
      <c r="W30" s="108">
        <f>IF(INPUT!$J28="OK",$D30*W$8/INPUT!AG28,0)</f>
        <v>0</v>
      </c>
      <c r="X30" s="108">
        <f>IF(INPUT!$J28="OK",$D30*X$8/INPUT!AH28,0)</f>
        <v>0</v>
      </c>
      <c r="Y30" s="108">
        <f>IF(INPUT!$J28="OK",$D30*Y$8/INPUT!AI28,0)</f>
        <v>0</v>
      </c>
      <c r="Z30" s="108">
        <f>IF(INPUT!$J28="OK",$D30*Z$8/INPUT!AJ28,0)</f>
        <v>0</v>
      </c>
      <c r="AA30" s="108">
        <f>IF(INPUT!$J28="OK",$D30*AA$8/INPUT!AK28,0)</f>
        <v>0</v>
      </c>
      <c r="AB30" s="108">
        <f>IF(INPUT!$J28="OK",$D30*AB$8/INPUT!AL28,0)</f>
        <v>0</v>
      </c>
      <c r="AC30" s="108">
        <f>IF(INPUT!$J28="OK",$D30*AC$8/INPUT!AM28,0)</f>
        <v>0</v>
      </c>
      <c r="AD30" s="108">
        <f>IF(INPUT!$J28="OK",$D30*AD$8/INPUT!AN28,0)</f>
        <v>0</v>
      </c>
      <c r="AE30" s="108">
        <f>IF(INPUT!$J28="OK",$D30*AE$8/INPUT!AO28,0)</f>
        <v>0</v>
      </c>
      <c r="AF30" s="108">
        <f>IF(INPUT!$J28="OK",$D30*AF$8/INPUT!AP28,0)</f>
        <v>0</v>
      </c>
      <c r="AG30" s="108">
        <f>IF(INPUT!$J28="OK",$D30*AG$8/INPUT!AQ28,0)</f>
        <v>0</v>
      </c>
      <c r="AH30" s="108">
        <f>IF(INPUT!$J28="OK",$D30*AH$8/INPUT!AR28,0)</f>
        <v>0</v>
      </c>
      <c r="AI30" s="108">
        <f>IF(INPUT!$J28="OK",$D30*AI$8/INPUT!AS28,0)</f>
        <v>0</v>
      </c>
      <c r="AJ30" s="108">
        <f>IF(INPUT!$J28="OK",$D30*AJ$8/INPUT!AT28,0)</f>
        <v>0</v>
      </c>
      <c r="AK30" s="108">
        <f>IF(INPUT!$J28="OK",$D30*AK$8/INPUT!AU28,0)</f>
        <v>0</v>
      </c>
      <c r="AL30" s="108">
        <f>IF(INPUT!$J28="OK",$D30*AL$8/INPUT!AV28,0)</f>
        <v>0</v>
      </c>
      <c r="AM30" s="108">
        <f>IF(INPUT!$J28="OK",$D30*AM$8/INPUT!AW28,0)</f>
        <v>0</v>
      </c>
      <c r="AN30" s="108">
        <f>IF(INPUT!$J28="OK",$D30*AN$8/INPUT!AX28,0)</f>
        <v>0</v>
      </c>
      <c r="AO30" s="108">
        <f>IF(INPUT!$J28="OK",$D30*AO$8/INPUT!AY28,0)</f>
        <v>0</v>
      </c>
      <c r="AP30" s="108">
        <f>IF(INPUT!$J28="OK",$D30*AP$8/INPUT!AZ28,0)</f>
        <v>0</v>
      </c>
      <c r="AQ30" s="108">
        <f>IF(INPUT!$J28="OK",$D30*AQ$8/INPUT!BA28,0)</f>
        <v>0</v>
      </c>
      <c r="AR30" s="108">
        <f>IF(INPUT!$J28="OK",$D30*AR$8/INPUT!BB28,0)</f>
        <v>0</v>
      </c>
      <c r="AS30" s="108">
        <f>IF(INPUT!$J28="OK",$D30*AS$8/INPUT!BC28,0)</f>
        <v>0</v>
      </c>
      <c r="AT30" s="108">
        <f>IF(INPUT!$J28="OK",$D30*AT$8/INPUT!BD28,0)</f>
        <v>0</v>
      </c>
      <c r="AU30" s="108">
        <f>IF(INPUT!$J28="OK",$D30*AU$8/INPUT!BE28,0)</f>
        <v>0</v>
      </c>
      <c r="AV30" s="108">
        <f>IF(INPUT!$J28="OK",$D30*AV$8/INPUT!BF28,0)</f>
        <v>0</v>
      </c>
      <c r="AW30" s="108">
        <f>IF(INPUT!$J28="OK",$D30*AW$8/INPUT!BG28,0)</f>
        <v>0</v>
      </c>
      <c r="AX30" s="108">
        <f>IF(INPUT!$J28="OK",$D30*AX$8/INPUT!BH28,0)</f>
        <v>0</v>
      </c>
      <c r="AY30" s="108">
        <f>IF(INPUT!$J28="OK",$D30*AY$8/INPUT!BI28,0)</f>
        <v>0</v>
      </c>
      <c r="AZ30" s="108">
        <f>IF(INPUT!$J28="OK",$D30*AZ$8/INPUT!BJ28,0)</f>
        <v>0</v>
      </c>
      <c r="BA30" s="108">
        <f>IF(INPUT!$J28="OK",$D30*BA$8/INPUT!BK28,0)</f>
        <v>0</v>
      </c>
      <c r="BB30" s="108">
        <f>IF(INPUT!$J28="OK",$D30*BB$8/INPUT!BL28,0)</f>
        <v>0</v>
      </c>
      <c r="BC30" s="108">
        <f>IF(INPUT!$J28="OK",$D30*BC$8/INPUT!BM28,0)</f>
        <v>0</v>
      </c>
      <c r="BD30" s="108">
        <f>IF(INPUT!$J28="OK",$D30*BD$8/INPUT!BN28,0)</f>
        <v>0</v>
      </c>
      <c r="BE30" s="108">
        <f>IF(INPUT!$J28="OK",$D30*BE$8/INPUT!BO28,0)</f>
        <v>0</v>
      </c>
      <c r="BF30" s="108">
        <f>IF(INPUT!$J28="OK",$D30*BF$8/INPUT!BP28,0)</f>
        <v>0</v>
      </c>
      <c r="BG30" s="108">
        <f>IF(INPUT!$J28="OK",$D30*BG$8/INPUT!BQ28,0)</f>
        <v>0</v>
      </c>
      <c r="BH30" s="108">
        <f>IF(INPUT!$J28="OK",$D30*BH$8/INPUT!BR28,0)</f>
        <v>0</v>
      </c>
      <c r="BI30" s="108">
        <f>IF(INPUT!$J28="OK",$D30*BI$8/INPUT!BS28,0)</f>
        <v>0</v>
      </c>
      <c r="BJ30" s="108">
        <f>IF(INPUT!$J28="OK",$D30*BJ$8/INPUT!BT28,0)</f>
        <v>0</v>
      </c>
      <c r="BK30" s="108">
        <f>IF(INPUT!$J28="OK",$D30*BK$8/INPUT!BU28,0)</f>
        <v>0</v>
      </c>
      <c r="BL30" s="108">
        <f>IF(INPUT!$J28="OK",$D30*BL$8/INPUT!BV28,0)</f>
        <v>0</v>
      </c>
      <c r="BM30" s="108">
        <f>IF(INPUT!$J28="OK",$D30*BM$8/INPUT!BW28,0)</f>
        <v>0</v>
      </c>
      <c r="BN30" s="108">
        <f>IF(INPUT!$J28="OK",$D30*BN$8/INPUT!BX28,0)</f>
        <v>0</v>
      </c>
      <c r="BO30" s="108">
        <f>IF(INPUT!$J28="OK",$D30*BO$8/INPUT!BY28,0)</f>
        <v>0</v>
      </c>
      <c r="BP30" s="108">
        <f>IF(INPUT!$J28="OK",$D30*BP$8/INPUT!BZ28,0)</f>
        <v>0</v>
      </c>
      <c r="BQ30" s="108">
        <f>IF(INPUT!$J28="OK",$D30*BQ$8/INPUT!CA28,0)</f>
        <v>0</v>
      </c>
      <c r="BR30" s="108">
        <f>IF(INPUT!$J28="OK",$D30*BR$8/INPUT!CB28,0)</f>
        <v>0</v>
      </c>
      <c r="BS30" s="108">
        <f>IF(INPUT!$J28="OK",$D30*BS$8/INPUT!CC28,0)</f>
        <v>0</v>
      </c>
      <c r="BT30" s="108">
        <f>IF(INPUT!$J28="OK",$D30*BT$8/INPUT!CD28,0)</f>
        <v>0</v>
      </c>
      <c r="BU30" s="108">
        <f>IF(INPUT!$J28="OK",$D30*BU$8/INPUT!CE28,0)</f>
        <v>0</v>
      </c>
      <c r="BV30" s="108">
        <f>IF(INPUT!$J28="OK",$D30*BV$8/INPUT!CF28,0)</f>
        <v>0</v>
      </c>
      <c r="BW30" s="108">
        <f>IF(INPUT!$J28="OK",$D30*BW$8/INPUT!CG28,0)</f>
        <v>0</v>
      </c>
      <c r="BX30" s="108">
        <f>IF(INPUT!$J28="OK",$D30*BX$8/INPUT!CH28,0)</f>
        <v>0</v>
      </c>
      <c r="BY30" s="108">
        <f>IF(INPUT!$J28="OK",$D30*BY$8/INPUT!CI28,0)</f>
        <v>0</v>
      </c>
      <c r="BZ30" s="108">
        <f>IF(INPUT!$J28="OK",$D30*BZ$8/INPUT!CJ28,0)</f>
        <v>0</v>
      </c>
      <c r="CA30" s="108">
        <f>IF(INPUT!$J28="OK",$D30*CA$8/INPUT!CK28,0)</f>
        <v>0</v>
      </c>
      <c r="CB30" s="108">
        <f>IF(INPUT!$J28="OK",$D30*CB$8/INPUT!CL28,0)</f>
        <v>0</v>
      </c>
      <c r="CC30" s="108">
        <f>IF(INPUT!$J28="OK",$D30*CC$8/INPUT!CM28,0)</f>
        <v>0</v>
      </c>
      <c r="CD30" s="108">
        <f>IF(INPUT!$J28="OK",$D30*CD$8/INPUT!CN28,0)</f>
        <v>0</v>
      </c>
      <c r="CE30" s="108">
        <f>IF(INPUT!$J28="OK",$D30*CE$8/INPUT!CO28,0)</f>
        <v>0</v>
      </c>
      <c r="CF30" s="108">
        <f>IF(INPUT!$J28="OK",$D30*CF$8/INPUT!CP28,0)</f>
        <v>0</v>
      </c>
      <c r="CG30" s="108">
        <f>IF(INPUT!$J28="OK",$D30*CG$8/INPUT!CQ28,0)</f>
        <v>0</v>
      </c>
      <c r="CH30" s="108">
        <f>IF(INPUT!$J28="OK",$D30*CH$8/INPUT!CR28,0)</f>
        <v>0</v>
      </c>
      <c r="CI30" s="108">
        <f>IF(INPUT!$J28="OK",$D30*CI$8/INPUT!CS28,0)</f>
        <v>0</v>
      </c>
      <c r="CJ30" s="108">
        <f>IF(INPUT!$J28="OK",$D30*CJ$8/INPUT!CT28,0)</f>
        <v>0</v>
      </c>
      <c r="CK30" s="108">
        <f>IF(INPUT!$J28="OK",$D30*CK$8/INPUT!CU28,0)</f>
        <v>0</v>
      </c>
      <c r="CL30" s="108">
        <f>IF(INPUT!$J28="OK",$D30*CL$8/INPUT!CV28,0)</f>
        <v>0</v>
      </c>
      <c r="CM30" s="108">
        <f>IF(INPUT!$J28="OK",$D30*CM$8/INPUT!CW28,0)</f>
        <v>0</v>
      </c>
      <c r="CN30" s="108">
        <f>IF(INPUT!$J28="OK",$D30*CN$8/INPUT!CX28,0)</f>
        <v>0</v>
      </c>
      <c r="CO30" s="108">
        <f>IF(INPUT!$J28="OK",$D30*CO$8/INPUT!CY28,0)</f>
        <v>0</v>
      </c>
      <c r="CP30" s="108">
        <f>IF(INPUT!$J28="OK",$D30*CP$8/INPUT!CZ28,0)</f>
        <v>0</v>
      </c>
      <c r="CQ30" s="108">
        <f>IF(INPUT!$J28="OK",$D30*CQ$8/INPUT!DA28,0)</f>
        <v>0</v>
      </c>
      <c r="CR30" s="108">
        <f>IF(INPUT!$J28="OK",$D30*CR$8/INPUT!DB28,0)</f>
        <v>0</v>
      </c>
      <c r="CS30" s="108">
        <f>IF(INPUT!$J28="OK",$D30*CS$8/INPUT!DC28,0)</f>
        <v>0</v>
      </c>
      <c r="CT30" s="108">
        <f>IF(INPUT!$J28="OK",$D30*CT$8/INPUT!DD28,0)</f>
        <v>0</v>
      </c>
      <c r="CU30" s="108">
        <f>IF(INPUT!$J28="OK",$D30*CU$8/INPUT!DE28,0)</f>
        <v>0</v>
      </c>
      <c r="CV30" s="108">
        <f>IF(INPUT!$J28="OK",$D30*CV$8/INPUT!DF28,0)</f>
        <v>0</v>
      </c>
      <c r="CW30" s="108">
        <f>IF(INPUT!$J28="OK",$D30*CW$8/INPUT!DG28,0)</f>
        <v>0</v>
      </c>
      <c r="CX30" s="108">
        <f>IF(INPUT!$J28="OK",$D30*CX$8/INPUT!DH28,0)</f>
        <v>0</v>
      </c>
      <c r="CY30" s="108">
        <f>IF(INPUT!$J28="OK",$D30*CY$8/INPUT!DI28,0)</f>
        <v>0</v>
      </c>
    </row>
    <row r="31" spans="3:103" x14ac:dyDescent="0.4">
      <c r="D31" s="2" t="s">
        <v>34</v>
      </c>
      <c r="E31" s="108">
        <f>SUM(E11:E30)</f>
        <v>0.99999999999999989</v>
      </c>
      <c r="F31" s="108">
        <f>SUM(F11:F30)</f>
        <v>1</v>
      </c>
      <c r="G31" s="108">
        <f t="shared" ref="G31:BR31" si="0">SUM(G11:G30)</f>
        <v>1.0000000000000002</v>
      </c>
      <c r="H31" s="108">
        <f t="shared" si="0"/>
        <v>1</v>
      </c>
      <c r="I31" s="108">
        <f t="shared" si="0"/>
        <v>1.0000000000000002</v>
      </c>
      <c r="J31" s="108">
        <f t="shared" si="0"/>
        <v>0.99999999999999989</v>
      </c>
      <c r="K31" s="108">
        <f t="shared" si="0"/>
        <v>1</v>
      </c>
      <c r="L31" s="108">
        <f t="shared" si="0"/>
        <v>1</v>
      </c>
      <c r="M31" s="108">
        <f t="shared" si="0"/>
        <v>0.99999999999999978</v>
      </c>
      <c r="N31" s="108">
        <f t="shared" si="0"/>
        <v>0.99999999999999989</v>
      </c>
      <c r="O31" s="108">
        <f t="shared" si="0"/>
        <v>0.99999999999999967</v>
      </c>
      <c r="P31" s="108">
        <f t="shared" si="0"/>
        <v>1.0000000000000002</v>
      </c>
      <c r="Q31" s="108">
        <f t="shared" si="0"/>
        <v>0.99999999999999989</v>
      </c>
      <c r="R31" s="108">
        <f t="shared" si="0"/>
        <v>0.99999999999999989</v>
      </c>
      <c r="S31" s="108">
        <f t="shared" si="0"/>
        <v>1</v>
      </c>
      <c r="T31" s="108">
        <f t="shared" si="0"/>
        <v>0.99999999999999989</v>
      </c>
      <c r="U31" s="108">
        <f t="shared" si="0"/>
        <v>1</v>
      </c>
      <c r="V31" s="108">
        <f t="shared" si="0"/>
        <v>1.0000000000000002</v>
      </c>
      <c r="W31" s="108">
        <f t="shared" si="0"/>
        <v>1</v>
      </c>
      <c r="X31" s="108">
        <f t="shared" si="0"/>
        <v>1</v>
      </c>
      <c r="Y31" s="108">
        <f t="shared" si="0"/>
        <v>0.99999999999999989</v>
      </c>
      <c r="Z31" s="108">
        <f t="shared" si="0"/>
        <v>1.0000000000000002</v>
      </c>
      <c r="AA31" s="108">
        <f t="shared" si="0"/>
        <v>1</v>
      </c>
      <c r="AB31" s="108">
        <f t="shared" si="0"/>
        <v>1.0000000000000002</v>
      </c>
      <c r="AC31" s="108">
        <f t="shared" si="0"/>
        <v>1</v>
      </c>
      <c r="AD31" s="108">
        <f t="shared" si="0"/>
        <v>1</v>
      </c>
      <c r="AE31" s="108">
        <f t="shared" si="0"/>
        <v>1</v>
      </c>
      <c r="AF31" s="108">
        <f t="shared" si="0"/>
        <v>1</v>
      </c>
      <c r="AG31" s="108">
        <f t="shared" si="0"/>
        <v>1</v>
      </c>
      <c r="AH31" s="108">
        <f t="shared" si="0"/>
        <v>0.99999999999999989</v>
      </c>
      <c r="AI31" s="108">
        <f t="shared" si="0"/>
        <v>1</v>
      </c>
      <c r="AJ31" s="108">
        <f t="shared" si="0"/>
        <v>1</v>
      </c>
      <c r="AK31" s="108">
        <f t="shared" si="0"/>
        <v>1</v>
      </c>
      <c r="AL31" s="108">
        <f t="shared" si="0"/>
        <v>1.0000000000000002</v>
      </c>
      <c r="AM31" s="108">
        <f t="shared" si="0"/>
        <v>0.99999999999999978</v>
      </c>
      <c r="AN31" s="108">
        <f t="shared" si="0"/>
        <v>1</v>
      </c>
      <c r="AO31" s="108">
        <f t="shared" si="0"/>
        <v>1</v>
      </c>
      <c r="AP31" s="108">
        <f t="shared" si="0"/>
        <v>0.99999999999999989</v>
      </c>
      <c r="AQ31" s="108">
        <f t="shared" si="0"/>
        <v>1</v>
      </c>
      <c r="AR31" s="108">
        <f t="shared" si="0"/>
        <v>1</v>
      </c>
      <c r="AS31" s="108">
        <f t="shared" si="0"/>
        <v>0.99999999999999967</v>
      </c>
      <c r="AT31" s="108">
        <f t="shared" si="0"/>
        <v>1</v>
      </c>
      <c r="AU31" s="108">
        <f t="shared" si="0"/>
        <v>1</v>
      </c>
      <c r="AV31" s="108">
        <f t="shared" si="0"/>
        <v>1</v>
      </c>
      <c r="AW31" s="108">
        <f t="shared" si="0"/>
        <v>1.0000000000000002</v>
      </c>
      <c r="AX31" s="108">
        <f t="shared" si="0"/>
        <v>1.0000000000000002</v>
      </c>
      <c r="AY31" s="108">
        <f t="shared" si="0"/>
        <v>0.99999999999999978</v>
      </c>
      <c r="AZ31" s="108">
        <f t="shared" si="0"/>
        <v>1</v>
      </c>
      <c r="BA31" s="108">
        <f t="shared" si="0"/>
        <v>1</v>
      </c>
      <c r="BB31" s="108">
        <f t="shared" si="0"/>
        <v>0.99999999999999989</v>
      </c>
      <c r="BC31" s="108">
        <f t="shared" si="0"/>
        <v>1</v>
      </c>
      <c r="BD31" s="108">
        <f t="shared" si="0"/>
        <v>1</v>
      </c>
      <c r="BE31" s="108">
        <f t="shared" si="0"/>
        <v>1</v>
      </c>
      <c r="BF31" s="108">
        <f t="shared" si="0"/>
        <v>1</v>
      </c>
      <c r="BG31" s="108">
        <f t="shared" si="0"/>
        <v>1</v>
      </c>
      <c r="BH31" s="108">
        <f t="shared" si="0"/>
        <v>0.99999999999999978</v>
      </c>
      <c r="BI31" s="108">
        <f t="shared" si="0"/>
        <v>1.0000000000000004</v>
      </c>
      <c r="BJ31" s="108">
        <f t="shared" si="0"/>
        <v>1</v>
      </c>
      <c r="BK31" s="108">
        <f t="shared" si="0"/>
        <v>1</v>
      </c>
      <c r="BL31" s="108">
        <f t="shared" si="0"/>
        <v>1</v>
      </c>
      <c r="BM31" s="108">
        <f t="shared" si="0"/>
        <v>1.0000000000000002</v>
      </c>
      <c r="BN31" s="108">
        <f t="shared" si="0"/>
        <v>1.0000000000000002</v>
      </c>
      <c r="BO31" s="108">
        <f t="shared" si="0"/>
        <v>1</v>
      </c>
      <c r="BP31" s="108">
        <f t="shared" si="0"/>
        <v>0.99999999999999989</v>
      </c>
      <c r="BQ31" s="108">
        <f t="shared" si="0"/>
        <v>1</v>
      </c>
      <c r="BR31" s="108">
        <f t="shared" si="0"/>
        <v>0.99999999999999989</v>
      </c>
      <c r="BS31" s="108">
        <f t="shared" ref="BS31:CY31" si="1">SUM(BS11:BS30)</f>
        <v>1</v>
      </c>
      <c r="BT31" s="108">
        <f t="shared" si="1"/>
        <v>1</v>
      </c>
      <c r="BU31" s="108">
        <f t="shared" si="1"/>
        <v>1</v>
      </c>
      <c r="BV31" s="108">
        <f t="shared" si="1"/>
        <v>0.99999999999999967</v>
      </c>
      <c r="BW31" s="108">
        <f t="shared" si="1"/>
        <v>0.99999999999999978</v>
      </c>
      <c r="BX31" s="108">
        <f t="shared" si="1"/>
        <v>1</v>
      </c>
      <c r="BY31" s="108">
        <f t="shared" si="1"/>
        <v>1.0000000000000002</v>
      </c>
      <c r="BZ31" s="108">
        <f t="shared" si="1"/>
        <v>1</v>
      </c>
      <c r="CA31" s="108">
        <f t="shared" si="1"/>
        <v>1</v>
      </c>
      <c r="CB31" s="108">
        <f t="shared" si="1"/>
        <v>1</v>
      </c>
      <c r="CC31" s="108">
        <f t="shared" si="1"/>
        <v>1.0000000000000002</v>
      </c>
      <c r="CD31" s="108">
        <f t="shared" si="1"/>
        <v>1.0000000000000002</v>
      </c>
      <c r="CE31" s="108">
        <f t="shared" si="1"/>
        <v>1</v>
      </c>
      <c r="CF31" s="108">
        <f t="shared" si="1"/>
        <v>1.0000000000000002</v>
      </c>
      <c r="CG31" s="108">
        <f t="shared" si="1"/>
        <v>1</v>
      </c>
      <c r="CH31" s="108">
        <f t="shared" si="1"/>
        <v>0.99999999999999989</v>
      </c>
      <c r="CI31" s="108">
        <f t="shared" si="1"/>
        <v>1.0000000000000002</v>
      </c>
      <c r="CJ31" s="108">
        <f t="shared" si="1"/>
        <v>1</v>
      </c>
      <c r="CK31" s="108">
        <f t="shared" si="1"/>
        <v>1.0000000000000002</v>
      </c>
      <c r="CL31" s="108">
        <f t="shared" si="1"/>
        <v>1</v>
      </c>
      <c r="CM31" s="108">
        <f t="shared" si="1"/>
        <v>1.0000000000000002</v>
      </c>
      <c r="CN31" s="108">
        <f t="shared" si="1"/>
        <v>0.99999999999999989</v>
      </c>
      <c r="CO31" s="108">
        <f t="shared" si="1"/>
        <v>0.99999999999999989</v>
      </c>
      <c r="CP31" s="108">
        <f t="shared" si="1"/>
        <v>0.99999999999999989</v>
      </c>
      <c r="CQ31" s="108">
        <f t="shared" si="1"/>
        <v>1</v>
      </c>
      <c r="CR31" s="108">
        <f t="shared" si="1"/>
        <v>0.99999999999999989</v>
      </c>
      <c r="CS31" s="108">
        <f t="shared" si="1"/>
        <v>0.99999999999999978</v>
      </c>
      <c r="CT31" s="108">
        <f t="shared" si="1"/>
        <v>1</v>
      </c>
      <c r="CU31" s="108">
        <f t="shared" si="1"/>
        <v>0.99999999999999989</v>
      </c>
      <c r="CV31" s="108">
        <f t="shared" si="1"/>
        <v>1.0000000000000002</v>
      </c>
      <c r="CW31" s="108">
        <f t="shared" si="1"/>
        <v>1.0000000000000002</v>
      </c>
      <c r="CX31" s="108">
        <f t="shared" si="1"/>
        <v>1.0000000000000002</v>
      </c>
      <c r="CY31" s="108">
        <f t="shared" si="1"/>
        <v>0.99999999999999978</v>
      </c>
    </row>
    <row r="34" spans="3:24" ht="23.15" x14ac:dyDescent="0.6">
      <c r="C34" s="111" t="s">
        <v>35</v>
      </c>
    </row>
    <row r="37" spans="3:24" s="65" customFormat="1" ht="25.5" customHeight="1" x14ac:dyDescent="0.4">
      <c r="C37" s="113" t="s">
        <v>27</v>
      </c>
      <c r="D37" s="114" t="str">
        <f>IF(IA!$D$15&gt;0,INDEX($C$11:$C$30,COLUMNS($D$37:D37))," ")</f>
        <v>BisphenolA</v>
      </c>
      <c r="E37" s="114" t="str">
        <f>IF(IA!$D$16&gt;0,INDEX($C$11:$C$30,COLUMNS($D$37:E37))," ")</f>
        <v>Chlorophene</v>
      </c>
      <c r="F37" s="114" t="str">
        <f>IF(IA!$D$17&gt;0,INDEX($C$11:$C$30,COLUMNS($D$37:F37))," ")</f>
        <v>Cyprodinil</v>
      </c>
      <c r="G37" s="114" t="str">
        <f>IF(IA!$D$18&gt;0,INDEX($C$11:$C$30,COLUMNS($D$37:G37))," ")</f>
        <v>Diazinon</v>
      </c>
      <c r="H37" s="114" t="str">
        <f>IF(IA!$D$19&gt;0,INDEX($C$11:$C$30,COLUMNS($D$37:H37))," ")</f>
        <v>Diclofenac sodium salt</v>
      </c>
      <c r="I37" s="114" t="str">
        <f>IF(IA!$D$20&gt;0,INDEX($C$11:$C$30,COLUMNS($D$37:I37))," ")</f>
        <v>Diuron</v>
      </c>
      <c r="J37" s="114" t="str">
        <f>IF(IA!$D$21&gt;0,INDEX($C$11:$C$30,COLUMNS($D$37:J37))," ")</f>
        <v>Genistein</v>
      </c>
      <c r="K37" s="114" t="str">
        <f>IF(IA!$D$22&gt;0,INDEX($C$11:$C$30,COLUMNS($D$37:K37))," ")</f>
        <v>Naphthalene</v>
      </c>
      <c r="L37" s="114" t="str">
        <f>IF(IA!$D$23&gt;0,INDEX($C$11:$C$30,COLUMNS($D$37:L37))," ")</f>
        <v>Naproxen sodium salt</v>
      </c>
      <c r="M37" s="114" t="str">
        <f>IF(IA!$D$24&gt;0,INDEX($C$11:$C$30,COLUMNS($D$37:M37))," ")</f>
        <v>Propiconazole</v>
      </c>
      <c r="N37" s="114" t="str">
        <f>IF(IA!$D$25&gt;0,INDEX($C$11:$C$30,COLUMNS($D$37:N37))," ")</f>
        <v>Triclosan</v>
      </c>
      <c r="O37" s="114" t="str">
        <f>IF(IA!$D$26&gt;0,INDEX($C$11:$C$30,COLUMNS($D$37:O37))," ")</f>
        <v>Triphenylphosphat</v>
      </c>
      <c r="P37" s="114">
        <f>IF(IA!$D$27&gt;0,INDEX($C$11:$C$30,COLUMNS($D$37:P37))," ")</f>
        <v>0</v>
      </c>
      <c r="Q37" s="114">
        <f>IF(IA!$D$28&gt;0,INDEX($C$11:$C$30,COLUMNS($D$37:Q37))," ")</f>
        <v>0</v>
      </c>
      <c r="R37" s="114">
        <f>IF(IA!$D$29&gt;0,INDEX($C$11:$C$30,COLUMNS($D$37:R37))," ")</f>
        <v>0</v>
      </c>
      <c r="S37" s="114">
        <f>IF(IA!$D$30&gt;0,INDEX($C$11:$C$30,COLUMNS($D$37:S37))," ")</f>
        <v>0</v>
      </c>
      <c r="T37" s="114">
        <f>IF(IA!$D$31&gt;0,INDEX($C$11:$C$30,COLUMNS($D$37:T37))," ")</f>
        <v>0</v>
      </c>
      <c r="U37" s="114">
        <f>IF(IA!$D$32&gt;0,INDEX($C$11:$C$30,COLUMNS($D$37:U37))," ")</f>
        <v>0</v>
      </c>
      <c r="V37" s="114">
        <f>IF(IA!$D$33&gt;0,INDEX($C$11:$C$30,COLUMNS($D$37:V37))," ")</f>
        <v>0</v>
      </c>
      <c r="W37" s="114">
        <f>IF(IA!$D$34&gt;0,INDEX($C$11:$C$30,COLUMNS($D$37:W37))," ")</f>
        <v>0</v>
      </c>
      <c r="X37" s="108"/>
    </row>
    <row r="38" spans="3:24" x14ac:dyDescent="0.4">
      <c r="C38" s="105">
        <f>INDEX(INPUT!$O$8:'INPUT'!$DI$8,ROWS($C$38:C38))</f>
        <v>0.01</v>
      </c>
      <c r="D38" s="112">
        <f>INDEX($E$11:$CY$11,ROWS($D$38:D38))</f>
        <v>2.5425667459515085E-2</v>
      </c>
      <c r="E38" s="108">
        <f>INDEX($E$12:$CY$12,ROWS($D$38:E38))</f>
        <v>4.3649933288717108E-2</v>
      </c>
      <c r="F38" s="108">
        <f>INDEX($E$13:$CY$13,ROWS($D$38:F38))</f>
        <v>0.17921332305217869</v>
      </c>
      <c r="G38" s="108">
        <f>INDEX($E$14:$CY$14,ROWS($D$38:G38))</f>
        <v>0.23391225170739241</v>
      </c>
      <c r="H38" s="108">
        <f>INDEX($E$15:$CY$15,ROWS($D$38:H38))</f>
        <v>5.4176785729187348E-2</v>
      </c>
      <c r="I38" s="108">
        <f>INDEX($E$16:$CY$16,ROWS($D$38:I38))</f>
        <v>5.6868462103569224E-2</v>
      </c>
      <c r="J38" s="108">
        <f>INDEX($E$17:$CY$17,ROWS($D$38:J38))</f>
        <v>8.8956802033331492E-2</v>
      </c>
      <c r="K38" s="108">
        <f>INDEX($E$18:$CY$18,ROWS($D$38:K38))</f>
        <v>8.8158284040303167E-2</v>
      </c>
      <c r="L38" s="108">
        <f>INDEX($E$19:$CY$19,ROWS($D$38:L38))</f>
        <v>2.5630978265581555E-2</v>
      </c>
      <c r="M38" s="108">
        <f>INDEX($E$20:$CY$20,ROWS($D$38:M38))</f>
        <v>0.12702069746085937</v>
      </c>
      <c r="N38" s="108">
        <f>INDEX($E$21:$CY$21,ROWS($D$38:N38))</f>
        <v>2.4581873894128827E-2</v>
      </c>
      <c r="O38" s="108">
        <f>INDEX($E$22:$CY$22,ROWS($D$38:O38))</f>
        <v>5.2404940965235784E-2</v>
      </c>
      <c r="P38" s="108">
        <f>INDEX($E$23:$CY$23,ROWS($D$38:P38))</f>
        <v>0</v>
      </c>
      <c r="Q38" s="108">
        <f>INDEX($E$24:$CY$24,ROWS($D$38:Q38))</f>
        <v>0</v>
      </c>
      <c r="R38" s="108">
        <f>INDEX($E$25:$CY$25,ROWS($D$38:R38))</f>
        <v>0</v>
      </c>
      <c r="S38" s="108">
        <f>INDEX($E$26:$CY$26,ROWS($D$38:S38))</f>
        <v>0</v>
      </c>
      <c r="T38" s="108">
        <f>INDEX($E$27:$CY$27,ROWS($D$38:T38))</f>
        <v>0</v>
      </c>
      <c r="U38" s="108">
        <f>INDEX($E$28:$CY$28,ROWS($D$38:U38))</f>
        <v>0</v>
      </c>
      <c r="V38" s="108">
        <f>INDEX($E$29:$CY$29,ROWS($D$38:V38))</f>
        <v>0</v>
      </c>
      <c r="W38" s="108">
        <f>INDEX($E$30:$CY$30,ROWS($D$38:W38))</f>
        <v>0</v>
      </c>
    </row>
    <row r="39" spans="3:24" x14ac:dyDescent="0.4">
      <c r="C39" s="105">
        <f>INDEX(INPUT!$O$8:'INPUT'!$DI$8,ROWS($C$38:C39))</f>
        <v>0.02</v>
      </c>
      <c r="D39" s="112">
        <f>INDEX($E$11:$CY$11,ROWS($D$38:D39))</f>
        <v>2.9874208461849867E-2</v>
      </c>
      <c r="E39" s="108">
        <f>INDEX($E$12:$CY$12,ROWS($D$38:E39))</f>
        <v>4.8223888865079396E-2</v>
      </c>
      <c r="F39" s="108">
        <f>INDEX($E$13:$CY$13,ROWS($D$38:F39))</f>
        <v>0.16855955578121878</v>
      </c>
      <c r="G39" s="108">
        <f>INDEX($E$14:$CY$14,ROWS($D$38:G39))</f>
        <v>0.21342927374199819</v>
      </c>
      <c r="H39" s="108">
        <f>INDEX($E$15:$CY$15,ROWS($D$38:H39))</f>
        <v>5.8398268387774635E-2</v>
      </c>
      <c r="I39" s="108">
        <f>INDEX($E$16:$CY$16,ROWS($D$38:I39))</f>
        <v>6.0961918498422939E-2</v>
      </c>
      <c r="J39" s="108">
        <f>INDEX($E$17:$CY$17,ROWS($D$38:J39))</f>
        <v>9.0620175356014465E-2</v>
      </c>
      <c r="K39" s="108">
        <f>INDEX($E$18:$CY$18,ROWS($D$38:K39))</f>
        <v>8.9899049018442576E-2</v>
      </c>
      <c r="L39" s="108">
        <f>INDEX($E$19:$CY$19,ROWS($D$38:L39))</f>
        <v>3.008785443499035E-2</v>
      </c>
      <c r="M39" s="108">
        <f>INDEX($E$20:$CY$20,ROWS($D$38:M39))</f>
        <v>0.12424893075509685</v>
      </c>
      <c r="N39" s="108">
        <f>INDEX($E$21:$CY$21,ROWS($D$38:N39))</f>
        <v>2.8994073963896139E-2</v>
      </c>
      <c r="O39" s="108">
        <f>INDEX($E$22:$CY$22,ROWS($D$38:O39))</f>
        <v>5.6702802735215892E-2</v>
      </c>
      <c r="P39" s="108">
        <f>INDEX($E$23:$CY$23,ROWS($D$38:P39))</f>
        <v>0</v>
      </c>
      <c r="Q39" s="108">
        <f>INDEX($E$24:$CY$24,ROWS($D$38:Q39))</f>
        <v>0</v>
      </c>
      <c r="R39" s="108">
        <f>INDEX($E$25:$CY$25,ROWS($D$38:R39))</f>
        <v>0</v>
      </c>
      <c r="S39" s="108">
        <f>INDEX($E$26:$CY$26,ROWS($D$38:S39))</f>
        <v>0</v>
      </c>
      <c r="T39" s="108">
        <f>INDEX($E$27:$CY$27,ROWS($D$38:T39))</f>
        <v>0</v>
      </c>
      <c r="U39" s="108">
        <f>INDEX($E$28:$CY$28,ROWS($D$38:U39))</f>
        <v>0</v>
      </c>
      <c r="V39" s="108">
        <f>INDEX($E$29:$CY$29,ROWS($D$38:V39))</f>
        <v>0</v>
      </c>
      <c r="W39" s="108">
        <f>INDEX($E$30:$CY$30,ROWS($D$38:W39))</f>
        <v>0</v>
      </c>
    </row>
    <row r="40" spans="3:24" x14ac:dyDescent="0.4">
      <c r="C40" s="105">
        <f>INDEX(INPUT!$O$8:'INPUT'!$DI$8,ROWS($C$38:C40))</f>
        <v>0.03</v>
      </c>
      <c r="D40" s="112">
        <f>INDEX($E$11:$CY$11,ROWS($D$38:D40))</f>
        <v>3.2748780421653766E-2</v>
      </c>
      <c r="E40" s="108">
        <f>INDEX($E$12:$CY$12,ROWS($D$38:E40))</f>
        <v>5.0983981044021132E-2</v>
      </c>
      <c r="F40" s="108">
        <f>INDEX($E$13:$CY$13,ROWS($D$38:F40))</f>
        <v>0.16211526517213093</v>
      </c>
      <c r="G40" s="108">
        <f>INDEX($E$14:$CY$14,ROWS($D$38:G40))</f>
        <v>0.20163829301482356</v>
      </c>
      <c r="H40" s="108">
        <f>INDEX($E$15:$CY$15,ROWS($D$38:H40))</f>
        <v>6.0853319616083965E-2</v>
      </c>
      <c r="I40" s="108">
        <f>INDEX($E$16:$CY$16,ROWS($D$38:I40))</f>
        <v>6.3318685206491629E-2</v>
      </c>
      <c r="J40" s="108">
        <f>INDEX($E$17:$CY$17,ROWS($D$38:J40))</f>
        <v>9.1343627844279018E-2</v>
      </c>
      <c r="K40" s="108">
        <f>INDEX($E$18:$CY$18,ROWS($D$38:K40))</f>
        <v>9.0671511582959607E-2</v>
      </c>
      <c r="L40" s="108">
        <f>INDEX($E$19:$CY$19,ROWS($D$38:L40))</f>
        <v>3.296521414775503E-2</v>
      </c>
      <c r="M40" s="108">
        <f>INDEX($E$20:$CY$20,ROWS($D$38:M40))</f>
        <v>0.12228703185179038</v>
      </c>
      <c r="N40" s="108">
        <f>INDEX($E$21:$CY$21,ROWS($D$38:N40))</f>
        <v>3.1855916777942923E-2</v>
      </c>
      <c r="O40" s="108">
        <f>INDEX($E$22:$CY$22,ROWS($D$38:O40))</f>
        <v>5.9218373320068116E-2</v>
      </c>
      <c r="P40" s="108">
        <f>INDEX($E$23:$CY$23,ROWS($D$38:P40))</f>
        <v>0</v>
      </c>
      <c r="Q40" s="108">
        <f>INDEX($E$24:$CY$24,ROWS($D$38:Q40))</f>
        <v>0</v>
      </c>
      <c r="R40" s="108">
        <f>INDEX($E$25:$CY$25,ROWS($D$38:R40))</f>
        <v>0</v>
      </c>
      <c r="S40" s="108">
        <f>INDEX($E$26:$CY$26,ROWS($D$38:S40))</f>
        <v>0</v>
      </c>
      <c r="T40" s="108">
        <f>INDEX($E$27:$CY$27,ROWS($D$38:T40))</f>
        <v>0</v>
      </c>
      <c r="U40" s="108">
        <f>INDEX($E$28:$CY$28,ROWS($D$38:U40))</f>
        <v>0</v>
      </c>
      <c r="V40" s="108">
        <f>INDEX($E$29:$CY$29,ROWS($D$38:V40))</f>
        <v>0</v>
      </c>
      <c r="W40" s="108">
        <f>INDEX($E$30:$CY$30,ROWS($D$38:W40))</f>
        <v>0</v>
      </c>
    </row>
    <row r="41" spans="3:24" x14ac:dyDescent="0.4">
      <c r="C41" s="105">
        <f>INDEX(INPUT!$O$8:'INPUT'!$DI$8,ROWS($C$38:C41))</f>
        <v>0.04</v>
      </c>
      <c r="D41" s="112">
        <f>INDEX($E$11:$CY$11,ROWS($D$38:D41))</f>
        <v>3.4918834753254649E-2</v>
      </c>
      <c r="E41" s="108">
        <f>INDEX($E$12:$CY$12,ROWS($D$38:E41))</f>
        <v>5.2976250066653637E-2</v>
      </c>
      <c r="F41" s="108">
        <f>INDEX($E$13:$CY$13,ROWS($D$38:F41))</f>
        <v>0.15745514802974447</v>
      </c>
      <c r="G41" s="108">
        <f>INDEX($E$14:$CY$14,ROWS($D$38:G41))</f>
        <v>0.19336476798300592</v>
      </c>
      <c r="H41" s="108">
        <f>INDEX($E$15:$CY$15,ROWS($D$38:H41))</f>
        <v>6.2581721829539805E-2</v>
      </c>
      <c r="I41" s="108">
        <f>INDEX($E$16:$CY$16,ROWS($D$38:I41))</f>
        <v>6.4966388025046964E-2</v>
      </c>
      <c r="J41" s="108">
        <f>INDEX($E$17:$CY$17,ROWS($D$38:J41))</f>
        <v>9.1737918805057536E-2</v>
      </c>
      <c r="K41" s="108">
        <f>INDEX($E$18:$CY$18,ROWS($D$38:K41))</f>
        <v>9.1102151837691825E-2</v>
      </c>
      <c r="L41" s="108">
        <f>INDEX($E$19:$CY$19,ROWS($D$38:L41))</f>
        <v>3.5136102600299486E-2</v>
      </c>
      <c r="M41" s="108">
        <f>INDEX($E$20:$CY$20,ROWS($D$38:M41))</f>
        <v>0.12074188403410178</v>
      </c>
      <c r="N41" s="108">
        <f>INDEX($E$21:$CY$21,ROWS($D$38:N41))</f>
        <v>3.4021637579885675E-2</v>
      </c>
      <c r="O41" s="108">
        <f>INDEX($E$22:$CY$22,ROWS($D$38:O41))</f>
        <v>6.0997194455718252E-2</v>
      </c>
      <c r="P41" s="108">
        <f>INDEX($E$23:$CY$23,ROWS($D$38:P41))</f>
        <v>0</v>
      </c>
      <c r="Q41" s="108">
        <f>INDEX($E$24:$CY$24,ROWS($D$38:Q41))</f>
        <v>0</v>
      </c>
      <c r="R41" s="108">
        <f>INDEX($E$25:$CY$25,ROWS($D$38:R41))</f>
        <v>0</v>
      </c>
      <c r="S41" s="108">
        <f>INDEX($E$26:$CY$26,ROWS($D$38:S41))</f>
        <v>0</v>
      </c>
      <c r="T41" s="108">
        <f>INDEX($E$27:$CY$27,ROWS($D$38:T41))</f>
        <v>0</v>
      </c>
      <c r="U41" s="108">
        <f>INDEX($E$28:$CY$28,ROWS($D$38:U41))</f>
        <v>0</v>
      </c>
      <c r="V41" s="108">
        <f>INDEX($E$29:$CY$29,ROWS($D$38:V41))</f>
        <v>0</v>
      </c>
      <c r="W41" s="108">
        <f>INDEX($E$30:$CY$30,ROWS($D$38:W41))</f>
        <v>0</v>
      </c>
    </row>
    <row r="42" spans="3:24" x14ac:dyDescent="0.4">
      <c r="C42" s="105">
        <f>INDEX(INPUT!$O$8:'INPUT'!$DI$8,ROWS($C$38:C42))</f>
        <v>0.05</v>
      </c>
      <c r="D42" s="112">
        <f>INDEX($E$11:$CY$11,ROWS($D$38:D42))</f>
        <v>3.668091886393518E-2</v>
      </c>
      <c r="E42" s="108">
        <f>INDEX($E$12:$CY$12,ROWS($D$38:E42))</f>
        <v>5.4539983986445897E-2</v>
      </c>
      <c r="F42" s="108">
        <f>INDEX($E$13:$CY$13,ROWS($D$38:F42))</f>
        <v>0.15379152053135914</v>
      </c>
      <c r="G42" s="108">
        <f>INDEX($E$14:$CY$14,ROWS($D$38:G42))</f>
        <v>0.18700011783386306</v>
      </c>
      <c r="H42" s="108">
        <f>INDEX($E$15:$CY$15,ROWS($D$38:H42))</f>
        <v>6.3912333705882812E-2</v>
      </c>
      <c r="I42" s="108">
        <f>INDEX($E$16:$CY$16,ROWS($D$38:I42))</f>
        <v>6.6227923714174713E-2</v>
      </c>
      <c r="J42" s="108">
        <f>INDEX($E$17:$CY$17,ROWS($D$38:J42))</f>
        <v>9.1972987960311822E-2</v>
      </c>
      <c r="K42" s="108">
        <f>INDEX($E$18:$CY$18,ROWS($D$38:K42))</f>
        <v>9.1366288063264717E-2</v>
      </c>
      <c r="L42" s="108">
        <f>INDEX($E$19:$CY$19,ROWS($D$38:L42))</f>
        <v>3.6898090169720767E-2</v>
      </c>
      <c r="M42" s="108">
        <f>INDEX($E$20:$CY$20,ROWS($D$38:M42))</f>
        <v>0.11945505581468739</v>
      </c>
      <c r="N42" s="108">
        <f>INDEX($E$21:$CY$21,ROWS($D$38:N42))</f>
        <v>3.5783423988468718E-2</v>
      </c>
      <c r="O42" s="108">
        <f>INDEX($E$22:$CY$22,ROWS($D$38:O42))</f>
        <v>6.2371355367885919E-2</v>
      </c>
      <c r="P42" s="108">
        <f>INDEX($E$23:$CY$23,ROWS($D$38:P42))</f>
        <v>0</v>
      </c>
      <c r="Q42" s="108">
        <f>INDEX($E$24:$CY$24,ROWS($D$38:Q42))</f>
        <v>0</v>
      </c>
      <c r="R42" s="108">
        <f>INDEX($E$25:$CY$25,ROWS($D$38:R42))</f>
        <v>0</v>
      </c>
      <c r="S42" s="108">
        <f>INDEX($E$26:$CY$26,ROWS($D$38:S42))</f>
        <v>0</v>
      </c>
      <c r="T42" s="108">
        <f>INDEX($E$27:$CY$27,ROWS($D$38:T42))</f>
        <v>0</v>
      </c>
      <c r="U42" s="108">
        <f>INDEX($E$28:$CY$28,ROWS($D$38:U42))</f>
        <v>0</v>
      </c>
      <c r="V42" s="108">
        <f>INDEX($E$29:$CY$29,ROWS($D$38:V42))</f>
        <v>0</v>
      </c>
      <c r="W42" s="108">
        <f>INDEX($E$30:$CY$30,ROWS($D$38:W42))</f>
        <v>0</v>
      </c>
    </row>
    <row r="43" spans="3:24" x14ac:dyDescent="0.4">
      <c r="C43" s="105">
        <f>INDEX(INPUT!$O$8:'INPUT'!$DI$8,ROWS($C$38:C43))</f>
        <v>6.0000000000000005E-2</v>
      </c>
      <c r="D43" s="112">
        <f>INDEX($E$11:$CY$11,ROWS($D$38:D43))</f>
        <v>3.8174442288968526E-2</v>
      </c>
      <c r="E43" s="108">
        <f>INDEX($E$12:$CY$12,ROWS($D$38:E43))</f>
        <v>5.5829378317090214E-2</v>
      </c>
      <c r="F43" s="108">
        <f>INDEX($E$13:$CY$13,ROWS($D$38:F43))</f>
        <v>0.1507661660293812</v>
      </c>
      <c r="G43" s="108">
        <f>INDEX($E$14:$CY$14,ROWS($D$38:G43))</f>
        <v>0.18183280392930035</v>
      </c>
      <c r="H43" s="108">
        <f>INDEX($E$15:$CY$15,ROWS($D$38:H43))</f>
        <v>6.4992053100236161E-2</v>
      </c>
      <c r="I43" s="108">
        <f>INDEX($E$16:$CY$16,ROWS($D$38:I43))</f>
        <v>6.7246875410148163E-2</v>
      </c>
      <c r="J43" s="108">
        <f>INDEX($E$17:$CY$17,ROWS($D$38:J43))</f>
        <v>9.2117754640797397E-2</v>
      </c>
      <c r="K43" s="108">
        <f>INDEX($E$18:$CY$18,ROWS($D$38:K43))</f>
        <v>9.1535361711628169E-2</v>
      </c>
      <c r="L43" s="108">
        <f>INDEX($E$19:$CY$19,ROWS($D$38:L43))</f>
        <v>3.8391003504024426E-2</v>
      </c>
      <c r="M43" s="108">
        <f>INDEX($E$20:$CY$20,ROWS($D$38:M43))</f>
        <v>0.11834563068796568</v>
      </c>
      <c r="N43" s="108">
        <f>INDEX($E$21:$CY$21,ROWS($D$38:N43))</f>
        <v>3.7278897821220576E-2</v>
      </c>
      <c r="O43" s="108">
        <f>INDEX($E$22:$CY$22,ROWS($D$38:O43))</f>
        <v>6.3489632559238979E-2</v>
      </c>
      <c r="P43" s="108">
        <f>INDEX($E$23:$CY$23,ROWS($D$38:P43))</f>
        <v>0</v>
      </c>
      <c r="Q43" s="108">
        <f>INDEX($E$24:$CY$24,ROWS($D$38:Q43))</f>
        <v>0</v>
      </c>
      <c r="R43" s="108">
        <f>INDEX($E$25:$CY$25,ROWS($D$38:R43))</f>
        <v>0</v>
      </c>
      <c r="S43" s="108">
        <f>INDEX($E$26:$CY$26,ROWS($D$38:S43))</f>
        <v>0</v>
      </c>
      <c r="T43" s="108">
        <f>INDEX($E$27:$CY$27,ROWS($D$38:T43))</f>
        <v>0</v>
      </c>
      <c r="U43" s="108">
        <f>INDEX($E$28:$CY$28,ROWS($D$38:U43))</f>
        <v>0</v>
      </c>
      <c r="V43" s="108">
        <f>INDEX($E$29:$CY$29,ROWS($D$38:V43))</f>
        <v>0</v>
      </c>
      <c r="W43" s="108">
        <f>INDEX($E$30:$CY$30,ROWS($D$38:W43))</f>
        <v>0</v>
      </c>
    </row>
    <row r="44" spans="3:24" x14ac:dyDescent="0.4">
      <c r="C44" s="105">
        <f>INDEX(INPUT!$O$8:'INPUT'!$DI$8,ROWS($C$38:C44))</f>
        <v>7.0000000000000007E-2</v>
      </c>
      <c r="D44" s="112">
        <f>INDEX($E$11:$CY$11,ROWS($D$38:D44))</f>
        <v>3.9476804065171484E-2</v>
      </c>
      <c r="E44" s="108">
        <f>INDEX($E$12:$CY$12,ROWS($D$38:E44))</f>
        <v>5.6927837579018647E-2</v>
      </c>
      <c r="F44" s="108">
        <f>INDEX($E$13:$CY$13,ROWS($D$38:F44))</f>
        <v>0.14818523453922544</v>
      </c>
      <c r="G44" s="108">
        <f>INDEX($E$14:$CY$14,ROWS($D$38:G44))</f>
        <v>0.17748559591948879</v>
      </c>
      <c r="H44" s="108">
        <f>INDEX($E$15:$CY$15,ROWS($D$38:H44))</f>
        <v>6.5899272939939316E-2</v>
      </c>
      <c r="I44" s="108">
        <f>INDEX($E$16:$CY$16,ROWS($D$38:I44))</f>
        <v>6.8099593967867883E-2</v>
      </c>
      <c r="J44" s="108">
        <f>INDEX($E$17:$CY$17,ROWS($D$38:J44))</f>
        <v>9.2206110296791002E-2</v>
      </c>
      <c r="K44" s="108">
        <f>INDEX($E$18:$CY$18,ROWS($D$38:K44))</f>
        <v>9.1644658839834942E-2</v>
      </c>
      <c r="L44" s="108">
        <f>INDEX($E$19:$CY$19,ROWS($D$38:L44))</f>
        <v>3.9692446061865831E-2</v>
      </c>
      <c r="M44" s="108">
        <f>INDEX($E$20:$CY$20,ROWS($D$38:M44))</f>
        <v>0.11736626386774103</v>
      </c>
      <c r="N44" s="108">
        <f>INDEX($E$21:$CY$21,ROWS($D$38:N44))</f>
        <v>3.8584577265791113E-2</v>
      </c>
      <c r="O44" s="108">
        <f>INDEX($E$22:$CY$22,ROWS($D$38:O44))</f>
        <v>6.4431604657264455E-2</v>
      </c>
      <c r="P44" s="108">
        <f>INDEX($E$23:$CY$23,ROWS($D$38:P44))</f>
        <v>0</v>
      </c>
      <c r="Q44" s="108">
        <f>INDEX($E$24:$CY$24,ROWS($D$38:Q44))</f>
        <v>0</v>
      </c>
      <c r="R44" s="108">
        <f>INDEX($E$25:$CY$25,ROWS($D$38:R44))</f>
        <v>0</v>
      </c>
      <c r="S44" s="108">
        <f>INDEX($E$26:$CY$26,ROWS($D$38:S44))</f>
        <v>0</v>
      </c>
      <c r="T44" s="108">
        <f>INDEX($E$27:$CY$27,ROWS($D$38:T44))</f>
        <v>0</v>
      </c>
      <c r="U44" s="108">
        <f>INDEX($E$28:$CY$28,ROWS($D$38:U44))</f>
        <v>0</v>
      </c>
      <c r="V44" s="108">
        <f>INDEX($E$29:$CY$29,ROWS($D$38:V44))</f>
        <v>0</v>
      </c>
      <c r="W44" s="108">
        <f>INDEX($E$30:$CY$30,ROWS($D$38:W44))</f>
        <v>0</v>
      </c>
    </row>
    <row r="45" spans="3:24" x14ac:dyDescent="0.4">
      <c r="C45" s="105">
        <f>INDEX(INPUT!$O$8:'INPUT'!$DI$8,ROWS($C$38:C45))</f>
        <v>0.08</v>
      </c>
      <c r="D45" s="112">
        <f>INDEX($E$11:$CY$11,ROWS($D$38:D45))</f>
        <v>4.0635698008852132E-2</v>
      </c>
      <c r="E45" s="108">
        <f>INDEX($E$12:$CY$12,ROWS($D$38:E45))</f>
        <v>5.7885668309992241E-2</v>
      </c>
      <c r="F45" s="108">
        <f>INDEX($E$13:$CY$13,ROWS($D$38:F45))</f>
        <v>0.14593175907716158</v>
      </c>
      <c r="G45" s="108">
        <f>INDEX($E$14:$CY$14,ROWS($D$38:G45))</f>
        <v>0.17373456310169275</v>
      </c>
      <c r="H45" s="108">
        <f>INDEX($E$15:$CY$15,ROWS($D$38:H45))</f>
        <v>6.6680750756262369E-2</v>
      </c>
      <c r="I45" s="108">
        <f>INDEX($E$16:$CY$16,ROWS($D$38:I45))</f>
        <v>6.8831483059534126E-2</v>
      </c>
      <c r="J45" s="108">
        <f>INDEX($E$17:$CY$17,ROWS($D$38:J45))</f>
        <v>9.2256849074471167E-2</v>
      </c>
      <c r="K45" s="108">
        <f>INDEX($E$18:$CY$18,ROWS($D$38:K45))</f>
        <v>9.1713829078428705E-2</v>
      </c>
      <c r="L45" s="108">
        <f>INDEX($E$19:$CY$19,ROWS($D$38:L45))</f>
        <v>4.0850223956675681E-2</v>
      </c>
      <c r="M45" s="108">
        <f>INDEX($E$20:$CY$20,ROWS($D$38:M45))</f>
        <v>0.11648667821917541</v>
      </c>
      <c r="N45" s="108">
        <f>INDEX($E$21:$CY$21,ROWS($D$38:N45))</f>
        <v>3.9747669649600872E-2</v>
      </c>
      <c r="O45" s="108">
        <f>INDEX($E$22:$CY$22,ROWS($D$38:O45))</f>
        <v>6.5244827708153E-2</v>
      </c>
      <c r="P45" s="108">
        <f>INDEX($E$23:$CY$23,ROWS($D$38:P45))</f>
        <v>0</v>
      </c>
      <c r="Q45" s="108">
        <f>INDEX($E$24:$CY$24,ROWS($D$38:Q45))</f>
        <v>0</v>
      </c>
      <c r="R45" s="108">
        <f>INDEX($E$25:$CY$25,ROWS($D$38:R45))</f>
        <v>0</v>
      </c>
      <c r="S45" s="108">
        <f>INDEX($E$26:$CY$26,ROWS($D$38:S45))</f>
        <v>0</v>
      </c>
      <c r="T45" s="108">
        <f>INDEX($E$27:$CY$27,ROWS($D$38:T45))</f>
        <v>0</v>
      </c>
      <c r="U45" s="108">
        <f>INDEX($E$28:$CY$28,ROWS($D$38:U45))</f>
        <v>0</v>
      </c>
      <c r="V45" s="108">
        <f>INDEX($E$29:$CY$29,ROWS($D$38:V45))</f>
        <v>0</v>
      </c>
      <c r="W45" s="108">
        <f>INDEX($E$30:$CY$30,ROWS($D$38:W45))</f>
        <v>0</v>
      </c>
    </row>
    <row r="46" spans="3:24" x14ac:dyDescent="0.4">
      <c r="C46" s="105">
        <f>INDEX(INPUT!$O$8:'INPUT'!$DI$8,ROWS($C$38:C46))</f>
        <v>0.09</v>
      </c>
      <c r="D46" s="112">
        <f>INDEX($E$11:$CY$11,ROWS($D$38:D46))</f>
        <v>4.1682710941468706E-2</v>
      </c>
      <c r="E46" s="108">
        <f>INDEX($E$12:$CY$12,ROWS($D$38:E46))</f>
        <v>5.873558612973407E-2</v>
      </c>
      <c r="F46" s="108">
        <f>INDEX($E$13:$CY$13,ROWS($D$38:F46))</f>
        <v>0.1439296481470661</v>
      </c>
      <c r="G46" s="108">
        <f>INDEX($E$14:$CY$14,ROWS($D$38:G46))</f>
        <v>0.17043599171185816</v>
      </c>
      <c r="H46" s="108">
        <f>INDEX($E$15:$CY$15,ROWS($D$38:H46))</f>
        <v>6.7366602873880993E-2</v>
      </c>
      <c r="I46" s="108">
        <f>INDEX($E$16:$CY$16,ROWS($D$38:I46))</f>
        <v>6.9471711402413414E-2</v>
      </c>
      <c r="J46" s="108">
        <f>INDEX($E$17:$CY$17,ROWS($D$38:J46))</f>
        <v>9.2281292939262252E-2</v>
      </c>
      <c r="K46" s="108">
        <f>INDEX($E$18:$CY$18,ROWS($D$38:K46))</f>
        <v>9.1754758342777951E-2</v>
      </c>
      <c r="L46" s="108">
        <f>INDEX($E$19:$CY$19,ROWS($D$38:L46))</f>
        <v>4.1895990701440594E-2</v>
      </c>
      <c r="M46" s="108">
        <f>INDEX($E$20:$CY$20,ROWS($D$38:M46))</f>
        <v>0.11568625228577471</v>
      </c>
      <c r="N46" s="108">
        <f>INDEX($E$21:$CY$21,ROWS($D$38:N46))</f>
        <v>4.0799471273933803E-2</v>
      </c>
      <c r="O46" s="108">
        <f>INDEX($E$22:$CY$22,ROWS($D$38:O46))</f>
        <v>6.5959983250389168E-2</v>
      </c>
      <c r="P46" s="108">
        <f>INDEX($E$23:$CY$23,ROWS($D$38:P46))</f>
        <v>0</v>
      </c>
      <c r="Q46" s="108">
        <f>INDEX($E$24:$CY$24,ROWS($D$38:Q46))</f>
        <v>0</v>
      </c>
      <c r="R46" s="108">
        <f>INDEX($E$25:$CY$25,ROWS($D$38:R46))</f>
        <v>0</v>
      </c>
      <c r="S46" s="108">
        <f>INDEX($E$26:$CY$26,ROWS($D$38:S46))</f>
        <v>0</v>
      </c>
      <c r="T46" s="108">
        <f>INDEX($E$27:$CY$27,ROWS($D$38:T46))</f>
        <v>0</v>
      </c>
      <c r="U46" s="108">
        <f>INDEX($E$28:$CY$28,ROWS($D$38:U46))</f>
        <v>0</v>
      </c>
      <c r="V46" s="108">
        <f>INDEX($E$29:$CY$29,ROWS($D$38:V46))</f>
        <v>0</v>
      </c>
      <c r="W46" s="108">
        <f>INDEX($E$30:$CY$30,ROWS($D$38:W46))</f>
        <v>0</v>
      </c>
    </row>
    <row r="47" spans="3:24" x14ac:dyDescent="0.4">
      <c r="C47" s="105">
        <f>INDEX(INPUT!$O$8:'INPUT'!$DI$8,ROWS($C$38:C47))</f>
        <v>9.9999999999999992E-2</v>
      </c>
      <c r="D47" s="112">
        <f>INDEX($E$11:$CY$11,ROWS($D$38:D47))</f>
        <v>4.2639902429951582E-2</v>
      </c>
      <c r="E47" s="108">
        <f>INDEX($E$12:$CY$12,ROWS($D$38:E47))</f>
        <v>5.950007820029387E-2</v>
      </c>
      <c r="F47" s="108">
        <f>INDEX($E$13:$CY$13,ROWS($D$38:F47))</f>
        <v>0.14212658436527351</v>
      </c>
      <c r="G47" s="108">
        <f>INDEX($E$14:$CY$14,ROWS($D$38:G47))</f>
        <v>0.16749220848699842</v>
      </c>
      <c r="H47" s="108">
        <f>INDEX($E$15:$CY$15,ROWS($D$38:H47))</f>
        <v>6.7977355007013046E-2</v>
      </c>
      <c r="I47" s="108">
        <f>INDEX($E$16:$CY$16,ROWS($D$38:I47))</f>
        <v>7.0040113301910067E-2</v>
      </c>
      <c r="J47" s="108">
        <f>INDEX($E$17:$CY$17,ROWS($D$38:J47))</f>
        <v>9.2286689714585743E-2</v>
      </c>
      <c r="K47" s="108">
        <f>INDEX($E$18:$CY$18,ROWS($D$38:K47))</f>
        <v>9.1775086497786193E-2</v>
      </c>
      <c r="L47" s="108">
        <f>INDEX($E$19:$CY$19,ROWS($D$38:L47))</f>
        <v>4.2851847768605296E-2</v>
      </c>
      <c r="M47" s="108">
        <f>INDEX($E$20:$CY$20,ROWS($D$38:M47))</f>
        <v>0.11495026318906307</v>
      </c>
      <c r="N47" s="108">
        <f>INDEX($E$21:$CY$21,ROWS($D$38:N47))</f>
        <v>4.1761858092079107E-2</v>
      </c>
      <c r="O47" s="108">
        <f>INDEX($E$22:$CY$22,ROWS($D$38:O47))</f>
        <v>6.6598012946440008E-2</v>
      </c>
      <c r="P47" s="108">
        <f>INDEX($E$23:$CY$23,ROWS($D$38:P47))</f>
        <v>0</v>
      </c>
      <c r="Q47" s="108">
        <f>INDEX($E$24:$CY$24,ROWS($D$38:Q47))</f>
        <v>0</v>
      </c>
      <c r="R47" s="108">
        <f>INDEX($E$25:$CY$25,ROWS($D$38:R47))</f>
        <v>0</v>
      </c>
      <c r="S47" s="108">
        <f>INDEX($E$26:$CY$26,ROWS($D$38:S47))</f>
        <v>0</v>
      </c>
      <c r="T47" s="108">
        <f>INDEX($E$27:$CY$27,ROWS($D$38:T47))</f>
        <v>0</v>
      </c>
      <c r="U47" s="108">
        <f>INDEX($E$28:$CY$28,ROWS($D$38:U47))</f>
        <v>0</v>
      </c>
      <c r="V47" s="108">
        <f>INDEX($E$29:$CY$29,ROWS($D$38:V47))</f>
        <v>0</v>
      </c>
      <c r="W47" s="108">
        <f>INDEX($E$30:$CY$30,ROWS($D$38:W47))</f>
        <v>0</v>
      </c>
    </row>
    <row r="48" spans="3:24" x14ac:dyDescent="0.4">
      <c r="C48" s="105">
        <f>INDEX(INPUT!$O$8:'INPUT'!$DI$8,ROWS($C$38:C48))</f>
        <v>0.10999999999999999</v>
      </c>
      <c r="D48" s="112">
        <f>INDEX($E$11:$CY$11,ROWS($D$38:D48))</f>
        <v>4.3523319777247362E-2</v>
      </c>
      <c r="E48" s="108">
        <f>INDEX($E$12:$CY$12,ROWS($D$38:E48))</f>
        <v>6.0195272880592954E-2</v>
      </c>
      <c r="F48" s="108">
        <f>INDEX($E$13:$CY$13,ROWS($D$38:F48))</f>
        <v>0.14048503372312987</v>
      </c>
      <c r="G48" s="108">
        <f>INDEX($E$14:$CY$14,ROWS($D$38:G48))</f>
        <v>0.16483384492624553</v>
      </c>
      <c r="H48" s="108">
        <f>INDEX($E$15:$CY$15,ROWS($D$38:H48))</f>
        <v>6.8527617191044707E-2</v>
      </c>
      <c r="I48" s="108">
        <f>INDEX($E$16:$CY$16,ROWS($D$38:I48))</f>
        <v>7.0550777468232073E-2</v>
      </c>
      <c r="J48" s="108">
        <f>INDEX($E$17:$CY$17,ROWS($D$38:J48))</f>
        <v>9.2277900127264154E-2</v>
      </c>
      <c r="K48" s="108">
        <f>INDEX($E$18:$CY$18,ROWS($D$38:K48))</f>
        <v>9.1779958180112101E-2</v>
      </c>
      <c r="L48" s="108">
        <f>INDEX($E$19:$CY$19,ROWS($D$38:L48))</f>
        <v>4.3733869930584382E-2</v>
      </c>
      <c r="M48" s="108">
        <f>INDEX($E$20:$CY$20,ROWS($D$38:M48))</f>
        <v>0.11426780689417733</v>
      </c>
      <c r="N48" s="108">
        <f>INDEX($E$21:$CY$21,ROWS($D$38:N48))</f>
        <v>4.2650756293642386E-2</v>
      </c>
      <c r="O48" s="108">
        <f>INDEX($E$22:$CY$22,ROWS($D$38:O48))</f>
        <v>6.7173842607726991E-2</v>
      </c>
      <c r="P48" s="108">
        <f>INDEX($E$23:$CY$23,ROWS($D$38:P48))</f>
        <v>0</v>
      </c>
      <c r="Q48" s="108">
        <f>INDEX($E$24:$CY$24,ROWS($D$38:Q48))</f>
        <v>0</v>
      </c>
      <c r="R48" s="108">
        <f>INDEX($E$25:$CY$25,ROWS($D$38:R48))</f>
        <v>0</v>
      </c>
      <c r="S48" s="108">
        <f>INDEX($E$26:$CY$26,ROWS($D$38:S48))</f>
        <v>0</v>
      </c>
      <c r="T48" s="108">
        <f>INDEX($E$27:$CY$27,ROWS($D$38:T48))</f>
        <v>0</v>
      </c>
      <c r="U48" s="108">
        <f>INDEX($E$28:$CY$28,ROWS($D$38:U48))</f>
        <v>0</v>
      </c>
      <c r="V48" s="108">
        <f>INDEX($E$29:$CY$29,ROWS($D$38:V48))</f>
        <v>0</v>
      </c>
      <c r="W48" s="108">
        <f>INDEX($E$30:$CY$30,ROWS($D$38:W48))</f>
        <v>0</v>
      </c>
    </row>
    <row r="49" spans="3:23" x14ac:dyDescent="0.4">
      <c r="C49" s="105">
        <f>INDEX(INPUT!$O$8:'INPUT'!$DI$8,ROWS($C$38:C49))</f>
        <v>0.11999999999999998</v>
      </c>
      <c r="D49" s="112">
        <f>INDEX($E$11:$CY$11,ROWS($D$38:D49))</f>
        <v>4.4345020822352574E-2</v>
      </c>
      <c r="E49" s="108">
        <f>INDEX($E$12:$CY$12,ROWS($D$38:E49))</f>
        <v>6.0833135016646077E-2</v>
      </c>
      <c r="F49" s="108">
        <f>INDEX($E$13:$CY$13,ROWS($D$38:F49))</f>
        <v>0.13897714391982305</v>
      </c>
      <c r="G49" s="108">
        <f>INDEX($E$14:$CY$14,ROWS($D$38:G49))</f>
        <v>0.16240988543232451</v>
      </c>
      <c r="H49" s="108">
        <f>INDEX($E$15:$CY$15,ROWS($D$38:H49))</f>
        <v>6.9028153254961991E-2</v>
      </c>
      <c r="I49" s="108">
        <f>INDEX($E$16:$CY$16,ROWS($D$38:I49))</f>
        <v>7.1014064043118649E-2</v>
      </c>
      <c r="J49" s="108">
        <f>INDEX($E$17:$CY$17,ROWS($D$38:J49))</f>
        <v>9.2258306101243373E-2</v>
      </c>
      <c r="K49" s="108">
        <f>INDEX($E$18:$CY$18,ROWS($D$38:K49))</f>
        <v>9.1772967708776687E-2</v>
      </c>
      <c r="L49" s="108">
        <f>INDEX($E$19:$CY$19,ROWS($D$38:L49))</f>
        <v>4.4554133626659255E-2</v>
      </c>
      <c r="M49" s="108">
        <f>INDEX($E$20:$CY$20,ROWS($D$38:M49))</f>
        <v>0.11363056696065368</v>
      </c>
      <c r="N49" s="108">
        <f>INDEX($E$21:$CY$21,ROWS($D$38:N49))</f>
        <v>4.3478141150614498E-2</v>
      </c>
      <c r="O49" s="108">
        <f>INDEX($E$22:$CY$22,ROWS($D$38:O49))</f>
        <v>6.7698481962825754E-2</v>
      </c>
      <c r="P49" s="108">
        <f>INDEX($E$23:$CY$23,ROWS($D$38:P49))</f>
        <v>0</v>
      </c>
      <c r="Q49" s="108">
        <f>INDEX($E$24:$CY$24,ROWS($D$38:Q49))</f>
        <v>0</v>
      </c>
      <c r="R49" s="108">
        <f>INDEX($E$25:$CY$25,ROWS($D$38:R49))</f>
        <v>0</v>
      </c>
      <c r="S49" s="108">
        <f>INDEX($E$26:$CY$26,ROWS($D$38:S49))</f>
        <v>0</v>
      </c>
      <c r="T49" s="108">
        <f>INDEX($E$27:$CY$27,ROWS($D$38:T49))</f>
        <v>0</v>
      </c>
      <c r="U49" s="108">
        <f>INDEX($E$28:$CY$28,ROWS($D$38:U49))</f>
        <v>0</v>
      </c>
      <c r="V49" s="108">
        <f>INDEX($E$29:$CY$29,ROWS($D$38:V49))</f>
        <v>0</v>
      </c>
      <c r="W49" s="108">
        <f>INDEX($E$30:$CY$30,ROWS($D$38:W49))</f>
        <v>0</v>
      </c>
    </row>
    <row r="50" spans="3:23" x14ac:dyDescent="0.4">
      <c r="C50" s="105">
        <f>INDEX(INPUT!$O$8:'INPUT'!$DI$8,ROWS($C$38:C50))</f>
        <v>0.12999999999999998</v>
      </c>
      <c r="D50" s="112">
        <f>INDEX($E$11:$CY$11,ROWS($D$38:D50))</f>
        <v>4.5114307742534214E-2</v>
      </c>
      <c r="E50" s="108">
        <f>INDEX($E$12:$CY$12,ROWS($D$38:E50))</f>
        <v>6.1422787954648617E-2</v>
      </c>
      <c r="F50" s="108">
        <f>INDEX($E$13:$CY$13,ROWS($D$38:F50))</f>
        <v>0.13758167151273659</v>
      </c>
      <c r="G50" s="108">
        <f>INDEX($E$14:$CY$14,ROWS($D$38:G50))</f>
        <v>0.16018173175250475</v>
      </c>
      <c r="H50" s="108">
        <f>INDEX($E$15:$CY$15,ROWS($D$38:H50))</f>
        <v>6.9487118808531742E-2</v>
      </c>
      <c r="I50" s="108">
        <f>INDEX($E$16:$CY$16,ROWS($D$38:I50))</f>
        <v>7.1437809080655459E-2</v>
      </c>
      <c r="J50" s="108">
        <f>INDEX($E$17:$CY$17,ROWS($D$38:J50))</f>
        <v>9.2230331728872308E-2</v>
      </c>
      <c r="K50" s="108">
        <f>INDEX($E$18:$CY$18,ROWS($D$38:K50))</f>
        <v>9.1756702335326887E-2</v>
      </c>
      <c r="L50" s="108">
        <f>INDEX($E$19:$CY$19,ROWS($D$38:L50))</f>
        <v>4.532195394904779E-2</v>
      </c>
      <c r="M50" s="108">
        <f>INDEX($E$20:$CY$20,ROWS($D$38:M50))</f>
        <v>0.11303204585536561</v>
      </c>
      <c r="N50" s="108">
        <f>INDEX($E$21:$CY$21,ROWS($D$38:N50))</f>
        <v>4.4253257079927708E-2</v>
      </c>
      <c r="O50" s="108">
        <f>INDEX($E$22:$CY$22,ROWS($D$38:O50))</f>
        <v>6.8180282199848272E-2</v>
      </c>
      <c r="P50" s="108">
        <f>INDEX($E$23:$CY$23,ROWS($D$38:P50))</f>
        <v>0</v>
      </c>
      <c r="Q50" s="108">
        <f>INDEX($E$24:$CY$24,ROWS($D$38:Q50))</f>
        <v>0</v>
      </c>
      <c r="R50" s="108">
        <f>INDEX($E$25:$CY$25,ROWS($D$38:R50))</f>
        <v>0</v>
      </c>
      <c r="S50" s="108">
        <f>INDEX($E$26:$CY$26,ROWS($D$38:S50))</f>
        <v>0</v>
      </c>
      <c r="T50" s="108">
        <f>INDEX($E$27:$CY$27,ROWS($D$38:T50))</f>
        <v>0</v>
      </c>
      <c r="U50" s="108">
        <f>INDEX($E$28:$CY$28,ROWS($D$38:U50))</f>
        <v>0</v>
      </c>
      <c r="V50" s="108">
        <f>INDEX($E$29:$CY$29,ROWS($D$38:V50))</f>
        <v>0</v>
      </c>
      <c r="W50" s="108">
        <f>INDEX($E$30:$CY$30,ROWS($D$38:W50))</f>
        <v>0</v>
      </c>
    </row>
    <row r="51" spans="3:23" x14ac:dyDescent="0.4">
      <c r="C51" s="105">
        <f>INDEX(INPUT!$O$8:'INPUT'!$DI$8,ROWS($C$38:C51))</f>
        <v>0.13999999999999999</v>
      </c>
      <c r="D51" s="112">
        <f>INDEX($E$11:$CY$11,ROWS($D$38:D51))</f>
        <v>4.5838515688690143E-2</v>
      </c>
      <c r="E51" s="108">
        <f>INDEX($E$12:$CY$12,ROWS($D$38:E51))</f>
        <v>6.1971348843624818E-2</v>
      </c>
      <c r="F51" s="108">
        <f>INDEX($E$13:$CY$13,ROWS($D$38:F51))</f>
        <v>0.13628204001744218</v>
      </c>
      <c r="G51" s="108">
        <f>INDEX($E$14:$CY$14,ROWS($D$38:G51))</f>
        <v>0.15811948472953349</v>
      </c>
      <c r="H51" s="108">
        <f>INDEX($E$15:$CY$15,ROWS($D$38:H51))</f>
        <v>6.9910838731936639E-2</v>
      </c>
      <c r="I51" s="108">
        <f>INDEX($E$16:$CY$16,ROWS($D$38:I51))</f>
        <v>7.1828079771010064E-2</v>
      </c>
      <c r="J51" s="108">
        <f>INDEX($E$17:$CY$17,ROWS($D$38:J51))</f>
        <v>9.219575769036302E-2</v>
      </c>
      <c r="K51" s="108">
        <f>INDEX($E$18:$CY$18,ROWS($D$38:K51))</f>
        <v>9.1733070867235575E-2</v>
      </c>
      <c r="L51" s="108">
        <f>INDEX($E$19:$CY$19,ROWS($D$38:L51))</f>
        <v>4.6044675191197787E-2</v>
      </c>
      <c r="M51" s="108">
        <f>INDEX($E$20:$CY$20,ROWS($D$38:M51))</f>
        <v>0.11246706391000547</v>
      </c>
      <c r="N51" s="108">
        <f>INDEX($E$21:$CY$21,ROWS($D$38:N51))</f>
        <v>4.4983397999627465E-2</v>
      </c>
      <c r="O51" s="108">
        <f>INDEX($E$22:$CY$22,ROWS($D$38:O51))</f>
        <v>6.8625726559333092E-2</v>
      </c>
      <c r="P51" s="108">
        <f>INDEX($E$23:$CY$23,ROWS($D$38:P51))</f>
        <v>0</v>
      </c>
      <c r="Q51" s="108">
        <f>INDEX($E$24:$CY$24,ROWS($D$38:Q51))</f>
        <v>0</v>
      </c>
      <c r="R51" s="108">
        <f>INDEX($E$25:$CY$25,ROWS($D$38:R51))</f>
        <v>0</v>
      </c>
      <c r="S51" s="108">
        <f>INDEX($E$26:$CY$26,ROWS($D$38:S51))</f>
        <v>0</v>
      </c>
      <c r="T51" s="108">
        <f>INDEX($E$27:$CY$27,ROWS($D$38:T51))</f>
        <v>0</v>
      </c>
      <c r="U51" s="108">
        <f>INDEX($E$28:$CY$28,ROWS($D$38:U51))</f>
        <v>0</v>
      </c>
      <c r="V51" s="108">
        <f>INDEX($E$29:$CY$29,ROWS($D$38:V51))</f>
        <v>0</v>
      </c>
      <c r="W51" s="108">
        <f>INDEX($E$30:$CY$30,ROWS($D$38:W51))</f>
        <v>0</v>
      </c>
    </row>
    <row r="52" spans="3:23" x14ac:dyDescent="0.4">
      <c r="C52" s="105">
        <f>INDEX(INPUT!$O$8:'INPUT'!$DI$8,ROWS($C$38:C52))</f>
        <v>0.15</v>
      </c>
      <c r="D52" s="112">
        <f>INDEX($E$11:$CY$11,ROWS($D$38:D52))</f>
        <v>4.6523536694113313E-2</v>
      </c>
      <c r="E52" s="108">
        <f>INDEX($E$12:$CY$12,ROWS($D$38:E52))</f>
        <v>6.2484477709387379E-2</v>
      </c>
      <c r="F52" s="108">
        <f>INDEX($E$13:$CY$13,ROWS($D$38:F52))</f>
        <v>0.13506506321686348</v>
      </c>
      <c r="G52" s="108">
        <f>INDEX($E$14:$CY$14,ROWS($D$38:G52))</f>
        <v>0.15619951902072646</v>
      </c>
      <c r="H52" s="108">
        <f>INDEX($E$15:$CY$15,ROWS($D$38:H52))</f>
        <v>7.0304315409422946E-2</v>
      </c>
      <c r="I52" s="108">
        <f>INDEX($E$16:$CY$16,ROWS($D$38:I52))</f>
        <v>7.2189667382226957E-2</v>
      </c>
      <c r="J52" s="108">
        <f>INDEX($E$17:$CY$17,ROWS($D$38:J52))</f>
        <v>9.2155919131450839E-2</v>
      </c>
      <c r="K52" s="108">
        <f>INDEX($E$18:$CY$18,ROWS($D$38:K52))</f>
        <v>9.1703510957073561E-2</v>
      </c>
      <c r="L52" s="108">
        <f>INDEX($E$19:$CY$19,ROWS($D$38:L52))</f>
        <v>4.6728195953323039E-2</v>
      </c>
      <c r="M52" s="108">
        <f>INDEX($E$20:$CY$20,ROWS($D$38:M52))</f>
        <v>0.11193142085356086</v>
      </c>
      <c r="N52" s="108">
        <f>INDEX($E$21:$CY$21,ROWS($D$38:N52))</f>
        <v>4.5674426042684617E-2</v>
      </c>
      <c r="O52" s="108">
        <f>INDEX($E$22:$CY$22,ROWS($D$38:O52))</f>
        <v>6.9039947629166612E-2</v>
      </c>
      <c r="P52" s="108">
        <f>INDEX($E$23:$CY$23,ROWS($D$38:P52))</f>
        <v>0</v>
      </c>
      <c r="Q52" s="108">
        <f>INDEX($E$24:$CY$24,ROWS($D$38:Q52))</f>
        <v>0</v>
      </c>
      <c r="R52" s="108">
        <f>INDEX($E$25:$CY$25,ROWS($D$38:R52))</f>
        <v>0</v>
      </c>
      <c r="S52" s="108">
        <f>INDEX($E$26:$CY$26,ROWS($D$38:S52))</f>
        <v>0</v>
      </c>
      <c r="T52" s="108">
        <f>INDEX($E$27:$CY$27,ROWS($D$38:T52))</f>
        <v>0</v>
      </c>
      <c r="U52" s="108">
        <f>INDEX($E$28:$CY$28,ROWS($D$38:U52))</f>
        <v>0</v>
      </c>
      <c r="V52" s="108">
        <f>INDEX($E$29:$CY$29,ROWS($D$38:V52))</f>
        <v>0</v>
      </c>
      <c r="W52" s="108">
        <f>INDEX($E$30:$CY$30,ROWS($D$38:W52))</f>
        <v>0</v>
      </c>
    </row>
    <row r="53" spans="3:23" x14ac:dyDescent="0.4">
      <c r="C53" s="105">
        <f>INDEX(INPUT!$O$8:'INPUT'!$DI$8,ROWS($C$38:C53))</f>
        <v>0.16</v>
      </c>
      <c r="D53" s="112">
        <f>INDEX($E$11:$CY$11,ROWS($D$38:D53))</f>
        <v>4.7174179160023588E-2</v>
      </c>
      <c r="E53" s="108">
        <f>INDEX($E$12:$CY$12,ROWS($D$38:E53))</f>
        <v>6.2966750552468115E-2</v>
      </c>
      <c r="F53" s="108">
        <f>INDEX($E$13:$CY$13,ROWS($D$38:F53))</f>
        <v>0.13392007750915103</v>
      </c>
      <c r="G53" s="108">
        <f>INDEX($E$14:$CY$14,ROWS($D$38:G53))</f>
        <v>0.15440284667993998</v>
      </c>
      <c r="H53" s="108">
        <f>INDEX($E$15:$CY$15,ROWS($D$38:H53))</f>
        <v>7.0671572298498589E-2</v>
      </c>
      <c r="I53" s="108">
        <f>INDEX($E$16:$CY$16,ROWS($D$38:I53))</f>
        <v>7.2526420029251443E-2</v>
      </c>
      <c r="J53" s="108">
        <f>INDEX($E$17:$CY$17,ROWS($D$38:J53))</f>
        <v>9.2111834645151172E-2</v>
      </c>
      <c r="K53" s="108">
        <f>INDEX($E$18:$CY$18,ROWS($D$38:K53))</f>
        <v>9.1669124525304665E-2</v>
      </c>
      <c r="L53" s="108">
        <f>INDEX($E$19:$CY$19,ROWS($D$38:L53))</f>
        <v>4.737732940237812E-2</v>
      </c>
      <c r="M53" s="108">
        <f>INDEX($E$20:$CY$20,ROWS($D$38:M53))</f>
        <v>0.11142166017621913</v>
      </c>
      <c r="N53" s="108">
        <f>INDEX($E$21:$CY$21,ROWS($D$38:N53))</f>
        <v>4.6331127670677555E-2</v>
      </c>
      <c r="O53" s="108">
        <f>INDEX($E$22:$CY$22,ROWS($D$38:O53))</f>
        <v>6.9427077350936575E-2</v>
      </c>
      <c r="P53" s="108">
        <f>INDEX($E$23:$CY$23,ROWS($D$38:P53))</f>
        <v>0</v>
      </c>
      <c r="Q53" s="108">
        <f>INDEX($E$24:$CY$24,ROWS($D$38:Q53))</f>
        <v>0</v>
      </c>
      <c r="R53" s="108">
        <f>INDEX($E$25:$CY$25,ROWS($D$38:R53))</f>
        <v>0</v>
      </c>
      <c r="S53" s="108">
        <f>INDEX($E$26:$CY$26,ROWS($D$38:S53))</f>
        <v>0</v>
      </c>
      <c r="T53" s="108">
        <f>INDEX($E$27:$CY$27,ROWS($D$38:T53))</f>
        <v>0</v>
      </c>
      <c r="U53" s="108">
        <f>INDEX($E$28:$CY$28,ROWS($D$38:U53))</f>
        <v>0</v>
      </c>
      <c r="V53" s="108">
        <f>INDEX($E$29:$CY$29,ROWS($D$38:V53))</f>
        <v>0</v>
      </c>
      <c r="W53" s="108">
        <f>INDEX($E$30:$CY$30,ROWS($D$38:W53))</f>
        <v>0</v>
      </c>
    </row>
    <row r="54" spans="3:23" x14ac:dyDescent="0.4">
      <c r="C54" s="105">
        <f>INDEX(INPUT!$O$8:'INPUT'!$DI$8,ROWS($C$38:C54))</f>
        <v>0.17</v>
      </c>
      <c r="D54" s="112">
        <f>INDEX($E$11:$CY$11,ROWS($D$38:D54))</f>
        <v>4.7794421406359672E-2</v>
      </c>
      <c r="E54" s="108">
        <f>INDEX($E$12:$CY$12,ROWS($D$38:E54))</f>
        <v>6.3421920129384121E-2</v>
      </c>
      <c r="F54" s="108">
        <f>INDEX($E$13:$CY$13,ROWS($D$38:F54))</f>
        <v>0.13283833536106793</v>
      </c>
      <c r="G54" s="108">
        <f>INDEX($E$14:$CY$14,ROWS($D$38:G54))</f>
        <v>0.15271398072690595</v>
      </c>
      <c r="H54" s="108">
        <f>INDEX($E$15:$CY$15,ROWS($D$38:H54))</f>
        <v>7.1015892918468188E-2</v>
      </c>
      <c r="I54" s="108">
        <f>INDEX($E$16:$CY$16,ROWS($D$38:I54))</f>
        <v>7.2841473848852908E-2</v>
      </c>
      <c r="J54" s="108">
        <f>INDEX($E$17:$CY$17,ROWS($D$38:J54))</f>
        <v>9.2064292893250951E-2</v>
      </c>
      <c r="K54" s="108">
        <f>INDEX($E$18:$CY$18,ROWS($D$38:K54))</f>
        <v>9.163076891302295E-2</v>
      </c>
      <c r="L54" s="108">
        <f>INDEX($E$19:$CY$19,ROWS($D$38:L54))</f>
        <v>4.7996057338536659E-2</v>
      </c>
      <c r="M54" s="108">
        <f>INDEX($E$20:$CY$20,ROWS($D$38:M54))</f>
        <v>0.11093490080272904</v>
      </c>
      <c r="N54" s="108">
        <f>INDEX($E$21:$CY$21,ROWS($D$38:N54))</f>
        <v>4.6957464972378245E-2</v>
      </c>
      <c r="O54" s="108">
        <f>INDEX($E$22:$CY$22,ROWS($D$38:O54))</f>
        <v>6.9790490689043569E-2</v>
      </c>
      <c r="P54" s="108">
        <f>INDEX($E$23:$CY$23,ROWS($D$38:P54))</f>
        <v>0</v>
      </c>
      <c r="Q54" s="108">
        <f>INDEX($E$24:$CY$24,ROWS($D$38:Q54))</f>
        <v>0</v>
      </c>
      <c r="R54" s="108">
        <f>INDEX($E$25:$CY$25,ROWS($D$38:R54))</f>
        <v>0</v>
      </c>
      <c r="S54" s="108">
        <f>INDEX($E$26:$CY$26,ROWS($D$38:S54))</f>
        <v>0</v>
      </c>
      <c r="T54" s="108">
        <f>INDEX($E$27:$CY$27,ROWS($D$38:T54))</f>
        <v>0</v>
      </c>
      <c r="U54" s="108">
        <f>INDEX($E$28:$CY$28,ROWS($D$38:U54))</f>
        <v>0</v>
      </c>
      <c r="V54" s="108">
        <f>INDEX($E$29:$CY$29,ROWS($D$38:V54))</f>
        <v>0</v>
      </c>
      <c r="W54" s="108">
        <f>INDEX($E$30:$CY$30,ROWS($D$38:W54))</f>
        <v>0</v>
      </c>
    </row>
    <row r="55" spans="3:23" x14ac:dyDescent="0.4">
      <c r="C55" s="105">
        <f>INDEX(INPUT!$O$8:'INPUT'!$DI$8,ROWS($C$38:C55))</f>
        <v>0.18000000000000002</v>
      </c>
      <c r="D55" s="112">
        <f>INDEX($E$11:$CY$11,ROWS($D$38:D55))</f>
        <v>4.8387594800790877E-2</v>
      </c>
      <c r="E55" s="108">
        <f>INDEX($E$12:$CY$12,ROWS($D$38:E55))</f>
        <v>6.3853102719154051E-2</v>
      </c>
      <c r="F55" s="108">
        <f>INDEX($E$13:$CY$13,ROWS($D$38:F55))</f>
        <v>0.13181257084808448</v>
      </c>
      <c r="G55" s="108">
        <f>INDEX($E$14:$CY$14,ROWS($D$38:G55))</f>
        <v>0.15112012609276859</v>
      </c>
      <c r="H55" s="108">
        <f>INDEX($E$15:$CY$15,ROWS($D$38:H55))</f>
        <v>7.1339991238250022E-2</v>
      </c>
      <c r="I55" s="108">
        <f>INDEX($E$16:$CY$16,ROWS($D$38:I55))</f>
        <v>7.3137417615014563E-2</v>
      </c>
      <c r="J55" s="108">
        <f>INDEX($E$17:$CY$17,ROWS($D$38:J55))</f>
        <v>9.2013912294530126E-2</v>
      </c>
      <c r="K55" s="108">
        <f>INDEX($E$18:$CY$18,ROWS($D$38:K55))</f>
        <v>9.1589119834549967E-2</v>
      </c>
      <c r="L55" s="108">
        <f>INDEX($E$19:$CY$19,ROWS($D$38:L55))</f>
        <v>4.8587713676099889E-2</v>
      </c>
      <c r="M55" s="108">
        <f>INDEX($E$20:$CY$20,ROWS($D$38:M55))</f>
        <v>0.11046871413817676</v>
      </c>
      <c r="N55" s="108">
        <f>INDEX($E$21:$CY$21,ROWS($D$38:N55))</f>
        <v>4.7556757250974142E-2</v>
      </c>
      <c r="O55" s="108">
        <f>INDEX($E$22:$CY$22,ROWS($D$38:O55))</f>
        <v>7.013297949160667E-2</v>
      </c>
      <c r="P55" s="108">
        <f>INDEX($E$23:$CY$23,ROWS($D$38:P55))</f>
        <v>0</v>
      </c>
      <c r="Q55" s="108">
        <f>INDEX($E$24:$CY$24,ROWS($D$38:Q55))</f>
        <v>0</v>
      </c>
      <c r="R55" s="108">
        <f>INDEX($E$25:$CY$25,ROWS($D$38:R55))</f>
        <v>0</v>
      </c>
      <c r="S55" s="108">
        <f>INDEX($E$26:$CY$26,ROWS($D$38:S55))</f>
        <v>0</v>
      </c>
      <c r="T55" s="108">
        <f>INDEX($E$27:$CY$27,ROWS($D$38:T55))</f>
        <v>0</v>
      </c>
      <c r="U55" s="108">
        <f>INDEX($E$28:$CY$28,ROWS($D$38:U55))</f>
        <v>0</v>
      </c>
      <c r="V55" s="108">
        <f>INDEX($E$29:$CY$29,ROWS($D$38:V55))</f>
        <v>0</v>
      </c>
      <c r="W55" s="108">
        <f>INDEX($E$30:$CY$30,ROWS($D$38:W55))</f>
        <v>0</v>
      </c>
    </row>
    <row r="56" spans="3:23" x14ac:dyDescent="0.4">
      <c r="C56" s="105">
        <f>INDEX(INPUT!$O$8:'INPUT'!$DI$8,ROWS($C$38:C56))</f>
        <v>0.19000000000000003</v>
      </c>
      <c r="D56" s="112">
        <f>INDEX($E$11:$CY$11,ROWS($D$38:D56))</f>
        <v>4.8956518789289347E-2</v>
      </c>
      <c r="E56" s="108">
        <f>INDEX($E$12:$CY$12,ROWS($D$38:E56))</f>
        <v>6.4262914748227221E-2</v>
      </c>
      <c r="F56" s="108">
        <f>INDEX($E$13:$CY$13,ROWS($D$38:F56))</f>
        <v>0.13083668178988347</v>
      </c>
      <c r="G56" s="108">
        <f>INDEX($E$14:$CY$14,ROWS($D$38:G56))</f>
        <v>0.14961059103692914</v>
      </c>
      <c r="H56" s="108">
        <f>INDEX($E$15:$CY$15,ROWS($D$38:H56))</f>
        <v>7.1646135790432539E-2</v>
      </c>
      <c r="I56" s="108">
        <f>INDEX($E$16:$CY$16,ROWS($D$38:I56))</f>
        <v>7.3416412509491241E-2</v>
      </c>
      <c r="J56" s="108">
        <f>INDEX($E$17:$CY$17,ROWS($D$38:J56))</f>
        <v>9.1961183084652592E-2</v>
      </c>
      <c r="K56" s="108">
        <f>INDEX($E$18:$CY$18,ROWS($D$38:K56))</f>
        <v>9.1544715838262472E-2</v>
      </c>
      <c r="L56" s="108">
        <f>INDEX($E$19:$CY$19,ROWS($D$38:L56))</f>
        <v>4.9155119719333396E-2</v>
      </c>
      <c r="M56" s="108">
        <f>INDEX($E$20:$CY$20,ROWS($D$38:M56))</f>
        <v>0.11002103248896559</v>
      </c>
      <c r="N56" s="108">
        <f>INDEX($E$21:$CY$21,ROWS($D$38:N56))</f>
        <v>4.8131814976482036E-2</v>
      </c>
      <c r="O56" s="108">
        <f>INDEX($E$22:$CY$22,ROWS($D$38:O56))</f>
        <v>7.0456879228050981E-2</v>
      </c>
      <c r="P56" s="108">
        <f>INDEX($E$23:$CY$23,ROWS($D$38:P56))</f>
        <v>0</v>
      </c>
      <c r="Q56" s="108">
        <f>INDEX($E$24:$CY$24,ROWS($D$38:Q56))</f>
        <v>0</v>
      </c>
      <c r="R56" s="108">
        <f>INDEX($E$25:$CY$25,ROWS($D$38:R56))</f>
        <v>0</v>
      </c>
      <c r="S56" s="108">
        <f>INDEX($E$26:$CY$26,ROWS($D$38:S56))</f>
        <v>0</v>
      </c>
      <c r="T56" s="108">
        <f>INDEX($E$27:$CY$27,ROWS($D$38:T56))</f>
        <v>0</v>
      </c>
      <c r="U56" s="108">
        <f>INDEX($E$28:$CY$28,ROWS($D$38:U56))</f>
        <v>0</v>
      </c>
      <c r="V56" s="108">
        <f>INDEX($E$29:$CY$29,ROWS($D$38:V56))</f>
        <v>0</v>
      </c>
      <c r="W56" s="108">
        <f>INDEX($E$30:$CY$30,ROWS($D$38:W56))</f>
        <v>0</v>
      </c>
    </row>
    <row r="57" spans="3:23" x14ac:dyDescent="0.4">
      <c r="C57" s="105">
        <f>INDEX(INPUT!$O$8:'INPUT'!$DI$8,ROWS($C$38:C57))</f>
        <v>0.20000000000000004</v>
      </c>
      <c r="D57" s="112">
        <f>INDEX($E$11:$CY$11,ROWS($D$38:D57))</f>
        <v>4.9503602289033215E-2</v>
      </c>
      <c r="E57" s="108">
        <f>INDEX($E$12:$CY$12,ROWS($D$38:E57))</f>
        <v>6.4653574616359094E-2</v>
      </c>
      <c r="F57" s="108">
        <f>INDEX($E$13:$CY$13,ROWS($D$38:F57))</f>
        <v>0.12990549281461222</v>
      </c>
      <c r="G57" s="108">
        <f>INDEX($E$14:$CY$14,ROWS($D$38:G57))</f>
        <v>0.1481763507339296</v>
      </c>
      <c r="H57" s="108">
        <f>INDEX($E$15:$CY$15,ROWS($D$38:H57))</f>
        <v>7.193624180092005E-2</v>
      </c>
      <c r="I57" s="108">
        <f>INDEX($E$16:$CY$16,ROWS($D$38:I57))</f>
        <v>7.3680280929620479E-2</v>
      </c>
      <c r="J57" s="108">
        <f>INDEX($E$17:$CY$17,ROWS($D$38:J57))</f>
        <v>9.1906497542047452E-2</v>
      </c>
      <c r="K57" s="108">
        <f>INDEX($E$18:$CY$18,ROWS($D$38:K57))</f>
        <v>9.1497990330837442E-2</v>
      </c>
      <c r="L57" s="108">
        <f>INDEX($E$19:$CY$19,ROWS($D$38:L57))</f>
        <v>4.9700685729490414E-2</v>
      </c>
      <c r="M57" s="108">
        <f>INDEX($E$20:$CY$20,ROWS($D$38:M57))</f>
        <v>0.10959007967038768</v>
      </c>
      <c r="N57" s="108">
        <f>INDEX($E$21:$CY$21,ROWS($D$38:N57))</f>
        <v>4.8685040410589242E-2</v>
      </c>
      <c r="O57" s="108">
        <f>INDEX($E$22:$CY$22,ROWS($D$38:O57))</f>
        <v>7.0764163132173249E-2</v>
      </c>
      <c r="P57" s="108">
        <f>INDEX($E$23:$CY$23,ROWS($D$38:P57))</f>
        <v>0</v>
      </c>
      <c r="Q57" s="108">
        <f>INDEX($E$24:$CY$24,ROWS($D$38:Q57))</f>
        <v>0</v>
      </c>
      <c r="R57" s="108">
        <f>INDEX($E$25:$CY$25,ROWS($D$38:R57))</f>
        <v>0</v>
      </c>
      <c r="S57" s="108">
        <f>INDEX($E$26:$CY$26,ROWS($D$38:S57))</f>
        <v>0</v>
      </c>
      <c r="T57" s="108">
        <f>INDEX($E$27:$CY$27,ROWS($D$38:T57))</f>
        <v>0</v>
      </c>
      <c r="U57" s="108">
        <f>INDEX($E$28:$CY$28,ROWS($D$38:U57))</f>
        <v>0</v>
      </c>
      <c r="V57" s="108">
        <f>INDEX($E$29:$CY$29,ROWS($D$38:V57))</f>
        <v>0</v>
      </c>
      <c r="W57" s="108">
        <f>INDEX($E$30:$CY$30,ROWS($D$38:W57))</f>
        <v>0</v>
      </c>
    </row>
    <row r="58" spans="3:23" x14ac:dyDescent="0.4">
      <c r="C58" s="105">
        <f>INDEX(INPUT!$O$8:'INPUT'!$DI$8,ROWS($C$38:C58))</f>
        <v>0.21000000000000005</v>
      </c>
      <c r="D58" s="112">
        <f>INDEX($E$11:$CY$11,ROWS($D$38:D58))</f>
        <v>5.0030921061234489E-2</v>
      </c>
      <c r="E58" s="108">
        <f>INDEX($E$12:$CY$12,ROWS($D$38:E58))</f>
        <v>6.5026979851674868E-2</v>
      </c>
      <c r="F58" s="108">
        <f>INDEX($E$13:$CY$13,ROWS($D$38:F58))</f>
        <v>0.12901457580423781</v>
      </c>
      <c r="G58" s="108">
        <f>INDEX($E$14:$CY$14,ROWS($D$38:G58))</f>
        <v>0.14680971818816058</v>
      </c>
      <c r="H58" s="108">
        <f>INDEX($E$15:$CY$15,ROWS($D$38:H58))</f>
        <v>7.2211940730259952E-2</v>
      </c>
      <c r="I58" s="108">
        <f>INDEX($E$16:$CY$16,ROWS($D$38:I58))</f>
        <v>7.3930573452087658E-2</v>
      </c>
      <c r="J58" s="108">
        <f>INDEX($E$17:$CY$17,ROWS($D$38:J58))</f>
        <v>9.1850172090239449E-2</v>
      </c>
      <c r="K58" s="108">
        <f>INDEX($E$18:$CY$18,ROWS($D$38:K58))</f>
        <v>9.1449295048559948E-2</v>
      </c>
      <c r="L58" s="108">
        <f>INDEX($E$19:$CY$19,ROWS($D$38:L58))</f>
        <v>5.0226488423259733E-2</v>
      </c>
      <c r="M58" s="108">
        <f>INDEX($E$20:$CY$20,ROWS($D$38:M58))</f>
        <v>0.10917431761625766</v>
      </c>
      <c r="N58" s="108">
        <f>INDEX($E$21:$CY$21,ROWS($D$38:N58))</f>
        <v>4.9218504423352002E-2</v>
      </c>
      <c r="O58" s="108">
        <f>INDEX($E$22:$CY$22,ROWS($D$38:O58))</f>
        <v>7.1056513310675834E-2</v>
      </c>
      <c r="P58" s="108">
        <f>INDEX($E$23:$CY$23,ROWS($D$38:P58))</f>
        <v>0</v>
      </c>
      <c r="Q58" s="108">
        <f>INDEX($E$24:$CY$24,ROWS($D$38:Q58))</f>
        <v>0</v>
      </c>
      <c r="R58" s="108">
        <f>INDEX($E$25:$CY$25,ROWS($D$38:R58))</f>
        <v>0</v>
      </c>
      <c r="S58" s="108">
        <f>INDEX($E$26:$CY$26,ROWS($D$38:S58))</f>
        <v>0</v>
      </c>
      <c r="T58" s="108">
        <f>INDEX($E$27:$CY$27,ROWS($D$38:T58))</f>
        <v>0</v>
      </c>
      <c r="U58" s="108">
        <f>INDEX($E$28:$CY$28,ROWS($D$38:U58))</f>
        <v>0</v>
      </c>
      <c r="V58" s="108">
        <f>INDEX($E$29:$CY$29,ROWS($D$38:V58))</f>
        <v>0</v>
      </c>
      <c r="W58" s="108">
        <f>INDEX($E$30:$CY$30,ROWS($D$38:W58))</f>
        <v>0</v>
      </c>
    </row>
    <row r="59" spans="3:23" x14ac:dyDescent="0.4">
      <c r="C59" s="105">
        <f>INDEX(INPUT!$O$8:'INPUT'!$DI$8,ROWS($C$38:C59))</f>
        <v>0.22000000000000006</v>
      </c>
      <c r="D59" s="112">
        <f>INDEX($E$11:$CY$11,ROWS($D$38:D59))</f>
        <v>5.0540277611062043E-2</v>
      </c>
      <c r="E59" s="108">
        <f>INDEX($E$12:$CY$12,ROWS($D$38:E59))</f>
        <v>6.5384766441381401E-2</v>
      </c>
      <c r="F59" s="108">
        <f>INDEX($E$13:$CY$13,ROWS($D$38:F59))</f>
        <v>0.12816011180165451</v>
      </c>
      <c r="G59" s="108">
        <f>INDEX($E$14:$CY$14,ROWS($D$38:G59))</f>
        <v>0.14550409231889314</v>
      </c>
      <c r="H59" s="108">
        <f>INDEX($E$15:$CY$15,ROWS($D$38:H59))</f>
        <v>7.2474633554653403E-2</v>
      </c>
      <c r="I59" s="108">
        <f>INDEX($E$16:$CY$16,ROWS($D$38:I59))</f>
        <v>7.4168620087711662E-2</v>
      </c>
      <c r="J59" s="108">
        <f>INDEX($E$17:$CY$17,ROWS($D$38:J59))</f>
        <v>9.179246371205256E-2</v>
      </c>
      <c r="K59" s="108">
        <f>INDEX($E$18:$CY$18,ROWS($D$38:K59))</f>
        <v>9.1398917528801221E-2</v>
      </c>
      <c r="L59" s="108">
        <f>INDEX($E$19:$CY$19,ROWS($D$38:L59))</f>
        <v>5.07343309646087E-2</v>
      </c>
      <c r="M59" s="108">
        <f>INDEX($E$20:$CY$20,ROWS($D$38:M59))</f>
        <v>0.10877240473487371</v>
      </c>
      <c r="N59" s="108">
        <f>INDEX($E$21:$CY$21,ROWS($D$38:N59))</f>
        <v>4.9734005984633942E-2</v>
      </c>
      <c r="O59" s="108">
        <f>INDEX($E$22:$CY$22,ROWS($D$38:O59))</f>
        <v>7.1335375259673914E-2</v>
      </c>
      <c r="P59" s="108">
        <f>INDEX($E$23:$CY$23,ROWS($D$38:P59))</f>
        <v>0</v>
      </c>
      <c r="Q59" s="108">
        <f>INDEX($E$24:$CY$24,ROWS($D$38:Q59))</f>
        <v>0</v>
      </c>
      <c r="R59" s="108">
        <f>INDEX($E$25:$CY$25,ROWS($D$38:R59))</f>
        <v>0</v>
      </c>
      <c r="S59" s="108">
        <f>INDEX($E$26:$CY$26,ROWS($D$38:S59))</f>
        <v>0</v>
      </c>
      <c r="T59" s="108">
        <f>INDEX($E$27:$CY$27,ROWS($D$38:T59))</f>
        <v>0</v>
      </c>
      <c r="U59" s="108">
        <f>INDEX($E$28:$CY$28,ROWS($D$38:U59))</f>
        <v>0</v>
      </c>
      <c r="V59" s="108">
        <f>INDEX($E$29:$CY$29,ROWS($D$38:V59))</f>
        <v>0</v>
      </c>
      <c r="W59" s="108">
        <f>INDEX($E$30:$CY$30,ROWS($D$38:W59))</f>
        <v>0</v>
      </c>
    </row>
    <row r="60" spans="3:23" x14ac:dyDescent="0.4">
      <c r="C60" s="105">
        <f>INDEX(INPUT!$O$8:'INPUT'!$DI$8,ROWS($C$38:C60))</f>
        <v>0.23000000000000007</v>
      </c>
      <c r="D60" s="112">
        <f>INDEX($E$11:$CY$11,ROWS($D$38:D60))</f>
        <v>5.1033248165020612E-2</v>
      </c>
      <c r="E60" s="108">
        <f>INDEX($E$12:$CY$12,ROWS($D$38:E60))</f>
        <v>6.5728355064895855E-2</v>
      </c>
      <c r="F60" s="108">
        <f>INDEX($E$13:$CY$13,ROWS($D$38:F60))</f>
        <v>0.12733878338775784</v>
      </c>
      <c r="G60" s="108">
        <f>INDEX($E$14:$CY$14,ROWS($D$38:G60))</f>
        <v>0.14425376249482955</v>
      </c>
      <c r="H60" s="108">
        <f>INDEX($E$15:$CY$15,ROWS($D$38:H60))</f>
        <v>7.2725532140089033E-2</v>
      </c>
      <c r="I60" s="108">
        <f>INDEX($E$16:$CY$16,ROWS($D$38:I60))</f>
        <v>7.4395570043943537E-2</v>
      </c>
      <c r="J60" s="108">
        <f>INDEX($E$17:$CY$17,ROWS($D$38:J60))</f>
        <v>9.1733582309731027E-2</v>
      </c>
      <c r="K60" s="108">
        <f>INDEX($E$18:$CY$18,ROWS($D$38:K60))</f>
        <v>9.1347094297353659E-2</v>
      </c>
      <c r="L60" s="108">
        <f>INDEX($E$19:$CY$19,ROWS($D$38:L60))</f>
        <v>5.1225790010263159E-2</v>
      </c>
      <c r="M60" s="108">
        <f>INDEX($E$20:$CY$20,ROWS($D$38:M60))</f>
        <v>0.10838316302439355</v>
      </c>
      <c r="N60" s="108">
        <f>INDEX($E$21:$CY$21,ROWS($D$38:N60))</f>
        <v>5.0233118837629522E-2</v>
      </c>
      <c r="O60" s="108">
        <f>INDEX($E$22:$CY$22,ROWS($D$38:O60))</f>
        <v>7.1602000224092688E-2</v>
      </c>
      <c r="P60" s="108">
        <f>INDEX($E$23:$CY$23,ROWS($D$38:P60))</f>
        <v>0</v>
      </c>
      <c r="Q60" s="108">
        <f>INDEX($E$24:$CY$24,ROWS($D$38:Q60))</f>
        <v>0</v>
      </c>
      <c r="R60" s="108">
        <f>INDEX($E$25:$CY$25,ROWS($D$38:R60))</f>
        <v>0</v>
      </c>
      <c r="S60" s="108">
        <f>INDEX($E$26:$CY$26,ROWS($D$38:S60))</f>
        <v>0</v>
      </c>
      <c r="T60" s="108">
        <f>INDEX($E$27:$CY$27,ROWS($D$38:T60))</f>
        <v>0</v>
      </c>
      <c r="U60" s="108">
        <f>INDEX($E$28:$CY$28,ROWS($D$38:U60))</f>
        <v>0</v>
      </c>
      <c r="V60" s="108">
        <f>INDEX($E$29:$CY$29,ROWS($D$38:V60))</f>
        <v>0</v>
      </c>
      <c r="W60" s="108">
        <f>INDEX($E$30:$CY$30,ROWS($D$38:W60))</f>
        <v>0</v>
      </c>
    </row>
    <row r="61" spans="3:23" x14ac:dyDescent="0.4">
      <c r="C61" s="105">
        <f>INDEX(INPUT!$O$8:'INPUT'!$DI$8,ROWS($C$38:C61))</f>
        <v>0.24000000000000007</v>
      </c>
      <c r="D61" s="112">
        <f>INDEX($E$11:$CY$11,ROWS($D$38:D61))</f>
        <v>5.1511219947666789E-2</v>
      </c>
      <c r="E61" s="108">
        <f>INDEX($E$12:$CY$12,ROWS($D$38:E61))</f>
        <v>6.6058987555061802E-2</v>
      </c>
      <c r="F61" s="108">
        <f>INDEX($E$13:$CY$13,ROWS($D$38:F61))</f>
        <v>0.1265476897940957</v>
      </c>
      <c r="G61" s="108">
        <f>INDEX($E$14:$CY$14,ROWS($D$38:G61))</f>
        <v>0.14305375500522544</v>
      </c>
      <c r="H61" s="108">
        <f>INDEX($E$15:$CY$15,ROWS($D$38:H61))</f>
        <v>7.2965691762315127E-2</v>
      </c>
      <c r="I61" s="108">
        <f>INDEX($E$16:$CY$16,ROWS($D$38:I61))</f>
        <v>7.461242294922027E-2</v>
      </c>
      <c r="J61" s="108">
        <f>INDEX($E$17:$CY$17,ROWS($D$38:J61))</f>
        <v>9.1673700129137295E-2</v>
      </c>
      <c r="K61" s="108">
        <f>INDEX($E$18:$CY$18,ROWS($D$38:K61))</f>
        <v>9.1294020947486329E-2</v>
      </c>
      <c r="L61" s="108">
        <f>INDEX($E$19:$CY$19,ROWS($D$38:L61))</f>
        <v>5.1702253037431291E-2</v>
      </c>
      <c r="M61" s="108">
        <f>INDEX($E$20:$CY$20,ROWS($D$38:M61))</f>
        <v>0.10800555181373026</v>
      </c>
      <c r="N61" s="108">
        <f>INDEX($E$21:$CY$21,ROWS($D$38:N61))</f>
        <v>5.0717228547018836E-2</v>
      </c>
      <c r="O61" s="108">
        <f>INDEX($E$22:$CY$22,ROWS($D$38:O61))</f>
        <v>7.185747851161095E-2</v>
      </c>
      <c r="P61" s="108">
        <f>INDEX($E$23:$CY$23,ROWS($D$38:P61))</f>
        <v>0</v>
      </c>
      <c r="Q61" s="108">
        <f>INDEX($E$24:$CY$24,ROWS($D$38:Q61))</f>
        <v>0</v>
      </c>
      <c r="R61" s="108">
        <f>INDEX($E$25:$CY$25,ROWS($D$38:R61))</f>
        <v>0</v>
      </c>
      <c r="S61" s="108">
        <f>INDEX($E$26:$CY$26,ROWS($D$38:S61))</f>
        <v>0</v>
      </c>
      <c r="T61" s="108">
        <f>INDEX($E$27:$CY$27,ROWS($D$38:T61))</f>
        <v>0</v>
      </c>
      <c r="U61" s="108">
        <f>INDEX($E$28:$CY$28,ROWS($D$38:U61))</f>
        <v>0</v>
      </c>
      <c r="V61" s="108">
        <f>INDEX($E$29:$CY$29,ROWS($D$38:V61))</f>
        <v>0</v>
      </c>
      <c r="W61" s="108">
        <f>INDEX($E$30:$CY$30,ROWS($D$38:W61))</f>
        <v>0</v>
      </c>
    </row>
    <row r="62" spans="3:23" x14ac:dyDescent="0.4">
      <c r="C62" s="105">
        <f>INDEX(INPUT!$O$8:'INPUT'!$DI$8,ROWS($C$38:C62))</f>
        <v>0.25000000000000006</v>
      </c>
      <c r="D62" s="112">
        <f>INDEX($E$11:$CY$11,ROWS($D$38:D62))</f>
        <v>5.1975421077470052E-2</v>
      </c>
      <c r="E62" s="108">
        <f>INDEX($E$12:$CY$12,ROWS($D$38:E62))</f>
        <v>6.6377755967590157E-2</v>
      </c>
      <c r="F62" s="108">
        <f>INDEX($E$13:$CY$13,ROWS($D$38:F62))</f>
        <v>0.12578427921515714</v>
      </c>
      <c r="G62" s="108">
        <f>INDEX($E$14:$CY$14,ROWS($D$38:G62))</f>
        <v>0.14189971112518379</v>
      </c>
      <c r="H62" s="108">
        <f>INDEX($E$15:$CY$15,ROWS($D$38:H62))</f>
        <v>7.3196036950421373E-2</v>
      </c>
      <c r="I62" s="108">
        <f>INDEX($E$16:$CY$16,ROWS($D$38:I62))</f>
        <v>7.4820053644788789E-2</v>
      </c>
      <c r="J62" s="108">
        <f>INDEX($E$17:$CY$17,ROWS($D$38:J62))</f>
        <v>9.1612959026865018E-2</v>
      </c>
      <c r="K62" s="108">
        <f>INDEX($E$18:$CY$18,ROWS($D$38:K62))</f>
        <v>9.1239859931032966E-2</v>
      </c>
      <c r="L62" s="108">
        <f>INDEX($E$19:$CY$19,ROWS($D$38:L62))</f>
        <v>5.2164948278234813E-2</v>
      </c>
      <c r="M62" s="108">
        <f>INDEX($E$20:$CY$20,ROWS($D$38:M62))</f>
        <v>0.10763864657983915</v>
      </c>
      <c r="N62" s="108">
        <f>INDEX($E$21:$CY$21,ROWS($D$38:N62))</f>
        <v>5.1187562221207704E-2</v>
      </c>
      <c r="O62" s="108">
        <f>INDEX($E$22:$CY$22,ROWS($D$38:O62))</f>
        <v>7.2102765982208952E-2</v>
      </c>
      <c r="P62" s="108">
        <f>INDEX($E$23:$CY$23,ROWS($D$38:P62))</f>
        <v>0</v>
      </c>
      <c r="Q62" s="108">
        <f>INDEX($E$24:$CY$24,ROWS($D$38:Q62))</f>
        <v>0</v>
      </c>
      <c r="R62" s="108">
        <f>INDEX($E$25:$CY$25,ROWS($D$38:R62))</f>
        <v>0</v>
      </c>
      <c r="S62" s="108">
        <f>INDEX($E$26:$CY$26,ROWS($D$38:S62))</f>
        <v>0</v>
      </c>
      <c r="T62" s="108">
        <f>INDEX($E$27:$CY$27,ROWS($D$38:T62))</f>
        <v>0</v>
      </c>
      <c r="U62" s="108">
        <f>INDEX($E$28:$CY$28,ROWS($D$38:U62))</f>
        <v>0</v>
      </c>
      <c r="V62" s="108">
        <f>INDEX($E$29:$CY$29,ROWS($D$38:V62))</f>
        <v>0</v>
      </c>
      <c r="W62" s="108">
        <f>INDEX($E$30:$CY$30,ROWS($D$38:W62))</f>
        <v>0</v>
      </c>
    </row>
    <row r="63" spans="3:23" x14ac:dyDescent="0.4">
      <c r="C63" s="105">
        <f>INDEX(INPUT!$O$8:'INPUT'!$DI$8,ROWS($C$38:C63))</f>
        <v>0.26000000000000006</v>
      </c>
      <c r="D63" s="112">
        <f>INDEX($E$11:$CY$11,ROWS($D$38:D63))</f>
        <v>5.2426944777694502E-2</v>
      </c>
      <c r="E63" s="108">
        <f>INDEX($E$12:$CY$12,ROWS($D$38:E63))</f>
        <v>6.6685625988701203E-2</v>
      </c>
      <c r="F63" s="108">
        <f>INDEX($E$13:$CY$13,ROWS($D$38:F63))</f>
        <v>0.12504629429617753</v>
      </c>
      <c r="G63" s="108">
        <f>INDEX($E$14:$CY$14,ROWS($D$38:G63))</f>
        <v>0.14078778928826083</v>
      </c>
      <c r="H63" s="108">
        <f>INDEX($E$15:$CY$15,ROWS($D$38:H63))</f>
        <v>7.3417382232049994E-2</v>
      </c>
      <c r="I63" s="108">
        <f>INDEX($E$16:$CY$16,ROWS($D$38:I63))</f>
        <v>7.5019232068460701E-2</v>
      </c>
      <c r="J63" s="108">
        <f>INDEX($E$17:$CY$17,ROWS($D$38:J63))</f>
        <v>9.155147613154814E-2</v>
      </c>
      <c r="K63" s="108">
        <f>INDEX($E$18:$CY$18,ROWS($D$38:K63))</f>
        <v>9.1184746643057285E-2</v>
      </c>
      <c r="L63" s="108">
        <f>INDEX($E$19:$CY$19,ROWS($D$38:L63))</f>
        <v>5.2614968959998024E-2</v>
      </c>
      <c r="M63" s="108">
        <f>INDEX($E$20:$CY$20,ROWS($D$38:M63))</f>
        <v>0.10728162170030243</v>
      </c>
      <c r="N63" s="108">
        <f>INDEX($E$21:$CY$21,ROWS($D$38:N63))</f>
        <v>5.1645212590184453E-2</v>
      </c>
      <c r="O63" s="108">
        <f>INDEX($E$22:$CY$22,ROWS($D$38:O63))</f>
        <v>7.2338705323564872E-2</v>
      </c>
      <c r="P63" s="108">
        <f>INDEX($E$23:$CY$23,ROWS($D$38:P63))</f>
        <v>0</v>
      </c>
      <c r="Q63" s="108">
        <f>INDEX($E$24:$CY$24,ROWS($D$38:Q63))</f>
        <v>0</v>
      </c>
      <c r="R63" s="108">
        <f>INDEX($E$25:$CY$25,ROWS($D$38:R63))</f>
        <v>0</v>
      </c>
      <c r="S63" s="108">
        <f>INDEX($E$26:$CY$26,ROWS($D$38:S63))</f>
        <v>0</v>
      </c>
      <c r="T63" s="108">
        <f>INDEX($E$27:$CY$27,ROWS($D$38:T63))</f>
        <v>0</v>
      </c>
      <c r="U63" s="108">
        <f>INDEX($E$28:$CY$28,ROWS($D$38:U63))</f>
        <v>0</v>
      </c>
      <c r="V63" s="108">
        <f>INDEX($E$29:$CY$29,ROWS($D$38:V63))</f>
        <v>0</v>
      </c>
      <c r="W63" s="108">
        <f>INDEX($E$30:$CY$30,ROWS($D$38:W63))</f>
        <v>0</v>
      </c>
    </row>
    <row r="64" spans="3:23" x14ac:dyDescent="0.4">
      <c r="C64" s="105">
        <f>INDEX(INPUT!$O$8:'INPUT'!$DI$8,ROWS($C$38:C64))</f>
        <v>0.27000000000000007</v>
      </c>
      <c r="D64" s="112">
        <f>INDEX($E$11:$CY$11,ROWS($D$38:D64))</f>
        <v>5.2866769159332465E-2</v>
      </c>
      <c r="E64" s="108">
        <f>INDEX($E$12:$CY$12,ROWS($D$38:E64))</f>
        <v>6.6983455956217339E-2</v>
      </c>
      <c r="F64" s="108">
        <f>INDEX($E$13:$CY$13,ROWS($D$38:F64))</f>
        <v>0.12433172782980557</v>
      </c>
      <c r="G64" s="108">
        <f>INDEX($E$14:$CY$14,ROWS($D$38:G64))</f>
        <v>0.13971458586866273</v>
      </c>
      <c r="H64" s="108">
        <f>INDEX($E$15:$CY$15,ROWS($D$38:H64))</f>
        <v>7.3630448940029403E-2</v>
      </c>
      <c r="I64" s="108">
        <f>INDEX($E$16:$CY$16,ROWS($D$38:I64))</f>
        <v>7.5210639349825165E-2</v>
      </c>
      <c r="J64" s="108">
        <f>INDEX($E$17:$CY$17,ROWS($D$38:J64))</f>
        <v>9.1489348295319031E-2</v>
      </c>
      <c r="K64" s="108">
        <f>INDEX($E$18:$CY$18,ROWS($D$38:K64))</f>
        <v>9.1128794218443984E-2</v>
      </c>
      <c r="L64" s="108">
        <f>INDEX($E$19:$CY$19,ROWS($D$38:L64))</f>
        <v>5.3053293110758598E-2</v>
      </c>
      <c r="M64" s="108">
        <f>INDEX($E$20:$CY$20,ROWS($D$38:M64))</f>
        <v>0.1069337362894444</v>
      </c>
      <c r="N64" s="108">
        <f>INDEX($E$21:$CY$21,ROWS($D$38:N64))</f>
        <v>5.2091157685774679E-2</v>
      </c>
      <c r="O64" s="108">
        <f>INDEX($E$22:$CY$22,ROWS($D$38:O64))</f>
        <v>7.2566043296386676E-2</v>
      </c>
      <c r="P64" s="108">
        <f>INDEX($E$23:$CY$23,ROWS($D$38:P64))</f>
        <v>0</v>
      </c>
      <c r="Q64" s="108">
        <f>INDEX($E$24:$CY$24,ROWS($D$38:Q64))</f>
        <v>0</v>
      </c>
      <c r="R64" s="108">
        <f>INDEX($E$25:$CY$25,ROWS($D$38:R64))</f>
        <v>0</v>
      </c>
      <c r="S64" s="108">
        <f>INDEX($E$26:$CY$26,ROWS($D$38:S64))</f>
        <v>0</v>
      </c>
      <c r="T64" s="108">
        <f>INDEX($E$27:$CY$27,ROWS($D$38:T64))</f>
        <v>0</v>
      </c>
      <c r="U64" s="108">
        <f>INDEX($E$28:$CY$28,ROWS($D$38:U64))</f>
        <v>0</v>
      </c>
      <c r="V64" s="108">
        <f>INDEX($E$29:$CY$29,ROWS($D$38:V64))</f>
        <v>0</v>
      </c>
      <c r="W64" s="108">
        <f>INDEX($E$30:$CY$30,ROWS($D$38:W64))</f>
        <v>0</v>
      </c>
    </row>
    <row r="65" spans="3:23" x14ac:dyDescent="0.4">
      <c r="C65" s="105">
        <f>INDEX(INPUT!$O$8:'INPUT'!$DI$8,ROWS($C$38:C65))</f>
        <v>0.28000000000000008</v>
      </c>
      <c r="D65" s="112">
        <f>INDEX($E$11:$CY$11,ROWS($D$38:D65))</f>
        <v>5.3295773519718238E-2</v>
      </c>
      <c r="E65" s="108">
        <f>INDEX($E$12:$CY$12,ROWS($D$38:E65))</f>
        <v>6.7272012446342774E-2</v>
      </c>
      <c r="F65" s="108">
        <f>INDEX($E$13:$CY$13,ROWS($D$38:F65))</f>
        <v>0.12363878644620338</v>
      </c>
      <c r="G65" s="108">
        <f>INDEX($E$14:$CY$14,ROWS($D$38:G65))</f>
        <v>0.13867707048287084</v>
      </c>
      <c r="H65" s="108">
        <f>INDEX($E$15:$CY$15,ROWS($D$38:H65))</f>
        <v>7.3835878943991101E-2</v>
      </c>
      <c r="I65" s="108">
        <f>INDEX($E$16:$CY$16,ROWS($D$38:I65))</f>
        <v>7.5394880949851223E-2</v>
      </c>
      <c r="J65" s="108">
        <f>INDEX($E$17:$CY$17,ROWS($D$38:J65))</f>
        <v>9.1426655623636124E-2</v>
      </c>
      <c r="K65" s="108">
        <f>INDEX($E$18:$CY$18,ROWS($D$38:K65))</f>
        <v>9.1072097345416173E-2</v>
      </c>
      <c r="L65" s="108">
        <f>INDEX($E$19:$CY$19,ROWS($D$38:L65))</f>
        <v>5.3480799875316738E-2</v>
      </c>
      <c r="M65" s="108">
        <f>INDEX($E$20:$CY$20,ROWS($D$38:M65))</f>
        <v>0.10659432247438724</v>
      </c>
      <c r="N65" s="108">
        <f>INDEX($E$21:$CY$21,ROWS($D$38:N65))</f>
        <v>5.2526277060500969E-2</v>
      </c>
      <c r="O65" s="108">
        <f>INDEX($E$22:$CY$22,ROWS($D$38:O65))</f>
        <v>7.2785444831765092E-2</v>
      </c>
      <c r="P65" s="108">
        <f>INDEX($E$23:$CY$23,ROWS($D$38:P65))</f>
        <v>0</v>
      </c>
      <c r="Q65" s="108">
        <f>INDEX($E$24:$CY$24,ROWS($D$38:Q65))</f>
        <v>0</v>
      </c>
      <c r="R65" s="108">
        <f>INDEX($E$25:$CY$25,ROWS($D$38:R65))</f>
        <v>0</v>
      </c>
      <c r="S65" s="108">
        <f>INDEX($E$26:$CY$26,ROWS($D$38:S65))</f>
        <v>0</v>
      </c>
      <c r="T65" s="108">
        <f>INDEX($E$27:$CY$27,ROWS($D$38:T65))</f>
        <v>0</v>
      </c>
      <c r="U65" s="108">
        <f>INDEX($E$28:$CY$28,ROWS($D$38:U65))</f>
        <v>0</v>
      </c>
      <c r="V65" s="108">
        <f>INDEX($E$29:$CY$29,ROWS($D$38:V65))</f>
        <v>0</v>
      </c>
      <c r="W65" s="108">
        <f>INDEX($E$30:$CY$30,ROWS($D$38:W65))</f>
        <v>0</v>
      </c>
    </row>
    <row r="66" spans="3:23" x14ac:dyDescent="0.4">
      <c r="C66" s="105">
        <f>INDEX(INPUT!$O$8:'INPUT'!$DI$8,ROWS($C$38:C66))</f>
        <v>0.29000000000000009</v>
      </c>
      <c r="D66" s="112">
        <f>INDEX($E$11:$CY$11,ROWS($D$38:D66))</f>
        <v>5.3714751873475269E-2</v>
      </c>
      <c r="E66" s="108">
        <f>INDEX($E$12:$CY$12,ROWS($D$38:E66))</f>
        <v>6.7551983145636652E-2</v>
      </c>
      <c r="F66" s="108">
        <f>INDEX($E$13:$CY$13,ROWS($D$38:F66))</f>
        <v>0.12296586062245213</v>
      </c>
      <c r="G66" s="108">
        <f>INDEX($E$14:$CY$14,ROWS($D$38:G66))</f>
        <v>0.13767253273097918</v>
      </c>
      <c r="H66" s="108">
        <f>INDEX($E$15:$CY$15,ROWS($D$38:H66))</f>
        <v>7.4034245957678477E-2</v>
      </c>
      <c r="I66" s="108">
        <f>INDEX($E$16:$CY$16,ROWS($D$38:I66))</f>
        <v>7.5572497472038244E-2</v>
      </c>
      <c r="J66" s="108">
        <f>INDEX($E$17:$CY$17,ROWS($D$38:J66))</f>
        <v>9.1363464295863187E-2</v>
      </c>
      <c r="K66" s="108">
        <f>INDEX($E$18:$CY$18,ROWS($D$38:K66))</f>
        <v>9.1014735321084755E-2</v>
      </c>
      <c r="L66" s="108">
        <f>INDEX($E$19:$CY$19,ROWS($D$38:L66))</f>
        <v>5.3898283059706391E-2</v>
      </c>
      <c r="M66" s="108">
        <f>INDEX($E$20:$CY$20,ROWS($D$38:M66))</f>
        <v>0.10626277561928545</v>
      </c>
      <c r="N66" s="108">
        <f>INDEX($E$21:$CY$21,ROWS($D$38:N66))</f>
        <v>5.2951365256265967E-2</v>
      </c>
      <c r="O66" s="108">
        <f>INDEX($E$22:$CY$22,ROWS($D$38:O66))</f>
        <v>7.2997504645534436E-2</v>
      </c>
      <c r="P66" s="108">
        <f>INDEX($E$23:$CY$23,ROWS($D$38:P66))</f>
        <v>0</v>
      </c>
      <c r="Q66" s="108">
        <f>INDEX($E$24:$CY$24,ROWS($D$38:Q66))</f>
        <v>0</v>
      </c>
      <c r="R66" s="108">
        <f>INDEX($E$25:$CY$25,ROWS($D$38:R66))</f>
        <v>0</v>
      </c>
      <c r="S66" s="108">
        <f>INDEX($E$26:$CY$26,ROWS($D$38:S66))</f>
        <v>0</v>
      </c>
      <c r="T66" s="108">
        <f>INDEX($E$27:$CY$27,ROWS($D$38:T66))</f>
        <v>0</v>
      </c>
      <c r="U66" s="108">
        <f>INDEX($E$28:$CY$28,ROWS($D$38:U66))</f>
        <v>0</v>
      </c>
      <c r="V66" s="108">
        <f>INDEX($E$29:$CY$29,ROWS($D$38:V66))</f>
        <v>0</v>
      </c>
      <c r="W66" s="108">
        <f>INDEX($E$30:$CY$30,ROWS($D$38:W66))</f>
        <v>0</v>
      </c>
    </row>
    <row r="67" spans="3:23" x14ac:dyDescent="0.4">
      <c r="C67" s="105">
        <f>INDEX(INPUT!$O$8:'INPUT'!$DI$8,ROWS($C$38:C67))</f>
        <v>0.3000000000000001</v>
      </c>
      <c r="D67" s="112">
        <f>INDEX($E$11:$CY$11,ROWS($D$38:D67))</f>
        <v>5.4124424265946269E-2</v>
      </c>
      <c r="E67" s="108">
        <f>INDEX($E$12:$CY$12,ROWS($D$38:E67))</f>
        <v>6.7823987557798338E-2</v>
      </c>
      <c r="F67" s="108">
        <f>INDEX($E$13:$CY$13,ROWS($D$38:F67))</f>
        <v>0.12231149973230131</v>
      </c>
      <c r="G67" s="108">
        <f>INDEX($E$14:$CY$14,ROWS($D$38:G67))</f>
        <v>0.13669853803305926</v>
      </c>
      <c r="H67" s="108">
        <f>INDEX($E$15:$CY$15,ROWS($D$38:H67))</f>
        <v>7.4226064917691487E-2</v>
      </c>
      <c r="I67" s="108">
        <f>INDEX($E$16:$CY$16,ROWS($D$38:I67))</f>
        <v>7.57439736225686E-2</v>
      </c>
      <c r="J67" s="108">
        <f>INDEX($E$17:$CY$17,ROWS($D$38:J67))</f>
        <v>9.1299828834874294E-2</v>
      </c>
      <c r="K67" s="108">
        <f>INDEX($E$18:$CY$18,ROWS($D$38:K67))</f>
        <v>9.0956774517053904E-2</v>
      </c>
      <c r="L67" s="108">
        <f>INDEX($E$19:$CY$19,ROWS($D$38:L67))</f>
        <v>5.4306462455146851E-2</v>
      </c>
      <c r="M67" s="108">
        <f>INDEX($E$20:$CY$20,ROWS($D$38:M67))</f>
        <v>0.1059385461180767</v>
      </c>
      <c r="N67" s="108">
        <f>INDEX($E$21:$CY$21,ROWS($D$38:N67))</f>
        <v>5.3367143068984969E-2</v>
      </c>
      <c r="O67" s="108">
        <f>INDEX($E$22:$CY$22,ROWS($D$38:O67))</f>
        <v>7.3202756876498049E-2</v>
      </c>
      <c r="P67" s="108">
        <f>INDEX($E$23:$CY$23,ROWS($D$38:P67))</f>
        <v>0</v>
      </c>
      <c r="Q67" s="108">
        <f>INDEX($E$24:$CY$24,ROWS($D$38:Q67))</f>
        <v>0</v>
      </c>
      <c r="R67" s="108">
        <f>INDEX($E$25:$CY$25,ROWS($D$38:R67))</f>
        <v>0</v>
      </c>
      <c r="S67" s="108">
        <f>INDEX($E$26:$CY$26,ROWS($D$38:S67))</f>
        <v>0</v>
      </c>
      <c r="T67" s="108">
        <f>INDEX($E$27:$CY$27,ROWS($D$38:T67))</f>
        <v>0</v>
      </c>
      <c r="U67" s="108">
        <f>INDEX($E$28:$CY$28,ROWS($D$38:U67))</f>
        <v>0</v>
      </c>
      <c r="V67" s="108">
        <f>INDEX($E$29:$CY$29,ROWS($D$38:V67))</f>
        <v>0</v>
      </c>
      <c r="W67" s="108">
        <f>INDEX($E$30:$CY$30,ROWS($D$38:W67))</f>
        <v>0</v>
      </c>
    </row>
    <row r="68" spans="3:23" x14ac:dyDescent="0.4">
      <c r="C68" s="105">
        <f>INDEX(INPUT!$O$8:'INPUT'!$DI$8,ROWS($C$38:C68))</f>
        <v>0.31000000000000011</v>
      </c>
      <c r="D68" s="112">
        <f>INDEX($E$11:$CY$11,ROWS($D$38:D68))</f>
        <v>5.452544629565511E-2</v>
      </c>
      <c r="E68" s="108">
        <f>INDEX($E$12:$CY$12,ROWS($D$38:E68))</f>
        <v>6.8088585969369744E-2</v>
      </c>
      <c r="F68" s="108">
        <f>INDEX($E$13:$CY$13,ROWS($D$38:F68))</f>
        <v>0.12167439114927782</v>
      </c>
      <c r="G68" s="108">
        <f>INDEX($E$14:$CY$14,ROWS($D$38:G68))</f>
        <v>0.13575289075711211</v>
      </c>
      <c r="H68" s="108">
        <f>INDEX($E$15:$CY$15,ROWS($D$38:H68))</f>
        <v>7.4411799815213425E-2</v>
      </c>
      <c r="I68" s="108">
        <f>INDEX($E$16:$CY$16,ROWS($D$38:I68))</f>
        <v>7.5909745686671401E-2</v>
      </c>
      <c r="J68" s="108">
        <f>INDEX($E$17:$CY$17,ROWS($D$38:J68))</f>
        <v>9.123579394486632E-2</v>
      </c>
      <c r="K68" s="108">
        <f>INDEX($E$18:$CY$18,ROWS($D$38:K68))</f>
        <v>9.0898270381809226E-2</v>
      </c>
      <c r="L68" s="108">
        <f>INDEX($E$19:$CY$19,ROWS($D$38:L68))</f>
        <v>5.4705993368705345E-2</v>
      </c>
      <c r="M68" s="108">
        <f>INDEX($E$20:$CY$20,ROWS($D$38:M68))</f>
        <v>0.10562113245981673</v>
      </c>
      <c r="N68" s="108">
        <f>INDEX($E$21:$CY$21,ROWS($D$38:N68))</f>
        <v>5.3774267032710273E-2</v>
      </c>
      <c r="O68" s="108">
        <f>INDEX($E$22:$CY$22,ROWS($D$38:O68))</f>
        <v>7.3401683138792473E-2</v>
      </c>
      <c r="P68" s="108">
        <f>INDEX($E$23:$CY$23,ROWS($D$38:P68))</f>
        <v>0</v>
      </c>
      <c r="Q68" s="108">
        <f>INDEX($E$24:$CY$24,ROWS($D$38:Q68))</f>
        <v>0</v>
      </c>
      <c r="R68" s="108">
        <f>INDEX($E$25:$CY$25,ROWS($D$38:R68))</f>
        <v>0</v>
      </c>
      <c r="S68" s="108">
        <f>INDEX($E$26:$CY$26,ROWS($D$38:S68))</f>
        <v>0</v>
      </c>
      <c r="T68" s="108">
        <f>INDEX($E$27:$CY$27,ROWS($D$38:T68))</f>
        <v>0</v>
      </c>
      <c r="U68" s="108">
        <f>INDEX($E$28:$CY$28,ROWS($D$38:U68))</f>
        <v>0</v>
      </c>
      <c r="V68" s="108">
        <f>INDEX($E$29:$CY$29,ROWS($D$38:V68))</f>
        <v>0</v>
      </c>
      <c r="W68" s="108">
        <f>INDEX($E$30:$CY$30,ROWS($D$38:W68))</f>
        <v>0</v>
      </c>
    </row>
    <row r="69" spans="3:23" x14ac:dyDescent="0.4">
      <c r="C69" s="105">
        <f>INDEX(INPUT!$O$8:'INPUT'!$DI$8,ROWS($C$38:C69))</f>
        <v>0.32000000000000012</v>
      </c>
      <c r="D69" s="112">
        <f>INDEX($E$11:$CY$11,ROWS($D$38:D69))</f>
        <v>5.491841717958941E-2</v>
      </c>
      <c r="E69" s="108">
        <f>INDEX($E$12:$CY$12,ROWS($D$38:E69))</f>
        <v>6.8346287004687964E-2</v>
      </c>
      <c r="F69" s="108">
        <f>INDEX($E$13:$CY$13,ROWS($D$38:F69))</f>
        <v>0.12105334263431665</v>
      </c>
      <c r="G69" s="108">
        <f>INDEX($E$14:$CY$14,ROWS($D$38:G69))</f>
        <v>0.13483360323823593</v>
      </c>
      <c r="H69" s="108">
        <f>INDEX($E$15:$CY$15,ROWS($D$38:H69))</f>
        <v>7.4591870277156816E-2</v>
      </c>
      <c r="I69" s="108">
        <f>INDEX($E$16:$CY$16,ROWS($D$38:I69))</f>
        <v>7.6070207806300416E-2</v>
      </c>
      <c r="J69" s="108">
        <f>INDEX($E$17:$CY$17,ROWS($D$38:J69))</f>
        <v>9.1171396007987709E-2</v>
      </c>
      <c r="K69" s="108">
        <f>INDEX($E$18:$CY$18,ROWS($D$38:K69))</f>
        <v>9.0839269076396209E-2</v>
      </c>
      <c r="L69" s="108">
        <f>INDEX($E$19:$CY$19,ROWS($D$38:L69))</f>
        <v>5.5097474694964656E-2</v>
      </c>
      <c r="M69" s="108">
        <f>INDEX($E$20:$CY$20,ROWS($D$38:M69))</f>
        <v>0.1053100753338536</v>
      </c>
      <c r="N69" s="108">
        <f>INDEX($E$21:$CY$21,ROWS($D$38:N69))</f>
        <v>5.4173337454767753E-2</v>
      </c>
      <c r="O69" s="108">
        <f>INDEX($E$22:$CY$22,ROWS($D$38:O69))</f>
        <v>7.3594719291742966E-2</v>
      </c>
      <c r="P69" s="108">
        <f>INDEX($E$23:$CY$23,ROWS($D$38:P69))</f>
        <v>0</v>
      </c>
      <c r="Q69" s="108">
        <f>INDEX($E$24:$CY$24,ROWS($D$38:Q69))</f>
        <v>0</v>
      </c>
      <c r="R69" s="108">
        <f>INDEX($E$25:$CY$25,ROWS($D$38:R69))</f>
        <v>0</v>
      </c>
      <c r="S69" s="108">
        <f>INDEX($E$26:$CY$26,ROWS($D$38:S69))</f>
        <v>0</v>
      </c>
      <c r="T69" s="108">
        <f>INDEX($E$27:$CY$27,ROWS($D$38:T69))</f>
        <v>0</v>
      </c>
      <c r="U69" s="108">
        <f>INDEX($E$28:$CY$28,ROWS($D$38:U69))</f>
        <v>0</v>
      </c>
      <c r="V69" s="108">
        <f>INDEX($E$29:$CY$29,ROWS($D$38:V69))</f>
        <v>0</v>
      </c>
      <c r="W69" s="108">
        <f>INDEX($E$30:$CY$30,ROWS($D$38:W69))</f>
        <v>0</v>
      </c>
    </row>
    <row r="70" spans="3:23" x14ac:dyDescent="0.4">
      <c r="C70" s="105">
        <f>INDEX(INPUT!$O$8:'INPUT'!$DI$8,ROWS($C$38:C70))</f>
        <v>0.33000000000000013</v>
      </c>
      <c r="D70" s="112">
        <f>INDEX($E$11:$CY$11,ROWS($D$38:D70))</f>
        <v>5.5303886624762891E-2</v>
      </c>
      <c r="E70" s="108">
        <f>INDEX($E$12:$CY$12,ROWS($D$38:E70))</f>
        <v>6.8597554029637506E-2</v>
      </c>
      <c r="F70" s="108">
        <f>INDEX($E$13:$CY$13,ROWS($D$38:F70))</f>
        <v>0.12044726740375998</v>
      </c>
      <c r="G70" s="108">
        <f>INDEX($E$14:$CY$14,ROWS($D$38:G70))</f>
        <v>0.13393886959196846</v>
      </c>
      <c r="H70" s="108">
        <f>INDEX($E$15:$CY$15,ROWS($D$38:H70))</f>
        <v>7.4766657129075917E-2</v>
      </c>
      <c r="I70" s="108">
        <f>INDEX($E$16:$CY$16,ROWS($D$38:I70))</f>
        <v>7.6225717282436947E-2</v>
      </c>
      <c r="J70" s="108">
        <f>INDEX($E$17:$CY$17,ROWS($D$38:J70))</f>
        <v>9.1106664309286878E-2</v>
      </c>
      <c r="K70" s="108">
        <f>INDEX($E$18:$CY$18,ROWS($D$38:K70))</f>
        <v>9.0779808817532726E-2</v>
      </c>
      <c r="L70" s="108">
        <f>INDEX($E$19:$CY$19,ROWS($D$38:L70))</f>
        <v>5.5481455792545431E-2</v>
      </c>
      <c r="M70" s="108">
        <f>INDEX($E$20:$CY$20,ROWS($D$38:M70))</f>
        <v>0.10500495259027336</v>
      </c>
      <c r="N70" s="108">
        <f>INDEX($E$21:$CY$21,ROWS($D$38:N70))</f>
        <v>5.4564905263641189E-2</v>
      </c>
      <c r="O70" s="108">
        <f>INDEX($E$22:$CY$22,ROWS($D$38:O70))</f>
        <v>7.3782261165078786E-2</v>
      </c>
      <c r="P70" s="108">
        <f>INDEX($E$23:$CY$23,ROWS($D$38:P70))</f>
        <v>0</v>
      </c>
      <c r="Q70" s="108">
        <f>INDEX($E$24:$CY$24,ROWS($D$38:Q70))</f>
        <v>0</v>
      </c>
      <c r="R70" s="108">
        <f>INDEX($E$25:$CY$25,ROWS($D$38:R70))</f>
        <v>0</v>
      </c>
      <c r="S70" s="108">
        <f>INDEX($E$26:$CY$26,ROWS($D$38:S70))</f>
        <v>0</v>
      </c>
      <c r="T70" s="108">
        <f>INDEX($E$27:$CY$27,ROWS($D$38:T70))</f>
        <v>0</v>
      </c>
      <c r="U70" s="108">
        <f>INDEX($E$28:$CY$28,ROWS($D$38:U70))</f>
        <v>0</v>
      </c>
      <c r="V70" s="108">
        <f>INDEX($E$29:$CY$29,ROWS($D$38:V70))</f>
        <v>0</v>
      </c>
      <c r="W70" s="108">
        <f>INDEX($E$30:$CY$30,ROWS($D$38:W70))</f>
        <v>0</v>
      </c>
    </row>
    <row r="71" spans="3:23" x14ac:dyDescent="0.4">
      <c r="C71" s="105">
        <f>INDEX(INPUT!$O$8:'INPUT'!$DI$8,ROWS($C$38:C71))</f>
        <v>0.34000000000000014</v>
      </c>
      <c r="D71" s="112">
        <f>INDEX($E$11:$CY$11,ROWS($D$38:D71))</f>
        <v>5.5682360715691923E-2</v>
      </c>
      <c r="E71" s="108">
        <f>INDEX($E$12:$CY$12,ROWS($D$38:E71))</f>
        <v>6.8842810609805669E-2</v>
      </c>
      <c r="F71" s="108">
        <f>INDEX($E$13:$CY$13,ROWS($D$38:F71))</f>
        <v>0.11985517139908851</v>
      </c>
      <c r="G71" s="108">
        <f>INDEX($E$14:$CY$14,ROWS($D$38:G71))</f>
        <v>0.13306704345527051</v>
      </c>
      <c r="H71" s="108">
        <f>INDEX($E$15:$CY$15,ROWS($D$38:H71))</f>
        <v>7.493650712345612E-2</v>
      </c>
      <c r="I71" s="108">
        <f>INDEX($E$16:$CY$16,ROWS($D$38:I71))</f>
        <v>7.6376599078372256E-2</v>
      </c>
      <c r="J71" s="108">
        <f>INDEX($E$17:$CY$17,ROWS($D$38:J71))</f>
        <v>9.1041622043729398E-2</v>
      </c>
      <c r="K71" s="108">
        <f>INDEX($E$18:$CY$18,ROWS($D$38:K71))</f>
        <v>9.0719920985598085E-2</v>
      </c>
      <c r="L71" s="108">
        <f>INDEX($E$19:$CY$19,ROWS($D$38:L71))</f>
        <v>5.585844237541087E-2</v>
      </c>
      <c r="M71" s="108">
        <f>INDEX($E$20:$CY$20,ROWS($D$38:M71))</f>
        <v>0.10470537490809546</v>
      </c>
      <c r="N71" s="108">
        <f>INDEX($E$21:$CY$21,ROWS($D$38:N71))</f>
        <v>5.4949477877919636E-2</v>
      </c>
      <c r="O71" s="108">
        <f>INDEX($E$22:$CY$22,ROWS($D$38:O71))</f>
        <v>7.3964669427561691E-2</v>
      </c>
      <c r="P71" s="108">
        <f>INDEX($E$23:$CY$23,ROWS($D$38:P71))</f>
        <v>0</v>
      </c>
      <c r="Q71" s="108">
        <f>INDEX($E$24:$CY$24,ROWS($D$38:Q71))</f>
        <v>0</v>
      </c>
      <c r="R71" s="108">
        <f>INDEX($E$25:$CY$25,ROWS($D$38:R71))</f>
        <v>0</v>
      </c>
      <c r="S71" s="108">
        <f>INDEX($E$26:$CY$26,ROWS($D$38:S71))</f>
        <v>0</v>
      </c>
      <c r="T71" s="108">
        <f>INDEX($E$27:$CY$27,ROWS($D$38:T71))</f>
        <v>0</v>
      </c>
      <c r="U71" s="108">
        <f>INDEX($E$28:$CY$28,ROWS($D$38:U71))</f>
        <v>0</v>
      </c>
      <c r="V71" s="108">
        <f>INDEX($E$29:$CY$29,ROWS($D$38:V71))</f>
        <v>0</v>
      </c>
      <c r="W71" s="108">
        <f>INDEX($E$30:$CY$30,ROWS($D$38:W71))</f>
        <v>0</v>
      </c>
    </row>
    <row r="72" spans="3:23" x14ac:dyDescent="0.4">
      <c r="C72" s="105">
        <f>INDEX(INPUT!$O$8:'INPUT'!$DI$8,ROWS($C$38:C72))</f>
        <v>0.35000000000000014</v>
      </c>
      <c r="D72" s="112">
        <f>INDEX($E$11:$CY$11,ROWS($D$38:D72))</f>
        <v>5.6054306985862799E-2</v>
      </c>
      <c r="E72" s="108">
        <f>INDEX($E$12:$CY$12,ROWS($D$38:E72))</f>
        <v>6.9082445187157338E-2</v>
      </c>
      <c r="F72" s="108">
        <f>INDEX($E$13:$CY$13,ROWS($D$38:F72))</f>
        <v>0.1192761423762819</v>
      </c>
      <c r="G72" s="108">
        <f>INDEX($E$14:$CY$14,ROWS($D$38:G72))</f>
        <v>0.13221661896537498</v>
      </c>
      <c r="H72" s="108">
        <f>INDEX($E$15:$CY$15,ROWS($D$38:H72))</f>
        <v>7.5101736979594977E-2</v>
      </c>
      <c r="I72" s="108">
        <f>INDEX($E$16:$CY$16,ROWS($D$38:I72))</f>
        <v>7.6523149664313755E-2</v>
      </c>
      <c r="J72" s="108">
        <f>INDEX($E$17:$CY$17,ROWS($D$38:J72))</f>
        <v>9.0976287147168794E-2</v>
      </c>
      <c r="K72" s="108">
        <f>INDEX($E$18:$CY$18,ROWS($D$38:K72))</f>
        <v>9.0659631042334363E-2</v>
      </c>
      <c r="L72" s="108">
        <f>INDEX($E$19:$CY$19,ROWS($D$38:L72))</f>
        <v>5.6228901587256672E-2</v>
      </c>
      <c r="M72" s="108">
        <f>INDEX($E$20:$CY$20,ROWS($D$38:M72))</f>
        <v>0.1044109820524456</v>
      </c>
      <c r="N72" s="108">
        <f>INDEX($E$21:$CY$21,ROWS($D$38:N72))</f>
        <v>5.5327524263366928E-2</v>
      </c>
      <c r="O72" s="108">
        <f>INDEX($E$22:$CY$22,ROWS($D$38:O72))</f>
        <v>7.4142273748841775E-2</v>
      </c>
      <c r="P72" s="108">
        <f>INDEX($E$23:$CY$23,ROWS($D$38:P72))</f>
        <v>0</v>
      </c>
      <c r="Q72" s="108">
        <f>INDEX($E$24:$CY$24,ROWS($D$38:Q72))</f>
        <v>0</v>
      </c>
      <c r="R72" s="108">
        <f>INDEX($E$25:$CY$25,ROWS($D$38:R72))</f>
        <v>0</v>
      </c>
      <c r="S72" s="108">
        <f>INDEX($E$26:$CY$26,ROWS($D$38:S72))</f>
        <v>0</v>
      </c>
      <c r="T72" s="108">
        <f>INDEX($E$27:$CY$27,ROWS($D$38:T72))</f>
        <v>0</v>
      </c>
      <c r="U72" s="108">
        <f>INDEX($E$28:$CY$28,ROWS($D$38:U72))</f>
        <v>0</v>
      </c>
      <c r="V72" s="108">
        <f>INDEX($E$29:$CY$29,ROWS($D$38:V72))</f>
        <v>0</v>
      </c>
      <c r="W72" s="108">
        <f>INDEX($E$30:$CY$30,ROWS($D$38:W72))</f>
        <v>0</v>
      </c>
    </row>
    <row r="73" spans="3:23" x14ac:dyDescent="0.4">
      <c r="C73" s="105">
        <f>INDEX(INPUT!$O$8:'INPUT'!$DI$8,ROWS($C$38:C73))</f>
        <v>0.36000000000000015</v>
      </c>
      <c r="D73" s="112">
        <f>INDEX($E$11:$CY$11,ROWS($D$38:D73))</f>
        <v>5.6420158808915724E-2</v>
      </c>
      <c r="E73" s="108">
        <f>INDEX($E$12:$CY$12,ROWS($D$38:E73))</f>
        <v>6.931681510717537E-2</v>
      </c>
      <c r="F73" s="108">
        <f>INDEX($E$13:$CY$13,ROWS($D$38:F73))</f>
        <v>0.11870934050756499</v>
      </c>
      <c r="G73" s="108">
        <f>INDEX($E$14:$CY$14,ROWS($D$38:G73))</f>
        <v>0.13138621442342979</v>
      </c>
      <c r="H73" s="108">
        <f>INDEX($E$15:$CY$15,ROWS($D$38:H73))</f>
        <v>7.5262636852352655E-2</v>
      </c>
      <c r="I73" s="108">
        <f>INDEX($E$16:$CY$16,ROWS($D$38:I73))</f>
        <v>7.6665640315810774E-2</v>
      </c>
      <c r="J73" s="108">
        <f>INDEX($E$17:$CY$17,ROWS($D$38:J73))</f>
        <v>9.091067298413999E-2</v>
      </c>
      <c r="K73" s="108">
        <f>INDEX($E$18:$CY$18,ROWS($D$38:K73))</f>
        <v>9.0598959293508363E-2</v>
      </c>
      <c r="L73" s="108">
        <f>INDEX($E$19:$CY$19,ROWS($D$38:L73))</f>
        <v>5.659326639488875E-2</v>
      </c>
      <c r="M73" s="108">
        <f>INDEX($E$20:$CY$20,ROWS($D$38:M73))</f>
        <v>0.10412143962440568</v>
      </c>
      <c r="N73" s="108">
        <f>INDEX($E$21:$CY$21,ROWS($D$38:N73))</f>
        <v>5.5699479313052233E-2</v>
      </c>
      <c r="O73" s="108">
        <f>INDEX($E$22:$CY$22,ROWS($D$38:O73))</f>
        <v>7.4315376374755729E-2</v>
      </c>
      <c r="P73" s="108">
        <f>INDEX($E$23:$CY$23,ROWS($D$38:P73))</f>
        <v>0</v>
      </c>
      <c r="Q73" s="108">
        <f>INDEX($E$24:$CY$24,ROWS($D$38:Q73))</f>
        <v>0</v>
      </c>
      <c r="R73" s="108">
        <f>INDEX($E$25:$CY$25,ROWS($D$38:R73))</f>
        <v>0</v>
      </c>
      <c r="S73" s="108">
        <f>INDEX($E$26:$CY$26,ROWS($D$38:S73))</f>
        <v>0</v>
      </c>
      <c r="T73" s="108">
        <f>INDEX($E$27:$CY$27,ROWS($D$38:T73))</f>
        <v>0</v>
      </c>
      <c r="U73" s="108">
        <f>INDEX($E$28:$CY$28,ROWS($D$38:U73))</f>
        <v>0</v>
      </c>
      <c r="V73" s="108">
        <f>INDEX($E$29:$CY$29,ROWS($D$38:V73))</f>
        <v>0</v>
      </c>
      <c r="W73" s="108">
        <f>INDEX($E$30:$CY$30,ROWS($D$38:W73))</f>
        <v>0</v>
      </c>
    </row>
    <row r="74" spans="3:23" x14ac:dyDescent="0.4">
      <c r="C74" s="105">
        <f>INDEX(INPUT!$O$8:'INPUT'!$DI$8,ROWS($C$38:C74))</f>
        <v>0.37000000000000016</v>
      </c>
      <c r="D74" s="112">
        <f>INDEX($E$11:$CY$11,ROWS($D$38:D74))</f>
        <v>5.6780319219895424E-2</v>
      </c>
      <c r="E74" s="108">
        <f>INDEX($E$12:$CY$12,ROWS($D$38:E74))</f>
        <v>6.9546250103269008E-2</v>
      </c>
      <c r="F74" s="108">
        <f>INDEX($E$13:$CY$13,ROWS($D$38:F74))</f>
        <v>0.11815399024680485</v>
      </c>
      <c r="G74" s="108">
        <f>INDEX($E$14:$CY$14,ROWS($D$38:G74))</f>
        <v>0.13057455819642677</v>
      </c>
      <c r="H74" s="108">
        <f>INDEX($E$15:$CY$15,ROWS($D$38:H74))</f>
        <v>7.5419473324476835E-2</v>
      </c>
      <c r="I74" s="108">
        <f>INDEX($E$16:$CY$16,ROWS($D$38:I74))</f>
        <v>7.6804319956786049E-2</v>
      </c>
      <c r="J74" s="108">
        <f>INDEX($E$17:$CY$17,ROWS($D$38:J74))</f>
        <v>9.0844788918431202E-2</v>
      </c>
      <c r="K74" s="108">
        <f>INDEX($E$18:$CY$18,ROWS($D$38:K74))</f>
        <v>9.0537921524423928E-2</v>
      </c>
      <c r="L74" s="108">
        <f>INDEX($E$19:$CY$19,ROWS($D$38:L74))</f>
        <v>5.6951939411072246E-2</v>
      </c>
      <c r="M74" s="108">
        <f>INDEX($E$20:$CY$20,ROWS($D$38:M74))</f>
        <v>0.10383643622495042</v>
      </c>
      <c r="N74" s="108">
        <f>INDEX($E$21:$CY$21,ROWS($D$38:N74))</f>
        <v>5.6065747660279636E-2</v>
      </c>
      <c r="O74" s="108">
        <f>INDEX($E$22:$CY$22,ROWS($D$38:O74))</f>
        <v>7.4484255213183692E-2</v>
      </c>
      <c r="P74" s="108">
        <f>INDEX($E$23:$CY$23,ROWS($D$38:P74))</f>
        <v>0</v>
      </c>
      <c r="Q74" s="108">
        <f>INDEX($E$24:$CY$24,ROWS($D$38:Q74))</f>
        <v>0</v>
      </c>
      <c r="R74" s="108">
        <f>INDEX($E$25:$CY$25,ROWS($D$38:R74))</f>
        <v>0</v>
      </c>
      <c r="S74" s="108">
        <f>INDEX($E$26:$CY$26,ROWS($D$38:S74))</f>
        <v>0</v>
      </c>
      <c r="T74" s="108">
        <f>INDEX($E$27:$CY$27,ROWS($D$38:T74))</f>
        <v>0</v>
      </c>
      <c r="U74" s="108">
        <f>INDEX($E$28:$CY$28,ROWS($D$38:U74))</f>
        <v>0</v>
      </c>
      <c r="V74" s="108">
        <f>INDEX($E$29:$CY$29,ROWS($D$38:V74))</f>
        <v>0</v>
      </c>
      <c r="W74" s="108">
        <f>INDEX($E$30:$CY$30,ROWS($D$38:W74))</f>
        <v>0</v>
      </c>
    </row>
    <row r="75" spans="3:23" x14ac:dyDescent="0.4">
      <c r="C75" s="105">
        <f>INDEX(INPUT!$O$8:'INPUT'!$DI$8,ROWS($C$38:C75))</f>
        <v>0.38000000000000017</v>
      </c>
      <c r="D75" s="112">
        <f>INDEX($E$11:$CY$11,ROWS($D$38:D75))</f>
        <v>5.7135164256874899E-2</v>
      </c>
      <c r="E75" s="108">
        <f>INDEX($E$12:$CY$12,ROWS($D$38:E75))</f>
        <v>6.9771055325458867E-2</v>
      </c>
      <c r="F75" s="108">
        <f>INDEX($E$13:$CY$13,ROWS($D$38:F75))</f>
        <v>0.11760937325589348</v>
      </c>
      <c r="G75" s="108">
        <f>INDEX($E$14:$CY$14,ROWS($D$38:G75))</f>
        <v>0.12978047649459709</v>
      </c>
      <c r="H75" s="108">
        <f>INDEX($E$15:$CY$15,ROWS($D$38:H75))</f>
        <v>7.557249199947276E-2</v>
      </c>
      <c r="I75" s="108">
        <f>INDEX($E$16:$CY$16,ROWS($D$38:I75))</f>
        <v>7.6939417620908696E-2</v>
      </c>
      <c r="J75" s="108">
        <f>INDEX($E$17:$CY$17,ROWS($D$38:J75))</f>
        <v>9.0778640787056275E-2</v>
      </c>
      <c r="K75" s="108">
        <f>INDEX($E$18:$CY$18,ROWS($D$38:K75))</f>
        <v>9.047652953048009E-2</v>
      </c>
      <c r="L75" s="108">
        <f>INDEX($E$19:$CY$19,ROWS($D$38:L75))</f>
        <v>5.7305296237264998E-2</v>
      </c>
      <c r="M75" s="108">
        <f>INDEX($E$20:$CY$20,ROWS($D$38:M75))</f>
        <v>0.10355568096841998</v>
      </c>
      <c r="N75" s="108">
        <f>INDEX($E$21:$CY$21,ROWS($D$38:N75))</f>
        <v>5.6426707014144588E-2</v>
      </c>
      <c r="O75" s="108">
        <f>INDEX($E$22:$CY$22,ROWS($D$38:O75))</f>
        <v>7.4649166509428336E-2</v>
      </c>
      <c r="P75" s="108">
        <f>INDEX($E$23:$CY$23,ROWS($D$38:P75))</f>
        <v>0</v>
      </c>
      <c r="Q75" s="108">
        <f>INDEX($E$24:$CY$24,ROWS($D$38:Q75))</f>
        <v>0</v>
      </c>
      <c r="R75" s="108">
        <f>INDEX($E$25:$CY$25,ROWS($D$38:R75))</f>
        <v>0</v>
      </c>
      <c r="S75" s="108">
        <f>INDEX($E$26:$CY$26,ROWS($D$38:S75))</f>
        <v>0</v>
      </c>
      <c r="T75" s="108">
        <f>INDEX($E$27:$CY$27,ROWS($D$38:T75))</f>
        <v>0</v>
      </c>
      <c r="U75" s="108">
        <f>INDEX($E$28:$CY$28,ROWS($D$38:U75))</f>
        <v>0</v>
      </c>
      <c r="V75" s="108">
        <f>INDEX($E$29:$CY$29,ROWS($D$38:V75))</f>
        <v>0</v>
      </c>
      <c r="W75" s="108">
        <f>INDEX($E$30:$CY$30,ROWS($D$38:W75))</f>
        <v>0</v>
      </c>
    </row>
    <row r="76" spans="3:23" x14ac:dyDescent="0.4">
      <c r="C76" s="105">
        <f>INDEX(INPUT!$O$8:'INPUT'!$DI$8,ROWS($C$38:C76))</f>
        <v>0.39000000000000018</v>
      </c>
      <c r="D76" s="112">
        <f>INDEX($E$11:$CY$11,ROWS($D$38:D76))</f>
        <v>5.7485045897316865E-2</v>
      </c>
      <c r="E76" s="108">
        <f>INDEX($E$12:$CY$12,ROWS($D$38:E76))</f>
        <v>6.9991513984653336E-2</v>
      </c>
      <c r="F76" s="108">
        <f>INDEX($E$13:$CY$13,ROWS($D$38:F76))</f>
        <v>0.11707482222596381</v>
      </c>
      <c r="G76" s="108">
        <f>INDEX($E$14:$CY$14,ROWS($D$38:G76))</f>
        <v>0.12900288272763724</v>
      </c>
      <c r="H76" s="108">
        <f>INDEX($E$15:$CY$15,ROWS($D$38:H76))</f>
        <v>7.5721919757953449E-2</v>
      </c>
      <c r="I76" s="108">
        <f>INDEX($E$16:$CY$16,ROWS($D$38:I76))</f>
        <v>7.7071144591560142E-2</v>
      </c>
      <c r="J76" s="108">
        <f>INDEX($E$17:$CY$17,ROWS($D$38:J76))</f>
        <v>9.0712231294091158E-2</v>
      </c>
      <c r="K76" s="108">
        <f>INDEX($E$18:$CY$18,ROWS($D$38:K76))</f>
        <v>9.0414791560538374E-2</v>
      </c>
      <c r="L76" s="108">
        <f>INDEX($E$19:$CY$19,ROWS($D$38:L76))</f>
        <v>5.7653688400680574E-2</v>
      </c>
      <c r="M76" s="108">
        <f>INDEX($E$20:$CY$20,ROWS($D$38:M76))</f>
        <v>0.1032789012921881</v>
      </c>
      <c r="N76" s="108">
        <f>INDEX($E$21:$CY$21,ROWS($D$38:N76))</f>
        <v>5.6782711091709327E-2</v>
      </c>
      <c r="O76" s="108">
        <f>INDEX($E$22:$CY$22,ROWS($D$38:O76))</f>
        <v>7.4810347175707739E-2</v>
      </c>
      <c r="P76" s="108">
        <f>INDEX($E$23:$CY$23,ROWS($D$38:P76))</f>
        <v>0</v>
      </c>
      <c r="Q76" s="108">
        <f>INDEX($E$24:$CY$24,ROWS($D$38:Q76))</f>
        <v>0</v>
      </c>
      <c r="R76" s="108">
        <f>INDEX($E$25:$CY$25,ROWS($D$38:R76))</f>
        <v>0</v>
      </c>
      <c r="S76" s="108">
        <f>INDEX($E$26:$CY$26,ROWS($D$38:S76))</f>
        <v>0</v>
      </c>
      <c r="T76" s="108">
        <f>INDEX($E$27:$CY$27,ROWS($D$38:T76))</f>
        <v>0</v>
      </c>
      <c r="U76" s="108">
        <f>INDEX($E$28:$CY$28,ROWS($D$38:U76))</f>
        <v>0</v>
      </c>
      <c r="V76" s="108">
        <f>INDEX($E$29:$CY$29,ROWS($D$38:V76))</f>
        <v>0</v>
      </c>
      <c r="W76" s="108">
        <f>INDEX($E$30:$CY$30,ROWS($D$38:W76))</f>
        <v>0</v>
      </c>
    </row>
    <row r="77" spans="3:23" x14ac:dyDescent="0.4">
      <c r="C77" s="105">
        <f>INDEX(INPUT!$O$8:'INPUT'!$DI$8,ROWS($C$38:C77))</f>
        <v>0.40000000000000019</v>
      </c>
      <c r="D77" s="112">
        <f>INDEX($E$11:$CY$11,ROWS($D$38:D77))</f>
        <v>5.7830294650786096E-2</v>
      </c>
      <c r="E77" s="108">
        <f>INDEX($E$12:$CY$12,ROWS($D$38:E77))</f>
        <v>7.0207889671313958E-2</v>
      </c>
      <c r="F77" s="108">
        <f>INDEX($E$13:$CY$13,ROWS($D$38:F77))</f>
        <v>0.11654971545642308</v>
      </c>
      <c r="G77" s="108">
        <f>INDEX($E$14:$CY$14,ROWS($D$38:G77))</f>
        <v>0.12824076819581082</v>
      </c>
      <c r="H77" s="108">
        <f>INDEX($E$15:$CY$15,ROWS($D$38:H77))</f>
        <v>7.5867966729228284E-2</v>
      </c>
      <c r="I77" s="108">
        <f>INDEX($E$16:$CY$16,ROWS($D$38:I77))</f>
        <v>7.719969626990944E-2</v>
      </c>
      <c r="J77" s="108">
        <f>INDEX($E$17:$CY$17,ROWS($D$38:J77))</f>
        <v>9.06455603375836E-2</v>
      </c>
      <c r="K77" s="108">
        <f>INDEX($E$18:$CY$18,ROWS($D$38:K77))</f>
        <v>9.03527126873752E-2</v>
      </c>
      <c r="L77" s="108">
        <f>INDEX($E$19:$CY$19,ROWS($D$38:L77))</f>
        <v>5.7997445947359859E-2</v>
      </c>
      <c r="M77" s="108">
        <f>INDEX($E$20:$CY$20,ROWS($D$38:M77))</f>
        <v>0.10300584101818558</v>
      </c>
      <c r="N77" s="108">
        <f>INDEX($E$21:$CY$21,ROWS($D$38:N77))</f>
        <v>5.7134092208118978E-2</v>
      </c>
      <c r="O77" s="108">
        <f>INDEX($E$22:$CY$22,ROWS($D$38:O77))</f>
        <v>7.4968016827905187E-2</v>
      </c>
      <c r="P77" s="108">
        <f>INDEX($E$23:$CY$23,ROWS($D$38:P77))</f>
        <v>0</v>
      </c>
      <c r="Q77" s="108">
        <f>INDEX($E$24:$CY$24,ROWS($D$38:Q77))</f>
        <v>0</v>
      </c>
      <c r="R77" s="108">
        <f>INDEX($E$25:$CY$25,ROWS($D$38:R77))</f>
        <v>0</v>
      </c>
      <c r="S77" s="108">
        <f>INDEX($E$26:$CY$26,ROWS($D$38:S77))</f>
        <v>0</v>
      </c>
      <c r="T77" s="108">
        <f>INDEX($E$27:$CY$27,ROWS($D$38:T77))</f>
        <v>0</v>
      </c>
      <c r="U77" s="108">
        <f>INDEX($E$28:$CY$28,ROWS($D$38:U77))</f>
        <v>0</v>
      </c>
      <c r="V77" s="108">
        <f>INDEX($E$29:$CY$29,ROWS($D$38:V77))</f>
        <v>0</v>
      </c>
      <c r="W77" s="108">
        <f>INDEX($E$30:$CY$30,ROWS($D$38:W77))</f>
        <v>0</v>
      </c>
    </row>
    <row r="78" spans="3:23" x14ac:dyDescent="0.4">
      <c r="C78" s="105">
        <f>INDEX(INPUT!$O$8:'INPUT'!$DI$8,ROWS($C$38:C78))</f>
        <v>0.4100000000000002</v>
      </c>
      <c r="D78" s="112">
        <f>INDEX($E$11:$CY$11,ROWS($D$38:D78))</f>
        <v>5.8171221859366455E-2</v>
      </c>
      <c r="E78" s="108">
        <f>INDEX($E$12:$CY$12,ROWS($D$38:E78))</f>
        <v>7.0420428397259302E-2</v>
      </c>
      <c r="F78" s="108">
        <f>INDEX($E$13:$CY$13,ROWS($D$38:F78))</f>
        <v>0.11603347207816599</v>
      </c>
      <c r="G78" s="108">
        <f>INDEX($E$14:$CY$14,ROWS($D$38:G78))</f>
        <v>0.12749319391416206</v>
      </c>
      <c r="H78" s="108">
        <f>INDEX($E$15:$CY$15,ROWS($D$38:H78))</f>
        <v>7.6010828020929691E-2</v>
      </c>
      <c r="I78" s="108">
        <f>INDEX($E$16:$CY$16,ROWS($D$38:I78))</f>
        <v>7.7325253812014161E-2</v>
      </c>
      <c r="J78" s="108">
        <f>INDEX($E$17:$CY$17,ROWS($D$38:J78))</f>
        <v>9.0578625280169717E-2</v>
      </c>
      <c r="K78" s="108">
        <f>INDEX($E$18:$CY$18,ROWS($D$38:K78))</f>
        <v>9.0290295116747174E-2</v>
      </c>
      <c r="L78" s="108">
        <f>INDEX($E$19:$CY$19,ROWS($D$38:L78))</f>
        <v>5.8336879742650921E-2</v>
      </c>
      <c r="M78" s="108">
        <f>INDEX($E$20:$CY$20,ROWS($D$38:M78))</f>
        <v>0.1027362586292061</v>
      </c>
      <c r="N78" s="108">
        <f>INDEX($E$21:$CY$21,ROWS($D$38:N78))</f>
        <v>5.7481163575785428E-2</v>
      </c>
      <c r="O78" s="108">
        <f>INDEX($E$22:$CY$22,ROWS($D$38:O78))</f>
        <v>7.5122379573542869E-2</v>
      </c>
      <c r="P78" s="108">
        <f>INDEX($E$23:$CY$23,ROWS($D$38:P78))</f>
        <v>0</v>
      </c>
      <c r="Q78" s="108">
        <f>INDEX($E$24:$CY$24,ROWS($D$38:Q78))</f>
        <v>0</v>
      </c>
      <c r="R78" s="108">
        <f>INDEX($E$25:$CY$25,ROWS($D$38:R78))</f>
        <v>0</v>
      </c>
      <c r="S78" s="108">
        <f>INDEX($E$26:$CY$26,ROWS($D$38:S78))</f>
        <v>0</v>
      </c>
      <c r="T78" s="108">
        <f>INDEX($E$27:$CY$27,ROWS($D$38:T78))</f>
        <v>0</v>
      </c>
      <c r="U78" s="108">
        <f>INDEX($E$28:$CY$28,ROWS($D$38:U78))</f>
        <v>0</v>
      </c>
      <c r="V78" s="108">
        <f>INDEX($E$29:$CY$29,ROWS($D$38:V78))</f>
        <v>0</v>
      </c>
      <c r="W78" s="108">
        <f>INDEX($E$30:$CY$30,ROWS($D$38:W78))</f>
        <v>0</v>
      </c>
    </row>
    <row r="79" spans="3:23" x14ac:dyDescent="0.4">
      <c r="C79" s="105">
        <f>INDEX(INPUT!$O$8:'INPUT'!$DI$8,ROWS($C$38:C79))</f>
        <v>0.42000000000000021</v>
      </c>
      <c r="D79" s="112">
        <f>INDEX($E$11:$CY$11,ROWS($D$38:D79))</f>
        <v>5.8508121748840451E-2</v>
      </c>
      <c r="E79" s="108">
        <f>INDEX($E$12:$CY$12,ROWS($D$38:E79))</f>
        <v>7.0629360401248092E-2</v>
      </c>
      <c r="F79" s="108">
        <f>INDEX($E$13:$CY$13,ROWS($D$38:F79))</f>
        <v>0.11552554782619767</v>
      </c>
      <c r="G79" s="108">
        <f>INDEX($E$14:$CY$14,ROWS($D$38:G79))</f>
        <v>0.1267592834020585</v>
      </c>
      <c r="H79" s="108">
        <f>INDEX($E$15:$CY$15,ROWS($D$38:H79))</f>
        <v>7.6150685242258487E-2</v>
      </c>
      <c r="I79" s="108">
        <f>INDEX($E$16:$CY$16,ROWS($D$38:I79))</f>
        <v>7.7447985568936922E-2</v>
      </c>
      <c r="J79" s="108">
        <f>INDEX($E$17:$CY$17,ROWS($D$38:J79))</f>
        <v>9.0511421171986822E-2</v>
      </c>
      <c r="K79" s="108">
        <f>INDEX($E$18:$CY$18,ROWS($D$38:K79))</f>
        <v>9.0227538444398792E-2</v>
      </c>
      <c r="L79" s="108">
        <f>INDEX($E$19:$CY$19,ROWS($D$38:L79))</f>
        <v>5.8672283522194904E-2</v>
      </c>
      <c r="M79" s="108">
        <f>INDEX($E$20:$CY$20,ROWS($D$38:M79))</f>
        <v>0.10246992572881158</v>
      </c>
      <c r="N79" s="108">
        <f>INDEX($E$21:$CY$21,ROWS($D$38:N79))</f>
        <v>5.7824221355522093E-2</v>
      </c>
      <c r="O79" s="108">
        <f>INDEX($E$22:$CY$22,ROWS($D$38:O79))</f>
        <v>7.5273625587545592E-2</v>
      </c>
      <c r="P79" s="108">
        <f>INDEX($E$23:$CY$23,ROWS($D$38:P79))</f>
        <v>0</v>
      </c>
      <c r="Q79" s="108">
        <f>INDEX($E$24:$CY$24,ROWS($D$38:Q79))</f>
        <v>0</v>
      </c>
      <c r="R79" s="108">
        <f>INDEX($E$25:$CY$25,ROWS($D$38:R79))</f>
        <v>0</v>
      </c>
      <c r="S79" s="108">
        <f>INDEX($E$26:$CY$26,ROWS($D$38:S79))</f>
        <v>0</v>
      </c>
      <c r="T79" s="108">
        <f>INDEX($E$27:$CY$27,ROWS($D$38:T79))</f>
        <v>0</v>
      </c>
      <c r="U79" s="108">
        <f>INDEX($E$28:$CY$28,ROWS($D$38:U79))</f>
        <v>0</v>
      </c>
      <c r="V79" s="108">
        <f>INDEX($E$29:$CY$29,ROWS($D$38:V79))</f>
        <v>0</v>
      </c>
      <c r="W79" s="108">
        <f>INDEX($E$30:$CY$30,ROWS($D$38:W79))</f>
        <v>0</v>
      </c>
    </row>
    <row r="80" spans="3:23" x14ac:dyDescent="0.4">
      <c r="C80" s="105">
        <f>INDEX(INPUT!$O$8:'INPUT'!$DI$8,ROWS($C$38:C80))</f>
        <v>0.43000000000000022</v>
      </c>
      <c r="D80" s="112">
        <f>INDEX($E$11:$CY$11,ROWS($D$38:D80))</f>
        <v>5.8841273266951613E-2</v>
      </c>
      <c r="E80" s="108">
        <f>INDEX($E$12:$CY$12,ROWS($D$38:E80))</f>
        <v>7.083490175240495E-2</v>
      </c>
      <c r="F80" s="108">
        <f>INDEX($E$13:$CY$13,ROWS($D$38:F80))</f>
        <v>0.11502543128219886</v>
      </c>
      <c r="G80" s="108">
        <f>INDEX($E$14:$CY$14,ROWS($D$38:G80))</f>
        <v>0.12603821629779258</v>
      </c>
      <c r="H80" s="108">
        <f>INDEX($E$15:$CY$15,ROWS($D$38:H80))</f>
        <v>7.6287707850576827E-2</v>
      </c>
      <c r="I80" s="108">
        <f>INDEX($E$16:$CY$16,ROWS($D$38:I80))</f>
        <v>7.7568048358251415E-2</v>
      </c>
      <c r="J80" s="108">
        <f>INDEX($E$17:$CY$17,ROWS($D$38:J80))</f>
        <v>9.0443940932828037E-2</v>
      </c>
      <c r="K80" s="108">
        <f>INDEX($E$18:$CY$18,ROWS($D$38:K80))</f>
        <v>9.0164439868586577E-2</v>
      </c>
      <c r="L80" s="108">
        <f>INDEX($E$19:$CY$19,ROWS($D$38:L80))</f>
        <v>5.9003935729765943E-2</v>
      </c>
      <c r="M80" s="108">
        <f>INDEX($E$20:$CY$20,ROWS($D$38:M80))</f>
        <v>0.10220662565846028</v>
      </c>
      <c r="N80" s="108">
        <f>INDEX($E$21:$CY$21,ROWS($D$38:N80))</f>
        <v>5.816354649581721E-2</v>
      </c>
      <c r="O80" s="108">
        <f>INDEX($E$22:$CY$22,ROWS($D$38:O80))</f>
        <v>7.5421932506365807E-2</v>
      </c>
      <c r="P80" s="108">
        <f>INDEX($E$23:$CY$23,ROWS($D$38:P80))</f>
        <v>0</v>
      </c>
      <c r="Q80" s="108">
        <f>INDEX($E$24:$CY$24,ROWS($D$38:Q80))</f>
        <v>0</v>
      </c>
      <c r="R80" s="108">
        <f>INDEX($E$25:$CY$25,ROWS($D$38:R80))</f>
        <v>0</v>
      </c>
      <c r="S80" s="108">
        <f>INDEX($E$26:$CY$26,ROWS($D$38:S80))</f>
        <v>0</v>
      </c>
      <c r="T80" s="108">
        <f>INDEX($E$27:$CY$27,ROWS($D$38:T80))</f>
        <v>0</v>
      </c>
      <c r="U80" s="108">
        <f>INDEX($E$28:$CY$28,ROWS($D$38:U80))</f>
        <v>0</v>
      </c>
      <c r="V80" s="108">
        <f>INDEX($E$29:$CY$29,ROWS($D$38:V80))</f>
        <v>0</v>
      </c>
      <c r="W80" s="108">
        <f>INDEX($E$30:$CY$30,ROWS($D$38:W80))</f>
        <v>0</v>
      </c>
    </row>
    <row r="81" spans="3:23" x14ac:dyDescent="0.4">
      <c r="C81" s="105">
        <f>INDEX(INPUT!$O$8:'INPUT'!$DI$8,ROWS($C$38:C81))</f>
        <v>0.44000000000000022</v>
      </c>
      <c r="D81" s="112">
        <f>INDEX($E$11:$CY$11,ROWS($D$38:D81))</f>
        <v>5.9170941739577855E-2</v>
      </c>
      <c r="E81" s="108">
        <f>INDEX($E$12:$CY$12,ROWS($D$38:E81))</f>
        <v>7.1037255780191308E-2</v>
      </c>
      <c r="F81" s="108">
        <f>INDEX($E$13:$CY$13,ROWS($D$38:F81))</f>
        <v>0.11453264052003295</v>
      </c>
      <c r="G81" s="108">
        <f>INDEX($E$14:$CY$14,ROWS($D$38:G81))</f>
        <v>0.12532922268035893</v>
      </c>
      <c r="H81" s="108">
        <f>INDEX($E$15:$CY$15,ROWS($D$38:H81))</f>
        <v>7.6422054346313856E-2</v>
      </c>
      <c r="I81" s="108">
        <f>INDEX($E$16:$CY$16,ROWS($D$38:I81))</f>
        <v>7.768558859074548E-2</v>
      </c>
      <c r="J81" s="108">
        <f>INDEX($E$17:$CY$17,ROWS($D$38:J81))</f>
        <v>9.0376175499164088E-2</v>
      </c>
      <c r="K81" s="108">
        <f>INDEX($E$18:$CY$18,ROWS($D$38:K81))</f>
        <v>9.0100994364270076E-2</v>
      </c>
      <c r="L81" s="108">
        <f>INDEX($E$19:$CY$19,ROWS($D$38:L81))</f>
        <v>5.9332101172812846E-2</v>
      </c>
      <c r="M81" s="108">
        <f>INDEX($E$20:$CY$20,ROWS($D$38:M81))</f>
        <v>0.10194615224940216</v>
      </c>
      <c r="N81" s="108">
        <f>INDEX($E$21:$CY$21,ROWS($D$38:N81))</f>
        <v>5.8499406390974541E-2</v>
      </c>
      <c r="O81" s="108">
        <f>INDEX($E$22:$CY$22,ROWS($D$38:O81))</f>
        <v>7.5567466666155936E-2</v>
      </c>
      <c r="P81" s="108">
        <f>INDEX($E$23:$CY$23,ROWS($D$38:P81))</f>
        <v>0</v>
      </c>
      <c r="Q81" s="108">
        <f>INDEX($E$24:$CY$24,ROWS($D$38:Q81))</f>
        <v>0</v>
      </c>
      <c r="R81" s="108">
        <f>INDEX($E$25:$CY$25,ROWS($D$38:R81))</f>
        <v>0</v>
      </c>
      <c r="S81" s="108">
        <f>INDEX($E$26:$CY$26,ROWS($D$38:S81))</f>
        <v>0</v>
      </c>
      <c r="T81" s="108">
        <f>INDEX($E$27:$CY$27,ROWS($D$38:T81))</f>
        <v>0</v>
      </c>
      <c r="U81" s="108">
        <f>INDEX($E$28:$CY$28,ROWS($D$38:U81))</f>
        <v>0</v>
      </c>
      <c r="V81" s="108">
        <f>INDEX($E$29:$CY$29,ROWS($D$38:V81))</f>
        <v>0</v>
      </c>
      <c r="W81" s="108">
        <f>INDEX($E$30:$CY$30,ROWS($D$38:W81))</f>
        <v>0</v>
      </c>
    </row>
    <row r="82" spans="3:23" x14ac:dyDescent="0.4">
      <c r="C82" s="105">
        <f>INDEX(INPUT!$O$8:'INPUT'!$DI$8,ROWS($C$38:C82))</f>
        <v>0.45000000000000023</v>
      </c>
      <c r="D82" s="112">
        <f>INDEX($E$11:$CY$11,ROWS($D$38:D82))</f>
        <v>5.9497380371151348E-2</v>
      </c>
      <c r="E82" s="108">
        <f>INDEX($E$12:$CY$12,ROWS($D$38:E82))</f>
        <v>7.1236614355237274E-2</v>
      </c>
      <c r="F82" s="108">
        <f>INDEX($E$13:$CY$13,ROWS($D$38:F82))</f>
        <v>0.11404672009739479</v>
      </c>
      <c r="G82" s="108">
        <f>INDEX($E$14:$CY$14,ROWS($D$38:G82))</f>
        <v>0.12463157799881572</v>
      </c>
      <c r="H82" s="108">
        <f>INDEX($E$15:$CY$15,ROWS($D$38:H82))</f>
        <v>7.6553873337249834E-2</v>
      </c>
      <c r="I82" s="108">
        <f>INDEX($E$16:$CY$16,ROWS($D$38:I82))</f>
        <v>7.7800743272386411E-2</v>
      </c>
      <c r="J82" s="108">
        <f>INDEX($E$17:$CY$17,ROWS($D$38:J82))</f>
        <v>9.0308113940574419E-2</v>
      </c>
      <c r="K82" s="108">
        <f>INDEX($E$18:$CY$18,ROWS($D$38:K82))</f>
        <v>9.0037194823962982E-2</v>
      </c>
      <c r="L82" s="108">
        <f>INDEX($E$19:$CY$19,ROWS($D$38:L82))</f>
        <v>5.9657032522053795E-2</v>
      </c>
      <c r="M82" s="108">
        <f>INDEX($E$20:$CY$20,ROWS($D$38:M82))</f>
        <v>0.10168830869010829</v>
      </c>
      <c r="N82" s="108">
        <f>INDEX($E$21:$CY$21,ROWS($D$38:N82))</f>
        <v>5.8832056384387557E-2</v>
      </c>
      <c r="O82" s="108">
        <f>INDEX($E$22:$CY$22,ROWS($D$38:O82))</f>
        <v>7.5710384206677764E-2</v>
      </c>
      <c r="P82" s="108">
        <f>INDEX($E$23:$CY$23,ROWS($D$38:P82))</f>
        <v>0</v>
      </c>
      <c r="Q82" s="108">
        <f>INDEX($E$24:$CY$24,ROWS($D$38:Q82))</f>
        <v>0</v>
      </c>
      <c r="R82" s="108">
        <f>INDEX($E$25:$CY$25,ROWS($D$38:R82))</f>
        <v>0</v>
      </c>
      <c r="S82" s="108">
        <f>INDEX($E$26:$CY$26,ROWS($D$38:S82))</f>
        <v>0</v>
      </c>
      <c r="T82" s="108">
        <f>INDEX($E$27:$CY$27,ROWS($D$38:T82))</f>
        <v>0</v>
      </c>
      <c r="U82" s="108">
        <f>INDEX($E$28:$CY$28,ROWS($D$38:U82))</f>
        <v>0</v>
      </c>
      <c r="V82" s="108">
        <f>INDEX($E$29:$CY$29,ROWS($D$38:V82))</f>
        <v>0</v>
      </c>
      <c r="W82" s="108">
        <f>INDEX($E$30:$CY$30,ROWS($D$38:W82))</f>
        <v>0</v>
      </c>
    </row>
    <row r="83" spans="3:23" x14ac:dyDescent="0.4">
      <c r="C83" s="105">
        <f>INDEX(INPUT!$O$8:'INPUT'!$DI$8,ROWS($C$38:C83))</f>
        <v>0.46000000000000024</v>
      </c>
      <c r="D83" s="112">
        <f>INDEX($E$11:$CY$11,ROWS($D$38:D83))</f>
        <v>5.9820831611980874E-2</v>
      </c>
      <c r="E83" s="108">
        <f>INDEX($E$12:$CY$12,ROWS($D$38:E83))</f>
        <v>7.1433159041746352E-2</v>
      </c>
      <c r="F83" s="108">
        <f>INDEX($E$13:$CY$13,ROWS($D$38:F83))</f>
        <v>0.11356723834517182</v>
      </c>
      <c r="G83" s="108">
        <f>INDEX($E$14:$CY$14,ROWS($D$38:G83))</f>
        <v>0.1239445985246444</v>
      </c>
      <c r="H83" s="108">
        <f>INDEX($E$15:$CY$15,ROWS($D$38:H83))</f>
        <v>7.6683304490040696E-2</v>
      </c>
      <c r="I83" s="108">
        <f>INDEX($E$16:$CY$16,ROWS($D$38:I83))</f>
        <v>7.7913640898544259E-2</v>
      </c>
      <c r="J83" s="108">
        <f>INDEX($E$17:$CY$17,ROWS($D$38:J83))</f>
        <v>9.0239743549245868E-2</v>
      </c>
      <c r="K83" s="108">
        <f>INDEX($E$18:$CY$18,ROWS($D$38:K83))</f>
        <v>8.9973032169285344E-2</v>
      </c>
      <c r="L83" s="108">
        <f>INDEX($E$19:$CY$19,ROWS($D$38:L83))</f>
        <v>5.99789716777865E-2</v>
      </c>
      <c r="M83" s="108">
        <f>INDEX($E$20:$CY$20,ROWS($D$38:M83))</f>
        <v>0.10143290649264369</v>
      </c>
      <c r="N83" s="108">
        <f>INDEX($E$21:$CY$21,ROWS($D$38:N83))</f>
        <v>5.9161741139556939E-2</v>
      </c>
      <c r="O83" s="108">
        <f>INDEX($E$22:$CY$22,ROWS($D$38:O83))</f>
        <v>7.5850832059353307E-2</v>
      </c>
      <c r="P83" s="108">
        <f>INDEX($E$23:$CY$23,ROWS($D$38:P83))</f>
        <v>0</v>
      </c>
      <c r="Q83" s="108">
        <f>INDEX($E$24:$CY$24,ROWS($D$38:Q83))</f>
        <v>0</v>
      </c>
      <c r="R83" s="108">
        <f>INDEX($E$25:$CY$25,ROWS($D$38:R83))</f>
        <v>0</v>
      </c>
      <c r="S83" s="108">
        <f>INDEX($E$26:$CY$26,ROWS($D$38:S83))</f>
        <v>0</v>
      </c>
      <c r="T83" s="108">
        <f>INDEX($E$27:$CY$27,ROWS($D$38:T83))</f>
        <v>0</v>
      </c>
      <c r="U83" s="108">
        <f>INDEX($E$28:$CY$28,ROWS($D$38:U83))</f>
        <v>0</v>
      </c>
      <c r="V83" s="108">
        <f>INDEX($E$29:$CY$29,ROWS($D$38:V83))</f>
        <v>0</v>
      </c>
      <c r="W83" s="108">
        <f>INDEX($E$30:$CY$30,ROWS($D$38:W83))</f>
        <v>0</v>
      </c>
    </row>
    <row r="84" spans="3:23" x14ac:dyDescent="0.4">
      <c r="C84" s="105">
        <f>INDEX(INPUT!$O$8:'INPUT'!$DI$8,ROWS($C$38:C84))</f>
        <v>0.47000000000000025</v>
      </c>
      <c r="D84" s="112">
        <f>INDEX($E$11:$CY$11,ROWS($D$38:D84))</f>
        <v>6.0141528412114911E-2</v>
      </c>
      <c r="E84" s="108">
        <f>INDEX($E$12:$CY$12,ROWS($D$38:E84))</f>
        <v>7.1627062139217462E-2</v>
      </c>
      <c r="F84" s="108">
        <f>INDEX($E$13:$CY$13,ROWS($D$38:F84))</f>
        <v>0.11309378491298153</v>
      </c>
      <c r="G84" s="108">
        <f>INDEX($E$14:$CY$14,ROWS($D$38:G84))</f>
        <v>0.12326763725487554</v>
      </c>
      <c r="H84" s="108">
        <f>INDEX($E$15:$CY$15,ROWS($D$38:H84))</f>
        <v>7.6810479384204211E-2</v>
      </c>
      <c r="I84" s="108">
        <f>INDEX($E$16:$CY$16,ROWS($D$38:I84))</f>
        <v>7.8024402254931083E-2</v>
      </c>
      <c r="J84" s="108">
        <f>INDEX($E$17:$CY$17,ROWS($D$38:J84))</f>
        <v>9.0171049905461154E-2</v>
      </c>
      <c r="K84" s="108">
        <f>INDEX($E$18:$CY$18,ROWS($D$38:K84))</f>
        <v>8.9908495436468006E-2</v>
      </c>
      <c r="L84" s="108">
        <f>INDEX($E$19:$CY$19,ROWS($D$38:L84))</f>
        <v>6.0298151022559442E-2</v>
      </c>
      <c r="M84" s="108">
        <f>INDEX($E$20:$CY$20,ROWS($D$38:M84))</f>
        <v>0.10117976454356468</v>
      </c>
      <c r="N84" s="108">
        <f>INDEX($E$21:$CY$21,ROWS($D$38:N84))</f>
        <v>5.9488695898465276E-2</v>
      </c>
      <c r="O84" s="108">
        <f>INDEX($E$22:$CY$22,ROWS($D$38:O84))</f>
        <v>7.5988948835156653E-2</v>
      </c>
      <c r="P84" s="108">
        <f>INDEX($E$23:$CY$23,ROWS($D$38:P84))</f>
        <v>0</v>
      </c>
      <c r="Q84" s="108">
        <f>INDEX($E$24:$CY$24,ROWS($D$38:Q84))</f>
        <v>0</v>
      </c>
      <c r="R84" s="108">
        <f>INDEX($E$25:$CY$25,ROWS($D$38:R84))</f>
        <v>0</v>
      </c>
      <c r="S84" s="108">
        <f>INDEX($E$26:$CY$26,ROWS($D$38:S84))</f>
        <v>0</v>
      </c>
      <c r="T84" s="108">
        <f>INDEX($E$27:$CY$27,ROWS($D$38:T84))</f>
        <v>0</v>
      </c>
      <c r="U84" s="108">
        <f>INDEX($E$28:$CY$28,ROWS($D$38:U84))</f>
        <v>0</v>
      </c>
      <c r="V84" s="108">
        <f>INDEX($E$29:$CY$29,ROWS($D$38:V84))</f>
        <v>0</v>
      </c>
      <c r="W84" s="108">
        <f>INDEX($E$30:$CY$30,ROWS($D$38:W84))</f>
        <v>0</v>
      </c>
    </row>
    <row r="85" spans="3:23" x14ac:dyDescent="0.4">
      <c r="C85" s="105">
        <f>INDEX(INPUT!$O$8:'INPUT'!$DI$8,ROWS($C$38:C85))</f>
        <v>0.48000000000000026</v>
      </c>
      <c r="D85" s="112">
        <f>INDEX($E$11:$CY$11,ROWS($D$38:D85))</f>
        <v>6.0459695378912368E-2</v>
      </c>
      <c r="E85" s="108">
        <f>INDEX($E$12:$CY$12,ROWS($D$38:E85))</f>
        <v>7.1818487628778141E-2</v>
      </c>
      <c r="F85" s="108">
        <f>INDEX($E$13:$CY$13,ROWS($D$38:F85))</f>
        <v>0.11262596853502932</v>
      </c>
      <c r="G85" s="108">
        <f>INDEX($E$14:$CY$14,ROWS($D$38:G85))</f>
        <v>0.12260008020393647</v>
      </c>
      <c r="H85" s="108">
        <f>INDEX($E$15:$CY$15,ROWS($D$38:H85))</f>
        <v>7.6935522281601165E-2</v>
      </c>
      <c r="I85" s="108">
        <f>INDEX($E$16:$CY$16,ROWS($D$38:I85))</f>
        <v>7.8133141137619475E-2</v>
      </c>
      <c r="J85" s="108">
        <f>INDEX($E$17:$CY$17,ROWS($D$38:J85))</f>
        <v>9.0102016921378369E-2</v>
      </c>
      <c r="K85" s="108">
        <f>INDEX($E$18:$CY$18,ROWS($D$38:K85))</f>
        <v>8.9843571838397515E-2</v>
      </c>
      <c r="L85" s="108">
        <f>INDEX($E$19:$CY$19,ROWS($D$38:L85))</f>
        <v>6.061479457736714E-2</v>
      </c>
      <c r="M85" s="108">
        <f>INDEX($E$20:$CY$20,ROWS($D$38:M85))</f>
        <v>0.10092870822670758</v>
      </c>
      <c r="N85" s="108">
        <f>INDEX($E$21:$CY$21,ROWS($D$38:N85))</f>
        <v>5.9813147644469856E-2</v>
      </c>
      <c r="O85" s="108">
        <f>INDEX($E$22:$CY$22,ROWS($D$38:O85))</f>
        <v>7.6124865625802687E-2</v>
      </c>
      <c r="P85" s="108">
        <f>INDEX($E$23:$CY$23,ROWS($D$38:P85))</f>
        <v>0</v>
      </c>
      <c r="Q85" s="108">
        <f>INDEX($E$24:$CY$24,ROWS($D$38:Q85))</f>
        <v>0</v>
      </c>
      <c r="R85" s="108">
        <f>INDEX($E$25:$CY$25,ROWS($D$38:R85))</f>
        <v>0</v>
      </c>
      <c r="S85" s="108">
        <f>INDEX($E$26:$CY$26,ROWS($D$38:S85))</f>
        <v>0</v>
      </c>
      <c r="T85" s="108">
        <f>INDEX($E$27:$CY$27,ROWS($D$38:T85))</f>
        <v>0</v>
      </c>
      <c r="U85" s="108">
        <f>INDEX($E$28:$CY$28,ROWS($D$38:U85))</f>
        <v>0</v>
      </c>
      <c r="V85" s="108">
        <f>INDEX($E$29:$CY$29,ROWS($D$38:V85))</f>
        <v>0</v>
      </c>
      <c r="W85" s="108">
        <f>INDEX($E$30:$CY$30,ROWS($D$38:W85))</f>
        <v>0</v>
      </c>
    </row>
    <row r="86" spans="3:23" x14ac:dyDescent="0.4">
      <c r="C86" s="105">
        <f>INDEX(INPUT!$O$8:'INPUT'!$DI$8,ROWS($C$38:C86))</f>
        <v>0.49000000000000027</v>
      </c>
      <c r="D86" s="112">
        <f>INDEX($E$11:$CY$11,ROWS($D$38:D86))</f>
        <v>6.0775549853469557E-2</v>
      </c>
      <c r="E86" s="108">
        <f>INDEX($E$12:$CY$12,ROWS($D$38:E86))</f>
        <v>7.2007592037398233E-2</v>
      </c>
      <c r="F86" s="108">
        <f>INDEX($E$13:$CY$13,ROWS($D$38:F86))</f>
        <v>0.1121634149851191</v>
      </c>
      <c r="G86" s="108">
        <f>INDEX($E$14:$CY$14,ROWS($D$38:G86))</f>
        <v>0.1219413430306034</v>
      </c>
      <c r="H86" s="108">
        <f>INDEX($E$15:$CY$15,ROWS($D$38:H86))</f>
        <v>7.705855082263223E-2</v>
      </c>
      <c r="I86" s="108">
        <f>INDEX($E$16:$CY$16,ROWS($D$38:I86))</f>
        <v>7.8239965002756401E-2</v>
      </c>
      <c r="J86" s="108">
        <f>INDEX($E$17:$CY$17,ROWS($D$38:J86))</f>
        <v>9.0032626864877105E-2</v>
      </c>
      <c r="K86" s="108">
        <f>INDEX($E$18:$CY$18,ROWS($D$38:K86))</f>
        <v>8.977824680522517E-2</v>
      </c>
      <c r="L86" s="108">
        <f>INDEX($E$19:$CY$19,ROWS($D$38:L86))</f>
        <v>6.0929119076517331E-2</v>
      </c>
      <c r="M86" s="108">
        <f>INDEX($E$20:$CY$20,ROWS($D$38:M86))</f>
        <v>0.10067956860669214</v>
      </c>
      <c r="N86" s="108">
        <f>INDEX($E$21:$CY$21,ROWS($D$38:N86))</f>
        <v>6.0135316184874534E-2</v>
      </c>
      <c r="O86" s="108">
        <f>INDEX($E$22:$CY$22,ROWS($D$38:O86))</f>
        <v>7.6258706729834827E-2</v>
      </c>
      <c r="P86" s="108">
        <f>INDEX($E$23:$CY$23,ROWS($D$38:P86))</f>
        <v>0</v>
      </c>
      <c r="Q86" s="108">
        <f>INDEX($E$24:$CY$24,ROWS($D$38:Q86))</f>
        <v>0</v>
      </c>
      <c r="R86" s="108">
        <f>INDEX($E$25:$CY$25,ROWS($D$38:R86))</f>
        <v>0</v>
      </c>
      <c r="S86" s="108">
        <f>INDEX($E$26:$CY$26,ROWS($D$38:S86))</f>
        <v>0</v>
      </c>
      <c r="T86" s="108">
        <f>INDEX($E$27:$CY$27,ROWS($D$38:T86))</f>
        <v>0</v>
      </c>
      <c r="U86" s="108">
        <f>INDEX($E$28:$CY$28,ROWS($D$38:U86))</f>
        <v>0</v>
      </c>
      <c r="V86" s="108">
        <f>INDEX($E$29:$CY$29,ROWS($D$38:V86))</f>
        <v>0</v>
      </c>
      <c r="W86" s="108">
        <f>INDEX($E$30:$CY$30,ROWS($D$38:W86))</f>
        <v>0</v>
      </c>
    </row>
    <row r="87" spans="3:23" x14ac:dyDescent="0.4">
      <c r="C87" s="105">
        <f>INDEX(INPUT!$O$8:'INPUT'!$DI$8,ROWS($C$38:C87))</f>
        <v>0.50000000000000022</v>
      </c>
      <c r="D87" s="112">
        <f>INDEX($E$11:$CY$11,ROWS($D$38:D87))</f>
        <v>6.1089302919417471E-2</v>
      </c>
      <c r="E87" s="108">
        <f>INDEX($E$12:$CY$12,ROWS($D$38:E87))</f>
        <v>7.2194525231581069E-2</v>
      </c>
      <c r="F87" s="108">
        <f>INDEX($E$13:$CY$13,ROWS($D$38:F87))</f>
        <v>0.11170576519351116</v>
      </c>
      <c r="G87" s="108">
        <f>INDEX($E$14:$CY$14,ROWS($D$38:G87))</f>
        <v>0.12129086795340514</v>
      </c>
      <c r="H87" s="108">
        <f>INDEX($E$15:$CY$15,ROWS($D$38:H87))</f>
        <v>7.717967665886348E-2</v>
      </c>
      <c r="I87" s="108">
        <f>INDEX($E$16:$CY$16,ROWS($D$38:I87))</f>
        <v>7.8344975555142665E-2</v>
      </c>
      <c r="J87" s="108">
        <f>INDEX($E$17:$CY$17,ROWS($D$38:J87))</f>
        <v>8.9962860364789524E-2</v>
      </c>
      <c r="K87" s="108">
        <f>INDEX($E$18:$CY$18,ROWS($D$38:K87))</f>
        <v>8.9712504005076632E-2</v>
      </c>
      <c r="L87" s="108">
        <f>INDEX($E$19:$CY$19,ROWS($D$38:L87))</f>
        <v>6.1241334974672677E-2</v>
      </c>
      <c r="M87" s="108">
        <f>INDEX($E$20:$CY$20,ROWS($D$38:M87))</f>
        <v>0.10043218166314843</v>
      </c>
      <c r="N87" s="108">
        <f>INDEX($E$21:$CY$21,ROWS($D$38:N87))</f>
        <v>6.0455415166722141E-2</v>
      </c>
      <c r="O87" s="108">
        <f>INDEX($E$22:$CY$22,ROWS($D$38:O87))</f>
        <v>7.6390590313669501E-2</v>
      </c>
      <c r="P87" s="108">
        <f>INDEX($E$23:$CY$23,ROWS($D$38:P87))</f>
        <v>0</v>
      </c>
      <c r="Q87" s="108">
        <f>INDEX($E$24:$CY$24,ROWS($D$38:Q87))</f>
        <v>0</v>
      </c>
      <c r="R87" s="108">
        <f>INDEX($E$25:$CY$25,ROWS($D$38:R87))</f>
        <v>0</v>
      </c>
      <c r="S87" s="108">
        <f>INDEX($E$26:$CY$26,ROWS($D$38:S87))</f>
        <v>0</v>
      </c>
      <c r="T87" s="108">
        <f>INDEX($E$27:$CY$27,ROWS($D$38:T87))</f>
        <v>0</v>
      </c>
      <c r="U87" s="108">
        <f>INDEX($E$28:$CY$28,ROWS($D$38:U87))</f>
        <v>0</v>
      </c>
      <c r="V87" s="108">
        <f>INDEX($E$29:$CY$29,ROWS($D$38:V87))</f>
        <v>0</v>
      </c>
      <c r="W87" s="108">
        <f>INDEX($E$30:$CY$30,ROWS($D$38:W87))</f>
        <v>0</v>
      </c>
    </row>
    <row r="88" spans="3:23" x14ac:dyDescent="0.4">
      <c r="C88" s="105">
        <f>INDEX(INPUT!$O$8:'INPUT'!$DI$8,ROWS($C$38:C88))</f>
        <v>0.51000000000000023</v>
      </c>
      <c r="D88" s="112">
        <f>INDEX($E$11:$CY$11,ROWS($D$38:D88))</f>
        <v>6.140116035629279E-2</v>
      </c>
      <c r="E88" s="108">
        <f>INDEX($E$12:$CY$12,ROWS($D$38:E88))</f>
        <v>7.2379431150750823E-2</v>
      </c>
      <c r="F88" s="108">
        <f>INDEX($E$13:$CY$13,ROWS($D$38:F88))</f>
        <v>0.11125267350149504</v>
      </c>
      <c r="G88" s="108">
        <f>INDEX($E$14:$CY$14,ROWS($D$38:G88))</f>
        <v>0.12064812091357663</v>
      </c>
      <c r="H88" s="108">
        <f>INDEX($E$15:$CY$15,ROWS($D$38:H88))</f>
        <v>7.7299006030538367E-2</v>
      </c>
      <c r="I88" s="108">
        <f>INDEX($E$16:$CY$16,ROWS($D$38:I88))</f>
        <v>7.8448269283633659E-2</v>
      </c>
      <c r="J88" s="108">
        <f>INDEX($E$17:$CY$17,ROWS($D$38:J88))</f>
        <v>8.989269639842698E-2</v>
      </c>
      <c r="K88" s="108">
        <f>INDEX($E$18:$CY$18,ROWS($D$38:K88))</f>
        <v>8.9646325345967573E-2</v>
      </c>
      <c r="L88" s="108">
        <f>INDEX($E$19:$CY$19,ROWS($D$38:L88))</f>
        <v>6.1551647398262389E-2</v>
      </c>
      <c r="M88" s="108">
        <f>INDEX($E$20:$CY$20,ROWS($D$38:M88))</f>
        <v>0.10018638756662385</v>
      </c>
      <c r="N88" s="108">
        <f>INDEX($E$21:$CY$21,ROWS($D$38:N88))</f>
        <v>6.0773653038056229E-2</v>
      </c>
      <c r="O88" s="108">
        <f>INDEX($E$22:$CY$22,ROWS($D$38:O88))</f>
        <v>7.6520629016375602E-2</v>
      </c>
      <c r="P88" s="108">
        <f>INDEX($E$23:$CY$23,ROWS($D$38:P88))</f>
        <v>0</v>
      </c>
      <c r="Q88" s="108">
        <f>INDEX($E$24:$CY$24,ROWS($D$38:Q88))</f>
        <v>0</v>
      </c>
      <c r="R88" s="108">
        <f>INDEX($E$25:$CY$25,ROWS($D$38:R88))</f>
        <v>0</v>
      </c>
      <c r="S88" s="108">
        <f>INDEX($E$26:$CY$26,ROWS($D$38:S88))</f>
        <v>0</v>
      </c>
      <c r="T88" s="108">
        <f>INDEX($E$27:$CY$27,ROWS($D$38:T88))</f>
        <v>0</v>
      </c>
      <c r="U88" s="108">
        <f>INDEX($E$28:$CY$28,ROWS($D$38:U88))</f>
        <v>0</v>
      </c>
      <c r="V88" s="108">
        <f>INDEX($E$29:$CY$29,ROWS($D$38:V88))</f>
        <v>0</v>
      </c>
      <c r="W88" s="108">
        <f>INDEX($E$30:$CY$30,ROWS($D$38:W88))</f>
        <v>0</v>
      </c>
    </row>
    <row r="89" spans="3:23" x14ac:dyDescent="0.4">
      <c r="C89" s="105">
        <f>INDEX(INPUT!$O$8:'INPUT'!$DI$8,ROWS($C$38:C89))</f>
        <v>0.52000000000000024</v>
      </c>
      <c r="D89" s="112">
        <f>INDEX($E$11:$CY$11,ROWS($D$38:D89))</f>
        <v>6.1711323548658228E-2</v>
      </c>
      <c r="E89" s="108">
        <f>INDEX($E$12:$CY$12,ROWS($D$38:E89))</f>
        <v>7.2562448489425196E-2</v>
      </c>
      <c r="F89" s="108">
        <f>INDEX($E$13:$CY$13,ROWS($D$38:F89))</f>
        <v>0.11080380603213098</v>
      </c>
      <c r="G89" s="108">
        <f>INDEX($E$14:$CY$14,ROWS($D$38:G89))</f>
        <v>0.12001258894939937</v>
      </c>
      <c r="H89" s="108">
        <f>INDEX($E$15:$CY$15,ROWS($D$38:H89))</f>
        <v>7.741664029639235E-2</v>
      </c>
      <c r="I89" s="108">
        <f>INDEX($E$16:$CY$16,ROWS($D$38:I89))</f>
        <v>7.8549937950312565E-2</v>
      </c>
      <c r="J89" s="108">
        <f>INDEX($E$17:$CY$17,ROWS($D$38:J89))</f>
        <v>8.9822112261948139E-2</v>
      </c>
      <c r="K89" s="108">
        <f>INDEX($E$18:$CY$18,ROWS($D$38:K89))</f>
        <v>8.9579690959645644E-2</v>
      </c>
      <c r="L89" s="108">
        <f>INDEX($E$19:$CY$19,ROWS($D$38:L89))</f>
        <v>6.1860257052420993E-2</v>
      </c>
      <c r="M89" s="108">
        <f>INDEX($E$20:$CY$20,ROWS($D$38:M89))</f>
        <v>9.9942029987874714E-2</v>
      </c>
      <c r="N89" s="108">
        <f>INDEX($E$21:$CY$21,ROWS($D$38:N89))</f>
        <v>6.1090233965888981E-2</v>
      </c>
      <c r="O89" s="108">
        <f>INDEX($E$22:$CY$22,ROWS($D$38:O89))</f>
        <v>7.6648930505902879E-2</v>
      </c>
      <c r="P89" s="108">
        <f>INDEX($E$23:$CY$23,ROWS($D$38:P89))</f>
        <v>0</v>
      </c>
      <c r="Q89" s="108">
        <f>INDEX($E$24:$CY$24,ROWS($D$38:Q89))</f>
        <v>0</v>
      </c>
      <c r="R89" s="108">
        <f>INDEX($E$25:$CY$25,ROWS($D$38:R89))</f>
        <v>0</v>
      </c>
      <c r="S89" s="108">
        <f>INDEX($E$26:$CY$26,ROWS($D$38:S89))</f>
        <v>0</v>
      </c>
      <c r="T89" s="108">
        <f>INDEX($E$27:$CY$27,ROWS($D$38:T89))</f>
        <v>0</v>
      </c>
      <c r="U89" s="108">
        <f>INDEX($E$28:$CY$28,ROWS($D$38:U89))</f>
        <v>0</v>
      </c>
      <c r="V89" s="108">
        <f>INDEX($E$29:$CY$29,ROWS($D$38:V89))</f>
        <v>0</v>
      </c>
      <c r="W89" s="108">
        <f>INDEX($E$30:$CY$30,ROWS($D$38:W89))</f>
        <v>0</v>
      </c>
    </row>
    <row r="90" spans="3:23" x14ac:dyDescent="0.4">
      <c r="C90" s="105">
        <f>INDEX(INPUT!$O$8:'INPUT'!$DI$8,ROWS($C$38:C90))</f>
        <v>0.53000000000000025</v>
      </c>
      <c r="D90" s="112">
        <f>INDEX($E$11:$CY$11,ROWS($D$38:D90))</f>
        <v>6.2019990361371576E-2</v>
      </c>
      <c r="E90" s="108">
        <f>INDEX($E$12:$CY$12,ROWS($D$38:E90))</f>
        <v>7.2743711336344774E-2</v>
      </c>
      <c r="F90" s="108">
        <f>INDEX($E$13:$CY$13,ROWS($D$38:F90))</f>
        <v>0.11035883915770177</v>
      </c>
      <c r="G90" s="108">
        <f>INDEX($E$14:$CY$14,ROWS($D$38:G90))</f>
        <v>0.11938377774963686</v>
      </c>
      <c r="H90" s="108">
        <f>INDEX($E$15:$CY$15,ROWS($D$38:H90))</f>
        <v>7.7532676422320715E-2</v>
      </c>
      <c r="I90" s="108">
        <f>INDEX($E$16:$CY$16,ROWS($D$38:I90))</f>
        <v>7.8650069039541817E-2</v>
      </c>
      <c r="J90" s="108">
        <f>INDEX($E$17:$CY$17,ROWS($D$38:J90))</f>
        <v>8.9751083523772257E-2</v>
      </c>
      <c r="K90" s="108">
        <f>INDEX($E$18:$CY$18,ROWS($D$38:K90))</f>
        <v>8.9512579167718487E-2</v>
      </c>
      <c r="L90" s="108">
        <f>INDEX($E$19:$CY$19,ROWS($D$38:L90))</f>
        <v>6.2167361093835409E-2</v>
      </c>
      <c r="M90" s="108">
        <f>INDEX($E$20:$CY$20,ROWS($D$38:M90))</f>
        <v>9.9698955432806408E-2</v>
      </c>
      <c r="N90" s="108">
        <f>INDEX($E$21:$CY$21,ROWS($D$38:N90))</f>
        <v>6.1405358721352901E-2</v>
      </c>
      <c r="O90" s="108">
        <f>INDEX($E$22:$CY$22,ROWS($D$38:O90))</f>
        <v>7.6775597993597081E-2</v>
      </c>
      <c r="P90" s="108">
        <f>INDEX($E$23:$CY$23,ROWS($D$38:P90))</f>
        <v>0</v>
      </c>
      <c r="Q90" s="108">
        <f>INDEX($E$24:$CY$24,ROWS($D$38:Q90))</f>
        <v>0</v>
      </c>
      <c r="R90" s="108">
        <f>INDEX($E$25:$CY$25,ROWS($D$38:R90))</f>
        <v>0</v>
      </c>
      <c r="S90" s="108">
        <f>INDEX($E$26:$CY$26,ROWS($D$38:S90))</f>
        <v>0</v>
      </c>
      <c r="T90" s="108">
        <f>INDEX($E$27:$CY$27,ROWS($D$38:T90))</f>
        <v>0</v>
      </c>
      <c r="U90" s="108">
        <f>INDEX($E$28:$CY$28,ROWS($D$38:U90))</f>
        <v>0</v>
      </c>
      <c r="V90" s="108">
        <f>INDEX($E$29:$CY$29,ROWS($D$38:V90))</f>
        <v>0</v>
      </c>
      <c r="W90" s="108">
        <f>INDEX($E$30:$CY$30,ROWS($D$38:W90))</f>
        <v>0</v>
      </c>
    </row>
    <row r="91" spans="3:23" x14ac:dyDescent="0.4">
      <c r="C91" s="105">
        <f>INDEX(INPUT!$O$8:'INPUT'!$DI$8,ROWS($C$38:C91))</f>
        <v>0.54000000000000026</v>
      </c>
      <c r="D91" s="112">
        <f>INDEX($E$11:$CY$11,ROWS($D$38:D91))</f>
        <v>6.2327355990849855E-2</v>
      </c>
      <c r="E91" s="108">
        <f>INDEX($E$12:$CY$12,ROWS($D$38:E91))</f>
        <v>7.2923349777997276E-2</v>
      </c>
      <c r="F91" s="108">
        <f>INDEX($E$13:$CY$13,ROWS($D$38:F91))</f>
        <v>0.10991745804606357</v>
      </c>
      <c r="G91" s="108">
        <f>INDEX($E$14:$CY$14,ROWS($D$38:G91))</f>
        <v>0.11876120935690013</v>
      </c>
      <c r="H91" s="108">
        <f>INDEX($E$15:$CY$15,ROWS($D$38:H91))</f>
        <v>7.7647207434735105E-2</v>
      </c>
      <c r="I91" s="108">
        <f>INDEX($E$16:$CY$16,ROWS($D$38:I91))</f>
        <v>7.8748746172302236E-2</v>
      </c>
      <c r="J91" s="108">
        <f>INDEX($E$17:$CY$17,ROWS($D$38:J91))</f>
        <v>8.9679583960913273E-2</v>
      </c>
      <c r="K91" s="108">
        <f>INDEX($E$18:$CY$18,ROWS($D$38:K91))</f>
        <v>8.9444966430090589E-2</v>
      </c>
      <c r="L91" s="108">
        <f>INDEX($E$19:$CY$19,ROWS($D$38:L91))</f>
        <v>6.2473153979322966E-2</v>
      </c>
      <c r="M91" s="108">
        <f>INDEX($E$20:$CY$20,ROWS($D$38:M91))</f>
        <v>9.9457012595730337E-2</v>
      </c>
      <c r="N91" s="108">
        <f>INDEX($E$21:$CY$21,ROWS($D$38:N91))</f>
        <v>6.1719225541980491E-2</v>
      </c>
      <c r="O91" s="108">
        <f>INDEX($E$22:$CY$22,ROWS($D$38:O91))</f>
        <v>7.6900730713114235E-2</v>
      </c>
      <c r="P91" s="108">
        <f>INDEX($E$23:$CY$23,ROWS($D$38:P91))</f>
        <v>0</v>
      </c>
      <c r="Q91" s="108">
        <f>INDEX($E$24:$CY$24,ROWS($D$38:Q91))</f>
        <v>0</v>
      </c>
      <c r="R91" s="108">
        <f>INDEX($E$25:$CY$25,ROWS($D$38:R91))</f>
        <v>0</v>
      </c>
      <c r="S91" s="108">
        <f>INDEX($E$26:$CY$26,ROWS($D$38:S91))</f>
        <v>0</v>
      </c>
      <c r="T91" s="108">
        <f>INDEX($E$27:$CY$27,ROWS($D$38:T91))</f>
        <v>0</v>
      </c>
      <c r="U91" s="108">
        <f>INDEX($E$28:$CY$28,ROWS($D$38:U91))</f>
        <v>0</v>
      </c>
      <c r="V91" s="108">
        <f>INDEX($E$29:$CY$29,ROWS($D$38:V91))</f>
        <v>0</v>
      </c>
      <c r="W91" s="108">
        <f>INDEX($E$30:$CY$30,ROWS($D$38:W91))</f>
        <v>0</v>
      </c>
    </row>
    <row r="92" spans="3:23" x14ac:dyDescent="0.4">
      <c r="C92" s="105">
        <f>INDEX(INPUT!$O$8:'INPUT'!$DI$8,ROWS($C$38:C92))</f>
        <v>0.55000000000000027</v>
      </c>
      <c r="D92" s="112">
        <f>INDEX($E$11:$CY$11,ROWS($D$38:D92))</f>
        <v>6.2633613801834992E-2</v>
      </c>
      <c r="E92" s="108">
        <f>INDEX($E$12:$CY$12,ROWS($D$38:E92))</f>
        <v>7.3101490473403238E-2</v>
      </c>
      <c r="F92" s="108">
        <f>INDEX($E$13:$CY$13,ROWS($D$38:F92))</f>
        <v>0.10947935526934506</v>
      </c>
      <c r="G92" s="108">
        <f>INDEX($E$14:$CY$14,ROWS($D$38:G92))</f>
        <v>0.11814441999426285</v>
      </c>
      <c r="H92" s="108">
        <f>INDEX($E$15:$CY$15,ROWS($D$38:H92))</f>
        <v>7.77603228438625E-2</v>
      </c>
      <c r="I92" s="108">
        <f>INDEX($E$16:$CY$16,ROWS($D$38:I92))</f>
        <v>7.8846049490648176E-2</v>
      </c>
      <c r="J92" s="108">
        <f>INDEX($E$17:$CY$17,ROWS($D$38:J92))</f>
        <v>8.9607585477786314E-2</v>
      </c>
      <c r="K92" s="108">
        <f>INDEX($E$18:$CY$18,ROWS($D$38:K92))</f>
        <v>8.9376827275395032E-2</v>
      </c>
      <c r="L92" s="108">
        <f>INDEX($E$19:$CY$19,ROWS($D$38:L92))</f>
        <v>6.2777828299616686E-2</v>
      </c>
      <c r="M92" s="108">
        <f>INDEX($E$20:$CY$20,ROWS($D$38:M92))</f>
        <v>9.9216051723844206E-2</v>
      </c>
      <c r="N92" s="108">
        <f>INDEX($E$21:$CY$21,ROWS($D$38:N92))</f>
        <v>6.2032030980736334E-2</v>
      </c>
      <c r="O92" s="108">
        <f>INDEX($E$22:$CY$22,ROWS($D$38:O92))</f>
        <v>7.7024424369264613E-2</v>
      </c>
      <c r="P92" s="108">
        <f>INDEX($E$23:$CY$23,ROWS($D$38:P92))</f>
        <v>0</v>
      </c>
      <c r="Q92" s="108">
        <f>INDEX($E$24:$CY$24,ROWS($D$38:Q92))</f>
        <v>0</v>
      </c>
      <c r="R92" s="108">
        <f>INDEX($E$25:$CY$25,ROWS($D$38:R92))</f>
        <v>0</v>
      </c>
      <c r="S92" s="108">
        <f>INDEX($E$26:$CY$26,ROWS($D$38:S92))</f>
        <v>0</v>
      </c>
      <c r="T92" s="108">
        <f>INDEX($E$27:$CY$27,ROWS($D$38:T92))</f>
        <v>0</v>
      </c>
      <c r="U92" s="108">
        <f>INDEX($E$28:$CY$28,ROWS($D$38:U92))</f>
        <v>0</v>
      </c>
      <c r="V92" s="108">
        <f>INDEX($E$29:$CY$29,ROWS($D$38:V92))</f>
        <v>0</v>
      </c>
      <c r="W92" s="108">
        <f>INDEX($E$30:$CY$30,ROWS($D$38:W92))</f>
        <v>0</v>
      </c>
    </row>
    <row r="93" spans="3:23" x14ac:dyDescent="0.4">
      <c r="C93" s="105">
        <f>INDEX(INPUT!$O$8:'INPUT'!$DI$8,ROWS($C$38:C93))</f>
        <v>0.56000000000000028</v>
      </c>
      <c r="D93" s="112">
        <f>INDEX($E$11:$CY$11,ROWS($D$38:D93))</f>
        <v>6.2938956159028961E-2</v>
      </c>
      <c r="E93" s="108">
        <f>INDEX($E$12:$CY$12,ROWS($D$38:E93))</f>
        <v>7.3278257206607744E-2</v>
      </c>
      <c r="F93" s="108">
        <f>INDEX($E$13:$CY$13,ROWS($D$38:F93))</f>
        <v>0.10904422945934608</v>
      </c>
      <c r="G93" s="108">
        <f>INDEX($E$14:$CY$14,ROWS($D$38:G93))</f>
        <v>0.11753295799033801</v>
      </c>
      <c r="H93" s="108">
        <f>INDEX($E$15:$CY$15,ROWS($D$38:H93))</f>
        <v>7.7872109041766668E-2</v>
      </c>
      <c r="I93" s="108">
        <f>INDEX($E$16:$CY$16,ROWS($D$38:I93))</f>
        <v>7.8942056016635287E-2</v>
      </c>
      <c r="J93" s="108">
        <f>INDEX($E$17:$CY$17,ROWS($D$38:J93))</f>
        <v>8.9535058006709384E-2</v>
      </c>
      <c r="K93" s="108">
        <f>INDEX($E$18:$CY$18,ROWS($D$38:K93))</f>
        <v>8.9308134212772505E-2</v>
      </c>
      <c r="L93" s="108">
        <f>INDEX($E$19:$CY$19,ROWS($D$38:L93))</f>
        <v>6.3081575607693674E-2</v>
      </c>
      <c r="M93" s="108">
        <f>INDEX($E$20:$CY$20,ROWS($D$38:M93))</f>
        <v>9.8975923985944653E-2</v>
      </c>
      <c r="N93" s="108">
        <f>INDEX($E$21:$CY$21,ROWS($D$38:N93))</f>
        <v>6.2343970751310734E-2</v>
      </c>
      <c r="O93" s="108">
        <f>INDEX($E$22:$CY$22,ROWS($D$38:O93))</f>
        <v>7.714677156184617E-2</v>
      </c>
      <c r="P93" s="108">
        <f>INDEX($E$23:$CY$23,ROWS($D$38:P93))</f>
        <v>0</v>
      </c>
      <c r="Q93" s="108">
        <f>INDEX($E$24:$CY$24,ROWS($D$38:Q93))</f>
        <v>0</v>
      </c>
      <c r="R93" s="108">
        <f>INDEX($E$25:$CY$25,ROWS($D$38:R93))</f>
        <v>0</v>
      </c>
      <c r="S93" s="108">
        <f>INDEX($E$26:$CY$26,ROWS($D$38:S93))</f>
        <v>0</v>
      </c>
      <c r="T93" s="108">
        <f>INDEX($E$27:$CY$27,ROWS($D$38:T93))</f>
        <v>0</v>
      </c>
      <c r="U93" s="108">
        <f>INDEX($E$28:$CY$28,ROWS($D$38:U93))</f>
        <v>0</v>
      </c>
      <c r="V93" s="108">
        <f>INDEX($E$29:$CY$29,ROWS($D$38:V93))</f>
        <v>0</v>
      </c>
      <c r="W93" s="108">
        <f>INDEX($E$30:$CY$30,ROWS($D$38:W93))</f>
        <v>0</v>
      </c>
    </row>
    <row r="94" spans="3:23" x14ac:dyDescent="0.4">
      <c r="C94" s="105">
        <f>INDEX(INPUT!$O$8:'INPUT'!$DI$8,ROWS($C$38:C94))</f>
        <v>0.57000000000000028</v>
      </c>
      <c r="D94" s="112">
        <f>INDEX($E$11:$CY$11,ROWS($D$38:D94))</f>
        <v>6.3243575263029997E-2</v>
      </c>
      <c r="E94" s="108">
        <f>INDEX($E$12:$CY$12,ROWS($D$38:E94))</f>
        <v>7.3453771423033887E-2</v>
      </c>
      <c r="F94" s="108">
        <f>INDEX($E$13:$CY$13,ROWS($D$38:F94))</f>
        <v>0.10861178399455883</v>
      </c>
      <c r="G94" s="108">
        <f>INDEX($E$14:$CY$14,ROWS($D$38:G94))</f>
        <v>0.1169263817794023</v>
      </c>
      <c r="H94" s="108">
        <f>INDEX($E$15:$CY$15,ROWS($D$38:H94))</f>
        <v>7.7982649679504634E-2</v>
      </c>
      <c r="I94" s="108">
        <f>INDEX($E$16:$CY$16,ROWS($D$38:I94))</f>
        <v>7.9036839989694213E-2</v>
      </c>
      <c r="J94" s="108">
        <f>INDEX($E$17:$CY$17,ROWS($D$38:J94))</f>
        <v>8.9461969388975104E-2</v>
      </c>
      <c r="K94" s="108">
        <f>INDEX($E$18:$CY$18,ROWS($D$38:K94))</f>
        <v>8.9238857623997303E-2</v>
      </c>
      <c r="L94" s="108">
        <f>INDEX($E$19:$CY$19,ROWS($D$38:L94))</f>
        <v>6.338458725103531E-2</v>
      </c>
      <c r="M94" s="108">
        <f>INDEX($E$20:$CY$20,ROWS($D$38:M94))</f>
        <v>9.8736480838324439E-2</v>
      </c>
      <c r="N94" s="108">
        <f>INDEX($E$21:$CY$21,ROWS($D$38:N94))</f>
        <v>6.2655240579273908E-2</v>
      </c>
      <c r="O94" s="108">
        <f>INDEX($E$22:$CY$22,ROWS($D$38:O94))</f>
        <v>7.726786218917038E-2</v>
      </c>
      <c r="P94" s="108">
        <f>INDEX($E$23:$CY$23,ROWS($D$38:P94))</f>
        <v>0</v>
      </c>
      <c r="Q94" s="108">
        <f>INDEX($E$24:$CY$24,ROWS($D$38:Q94))</f>
        <v>0</v>
      </c>
      <c r="R94" s="108">
        <f>INDEX($E$25:$CY$25,ROWS($D$38:R94))</f>
        <v>0</v>
      </c>
      <c r="S94" s="108">
        <f>INDEX($E$26:$CY$26,ROWS($D$38:S94))</f>
        <v>0</v>
      </c>
      <c r="T94" s="108">
        <f>INDEX($E$27:$CY$27,ROWS($D$38:T94))</f>
        <v>0</v>
      </c>
      <c r="U94" s="108">
        <f>INDEX($E$28:$CY$28,ROWS($D$38:U94))</f>
        <v>0</v>
      </c>
      <c r="V94" s="108">
        <f>INDEX($E$29:$CY$29,ROWS($D$38:V94))</f>
        <v>0</v>
      </c>
      <c r="W94" s="108">
        <f>INDEX($E$30:$CY$30,ROWS($D$38:W94))</f>
        <v>0</v>
      </c>
    </row>
    <row r="95" spans="3:23" x14ac:dyDescent="0.4">
      <c r="C95" s="105">
        <f>INDEX(INPUT!$O$8:'INPUT'!$DI$8,ROWS($C$38:C95))</f>
        <v>0.58000000000000029</v>
      </c>
      <c r="D95" s="112">
        <f>INDEX($E$11:$CY$11,ROWS($D$38:D95))</f>
        <v>6.3547664000270648E-2</v>
      </c>
      <c r="E95" s="108">
        <f>INDEX($E$12:$CY$12,ROWS($D$38:E95))</f>
        <v>7.3628152755699047E-2</v>
      </c>
      <c r="F95" s="108">
        <f>INDEX($E$13:$CY$13,ROWS($D$38:F95))</f>
        <v>0.10818172570398145</v>
      </c>
      <c r="G95" s="108">
        <f>INDEX($E$14:$CY$14,ROWS($D$38:G95))</f>
        <v>0.1163242579540187</v>
      </c>
      <c r="H95" s="108">
        <f>INDEX($E$15:$CY$15,ROWS($D$38:H95))</f>
        <v>7.8092026027552233E-2</v>
      </c>
      <c r="I95" s="108">
        <f>INDEX($E$16:$CY$16,ROWS($D$38:I95))</f>
        <v>7.9130473186124109E-2</v>
      </c>
      <c r="J95" s="108">
        <f>INDEX($E$17:$CY$17,ROWS($D$38:J95))</f>
        <v>8.938828523499194E-2</v>
      </c>
      <c r="K95" s="108">
        <f>INDEX($E$18:$CY$18,ROWS($D$38:K95))</f>
        <v>8.9168965634574118E-2</v>
      </c>
      <c r="L95" s="108">
        <f>INDEX($E$19:$CY$19,ROWS($D$38:L95))</f>
        <v>6.3687055217475114E-2</v>
      </c>
      <c r="M95" s="108">
        <f>INDEX($E$20:$CY$20,ROWS($D$38:M95))</f>
        <v>9.8497573380602152E-2</v>
      </c>
      <c r="N95" s="108">
        <f>INDEX($E$21:$CY$21,ROWS($D$38:N95))</f>
        <v>6.2966037068990816E-2</v>
      </c>
      <c r="O95" s="108">
        <f>INDEX($E$22:$CY$22,ROWS($D$38:O95))</f>
        <v>7.7387783835719703E-2</v>
      </c>
      <c r="P95" s="108">
        <f>INDEX($E$23:$CY$23,ROWS($D$38:P95))</f>
        <v>0</v>
      </c>
      <c r="Q95" s="108">
        <f>INDEX($E$24:$CY$24,ROWS($D$38:Q95))</f>
        <v>0</v>
      </c>
      <c r="R95" s="108">
        <f>INDEX($E$25:$CY$25,ROWS($D$38:R95))</f>
        <v>0</v>
      </c>
      <c r="S95" s="108">
        <f>INDEX($E$26:$CY$26,ROWS($D$38:S95))</f>
        <v>0</v>
      </c>
      <c r="T95" s="108">
        <f>INDEX($E$27:$CY$27,ROWS($D$38:T95))</f>
        <v>0</v>
      </c>
      <c r="U95" s="108">
        <f>INDEX($E$28:$CY$28,ROWS($D$38:U95))</f>
        <v>0</v>
      </c>
      <c r="V95" s="108">
        <f>INDEX($E$29:$CY$29,ROWS($D$38:V95))</f>
        <v>0</v>
      </c>
      <c r="W95" s="108">
        <f>INDEX($E$30:$CY$30,ROWS($D$38:W95))</f>
        <v>0</v>
      </c>
    </row>
    <row r="96" spans="3:23" x14ac:dyDescent="0.4">
      <c r="C96" s="105">
        <f>INDEX(INPUT!$O$8:'INPUT'!$DI$8,ROWS($C$38:C96))</f>
        <v>0.5900000000000003</v>
      </c>
      <c r="D96" s="112">
        <f>INDEX($E$11:$CY$11,ROWS($D$38:D96))</f>
        <v>6.3851416817152978E-2</v>
      </c>
      <c r="E96" s="108">
        <f>INDEX($E$12:$CY$12,ROWS($D$38:E96))</f>
        <v>7.3801519547267519E-2</v>
      </c>
      <c r="F96" s="108">
        <f>INDEX($E$13:$CY$13,ROWS($D$38:F96))</f>
        <v>0.10775376357281836</v>
      </c>
      <c r="G96" s="108">
        <f>INDEX($E$14:$CY$14,ROWS($D$38:G96))</f>
        <v>0.11572615934799214</v>
      </c>
      <c r="H96" s="108">
        <f>INDEX($E$15:$CY$15,ROWS($D$38:H96))</f>
        <v>7.8200317323441418E-2</v>
      </c>
      <c r="I96" s="108">
        <f>INDEX($E$16:$CY$16,ROWS($D$38:I96))</f>
        <v>7.9223025224157043E-2</v>
      </c>
      <c r="J96" s="108">
        <f>INDEX($E$17:$CY$17,ROWS($D$38:J96))</f>
        <v>8.9313968761583429E-2</v>
      </c>
      <c r="K96" s="108">
        <f>INDEX($E$18:$CY$18,ROWS($D$38:K96))</f>
        <v>8.9098423962019474E-2</v>
      </c>
      <c r="L96" s="108">
        <f>INDEX($E$19:$CY$19,ROWS($D$38:L96))</f>
        <v>6.3989173004770014E-2</v>
      </c>
      <c r="M96" s="108">
        <f>INDEX($E$20:$CY$20,ROWS($D$38:M96))</f>
        <v>9.8259051693864216E-2</v>
      </c>
      <c r="N96" s="108">
        <f>INDEX($E$21:$CY$21,ROWS($D$38:N96))</f>
        <v>6.3276558596723986E-2</v>
      </c>
      <c r="O96" s="108">
        <f>INDEX($E$22:$CY$22,ROWS($D$38:O96))</f>
        <v>7.7506622148209428E-2</v>
      </c>
      <c r="P96" s="108">
        <f>INDEX($E$23:$CY$23,ROWS($D$38:P96))</f>
        <v>0</v>
      </c>
      <c r="Q96" s="108">
        <f>INDEX($E$24:$CY$24,ROWS($D$38:Q96))</f>
        <v>0</v>
      </c>
      <c r="R96" s="108">
        <f>INDEX($E$25:$CY$25,ROWS($D$38:R96))</f>
        <v>0</v>
      </c>
      <c r="S96" s="108">
        <f>INDEX($E$26:$CY$26,ROWS($D$38:S96))</f>
        <v>0</v>
      </c>
      <c r="T96" s="108">
        <f>INDEX($E$27:$CY$27,ROWS($D$38:T96))</f>
        <v>0</v>
      </c>
      <c r="U96" s="108">
        <f>INDEX($E$28:$CY$28,ROWS($D$38:U96))</f>
        <v>0</v>
      </c>
      <c r="V96" s="108">
        <f>INDEX($E$29:$CY$29,ROWS($D$38:V96))</f>
        <v>0</v>
      </c>
      <c r="W96" s="108">
        <f>INDEX($E$30:$CY$30,ROWS($D$38:W96))</f>
        <v>0</v>
      </c>
    </row>
    <row r="97" spans="3:23" x14ac:dyDescent="0.4">
      <c r="C97" s="105">
        <f>INDEX(INPUT!$O$8:'INPUT'!$DI$8,ROWS($C$38:C97))</f>
        <v>0.60000000000000031</v>
      </c>
      <c r="D97" s="112">
        <f>INDEX($E$11:$CY$11,ROWS($D$38:D97))</f>
        <v>6.4155030629306317E-2</v>
      </c>
      <c r="E97" s="108">
        <f>INDEX($E$12:$CY$12,ROWS($D$38:E97))</f>
        <v>7.3973989374019916E-2</v>
      </c>
      <c r="F97" s="108">
        <f>INDEX($E$13:$CY$13,ROWS($D$38:F97))</f>
        <v>0.10732760743474569</v>
      </c>
      <c r="G97" s="108">
        <f>INDEX($E$14:$CY$14,ROWS($D$38:G97))</f>
        <v>0.11513166312738214</v>
      </c>
      <c r="H97" s="108">
        <f>INDEX($E$15:$CY$15,ROWS($D$38:H97))</f>
        <v>7.8307601110441508E-2</v>
      </c>
      <c r="I97" s="108">
        <f>INDEX($E$16:$CY$16,ROWS($D$38:I97))</f>
        <v>7.9314563857888307E-2</v>
      </c>
      <c r="J97" s="108">
        <f>INDEX($E$17:$CY$17,ROWS($D$38:J97))</f>
        <v>8.9238980604061297E-2</v>
      </c>
      <c r="K97" s="108">
        <f>INDEX($E$18:$CY$18,ROWS($D$38:K97))</f>
        <v>8.9027195739072904E-2</v>
      </c>
      <c r="L97" s="108">
        <f>INDEX($E$19:$CY$19,ROWS($D$38:L97))</f>
        <v>6.4291136524758499E-2</v>
      </c>
      <c r="M97" s="108">
        <f>INDEX($E$20:$CY$20,ROWS($D$38:M97))</f>
        <v>9.8020764152948511E-2</v>
      </c>
      <c r="N97" s="108">
        <f>INDEX($E$21:$CY$21,ROWS($D$38:N97))</f>
        <v>6.358700624112805E-2</v>
      </c>
      <c r="O97" s="108">
        <f>INDEX($E$22:$CY$22,ROWS($D$38:O97))</f>
        <v>7.7624461204247014E-2</v>
      </c>
      <c r="P97" s="108">
        <f>INDEX($E$23:$CY$23,ROWS($D$38:P97))</f>
        <v>0</v>
      </c>
      <c r="Q97" s="108">
        <f>INDEX($E$24:$CY$24,ROWS($D$38:Q97))</f>
        <v>0</v>
      </c>
      <c r="R97" s="108">
        <f>INDEX($E$25:$CY$25,ROWS($D$38:R97))</f>
        <v>0</v>
      </c>
      <c r="S97" s="108">
        <f>INDEX($E$26:$CY$26,ROWS($D$38:S97))</f>
        <v>0</v>
      </c>
      <c r="T97" s="108">
        <f>INDEX($E$27:$CY$27,ROWS($D$38:T97))</f>
        <v>0</v>
      </c>
      <c r="U97" s="108">
        <f>INDEX($E$28:$CY$28,ROWS($D$38:U97))</f>
        <v>0</v>
      </c>
      <c r="V97" s="108">
        <f>INDEX($E$29:$CY$29,ROWS($D$38:V97))</f>
        <v>0</v>
      </c>
      <c r="W97" s="108">
        <f>INDEX($E$30:$CY$30,ROWS($D$38:W97))</f>
        <v>0</v>
      </c>
    </row>
    <row r="98" spans="3:23" x14ac:dyDescent="0.4">
      <c r="C98" s="105">
        <f>INDEX(INPUT!$O$8:'INPUT'!$DI$8,ROWS($C$38:C98))</f>
        <v>0.61000000000000032</v>
      </c>
      <c r="D98" s="112">
        <f>INDEX($E$11:$CY$11,ROWS($D$38:D98))</f>
        <v>6.4458705777907313E-2</v>
      </c>
      <c r="E98" s="108">
        <f>INDEX($E$12:$CY$12,ROWS($D$38:E98))</f>
        <v>7.4145679578067517E-2</v>
      </c>
      <c r="F98" s="108">
        <f>INDEX($E$13:$CY$13,ROWS($D$38:F98))</f>
        <v>0.10690296663464735</v>
      </c>
      <c r="G98" s="108">
        <f>INDEX($E$14:$CY$14,ROWS($D$38:G98))</f>
        <v>0.11454034886667695</v>
      </c>
      <c r="H98" s="108">
        <f>INDEX($E$15:$CY$15,ROWS($D$38:H98))</f>
        <v>7.8413953571093487E-2</v>
      </c>
      <c r="I98" s="108">
        <f>INDEX($E$16:$CY$16,ROWS($D$38:I98))</f>
        <v>7.940515526328791E-2</v>
      </c>
      <c r="J98" s="108">
        <f>INDEX($E$17:$CY$17,ROWS($D$38:J98))</f>
        <v>8.9163278600154994E-2</v>
      </c>
      <c r="K98" s="108">
        <f>INDEX($E$18:$CY$18,ROWS($D$38:K98))</f>
        <v>8.8955241309058575E-2</v>
      </c>
      <c r="L98" s="108">
        <f>INDEX($E$19:$CY$19,ROWS($D$38:L98))</f>
        <v>6.4593145053962575E-2</v>
      </c>
      <c r="M98" s="108">
        <f>INDEX($E$20:$CY$20,ROWS($D$38:M98))</f>
        <v>9.7782556703946338E-2</v>
      </c>
      <c r="N98" s="108">
        <f>INDEX($E$21:$CY$21,ROWS($D$38:N98))</f>
        <v>6.3897584763398921E-2</v>
      </c>
      <c r="O98" s="108">
        <f>INDEX($E$22:$CY$22,ROWS($D$38:O98))</f>
        <v>7.7741383877798262E-2</v>
      </c>
      <c r="P98" s="108">
        <f>INDEX($E$23:$CY$23,ROWS($D$38:P98))</f>
        <v>0</v>
      </c>
      <c r="Q98" s="108">
        <f>INDEX($E$24:$CY$24,ROWS($D$38:Q98))</f>
        <v>0</v>
      </c>
      <c r="R98" s="108">
        <f>INDEX($E$25:$CY$25,ROWS($D$38:R98))</f>
        <v>0</v>
      </c>
      <c r="S98" s="108">
        <f>INDEX($E$26:$CY$26,ROWS($D$38:S98))</f>
        <v>0</v>
      </c>
      <c r="T98" s="108">
        <f>INDEX($E$27:$CY$27,ROWS($D$38:T98))</f>
        <v>0</v>
      </c>
      <c r="U98" s="108">
        <f>INDEX($E$28:$CY$28,ROWS($D$38:U98))</f>
        <v>0</v>
      </c>
      <c r="V98" s="108">
        <f>INDEX($E$29:$CY$29,ROWS($D$38:V98))</f>
        <v>0</v>
      </c>
      <c r="W98" s="108">
        <f>INDEX($E$30:$CY$30,ROWS($D$38:W98))</f>
        <v>0</v>
      </c>
    </row>
    <row r="99" spans="3:23" x14ac:dyDescent="0.4">
      <c r="C99" s="105">
        <f>INDEX(INPUT!$O$8:'INPUT'!$DI$8,ROWS($C$38:C99))</f>
        <v>0.62000000000000033</v>
      </c>
      <c r="D99" s="112">
        <f>INDEX($E$11:$CY$11,ROWS($D$38:D99))</f>
        <v>6.4762647046324839E-2</v>
      </c>
      <c r="E99" s="108">
        <f>INDEX($E$12:$CY$12,ROWS($D$38:E99))</f>
        <v>7.4316707814543095E-2</v>
      </c>
      <c r="F99" s="108">
        <f>INDEX($E$13:$CY$13,ROWS($D$38:F99))</f>
        <v>0.10647954864454603</v>
      </c>
      <c r="G99" s="108">
        <f>INDEX($E$14:$CY$14,ROWS($D$38:G99))</f>
        <v>0.11395179658605871</v>
      </c>
      <c r="H99" s="108">
        <f>INDEX($E$15:$CY$15,ROWS($D$38:H99))</f>
        <v>7.8519449859464852E-2</v>
      </c>
      <c r="I99" s="108">
        <f>INDEX($E$16:$CY$16,ROWS($D$38:I99))</f>
        <v>7.9494864319490363E-2</v>
      </c>
      <c r="J99" s="108">
        <f>INDEX($E$17:$CY$17,ROWS($D$38:J99))</f>
        <v>8.9086817542248245E-2</v>
      </c>
      <c r="K99" s="108">
        <f>INDEX($E$18:$CY$18,ROWS($D$38:K99))</f>
        <v>8.8882517989995538E-2</v>
      </c>
      <c r="L99" s="108">
        <f>INDEX($E$19:$CY$19,ROWS($D$38:L99))</f>
        <v>6.4895402243808922E-2</v>
      </c>
      <c r="M99" s="108">
        <f>INDEX($E$20:$CY$20,ROWS($D$38:M99))</f>
        <v>9.7544272097009305E-2</v>
      </c>
      <c r="N99" s="108">
        <f>INDEX($E$21:$CY$21,ROWS($D$38:N99))</f>
        <v>6.4208503650728735E-2</v>
      </c>
      <c r="O99" s="108">
        <f>INDEX($E$22:$CY$22,ROWS($D$38:O99))</f>
        <v>7.7857472205781444E-2</v>
      </c>
      <c r="P99" s="108">
        <f>INDEX($E$23:$CY$23,ROWS($D$38:P99))</f>
        <v>0</v>
      </c>
      <c r="Q99" s="108">
        <f>INDEX($E$24:$CY$24,ROWS($D$38:Q99))</f>
        <v>0</v>
      </c>
      <c r="R99" s="108">
        <f>INDEX($E$25:$CY$25,ROWS($D$38:R99))</f>
        <v>0</v>
      </c>
      <c r="S99" s="108">
        <f>INDEX($E$26:$CY$26,ROWS($D$38:S99))</f>
        <v>0</v>
      </c>
      <c r="T99" s="108">
        <f>INDEX($E$27:$CY$27,ROWS($D$38:T99))</f>
        <v>0</v>
      </c>
      <c r="U99" s="108">
        <f>INDEX($E$28:$CY$28,ROWS($D$38:U99))</f>
        <v>0</v>
      </c>
      <c r="V99" s="108">
        <f>INDEX($E$29:$CY$29,ROWS($D$38:V99))</f>
        <v>0</v>
      </c>
      <c r="W99" s="108">
        <f>INDEX($E$30:$CY$30,ROWS($D$38:W99))</f>
        <v>0</v>
      </c>
    </row>
    <row r="100" spans="3:23" x14ac:dyDescent="0.4">
      <c r="C100" s="105">
        <f>INDEX(INPUT!$O$8:'INPUT'!$DI$8,ROWS($C$38:C100))</f>
        <v>0.63000000000000034</v>
      </c>
      <c r="D100" s="112">
        <f>INDEX($E$11:$CY$11,ROWS($D$38:D100))</f>
        <v>6.5067064752060921E-2</v>
      </c>
      <c r="E100" s="108">
        <f>INDEX($E$12:$CY$12,ROWS($D$38:E100))</f>
        <v>7.448719262107989E-2</v>
      </c>
      <c r="F100" s="108">
        <f>INDEX($E$13:$CY$13,ROWS($D$38:F100))</f>
        <v>0.10605705761381397</v>
      </c>
      <c r="G100" s="108">
        <f>INDEX($E$14:$CY$14,ROWS($D$38:G100))</f>
        <v>0.11336558472388848</v>
      </c>
      <c r="H100" s="108">
        <f>INDEX($E$15:$CY$15,ROWS($D$38:H100))</f>
        <v>7.8624164436144506E-2</v>
      </c>
      <c r="I100" s="108">
        <f>INDEX($E$16:$CY$16,ROWS($D$38:I100))</f>
        <v>7.9583754888622654E-2</v>
      </c>
      <c r="J100" s="108">
        <f>INDEX($E$17:$CY$17,ROWS($D$38:J100))</f>
        <v>8.9009548893635215E-2</v>
      </c>
      <c r="K100" s="108">
        <f>INDEX($E$18:$CY$18,ROWS($D$38:K100))</f>
        <v>8.8808979803331661E-2</v>
      </c>
      <c r="L100" s="108">
        <f>INDEX($E$19:$CY$19,ROWS($D$38:L100))</f>
        <v>6.5198117205326603E-2</v>
      </c>
      <c r="M100" s="108">
        <f>INDEX($E$20:$CY$20,ROWS($D$38:M100))</f>
        <v>9.7305749063278352E-2</v>
      </c>
      <c r="N100" s="108">
        <f>INDEX($E$21:$CY$21,ROWS($D$38:N100))</f>
        <v>6.4519978238491954E-2</v>
      </c>
      <c r="O100" s="108">
        <f>INDEX($E$22:$CY$22,ROWS($D$38:O100))</f>
        <v>7.7972807760325696E-2</v>
      </c>
      <c r="P100" s="108">
        <f>INDEX($E$23:$CY$23,ROWS($D$38:P100))</f>
        <v>0</v>
      </c>
      <c r="Q100" s="108">
        <f>INDEX($E$24:$CY$24,ROWS($D$38:Q100))</f>
        <v>0</v>
      </c>
      <c r="R100" s="108">
        <f>INDEX($E$25:$CY$25,ROWS($D$38:R100))</f>
        <v>0</v>
      </c>
      <c r="S100" s="108">
        <f>INDEX($E$26:$CY$26,ROWS($D$38:S100))</f>
        <v>0</v>
      </c>
      <c r="T100" s="108">
        <f>INDEX($E$27:$CY$27,ROWS($D$38:T100))</f>
        <v>0</v>
      </c>
      <c r="U100" s="108">
        <f>INDEX($E$28:$CY$28,ROWS($D$38:U100))</f>
        <v>0</v>
      </c>
      <c r="V100" s="108">
        <f>INDEX($E$29:$CY$29,ROWS($D$38:V100))</f>
        <v>0</v>
      </c>
      <c r="W100" s="108">
        <f>INDEX($E$30:$CY$30,ROWS($D$38:W100))</f>
        <v>0</v>
      </c>
    </row>
    <row r="101" spans="3:23" x14ac:dyDescent="0.4">
      <c r="C101" s="105">
        <f>INDEX(INPUT!$O$8:'INPUT'!$DI$8,ROWS($C$38:C101))</f>
        <v>0.64000000000000035</v>
      </c>
      <c r="D101" s="112">
        <f>INDEX($E$11:$CY$11,ROWS($D$38:D101))</f>
        <v>6.537217593111122E-2</v>
      </c>
      <c r="E101" s="108">
        <f>INDEX($E$12:$CY$12,ROWS($D$38:E101))</f>
        <v>7.4657254017674424E-2</v>
      </c>
      <c r="F101" s="108">
        <f>INDEX($E$13:$CY$13,ROWS($D$38:F101))</f>
        <v>0.10563519283256897</v>
      </c>
      <c r="G101" s="108">
        <f>INDEX($E$14:$CY$14,ROWS($D$38:G101))</f>
        <v>0.11278128801603664</v>
      </c>
      <c r="H101" s="108">
        <f>INDEX($E$15:$CY$15,ROWS($D$38:H101))</f>
        <v>7.872817141025365E-2</v>
      </c>
      <c r="I101" s="108">
        <f>INDEX($E$16:$CY$16,ROWS($D$38:I101))</f>
        <v>7.9671890097565048E-2</v>
      </c>
      <c r="J101" s="108">
        <f>INDEX($E$17:$CY$17,ROWS($D$38:J101))</f>
        <v>8.8931420463618752E-2</v>
      </c>
      <c r="K101" s="108">
        <f>INDEX($E$18:$CY$18,ROWS($D$38:K101))</f>
        <v>8.8734577162306802E-2</v>
      </c>
      <c r="L101" s="108">
        <f>INDEX($E$19:$CY$19,ROWS($D$38:L101))</f>
        <v>6.5501505685318151E-2</v>
      </c>
      <c r="M101" s="108">
        <f>INDEX($E$20:$CY$20,ROWS($D$38:M101))</f>
        <v>9.7066821423144656E-2</v>
      </c>
      <c r="N101" s="108">
        <f>INDEX($E$21:$CY$21,ROWS($D$38:N101))</f>
        <v>6.4832230928833362E-2</v>
      </c>
      <c r="O101" s="108">
        <f>INDEX($E$22:$CY$22,ROWS($D$38:O101))</f>
        <v>7.8087472031568197E-2</v>
      </c>
      <c r="P101" s="108">
        <f>INDEX($E$23:$CY$23,ROWS($D$38:P101))</f>
        <v>0</v>
      </c>
      <c r="Q101" s="108">
        <f>INDEX($E$24:$CY$24,ROWS($D$38:Q101))</f>
        <v>0</v>
      </c>
      <c r="R101" s="108">
        <f>INDEX($E$25:$CY$25,ROWS($D$38:R101))</f>
        <v>0</v>
      </c>
      <c r="S101" s="108">
        <f>INDEX($E$26:$CY$26,ROWS($D$38:S101))</f>
        <v>0</v>
      </c>
      <c r="T101" s="108">
        <f>INDEX($E$27:$CY$27,ROWS($D$38:T101))</f>
        <v>0</v>
      </c>
      <c r="U101" s="108">
        <f>INDEX($E$28:$CY$28,ROWS($D$38:U101))</f>
        <v>0</v>
      </c>
      <c r="V101" s="108">
        <f>INDEX($E$29:$CY$29,ROWS($D$38:V101))</f>
        <v>0</v>
      </c>
      <c r="W101" s="108">
        <f>INDEX($E$30:$CY$30,ROWS($D$38:W101))</f>
        <v>0</v>
      </c>
    </row>
    <row r="102" spans="3:23" x14ac:dyDescent="0.4">
      <c r="C102" s="105">
        <f>INDEX(INPUT!$O$8:'INPUT'!$DI$8,ROWS($C$38:C102))</f>
        <v>0.65000000000000036</v>
      </c>
      <c r="D102" s="112">
        <f>INDEX($E$11:$CY$11,ROWS($D$38:D102))</f>
        <v>6.5678205634580766E-2</v>
      </c>
      <c r="E102" s="108">
        <f>INDEX($E$12:$CY$12,ROWS($D$38:E102))</f>
        <v>7.4827014146058579E-2</v>
      </c>
      <c r="F102" s="108">
        <f>INDEX($E$13:$CY$13,ROWS($D$38:F102))</f>
        <v>0.10521364708433413</v>
      </c>
      <c r="G102" s="108">
        <f>INDEX($E$14:$CY$14,ROWS($D$38:G102))</f>
        <v>0.11219847525032438</v>
      </c>
      <c r="H102" s="108">
        <f>INDEX($E$15:$CY$15,ROWS($D$38:H102))</f>
        <v>7.8831544893120206E-2</v>
      </c>
      <c r="I102" s="108">
        <f>INDEX($E$16:$CY$16,ROWS($D$38:I102))</f>
        <v>7.9759332625270074E-2</v>
      </c>
      <c r="J102" s="108">
        <f>INDEX($E$17:$CY$17,ROWS($D$38:J102))</f>
        <v>8.8852376035207181E-2</v>
      </c>
      <c r="K102" s="108">
        <f>INDEX($E$18:$CY$18,ROWS($D$38:K102))</f>
        <v>8.865925651390881E-2</v>
      </c>
      <c r="L102" s="108">
        <f>INDEX($E$19:$CY$19,ROWS($D$38:L102))</f>
        <v>6.5805791353682294E-2</v>
      </c>
      <c r="M102" s="108">
        <f>INDEX($E$20:$CY$20,ROWS($D$38:M102))</f>
        <v>9.6827317111037342E-2</v>
      </c>
      <c r="N102" s="108">
        <f>INDEX($E$21:$CY$21,ROWS($D$38:N102))</f>
        <v>6.5145492526142157E-2</v>
      </c>
      <c r="O102" s="108">
        <f>INDEX($E$22:$CY$22,ROWS($D$38:O102))</f>
        <v>7.8201546826334262E-2</v>
      </c>
      <c r="P102" s="108">
        <f>INDEX($E$23:$CY$23,ROWS($D$38:P102))</f>
        <v>0</v>
      </c>
      <c r="Q102" s="108">
        <f>INDEX($E$24:$CY$24,ROWS($D$38:Q102))</f>
        <v>0</v>
      </c>
      <c r="R102" s="108">
        <f>INDEX($E$25:$CY$25,ROWS($D$38:R102))</f>
        <v>0</v>
      </c>
      <c r="S102" s="108">
        <f>INDEX($E$26:$CY$26,ROWS($D$38:S102))</f>
        <v>0</v>
      </c>
      <c r="T102" s="108">
        <f>INDEX($E$27:$CY$27,ROWS($D$38:T102))</f>
        <v>0</v>
      </c>
      <c r="U102" s="108">
        <f>INDEX($E$28:$CY$28,ROWS($D$38:U102))</f>
        <v>0</v>
      </c>
      <c r="V102" s="108">
        <f>INDEX($E$29:$CY$29,ROWS($D$38:V102))</f>
        <v>0</v>
      </c>
      <c r="W102" s="108">
        <f>INDEX($E$30:$CY$30,ROWS($D$38:W102))</f>
        <v>0</v>
      </c>
    </row>
    <row r="103" spans="3:23" x14ac:dyDescent="0.4">
      <c r="C103" s="105">
        <f>INDEX(INPUT!$O$8:'INPUT'!$DI$8,ROWS($C$38:C103))</f>
        <v>0.66000000000000036</v>
      </c>
      <c r="D103" s="112">
        <f>INDEX($E$11:$CY$11,ROWS($D$38:D103))</f>
        <v>6.5985388360779537E-2</v>
      </c>
      <c r="E103" s="108">
        <f>INDEX($E$12:$CY$12,ROWS($D$38:E103))</f>
        <v>7.4996597959029243E-2</v>
      </c>
      <c r="F103" s="108">
        <f>INDEX($E$13:$CY$13,ROWS($D$38:F103))</f>
        <v>0.10479210486042748</v>
      </c>
      <c r="G103" s="108">
        <f>INDEX($E$14:$CY$14,ROWS($D$38:G103))</f>
        <v>0.11161670685998205</v>
      </c>
      <c r="H103" s="108">
        <f>INDEX($E$15:$CY$15,ROWS($D$38:H103))</f>
        <v>7.893435936877452E-2</v>
      </c>
      <c r="I103" s="108">
        <f>INDEX($E$16:$CY$16,ROWS($D$38:I103))</f>
        <v>7.9846144999591306E-2</v>
      </c>
      <c r="J103" s="108">
        <f>INDEX($E$17:$CY$17,ROWS($D$38:J103))</f>
        <v>8.8772354937863854E-2</v>
      </c>
      <c r="K103" s="108">
        <f>INDEX($E$18:$CY$18,ROWS($D$38:K103))</f>
        <v>8.8582959927116484E-2</v>
      </c>
      <c r="L103" s="108">
        <f>INDEX($E$19:$CY$19,ROWS($D$38:L103))</f>
        <v>6.6111207224928997E-2</v>
      </c>
      <c r="M103" s="108">
        <f>INDEX($E$20:$CY$20,ROWS($D$38:M103))</f>
        <v>9.6587057099406334E-2</v>
      </c>
      <c r="N103" s="108">
        <f>INDEX($E$21:$CY$21,ROWS($D$38:N103))</f>
        <v>6.5460003713417758E-2</v>
      </c>
      <c r="O103" s="108">
        <f>INDEX($E$22:$CY$22,ROWS($D$38:O103))</f>
        <v>7.8315114688682394E-2</v>
      </c>
      <c r="P103" s="108">
        <f>INDEX($E$23:$CY$23,ROWS($D$38:P103))</f>
        <v>0</v>
      </c>
      <c r="Q103" s="108">
        <f>INDEX($E$24:$CY$24,ROWS($D$38:Q103))</f>
        <v>0</v>
      </c>
      <c r="R103" s="108">
        <f>INDEX($E$25:$CY$25,ROWS($D$38:R103))</f>
        <v>0</v>
      </c>
      <c r="S103" s="108">
        <f>INDEX($E$26:$CY$26,ROWS($D$38:S103))</f>
        <v>0</v>
      </c>
      <c r="T103" s="108">
        <f>INDEX($E$27:$CY$27,ROWS($D$38:T103))</f>
        <v>0</v>
      </c>
      <c r="U103" s="108">
        <f>INDEX($E$28:$CY$28,ROWS($D$38:U103))</f>
        <v>0</v>
      </c>
      <c r="V103" s="108">
        <f>INDEX($E$29:$CY$29,ROWS($D$38:V103))</f>
        <v>0</v>
      </c>
      <c r="W103" s="108">
        <f>INDEX($E$30:$CY$30,ROWS($D$38:W103))</f>
        <v>0</v>
      </c>
    </row>
    <row r="104" spans="3:23" x14ac:dyDescent="0.4">
      <c r="C104" s="105">
        <f>INDEX(INPUT!$O$8:'INPUT'!$DI$8,ROWS($C$38:C104))</f>
        <v>0.67000000000000037</v>
      </c>
      <c r="D104" s="112">
        <f>INDEX($E$11:$CY$11,ROWS($D$38:D104))</f>
        <v>6.629396965026646E-2</v>
      </c>
      <c r="E104" s="108">
        <f>INDEX($E$12:$CY$12,ROWS($D$38:E104))</f>
        <v>7.5166133971873397E-2</v>
      </c>
      <c r="F104" s="108">
        <f>INDEX($E$13:$CY$13,ROWS($D$38:F104))</f>
        <v>0.1043702404039647</v>
      </c>
      <c r="G104" s="108">
        <f>INDEX($E$14:$CY$14,ROWS($D$38:G104))</f>
        <v>0.11103553231441701</v>
      </c>
      <c r="H104" s="108">
        <f>INDEX($E$15:$CY$15,ROWS($D$38:H104))</f>
        <v>7.903669008710397E-2</v>
      </c>
      <c r="I104" s="108">
        <f>INDEX($E$16:$CY$16,ROWS($D$38:I104))</f>
        <v>7.9932389908028936E-2</v>
      </c>
      <c r="J104" s="108">
        <f>INDEX($E$17:$CY$17,ROWS($D$38:J104))</f>
        <v>8.869129155617142E-2</v>
      </c>
      <c r="K104" s="108">
        <f>INDEX($E$18:$CY$18,ROWS($D$38:K104))</f>
        <v>8.8505624618570769E-2</v>
      </c>
      <c r="L104" s="108">
        <f>INDEX($E$19:$CY$19,ROWS($D$38:L104))</f>
        <v>6.6417997241127749E-2</v>
      </c>
      <c r="M104" s="108">
        <f>INDEX($E$20:$CY$20,ROWS($D$38:M104))</f>
        <v>9.6345854201412201E-2</v>
      </c>
      <c r="N104" s="108">
        <f>INDEX($E$21:$CY$21,ROWS($D$38:N104))</f>
        <v>6.5776016697935646E-2</v>
      </c>
      <c r="O104" s="108">
        <f>INDEX($E$22:$CY$22,ROWS($D$38:O104))</f>
        <v>7.8428259349127769E-2</v>
      </c>
      <c r="P104" s="108">
        <f>INDEX($E$23:$CY$23,ROWS($D$38:P104))</f>
        <v>0</v>
      </c>
      <c r="Q104" s="108">
        <f>INDEX($E$24:$CY$24,ROWS($D$38:Q104))</f>
        <v>0</v>
      </c>
      <c r="R104" s="108">
        <f>INDEX($E$25:$CY$25,ROWS($D$38:R104))</f>
        <v>0</v>
      </c>
      <c r="S104" s="108">
        <f>INDEX($E$26:$CY$26,ROWS($D$38:S104))</f>
        <v>0</v>
      </c>
      <c r="T104" s="108">
        <f>INDEX($E$27:$CY$27,ROWS($D$38:T104))</f>
        <v>0</v>
      </c>
      <c r="U104" s="108">
        <f>INDEX($E$28:$CY$28,ROWS($D$38:U104))</f>
        <v>0</v>
      </c>
      <c r="V104" s="108">
        <f>INDEX($E$29:$CY$29,ROWS($D$38:V104))</f>
        <v>0</v>
      </c>
      <c r="W104" s="108">
        <f>INDEX($E$30:$CY$30,ROWS($D$38:W104))</f>
        <v>0</v>
      </c>
    </row>
    <row r="105" spans="3:23" x14ac:dyDescent="0.4">
      <c r="C105" s="105">
        <f>INDEX(INPUT!$O$8:'INPUT'!$DI$8,ROWS($C$38:C105))</f>
        <v>0.68000000000000038</v>
      </c>
      <c r="D105" s="112">
        <f>INDEX($E$11:$CY$11,ROWS($D$38:D105))</f>
        <v>6.6604207876623661E-2</v>
      </c>
      <c r="E105" s="108">
        <f>INDEX($E$12:$CY$12,ROWS($D$38:E105))</f>
        <v>7.5335755090166698E-2</v>
      </c>
      <c r="F105" s="108">
        <f>INDEX($E$13:$CY$13,ROWS($D$38:F105))</f>
        <v>0.10394771554555646</v>
      </c>
      <c r="G105" s="108">
        <f>INDEX($E$14:$CY$14,ROWS($D$38:G105))</f>
        <v>0.11045448725843028</v>
      </c>
      <c r="H105" s="108">
        <f>INDEX($E$15:$CY$15,ROWS($D$38:H105))</f>
        <v>7.9138613486381279E-2</v>
      </c>
      <c r="I105" s="108">
        <f>INDEX($E$16:$CY$16,ROWS($D$38:I105))</f>
        <v>8.0018130527395454E-2</v>
      </c>
      <c r="J105" s="108">
        <f>INDEX($E$17:$CY$17,ROWS($D$38:J105))</f>
        <v>8.8609114763301924E-2</v>
      </c>
      <c r="K105" s="108">
        <f>INDEX($E$18:$CY$18,ROWS($D$38:K105))</f>
        <v>8.8427182404896873E-2</v>
      </c>
      <c r="L105" s="108">
        <f>INDEX($E$19:$CY$19,ROWS($D$38:L105))</f>
        <v>6.6726418048803054E-2</v>
      </c>
      <c r="M105" s="108">
        <f>INDEX($E$20:$CY$20,ROWS($D$38:M105))</f>
        <v>9.6103511727879246E-2</v>
      </c>
      <c r="N105" s="108">
        <f>INDEX($E$21:$CY$21,ROWS($D$38:N105))</f>
        <v>6.6093797060134407E-2</v>
      </c>
      <c r="O105" s="108">
        <f>INDEX($E$22:$CY$22,ROWS($D$38:O105))</f>
        <v>7.8541066210430777E-2</v>
      </c>
      <c r="P105" s="108">
        <f>INDEX($E$23:$CY$23,ROWS($D$38:P105))</f>
        <v>0</v>
      </c>
      <c r="Q105" s="108">
        <f>INDEX($E$24:$CY$24,ROWS($D$38:Q105))</f>
        <v>0</v>
      </c>
      <c r="R105" s="108">
        <f>INDEX($E$25:$CY$25,ROWS($D$38:R105))</f>
        <v>0</v>
      </c>
      <c r="S105" s="108">
        <f>INDEX($E$26:$CY$26,ROWS($D$38:S105))</f>
        <v>0</v>
      </c>
      <c r="T105" s="108">
        <f>INDEX($E$27:$CY$27,ROWS($D$38:T105))</f>
        <v>0</v>
      </c>
      <c r="U105" s="108">
        <f>INDEX($E$28:$CY$28,ROWS($D$38:U105))</f>
        <v>0</v>
      </c>
      <c r="V105" s="108">
        <f>INDEX($E$29:$CY$29,ROWS($D$38:V105))</f>
        <v>0</v>
      </c>
      <c r="W105" s="108">
        <f>INDEX($E$30:$CY$30,ROWS($D$38:W105))</f>
        <v>0</v>
      </c>
    </row>
    <row r="106" spans="3:23" x14ac:dyDescent="0.4">
      <c r="C106" s="105">
        <f>INDEX(INPUT!$O$8:'INPUT'!$DI$8,ROWS($C$38:C106))</f>
        <v>0.69000000000000039</v>
      </c>
      <c r="D106" s="112">
        <f>INDEX($E$11:$CY$11,ROWS($D$38:D106))</f>
        <v>6.6916376272426692E-2</v>
      </c>
      <c r="E106" s="108">
        <f>INDEX($E$12:$CY$12,ROWS($D$38:E106))</f>
        <v>7.5505599530940867E-2</v>
      </c>
      <c r="F106" s="108">
        <f>INDEX($E$13:$CY$13,ROWS($D$38:F106))</f>
        <v>0.10352417728544829</v>
      </c>
      <c r="G106" s="108">
        <f>INDEX($E$14:$CY$14,ROWS($D$38:G106))</f>
        <v>0.10987309034191982</v>
      </c>
      <c r="H106" s="108">
        <f>INDEX($E$15:$CY$15,ROWS($D$38:H106))</f>
        <v>7.9240207653022199E-2</v>
      </c>
      <c r="I106" s="108">
        <f>INDEX($E$16:$CY$16,ROWS($D$38:I106))</f>
        <v>8.0103430878190496E-2</v>
      </c>
      <c r="J106" s="108">
        <f>INDEX($E$17:$CY$17,ROWS($D$38:J106))</f>
        <v>8.8525747265735297E-2</v>
      </c>
      <c r="K106" s="108">
        <f>INDEX($E$18:$CY$18,ROWS($D$38:K106))</f>
        <v>8.8347559068515449E-2</v>
      </c>
      <c r="L106" s="108">
        <f>INDEX($E$19:$CY$19,ROWS($D$38:L106))</f>
        <v>6.7036741008909217E-2</v>
      </c>
      <c r="M106" s="108">
        <f>INDEX($E$20:$CY$20,ROWS($D$38:M106))</f>
        <v>9.5859821969097231E-2</v>
      </c>
      <c r="N106" s="108">
        <f>INDEX($E$21:$CY$21,ROWS($D$38:N106))</f>
        <v>6.6413625846575244E-2</v>
      </c>
      <c r="O106" s="108">
        <f>INDEX($E$22:$CY$22,ROWS($D$38:O106))</f>
        <v>7.8653622879219259E-2</v>
      </c>
      <c r="P106" s="108">
        <f>INDEX($E$23:$CY$23,ROWS($D$38:P106))</f>
        <v>0</v>
      </c>
      <c r="Q106" s="108">
        <f>INDEX($E$24:$CY$24,ROWS($D$38:Q106))</f>
        <v>0</v>
      </c>
      <c r="R106" s="108">
        <f>INDEX($E$25:$CY$25,ROWS($D$38:R106))</f>
        <v>0</v>
      </c>
      <c r="S106" s="108">
        <f>INDEX($E$26:$CY$26,ROWS($D$38:S106))</f>
        <v>0</v>
      </c>
      <c r="T106" s="108">
        <f>INDEX($E$27:$CY$27,ROWS($D$38:T106))</f>
        <v>0</v>
      </c>
      <c r="U106" s="108">
        <f>INDEX($E$28:$CY$28,ROWS($D$38:U106))</f>
        <v>0</v>
      </c>
      <c r="V106" s="108">
        <f>INDEX($E$29:$CY$29,ROWS($D$38:V106))</f>
        <v>0</v>
      </c>
      <c r="W106" s="108">
        <f>INDEX($E$30:$CY$30,ROWS($D$38:W106))</f>
        <v>0</v>
      </c>
    </row>
    <row r="107" spans="3:23" x14ac:dyDescent="0.4">
      <c r="C107" s="105">
        <f>INDEX(INPUT!$O$8:'INPUT'!$DI$8,ROWS($C$38:C107))</f>
        <v>0.7000000000000004</v>
      </c>
      <c r="D107" s="112">
        <f>INDEX($E$11:$CY$11,ROWS($D$38:D107))</f>
        <v>6.7230765238308163E-2</v>
      </c>
      <c r="E107" s="108">
        <f>INDEX($E$12:$CY$12,ROWS($D$38:E107))</f>
        <v>7.5675811857659717E-2</v>
      </c>
      <c r="F107" s="108">
        <f>INDEX($E$13:$CY$13,ROWS($D$38:F107))</f>
        <v>0.10309925506754655</v>
      </c>
      <c r="G107" s="108">
        <f>INDEX($E$14:$CY$14,ROWS($D$38:G107))</f>
        <v>0.10929083967052554</v>
      </c>
      <c r="H107" s="108">
        <f>INDEX($E$15:$CY$15,ROWS($D$38:H107))</f>
        <v>7.9341552827883355E-2</v>
      </c>
      <c r="I107" s="108">
        <f>INDEX($E$16:$CY$16,ROWS($D$38:I107))</f>
        <v>8.0188356210485201E-2</v>
      </c>
      <c r="J107" s="108">
        <f>INDEX($E$17:$CY$17,ROWS($D$38:J107))</f>
        <v>8.8441104842595611E-2</v>
      </c>
      <c r="K107" s="108">
        <f>INDEX($E$18:$CY$18,ROWS($D$38:K107))</f>
        <v>8.8266673620789132E-2</v>
      </c>
      <c r="L107" s="108">
        <f>INDEX($E$19:$CY$19,ROWS($D$38:L107))</f>
        <v>6.7349254487379259E-2</v>
      </c>
      <c r="M107" s="108">
        <f>INDEX($E$20:$CY$20,ROWS($D$38:M107))</f>
        <v>9.5614564465782786E-2</v>
      </c>
      <c r="N107" s="108">
        <f>INDEX($E$21:$CY$21,ROWS($D$38:N107))</f>
        <v>6.6735801956570168E-2</v>
      </c>
      <c r="O107" s="108">
        <f>INDEX($E$22:$CY$22,ROWS($D$38:O107))</f>
        <v>7.8766019754474323E-2</v>
      </c>
      <c r="P107" s="108">
        <f>INDEX($E$23:$CY$23,ROWS($D$38:P107))</f>
        <v>0</v>
      </c>
      <c r="Q107" s="108">
        <f>INDEX($E$24:$CY$24,ROWS($D$38:Q107))</f>
        <v>0</v>
      </c>
      <c r="R107" s="108">
        <f>INDEX($E$25:$CY$25,ROWS($D$38:R107))</f>
        <v>0</v>
      </c>
      <c r="S107" s="108">
        <f>INDEX($E$26:$CY$26,ROWS($D$38:S107))</f>
        <v>0</v>
      </c>
      <c r="T107" s="108">
        <f>INDEX($E$27:$CY$27,ROWS($D$38:T107))</f>
        <v>0</v>
      </c>
      <c r="U107" s="108">
        <f>INDEX($E$28:$CY$28,ROWS($D$38:U107))</f>
        <v>0</v>
      </c>
      <c r="V107" s="108">
        <f>INDEX($E$29:$CY$29,ROWS($D$38:V107))</f>
        <v>0</v>
      </c>
      <c r="W107" s="108">
        <f>INDEX($E$30:$CY$30,ROWS($D$38:W107))</f>
        <v>0</v>
      </c>
    </row>
    <row r="108" spans="3:23" x14ac:dyDescent="0.4">
      <c r="C108" s="105">
        <f>INDEX(INPUT!$O$8:'INPUT'!$DI$8,ROWS($C$38:C108))</f>
        <v>0.71000000000000041</v>
      </c>
      <c r="D108" s="112">
        <f>INDEX($E$11:$CY$11,ROWS($D$38:D108))</f>
        <v>6.7547684993717008E-2</v>
      </c>
      <c r="E108" s="108">
        <f>INDEX($E$12:$CY$12,ROWS($D$38:E108))</f>
        <v>7.5846544153836723E-2</v>
      </c>
      <c r="F108" s="108">
        <f>INDEX($E$13:$CY$13,ROWS($D$38:F108))</f>
        <v>0.10267255767893801</v>
      </c>
      <c r="G108" s="108">
        <f>INDEX($E$14:$CY$14,ROWS($D$38:G108))</f>
        <v>0.10870720879288943</v>
      </c>
      <c r="H108" s="108">
        <f>INDEX($E$15:$CY$15,ROWS($D$38:H108))</f>
        <v>7.9442731970281844E-2</v>
      </c>
      <c r="I108" s="108">
        <f>INDEX($E$16:$CY$16,ROWS($D$38:I108))</f>
        <v>8.0272973429421773E-2</v>
      </c>
      <c r="J108" s="108">
        <f>INDEX($E$17:$CY$17,ROWS($D$38:J108))</f>
        <v>8.8355095459095409E-2</v>
      </c>
      <c r="K108" s="108">
        <f>INDEX($E$18:$CY$18,ROWS($D$38:K108))</f>
        <v>8.8184437442577007E-2</v>
      </c>
      <c r="L108" s="108">
        <f>INDEX($E$19:$CY$19,ROWS($D$38:L108))</f>
        <v>6.7664266484348909E-2</v>
      </c>
      <c r="M108" s="108">
        <f>INDEX($E$20:$CY$20,ROWS($D$38:M108))</f>
        <v>9.536750402555362E-2</v>
      </c>
      <c r="N108" s="108">
        <f>INDEX($E$21:$CY$21,ROWS($D$38:N108))</f>
        <v>6.7060644883171913E-2</v>
      </c>
      <c r="O108" s="108">
        <f>INDEX($E$22:$CY$22,ROWS($D$38:O108))</f>
        <v>7.8878350686168372E-2</v>
      </c>
      <c r="P108" s="108">
        <f>INDEX($E$23:$CY$23,ROWS($D$38:P108))</f>
        <v>0</v>
      </c>
      <c r="Q108" s="108">
        <f>INDEX($E$24:$CY$24,ROWS($D$38:Q108))</f>
        <v>0</v>
      </c>
      <c r="R108" s="108">
        <f>INDEX($E$25:$CY$25,ROWS($D$38:R108))</f>
        <v>0</v>
      </c>
      <c r="S108" s="108">
        <f>INDEX($E$26:$CY$26,ROWS($D$38:S108))</f>
        <v>0</v>
      </c>
      <c r="T108" s="108">
        <f>INDEX($E$27:$CY$27,ROWS($D$38:T108))</f>
        <v>0</v>
      </c>
      <c r="U108" s="108">
        <f>INDEX($E$28:$CY$28,ROWS($D$38:U108))</f>
        <v>0</v>
      </c>
      <c r="V108" s="108">
        <f>INDEX($E$29:$CY$29,ROWS($D$38:V108))</f>
        <v>0</v>
      </c>
      <c r="W108" s="108">
        <f>INDEX($E$30:$CY$30,ROWS($D$38:W108))</f>
        <v>0</v>
      </c>
    </row>
    <row r="109" spans="3:23" x14ac:dyDescent="0.4">
      <c r="C109" s="105">
        <f>INDEX(INPUT!$O$8:'INPUT'!$DI$8,ROWS($C$38:C109))</f>
        <v>0.72000000000000042</v>
      </c>
      <c r="D109" s="112">
        <f>INDEX($E$11:$CY$11,ROWS($D$38:D109))</f>
        <v>6.7867468641641726E-2</v>
      </c>
      <c r="E109" s="108">
        <f>INDEX($E$12:$CY$12,ROWS($D$38:E109))</f>
        <v>7.6017957365742461E-2</v>
      </c>
      <c r="F109" s="108">
        <f>INDEX($E$13:$CY$13,ROWS($D$38:F109))</f>
        <v>0.10224366969336472</v>
      </c>
      <c r="G109" s="108">
        <f>INDEX($E$14:$CY$14,ROWS($D$38:G109))</f>
        <v>0.10812164212126743</v>
      </c>
      <c r="H109" s="108">
        <f>INDEX($E$15:$CY$15,ROWS($D$38:H109))</f>
        <v>7.9543831393323911E-2</v>
      </c>
      <c r="I109" s="108">
        <f>INDEX($E$16:$CY$16,ROWS($D$38:I109))</f>
        <v>8.0357351570119279E-2</v>
      </c>
      <c r="J109" s="108">
        <f>INDEX($E$17:$CY$17,ROWS($D$38:J109))</f>
        <v>8.826761822863835E-2</v>
      </c>
      <c r="K109" s="108">
        <f>INDEX($E$18:$CY$18,ROWS($D$38:K109))</f>
        <v>8.8100753277459629E-2</v>
      </c>
      <c r="L109" s="108">
        <f>INDEX($E$19:$CY$19,ROWS($D$38:L109))</f>
        <v>6.7982107673708686E-2</v>
      </c>
      <c r="M109" s="108">
        <f>INDEX($E$20:$CY$20,ROWS($D$38:M109))</f>
        <v>9.5118388431102319E-2</v>
      </c>
      <c r="N109" s="108">
        <f>INDEX($E$21:$CY$21,ROWS($D$38:N109))</f>
        <v>6.7388497883388868E-2</v>
      </c>
      <c r="O109" s="108">
        <f>INDEX($E$22:$CY$22,ROWS($D$38:O109))</f>
        <v>7.8990713720242703E-2</v>
      </c>
      <c r="P109" s="108">
        <f>INDEX($E$23:$CY$23,ROWS($D$38:P109))</f>
        <v>0</v>
      </c>
      <c r="Q109" s="108">
        <f>INDEX($E$24:$CY$24,ROWS($D$38:Q109))</f>
        <v>0</v>
      </c>
      <c r="R109" s="108">
        <f>INDEX($E$25:$CY$25,ROWS($D$38:R109))</f>
        <v>0</v>
      </c>
      <c r="S109" s="108">
        <f>INDEX($E$26:$CY$26,ROWS($D$38:S109))</f>
        <v>0</v>
      </c>
      <c r="T109" s="108">
        <f>INDEX($E$27:$CY$27,ROWS($D$38:T109))</f>
        <v>0</v>
      </c>
      <c r="U109" s="108">
        <f>INDEX($E$28:$CY$28,ROWS($D$38:U109))</f>
        <v>0</v>
      </c>
      <c r="V109" s="108">
        <f>INDEX($E$29:$CY$29,ROWS($D$38:V109))</f>
        <v>0</v>
      </c>
      <c r="W109" s="108">
        <f>INDEX($E$30:$CY$30,ROWS($D$38:W109))</f>
        <v>0</v>
      </c>
    </row>
    <row r="110" spans="3:23" x14ac:dyDescent="0.4">
      <c r="C110" s="105">
        <f>INDEX(INPUT!$O$8:'INPUT'!$DI$8,ROWS($C$38:C110))</f>
        <v>0.73000000000000043</v>
      </c>
      <c r="D110" s="112">
        <f>INDEX($E$11:$CY$11,ROWS($D$38:D110))</f>
        <v>6.8190475737143971E-2</v>
      </c>
      <c r="E110" s="108">
        <f>INDEX($E$12:$CY$12,ROWS($D$38:E110))</f>
        <v>7.6190222851886646E-2</v>
      </c>
      <c r="F110" s="108">
        <f>INDEX($E$13:$CY$13,ROWS($D$38:F110))</f>
        <v>0.10181214735762323</v>
      </c>
      <c r="G110" s="108">
        <f>INDEX($E$14:$CY$14,ROWS($D$38:G110))</f>
        <v>0.10753354965782591</v>
      </c>
      <c r="H110" s="108">
        <f>INDEX($E$15:$CY$15,ROWS($D$38:H110))</f>
        <v>7.9644941487231849E-2</v>
      </c>
      <c r="I110" s="108">
        <f>INDEX($E$16:$CY$16,ROWS($D$38:I110))</f>
        <v>8.0441562333952901E-2</v>
      </c>
      <c r="J110" s="108">
        <f>INDEX($E$17:$CY$17,ROWS($D$38:J110))</f>
        <v>8.8178562191790377E-2</v>
      </c>
      <c r="K110" s="108">
        <f>INDEX($E$18:$CY$18,ROWS($D$38:K110))</f>
        <v>8.8015514046732371E-2</v>
      </c>
      <c r="L110" s="108">
        <f>INDEX($E$19:$CY$19,ROWS($D$38:L110))</f>
        <v>6.8303134942054894E-2</v>
      </c>
      <c r="M110" s="108">
        <f>INDEX($E$20:$CY$20,ROWS($D$38:M110))</f>
        <v>9.4866945773197181E-2</v>
      </c>
      <c r="N110" s="108">
        <f>INDEX($E$21:$CY$21,ROWS($D$38:N110))</f>
        <v>6.7719731670709757E-2</v>
      </c>
      <c r="O110" s="108">
        <f>INDEX($E$22:$CY$22,ROWS($D$38:O110))</f>
        <v>7.9103211949851079E-2</v>
      </c>
      <c r="P110" s="108">
        <f>INDEX($E$23:$CY$23,ROWS($D$38:P110))</f>
        <v>0</v>
      </c>
      <c r="Q110" s="108">
        <f>INDEX($E$24:$CY$24,ROWS($D$38:Q110))</f>
        <v>0</v>
      </c>
      <c r="R110" s="108">
        <f>INDEX($E$25:$CY$25,ROWS($D$38:R110))</f>
        <v>0</v>
      </c>
      <c r="S110" s="108">
        <f>INDEX($E$26:$CY$26,ROWS($D$38:S110))</f>
        <v>0</v>
      </c>
      <c r="T110" s="108">
        <f>INDEX($E$27:$CY$27,ROWS($D$38:T110))</f>
        <v>0</v>
      </c>
      <c r="U110" s="108">
        <f>INDEX($E$28:$CY$28,ROWS($D$38:U110))</f>
        <v>0</v>
      </c>
      <c r="V110" s="108">
        <f>INDEX($E$29:$CY$29,ROWS($D$38:V110))</f>
        <v>0</v>
      </c>
      <c r="W110" s="108">
        <f>INDEX($E$30:$CY$30,ROWS($D$38:W110))</f>
        <v>0</v>
      </c>
    </row>
    <row r="111" spans="3:23" x14ac:dyDescent="0.4">
      <c r="C111" s="105">
        <f>INDEX(INPUT!$O$8:'INPUT'!$DI$8,ROWS($C$38:C111))</f>
        <v>0.74000000000000044</v>
      </c>
      <c r="D111" s="112">
        <f>INDEX($E$11:$CY$11,ROWS($D$38:D111))</f>
        <v>6.8517096472322556E-2</v>
      </c>
      <c r="E111" s="108">
        <f>INDEX($E$12:$CY$12,ROWS($D$38:E111))</f>
        <v>7.6363524186336851E-2</v>
      </c>
      <c r="F111" s="108">
        <f>INDEX($E$13:$CY$13,ROWS($D$38:F111))</f>
        <v>0.10137751379458147</v>
      </c>
      <c r="G111" s="108">
        <f>INDEX($E$14:$CY$14,ROWS($D$38:G111))</f>
        <v>0.10694230086728802</v>
      </c>
      <c r="H111" s="108">
        <f>INDEX($E$15:$CY$15,ROWS($D$38:H111))</f>
        <v>7.9746157551388044E-2</v>
      </c>
      <c r="I111" s="108">
        <f>INDEX($E$16:$CY$16,ROWS($D$38:I111))</f>
        <v>8.052568070100255E-2</v>
      </c>
      <c r="J111" s="108">
        <f>INDEX($E$17:$CY$17,ROWS($D$38:J111))</f>
        <v>8.8087804872126224E-2</v>
      </c>
      <c r="K111" s="108">
        <f>INDEX($E$18:$CY$18,ROWS($D$38:K111))</f>
        <v>8.7928601447278515E-2</v>
      </c>
      <c r="L111" s="108">
        <f>INDEX($E$19:$CY$19,ROWS($D$38:L111))</f>
        <v>6.8627735538691212E-2</v>
      </c>
      <c r="M111" s="108">
        <f>INDEX($E$20:$CY$20,ROWS($D$38:M111))</f>
        <v>9.4612881324703815E-2</v>
      </c>
      <c r="N111" s="108">
        <f>INDEX($E$21:$CY$21,ROWS($D$38:N111))</f>
        <v>6.805474874663521E-2</v>
      </c>
      <c r="O111" s="108">
        <f>INDEX($E$22:$CY$22,ROWS($D$38:O111))</f>
        <v>7.9215954497645583E-2</v>
      </c>
      <c r="P111" s="108">
        <f>INDEX($E$23:$CY$23,ROWS($D$38:P111))</f>
        <v>0</v>
      </c>
      <c r="Q111" s="108">
        <f>INDEX($E$24:$CY$24,ROWS($D$38:Q111))</f>
        <v>0</v>
      </c>
      <c r="R111" s="108">
        <f>INDEX($E$25:$CY$25,ROWS($D$38:R111))</f>
        <v>0</v>
      </c>
      <c r="S111" s="108">
        <f>INDEX($E$26:$CY$26,ROWS($D$38:S111))</f>
        <v>0</v>
      </c>
      <c r="T111" s="108">
        <f>INDEX($E$27:$CY$27,ROWS($D$38:T111))</f>
        <v>0</v>
      </c>
      <c r="U111" s="108">
        <f>INDEX($E$28:$CY$28,ROWS($D$38:U111))</f>
        <v>0</v>
      </c>
      <c r="V111" s="108">
        <f>INDEX($E$29:$CY$29,ROWS($D$38:V111))</f>
        <v>0</v>
      </c>
      <c r="W111" s="108">
        <f>INDEX($E$30:$CY$30,ROWS($D$38:W111))</f>
        <v>0</v>
      </c>
    </row>
    <row r="112" spans="3:23" x14ac:dyDescent="0.4">
      <c r="C112" s="105">
        <f>INDEX(INPUT!$O$8:'INPUT'!$DI$8,ROWS($C$38:C112))</f>
        <v>0.75000000000000044</v>
      </c>
      <c r="D112" s="112">
        <f>INDEX($E$11:$CY$11,ROWS($D$38:D112))</f>
        <v>6.8847756620099829E-2</v>
      </c>
      <c r="E112" s="108">
        <f>INDEX($E$12:$CY$12,ROWS($D$38:E112))</f>
        <v>7.6538059275192846E-2</v>
      </c>
      <c r="F112" s="108">
        <f>INDEX($E$13:$CY$13,ROWS($D$38:F112))</f>
        <v>0.10093925336347175</v>
      </c>
      <c r="G112" s="108">
        <f>INDEX($E$14:$CY$14,ROWS($D$38:G112))</f>
        <v>0.10634721749519951</v>
      </c>
      <c r="H112" s="108">
        <f>INDEX($E$15:$CY$15,ROWS($D$38:H112))</f>
        <v>7.9847580761079756E-2</v>
      </c>
      <c r="I112" s="108">
        <f>INDEX($E$16:$CY$16,ROWS($D$38:I112))</f>
        <v>8.0609785637167558E-2</v>
      </c>
      <c r="J112" s="108">
        <f>INDEX($E$17:$CY$17,ROWS($D$38:J112))</f>
        <v>8.7995210558235559E-2</v>
      </c>
      <c r="K112" s="108">
        <f>INDEX($E$18:$CY$18,ROWS($D$38:K112))</f>
        <v>8.7839884283004432E-2</v>
      </c>
      <c r="L112" s="108">
        <f>INDEX($E$19:$CY$19,ROWS($D$38:L112))</f>
        <v>6.8956331977836779E-2</v>
      </c>
      <c r="M112" s="108">
        <f>INDEX($E$20:$CY$20,ROWS($D$38:M112))</f>
        <v>9.4355873849711225E-2</v>
      </c>
      <c r="N112" s="108">
        <f>INDEX($E$21:$CY$21,ROWS($D$38:N112))</f>
        <v>6.8393988518776136E-2</v>
      </c>
      <c r="O112" s="108">
        <f>INDEX($E$22:$CY$22,ROWS($D$38:O112))</f>
        <v>7.9329057660224564E-2</v>
      </c>
      <c r="P112" s="108">
        <f>INDEX($E$23:$CY$23,ROWS($D$38:P112))</f>
        <v>0</v>
      </c>
      <c r="Q112" s="108">
        <f>INDEX($E$24:$CY$24,ROWS($D$38:Q112))</f>
        <v>0</v>
      </c>
      <c r="R112" s="108">
        <f>INDEX($E$25:$CY$25,ROWS($D$38:R112))</f>
        <v>0</v>
      </c>
      <c r="S112" s="108">
        <f>INDEX($E$26:$CY$26,ROWS($D$38:S112))</f>
        <v>0</v>
      </c>
      <c r="T112" s="108">
        <f>INDEX($E$27:$CY$27,ROWS($D$38:T112))</f>
        <v>0</v>
      </c>
      <c r="U112" s="108">
        <f>INDEX($E$28:$CY$28,ROWS($D$38:U112))</f>
        <v>0</v>
      </c>
      <c r="V112" s="108">
        <f>INDEX($E$29:$CY$29,ROWS($D$38:V112))</f>
        <v>0</v>
      </c>
      <c r="W112" s="108">
        <f>INDEX($E$30:$CY$30,ROWS($D$38:W112))</f>
        <v>0</v>
      </c>
    </row>
    <row r="113" spans="3:23" x14ac:dyDescent="0.4">
      <c r="C113" s="105">
        <f>INDEX(INPUT!$O$8:'INPUT'!$DI$8,ROWS($C$38:C113))</f>
        <v>0.76000000000000045</v>
      </c>
      <c r="D113" s="112">
        <f>INDEX($E$11:$CY$11,ROWS($D$38:D113))</f>
        <v>6.9182923418484726E-2</v>
      </c>
      <c r="E113" s="108">
        <f>INDEX($E$12:$CY$12,ROWS($D$38:E113))</f>
        <v>7.6714042861696391E-2</v>
      </c>
      <c r="F113" s="108">
        <f>INDEX($E$13:$CY$13,ROWS($D$38:F113))</f>
        <v>0.10049680497454941</v>
      </c>
      <c r="G113" s="108">
        <f>INDEX($E$14:$CY$14,ROWS($D$38:G113))</f>
        <v>0.10574756507647395</v>
      </c>
      <c r="H113" s="108">
        <f>INDEX($E$15:$CY$15,ROWS($D$38:H113))</f>
        <v>7.9949319301870644E-2</v>
      </c>
      <c r="I113" s="108">
        <f>INDEX($E$16:$CY$16,ROWS($D$38:I113))</f>
        <v>8.0693960919315591E-2</v>
      </c>
      <c r="J113" s="108">
        <f>INDEX($E$17:$CY$17,ROWS($D$38:J113))</f>
        <v>8.790062824704048E-2</v>
      </c>
      <c r="K113" s="108">
        <f>INDEX($E$18:$CY$18,ROWS($D$38:K113))</f>
        <v>8.7749216466765992E-2</v>
      </c>
      <c r="L113" s="108">
        <f>INDEX($E$19:$CY$19,ROWS($D$38:L113))</f>
        <v>6.9289387873124095E-2</v>
      </c>
      <c r="M113" s="108">
        <f>INDEX($E$20:$CY$20,ROWS($D$38:M113))</f>
        <v>9.4095571212672577E-2</v>
      </c>
      <c r="N113" s="108">
        <f>INDEX($E$21:$CY$21,ROWS($D$38:N113))</f>
        <v>6.8737933393787351E-2</v>
      </c>
      <c r="O113" s="108">
        <f>INDEX($E$22:$CY$22,ROWS($D$38:O113))</f>
        <v>7.9442646254218832E-2</v>
      </c>
      <c r="P113" s="108">
        <f>INDEX($E$23:$CY$23,ROWS($D$38:P113))</f>
        <v>0</v>
      </c>
      <c r="Q113" s="108">
        <f>INDEX($E$24:$CY$24,ROWS($D$38:Q113))</f>
        <v>0</v>
      </c>
      <c r="R113" s="108">
        <f>INDEX($E$25:$CY$25,ROWS($D$38:R113))</f>
        <v>0</v>
      </c>
      <c r="S113" s="108">
        <f>INDEX($E$26:$CY$26,ROWS($D$38:S113))</f>
        <v>0</v>
      </c>
      <c r="T113" s="108">
        <f>INDEX($E$27:$CY$27,ROWS($D$38:T113))</f>
        <v>0</v>
      </c>
      <c r="U113" s="108">
        <f>INDEX($E$28:$CY$28,ROWS($D$38:U113))</f>
        <v>0</v>
      </c>
      <c r="V113" s="108">
        <f>INDEX($E$29:$CY$29,ROWS($D$38:V113))</f>
        <v>0</v>
      </c>
      <c r="W113" s="108">
        <f>INDEX($E$30:$CY$30,ROWS($D$38:W113))</f>
        <v>0</v>
      </c>
    </row>
    <row r="114" spans="3:23" x14ac:dyDescent="0.4">
      <c r="C114" s="105">
        <f>INDEX(INPUT!$O$8:'INPUT'!$DI$8,ROWS($C$38:C114))</f>
        <v>0.77000000000000046</v>
      </c>
      <c r="D114" s="112">
        <f>INDEX($E$11:$CY$11,ROWS($D$38:D114))</f>
        <v>6.9523112629290132E-2</v>
      </c>
      <c r="E114" s="108">
        <f>INDEX($E$12:$CY$12,ROWS($D$38:E114))</f>
        <v>7.6891709516970497E-2</v>
      </c>
      <c r="F114" s="108">
        <f>INDEX($E$13:$CY$13,ROWS($D$38:F114))</f>
        <v>0.10004955409718529</v>
      </c>
      <c r="G114" s="108">
        <f>INDEX($E$14:$CY$14,ROWS($D$38:G114))</f>
        <v>0.10514254280615197</v>
      </c>
      <c r="H114" s="108">
        <f>INDEX($E$15:$CY$15,ROWS($D$38:H114))</f>
        <v>8.0051489713755627E-2</v>
      </c>
      <c r="I114" s="108">
        <f>INDEX($E$16:$CY$16,ROWS($D$38:I114))</f>
        <v>8.0778296108314343E-2</v>
      </c>
      <c r="J114" s="108">
        <f>INDEX($E$17:$CY$17,ROWS($D$38:J114))</f>
        <v>8.7803889164733584E-2</v>
      </c>
      <c r="K114" s="108">
        <f>INDEX($E$18:$CY$18,ROWS($D$38:K114))</f>
        <v>8.7656434611382686E-2</v>
      </c>
      <c r="L114" s="108">
        <f>INDEX($E$19:$CY$19,ROWS($D$38:L114))</f>
        <v>6.9627414936323517E-2</v>
      </c>
      <c r="M114" s="108">
        <f>INDEX($E$20:$CY$20,ROWS($D$38:M114))</f>
        <v>9.3831585113627339E-2</v>
      </c>
      <c r="N114" s="108">
        <f>INDEX($E$21:$CY$21,ROWS($D$38:N114))</f>
        <v>6.9087116087650433E-2</v>
      </c>
      <c r="O114" s="108">
        <f>INDEX($E$22:$CY$22,ROWS($D$38:O114))</f>
        <v>7.9556855214614766E-2</v>
      </c>
      <c r="P114" s="108">
        <f>INDEX($E$23:$CY$23,ROWS($D$38:P114))</f>
        <v>0</v>
      </c>
      <c r="Q114" s="108">
        <f>INDEX($E$24:$CY$24,ROWS($D$38:Q114))</f>
        <v>0</v>
      </c>
      <c r="R114" s="108">
        <f>INDEX($E$25:$CY$25,ROWS($D$38:R114))</f>
        <v>0</v>
      </c>
      <c r="S114" s="108">
        <f>INDEX($E$26:$CY$26,ROWS($D$38:S114))</f>
        <v>0</v>
      </c>
      <c r="T114" s="108">
        <f>INDEX($E$27:$CY$27,ROWS($D$38:T114))</f>
        <v>0</v>
      </c>
      <c r="U114" s="108">
        <f>INDEX($E$28:$CY$28,ROWS($D$38:U114))</f>
        <v>0</v>
      </c>
      <c r="V114" s="108">
        <f>INDEX($E$29:$CY$29,ROWS($D$38:V114))</f>
        <v>0</v>
      </c>
      <c r="W114" s="108">
        <f>INDEX($E$30:$CY$30,ROWS($D$38:W114))</f>
        <v>0</v>
      </c>
    </row>
    <row r="115" spans="3:23" x14ac:dyDescent="0.4">
      <c r="C115" s="105">
        <f>INDEX(INPUT!$O$8:'INPUT'!$DI$8,ROWS($C$38:C115))</f>
        <v>0.78000000000000047</v>
      </c>
      <c r="D115" s="112">
        <f>INDEX($E$11:$CY$11,ROWS($D$38:D115))</f>
        <v>6.9868897075746964E-2</v>
      </c>
      <c r="E115" s="108">
        <f>INDEX($E$12:$CY$12,ROWS($D$38:E115))</f>
        <v>7.7071317242337414E-2</v>
      </c>
      <c r="F115" s="108">
        <f>INDEX($E$13:$CY$13,ROWS($D$38:F115))</f>
        <v>9.9596823122347258E-2</v>
      </c>
      <c r="G115" s="108">
        <f>INDEX($E$14:$CY$14,ROWS($D$38:G115))</f>
        <v>0.10453127134641818</v>
      </c>
      <c r="H115" s="108">
        <f>INDEX($E$15:$CY$15,ROWS($D$38:H115))</f>
        <v>8.0154218499662686E-2</v>
      </c>
      <c r="I115" s="108">
        <f>INDEX($E$16:$CY$16,ROWS($D$38:I115))</f>
        <v>8.0862887708493897E-2</v>
      </c>
      <c r="J115" s="108">
        <f>INDEX($E$17:$CY$17,ROWS($D$38:J115))</f>
        <v>8.7704803756264868E-2</v>
      </c>
      <c r="K115" s="108">
        <f>INDEX($E$18:$CY$18,ROWS($D$38:K115))</f>
        <v>8.7561355103638286E-2</v>
      </c>
      <c r="L115" s="108">
        <f>INDEX($E$19:$CY$19,ROWS($D$38:L115))</f>
        <v>6.9970981442087979E-2</v>
      </c>
      <c r="M115" s="108">
        <f>INDEX($E$20:$CY$20,ROWS($D$38:M115))</f>
        <v>9.356348472325611E-2</v>
      </c>
      <c r="N115" s="108">
        <f>INDEX($E$21:$CY$21,ROWS($D$38:N115))</f>
        <v>6.9442128468884312E-2</v>
      </c>
      <c r="O115" s="108">
        <f>INDEX($E$22:$CY$22,ROWS($D$38:O115))</f>
        <v>7.9671831510862143E-2</v>
      </c>
      <c r="P115" s="108">
        <f>INDEX($E$23:$CY$23,ROWS($D$38:P115))</f>
        <v>0</v>
      </c>
      <c r="Q115" s="108">
        <f>INDEX($E$24:$CY$24,ROWS($D$38:Q115))</f>
        <v>0</v>
      </c>
      <c r="R115" s="108">
        <f>INDEX($E$25:$CY$25,ROWS($D$38:R115))</f>
        <v>0</v>
      </c>
      <c r="S115" s="108">
        <f>INDEX($E$26:$CY$26,ROWS($D$38:S115))</f>
        <v>0</v>
      </c>
      <c r="T115" s="108">
        <f>INDEX($E$27:$CY$27,ROWS($D$38:T115))</f>
        <v>0</v>
      </c>
      <c r="U115" s="108">
        <f>INDEX($E$28:$CY$28,ROWS($D$38:U115))</f>
        <v>0</v>
      </c>
      <c r="V115" s="108">
        <f>INDEX($E$29:$CY$29,ROWS($D$38:V115))</f>
        <v>0</v>
      </c>
      <c r="W115" s="108">
        <f>INDEX($E$30:$CY$30,ROWS($D$38:W115))</f>
        <v>0</v>
      </c>
    </row>
    <row r="116" spans="3:23" x14ac:dyDescent="0.4">
      <c r="C116" s="105">
        <f>INDEX(INPUT!$O$8:'INPUT'!$DI$8,ROWS($C$38:C116))</f>
        <v>0.79000000000000048</v>
      </c>
      <c r="D116" s="112">
        <f>INDEX($E$11:$CY$11,ROWS($D$38:D116))</f>
        <v>7.0220917059510918E-2</v>
      </c>
      <c r="E116" s="108">
        <f>INDEX($E$12:$CY$12,ROWS($D$38:E116))</f>
        <v>7.7253151848577964E-2</v>
      </c>
      <c r="F116" s="108">
        <f>INDEX($E$13:$CY$13,ROWS($D$38:F116))</f>
        <v>9.9137859634041522E-2</v>
      </c>
      <c r="G116" s="108">
        <f>INDEX($E$14:$CY$14,ROWS($D$38:G116))</f>
        <v>0.10391277801062254</v>
      </c>
      <c r="H116" s="108">
        <f>INDEX($E$15:$CY$15,ROWS($D$38:H116))</f>
        <v>8.0257644069729531E-2</v>
      </c>
      <c r="I116" s="108">
        <f>INDEX($E$16:$CY$16,ROWS($D$38:I116))</f>
        <v>8.0947840563896936E-2</v>
      </c>
      <c r="J116" s="108">
        <f>INDEX($E$17:$CY$17,ROWS($D$38:J116))</f>
        <v>8.7603157999685169E-2</v>
      </c>
      <c r="K116" s="108">
        <f>INDEX($E$18:$CY$18,ROWS($D$38:K116))</f>
        <v>8.7463770521478718E-2</v>
      </c>
      <c r="L116" s="108">
        <f>INDEX($E$19:$CY$19,ROWS($D$38:L116))</f>
        <v>7.0320722555713686E-2</v>
      </c>
      <c r="M116" s="108">
        <f>INDEX($E$20:$CY$20,ROWS($D$38:M116))</f>
        <v>9.3290788920240605E-2</v>
      </c>
      <c r="N116" s="108">
        <f>INDEX($E$21:$CY$21,ROWS($D$38:N116))</f>
        <v>6.9803632349855829E-2</v>
      </c>
      <c r="O116" s="108">
        <f>INDEX($E$22:$CY$22,ROWS($D$38:O116))</f>
        <v>7.9787736466646567E-2</v>
      </c>
      <c r="P116" s="108">
        <f>INDEX($E$23:$CY$23,ROWS($D$38:P116))</f>
        <v>0</v>
      </c>
      <c r="Q116" s="108">
        <f>INDEX($E$24:$CY$24,ROWS($D$38:Q116))</f>
        <v>0</v>
      </c>
      <c r="R116" s="108">
        <f>INDEX($E$25:$CY$25,ROWS($D$38:R116))</f>
        <v>0</v>
      </c>
      <c r="S116" s="108">
        <f>INDEX($E$26:$CY$26,ROWS($D$38:S116))</f>
        <v>0</v>
      </c>
      <c r="T116" s="108">
        <f>INDEX($E$27:$CY$27,ROWS($D$38:T116))</f>
        <v>0</v>
      </c>
      <c r="U116" s="108">
        <f>INDEX($E$28:$CY$28,ROWS($D$38:U116))</f>
        <v>0</v>
      </c>
      <c r="V116" s="108">
        <f>INDEX($E$29:$CY$29,ROWS($D$38:V116))</f>
        <v>0</v>
      </c>
      <c r="W116" s="108">
        <f>INDEX($E$30:$CY$30,ROWS($D$38:W116))</f>
        <v>0</v>
      </c>
    </row>
    <row r="117" spans="3:23" x14ac:dyDescent="0.4">
      <c r="C117" s="105">
        <f>INDEX(INPUT!$O$8:'INPUT'!$DI$8,ROWS($C$38:C117))</f>
        <v>0.80000000000000049</v>
      </c>
      <c r="D117" s="112">
        <f>INDEX($E$11:$CY$11,ROWS($D$38:D117))</f>
        <v>7.0579893190159532E-2</v>
      </c>
      <c r="E117" s="108">
        <f>INDEX($E$12:$CY$12,ROWS($D$38:E117))</f>
        <v>7.7437532331846415E-2</v>
      </c>
      <c r="F117" s="108">
        <f>INDEX($E$13:$CY$13,ROWS($D$38:F117))</f>
        <v>9.8671821997525874E-2</v>
      </c>
      <c r="G117" s="108">
        <f>INDEX($E$14:$CY$14,ROWS($D$38:G117))</f>
        <v>0.10328597858121384</v>
      </c>
      <c r="H117" s="108">
        <f>INDEX($E$15:$CY$15,ROWS($D$38:H117))</f>
        <v>8.0361919115991387E-2</v>
      </c>
      <c r="I117" s="108">
        <f>INDEX($E$16:$CY$16,ROWS($D$38:I117))</f>
        <v>8.1033269557910834E-2</v>
      </c>
      <c r="J117" s="108">
        <f>INDEX($E$17:$CY$17,ROWS($D$38:J117))</f>
        <v>8.7498708853829169E-2</v>
      </c>
      <c r="K117" s="108">
        <f>INDEX($E$18:$CY$18,ROWS($D$38:K117))</f>
        <v>8.7363445208079218E-2</v>
      </c>
      <c r="L117" s="108">
        <f>INDEX($E$19:$CY$19,ROWS($D$38:L117))</f>
        <v>7.067735305234886E-2</v>
      </c>
      <c r="M117" s="108">
        <f>INDEX($E$20:$CY$20,ROWS($D$38:M117))</f>
        <v>9.3012956735028712E-2</v>
      </c>
      <c r="N117" s="108">
        <f>INDEX($E$21:$CY$21,ROWS($D$38:N117))</f>
        <v>7.0172372778866426E-2</v>
      </c>
      <c r="O117" s="108">
        <f>INDEX($E$22:$CY$22,ROWS($D$38:O117))</f>
        <v>7.9904748597199954E-2</v>
      </c>
      <c r="P117" s="108">
        <f>INDEX($E$23:$CY$23,ROWS($D$38:P117))</f>
        <v>0</v>
      </c>
      <c r="Q117" s="108">
        <f>INDEX($E$24:$CY$24,ROWS($D$38:Q117))</f>
        <v>0</v>
      </c>
      <c r="R117" s="108">
        <f>INDEX($E$25:$CY$25,ROWS($D$38:R117))</f>
        <v>0</v>
      </c>
      <c r="S117" s="108">
        <f>INDEX($E$26:$CY$26,ROWS($D$38:S117))</f>
        <v>0</v>
      </c>
      <c r="T117" s="108">
        <f>INDEX($E$27:$CY$27,ROWS($D$38:T117))</f>
        <v>0</v>
      </c>
      <c r="U117" s="108">
        <f>INDEX($E$28:$CY$28,ROWS($D$38:U117))</f>
        <v>0</v>
      </c>
      <c r="V117" s="108">
        <f>INDEX($E$29:$CY$29,ROWS($D$38:V117))</f>
        <v>0</v>
      </c>
      <c r="W117" s="108">
        <f>INDEX($E$30:$CY$30,ROWS($D$38:W117))</f>
        <v>0</v>
      </c>
    </row>
    <row r="118" spans="3:23" x14ac:dyDescent="0.4">
      <c r="C118" s="105">
        <f>INDEX(INPUT!$O$8:'INPUT'!$DI$8,ROWS($C$38:C118))</f>
        <v>0.8100000000000005</v>
      </c>
      <c r="D118" s="112">
        <f>INDEX($E$11:$CY$11,ROWS($D$38:D118))</f>
        <v>7.094664234593355E-2</v>
      </c>
      <c r="E118" s="108">
        <f>INDEX($E$12:$CY$12,ROWS($D$38:E118))</f>
        <v>7.7624817541939103E-2</v>
      </c>
      <c r="F118" s="108">
        <f>INDEX($E$13:$CY$13,ROWS($D$38:F118))</f>
        <v>9.8197761466817177E-2</v>
      </c>
      <c r="G118" s="108">
        <f>INDEX($E$14:$CY$14,ROWS($D$38:G118))</f>
        <v>0.10264965476142397</v>
      </c>
      <c r="H118" s="108">
        <f>INDEX($E$15:$CY$15,ROWS($D$38:H118))</f>
        <v>8.046721354449822E-2</v>
      </c>
      <c r="I118" s="108">
        <f>INDEX($E$16:$CY$16,ROWS($D$38:I118))</f>
        <v>8.1119301705493196E-2</v>
      </c>
      <c r="J118" s="108">
        <f>INDEX($E$17:$CY$17,ROWS($D$38:J118))</f>
        <v>8.7391178580810219E-2</v>
      </c>
      <c r="K118" s="108">
        <f>INDEX($E$18:$CY$18,ROWS($D$38:K118))</f>
        <v>8.7260109751237394E-2</v>
      </c>
      <c r="L118" s="108">
        <f>INDEX($E$19:$CY$19,ROWS($D$38:L118))</f>
        <v>7.1041683140103354E-2</v>
      </c>
      <c r="M118" s="108">
        <f>INDEX($E$20:$CY$20,ROWS($D$38:M118))</f>
        <v>9.2729375466420891E-2</v>
      </c>
      <c r="N118" s="108">
        <f>INDEX($E$21:$CY$21,ROWS($D$38:N118))</f>
        <v>7.05491945782174E-2</v>
      </c>
      <c r="O118" s="108">
        <f>INDEX($E$22:$CY$22,ROWS($D$38:O118))</f>
        <v>8.0023067117105426E-2</v>
      </c>
      <c r="P118" s="108">
        <f>INDEX($E$23:$CY$23,ROWS($D$38:P118))</f>
        <v>0</v>
      </c>
      <c r="Q118" s="108">
        <f>INDEX($E$24:$CY$24,ROWS($D$38:Q118))</f>
        <v>0</v>
      </c>
      <c r="R118" s="108">
        <f>INDEX($E$25:$CY$25,ROWS($D$38:R118))</f>
        <v>0</v>
      </c>
      <c r="S118" s="108">
        <f>INDEX($E$26:$CY$26,ROWS($D$38:S118))</f>
        <v>0</v>
      </c>
      <c r="T118" s="108">
        <f>INDEX($E$27:$CY$27,ROWS($D$38:T118))</f>
        <v>0</v>
      </c>
      <c r="U118" s="108">
        <f>INDEX($E$28:$CY$28,ROWS($D$38:U118))</f>
        <v>0</v>
      </c>
      <c r="V118" s="108">
        <f>INDEX($E$29:$CY$29,ROWS($D$38:V118))</f>
        <v>0</v>
      </c>
      <c r="W118" s="108">
        <f>INDEX($E$30:$CY$30,ROWS($D$38:W118))</f>
        <v>0</v>
      </c>
    </row>
    <row r="119" spans="3:23" x14ac:dyDescent="0.4">
      <c r="C119" s="105">
        <f>INDEX(INPUT!$O$8:'INPUT'!$DI$8,ROWS($C$38:C119))</f>
        <v>0.82000000000000051</v>
      </c>
      <c r="D119" s="112">
        <f>INDEX($E$11:$CY$11,ROWS($D$38:D119))</f>
        <v>7.1322097748421603E-2</v>
      </c>
      <c r="E119" s="108">
        <f>INDEX($E$12:$CY$12,ROWS($D$38:E119))</f>
        <v>7.7815414546480069E-2</v>
      </c>
      <c r="F119" s="108">
        <f>INDEX($E$13:$CY$13,ROWS($D$38:F119))</f>
        <v>9.7714599722444062E-2</v>
      </c>
      <c r="G119" s="108">
        <f>INDEX($E$14:$CY$14,ROWS($D$38:G119))</f>
        <v>0.10200242589554774</v>
      </c>
      <c r="H119" s="108">
        <f>INDEX($E$15:$CY$15,ROWS($D$38:H119))</f>
        <v>8.0573718137744652E-2</v>
      </c>
      <c r="I119" s="108">
        <f>INDEX($E$16:$CY$16,ROWS($D$38:I119))</f>
        <v>8.1206078759188671E-2</v>
      </c>
      <c r="J119" s="108">
        <f>INDEX($E$17:$CY$17,ROWS($D$38:J119))</f>
        <v>8.7280247589446344E-2</v>
      </c>
      <c r="K119" s="108">
        <f>INDEX($E$18:$CY$18,ROWS($D$38:K119))</f>
        <v>8.7153454023750493E-2</v>
      </c>
      <c r="L119" s="108">
        <f>INDEX($E$19:$CY$19,ROWS($D$38:L119))</f>
        <v>7.14146383611233E-2</v>
      </c>
      <c r="M119" s="108">
        <f>INDEX($E$20:$CY$20,ROWS($D$38:M119))</f>
        <v>9.243934574172237E-2</v>
      </c>
      <c r="N119" s="108">
        <f>INDEX($E$21:$CY$21,ROWS($D$38:N119))</f>
        <v>7.0935063147187158E-2</v>
      </c>
      <c r="O119" s="108">
        <f>INDEX($E$22:$CY$22,ROWS($D$38:O119))</f>
        <v>8.0142916326943467E-2</v>
      </c>
      <c r="P119" s="108">
        <f>INDEX($E$23:$CY$23,ROWS($D$38:P119))</f>
        <v>0</v>
      </c>
      <c r="Q119" s="108">
        <f>INDEX($E$24:$CY$24,ROWS($D$38:Q119))</f>
        <v>0</v>
      </c>
      <c r="R119" s="108">
        <f>INDEX($E$25:$CY$25,ROWS($D$38:R119))</f>
        <v>0</v>
      </c>
      <c r="S119" s="108">
        <f>INDEX($E$26:$CY$26,ROWS($D$38:S119))</f>
        <v>0</v>
      </c>
      <c r="T119" s="108">
        <f>INDEX($E$27:$CY$27,ROWS($D$38:T119))</f>
        <v>0</v>
      </c>
      <c r="U119" s="108">
        <f>INDEX($E$28:$CY$28,ROWS($D$38:U119))</f>
        <v>0</v>
      </c>
      <c r="V119" s="108">
        <f>INDEX($E$29:$CY$29,ROWS($D$38:V119))</f>
        <v>0</v>
      </c>
      <c r="W119" s="108">
        <f>INDEX($E$30:$CY$30,ROWS($D$38:W119))</f>
        <v>0</v>
      </c>
    </row>
    <row r="120" spans="3:23" x14ac:dyDescent="0.4">
      <c r="C120" s="105">
        <f>INDEX(INPUT!$O$8:'INPUT'!$DI$8,ROWS($C$38:C120))</f>
        <v>0.83000000000000052</v>
      </c>
      <c r="D120" s="112">
        <f>INDEX($E$11:$CY$11,ROWS($D$38:D120))</f>
        <v>7.1707334515492382E-2</v>
      </c>
      <c r="E120" s="108">
        <f>INDEX($E$12:$CY$12,ROWS($D$38:E120))</f>
        <v>7.8009789250285011E-2</v>
      </c>
      <c r="F120" s="108">
        <f>INDEX($E$13:$CY$13,ROWS($D$38:F120))</f>
        <v>9.722110032927099E-2</v>
      </c>
      <c r="G120" s="108">
        <f>INDEX($E$14:$CY$14,ROWS($D$38:G120))</f>
        <v>0.10134271306570734</v>
      </c>
      <c r="H120" s="108">
        <f>INDEX($E$15:$CY$15,ROWS($D$38:H120))</f>
        <v>8.0681649186338744E-2</v>
      </c>
      <c r="I120" s="108">
        <f>INDEX($E$16:$CY$16,ROWS($D$38:I120))</f>
        <v>8.1293760496117085E-2</v>
      </c>
      <c r="J120" s="108">
        <f>INDEX($E$17:$CY$17,ROWS($D$38:J120))</f>
        <v>8.7165545307747963E-2</v>
      </c>
      <c r="K120" s="108">
        <f>INDEX($E$18:$CY$18,ROWS($D$38:K120))</f>
        <v>8.7043118306131415E-2</v>
      </c>
      <c r="L120" s="108">
        <f>INDEX($E$19:$CY$19,ROWS($D$38:L120))</f>
        <v>7.1797284922925447E-2</v>
      </c>
      <c r="M120" s="108">
        <f>INDEX($E$20:$CY$20,ROWS($D$38:M120))</f>
        <v>9.2142062508412351E-2</v>
      </c>
      <c r="N120" s="108">
        <f>INDEX($E$21:$CY$21,ROWS($D$38:N120))</f>
        <v>7.1331090944633038E-2</v>
      </c>
      <c r="O120" s="108">
        <f>INDEX($E$22:$CY$22,ROWS($D$38:O120))</f>
        <v>8.0264551166938286E-2</v>
      </c>
      <c r="P120" s="108">
        <f>INDEX($E$23:$CY$23,ROWS($D$38:P120))</f>
        <v>0</v>
      </c>
      <c r="Q120" s="108">
        <f>INDEX($E$24:$CY$24,ROWS($D$38:Q120))</f>
        <v>0</v>
      </c>
      <c r="R120" s="108">
        <f>INDEX($E$25:$CY$25,ROWS($D$38:R120))</f>
        <v>0</v>
      </c>
      <c r="S120" s="108">
        <f>INDEX($E$26:$CY$26,ROWS($D$38:S120))</f>
        <v>0</v>
      </c>
      <c r="T120" s="108">
        <f>INDEX($E$27:$CY$27,ROWS($D$38:T120))</f>
        <v>0</v>
      </c>
      <c r="U120" s="108">
        <f>INDEX($E$28:$CY$28,ROWS($D$38:U120))</f>
        <v>0</v>
      </c>
      <c r="V120" s="108">
        <f>INDEX($E$29:$CY$29,ROWS($D$38:V120))</f>
        <v>0</v>
      </c>
      <c r="W120" s="108">
        <f>INDEX($E$30:$CY$30,ROWS($D$38:W120))</f>
        <v>0</v>
      </c>
    </row>
    <row r="121" spans="3:23" x14ac:dyDescent="0.4">
      <c r="C121" s="105">
        <f>INDEX(INPUT!$O$8:'INPUT'!$DI$8,ROWS($C$38:C121))</f>
        <v>0.84000000000000052</v>
      </c>
      <c r="D121" s="112">
        <f>INDEX($E$11:$CY$11,ROWS($D$38:D121))</f>
        <v>7.2103602618827645E-2</v>
      </c>
      <c r="E121" s="108">
        <f>INDEX($E$12:$CY$12,ROWS($D$38:E121))</f>
        <v>7.8208480058089197E-2</v>
      </c>
      <c r="F121" s="108">
        <f>INDEX($E$13:$CY$13,ROWS($D$38:F121))</f>
        <v>9.6715831984663714E-2</v>
      </c>
      <c r="G121" s="108">
        <f>INDEX($E$14:$CY$14,ROWS($D$38:G121))</f>
        <v>0.1006686928980559</v>
      </c>
      <c r="H121" s="108">
        <f>INDEX($E$15:$CY$15,ROWS($D$38:H121))</f>
        <v>8.0791254425691239E-2</v>
      </c>
      <c r="I121" s="108">
        <f>INDEX($E$16:$CY$16,ROWS($D$38:I121))</f>
        <v>8.1382528920423594E-2</v>
      </c>
      <c r="J121" s="108">
        <f>INDEX($E$17:$CY$17,ROWS($D$38:J121))</f>
        <v>8.7046638389159894E-2</v>
      </c>
      <c r="K121" s="108">
        <f>INDEX($E$18:$CY$18,ROWS($D$38:K121))</f>
        <v>8.6928681815001616E-2</v>
      </c>
      <c r="L121" s="108">
        <f>INDEX($E$19:$CY$19,ROWS($D$38:L121))</f>
        <v>7.2190862369350017E-2</v>
      </c>
      <c r="M121" s="108">
        <f>INDEX($E$20:$CY$20,ROWS($D$38:M121))</f>
        <v>9.1836590528939416E-2</v>
      </c>
      <c r="N121" s="108">
        <f>INDEX($E$21:$CY$21,ROWS($D$38:N121))</f>
        <v>7.1738571648896687E-2</v>
      </c>
      <c r="O121" s="108">
        <f>INDEX($E$22:$CY$22,ROWS($D$38:O121))</f>
        <v>8.0388264342901139E-2</v>
      </c>
      <c r="P121" s="108">
        <f>INDEX($E$23:$CY$23,ROWS($D$38:P121))</f>
        <v>0</v>
      </c>
      <c r="Q121" s="108">
        <f>INDEX($E$24:$CY$24,ROWS($D$38:Q121))</f>
        <v>0</v>
      </c>
      <c r="R121" s="108">
        <f>INDEX($E$25:$CY$25,ROWS($D$38:R121))</f>
        <v>0</v>
      </c>
      <c r="S121" s="108">
        <f>INDEX($E$26:$CY$26,ROWS($D$38:S121))</f>
        <v>0</v>
      </c>
      <c r="T121" s="108">
        <f>INDEX($E$27:$CY$27,ROWS($D$38:T121))</f>
        <v>0</v>
      </c>
      <c r="U121" s="108">
        <f>INDEX($E$28:$CY$28,ROWS($D$38:U121))</f>
        <v>0</v>
      </c>
      <c r="V121" s="108">
        <f>INDEX($E$29:$CY$29,ROWS($D$38:V121))</f>
        <v>0</v>
      </c>
      <c r="W121" s="108">
        <f>INDEX($E$30:$CY$30,ROWS($D$38:W121))</f>
        <v>0</v>
      </c>
    </row>
    <row r="122" spans="3:23" x14ac:dyDescent="0.4">
      <c r="C122" s="105">
        <f>INDEX(INPUT!$O$8:'INPUT'!$DI$8,ROWS($C$38:C122))</f>
        <v>0.85000000000000053</v>
      </c>
      <c r="D122" s="112">
        <f>INDEX($E$11:$CY$11,ROWS($D$38:D122))</f>
        <v>7.251237001738832E-2</v>
      </c>
      <c r="E122" s="108">
        <f>INDEX($E$12:$CY$12,ROWS($D$38:E122))</f>
        <v>7.8412115712365477E-2</v>
      </c>
      <c r="F122" s="108">
        <f>INDEX($E$13:$CY$13,ROWS($D$38:F122))</f>
        <v>9.6197120496902072E-2</v>
      </c>
      <c r="G122" s="108">
        <f>INDEX($E$14:$CY$14,ROWS($D$38:G122))</f>
        <v>9.9978237248215085E-2</v>
      </c>
      <c r="H122" s="108">
        <f>INDEX($E$15:$CY$15,ROWS($D$38:H122))</f>
        <v>8.0902820758449651E-2</v>
      </c>
      <c r="I122" s="108">
        <f>INDEX($E$16:$CY$16,ROWS($D$38:I122))</f>
        <v>8.147259371621747E-2</v>
      </c>
      <c r="J122" s="108">
        <f>INDEX($E$17:$CY$17,ROWS($D$38:J122))</f>
        <v>8.6923015251070115E-2</v>
      </c>
      <c r="K122" s="108">
        <f>INDEX($E$18:$CY$18,ROWS($D$38:K122))</f>
        <v>8.6809647662458092E-2</v>
      </c>
      <c r="L122" s="108">
        <f>INDEX($E$19:$CY$19,ROWS($D$38:L122))</f>
        <v>7.2596826337967046E-2</v>
      </c>
      <c r="M122" s="108">
        <f>INDEX($E$20:$CY$20,ROWS($D$38:M122))</f>
        <v>9.1521832324583358E-2</v>
      </c>
      <c r="N122" s="108">
        <f>INDEX($E$21:$CY$21,ROWS($D$38:N122))</f>
        <v>7.215902486918406E-2</v>
      </c>
      <c r="O122" s="108">
        <f>INDEX($E$22:$CY$22,ROWS($D$38:O122))</f>
        <v>8.0514395605199254E-2</v>
      </c>
      <c r="P122" s="108">
        <f>INDEX($E$23:$CY$23,ROWS($D$38:P122))</f>
        <v>0</v>
      </c>
      <c r="Q122" s="108">
        <f>INDEX($E$24:$CY$24,ROWS($D$38:Q122))</f>
        <v>0</v>
      </c>
      <c r="R122" s="108">
        <f>INDEX($E$25:$CY$25,ROWS($D$38:R122))</f>
        <v>0</v>
      </c>
      <c r="S122" s="108">
        <f>INDEX($E$26:$CY$26,ROWS($D$38:S122))</f>
        <v>0</v>
      </c>
      <c r="T122" s="108">
        <f>INDEX($E$27:$CY$27,ROWS($D$38:T122))</f>
        <v>0</v>
      </c>
      <c r="U122" s="108">
        <f>INDEX($E$28:$CY$28,ROWS($D$38:U122))</f>
        <v>0</v>
      </c>
      <c r="V122" s="108">
        <f>INDEX($E$29:$CY$29,ROWS($D$38:V122))</f>
        <v>0</v>
      </c>
      <c r="W122" s="108">
        <f>INDEX($E$30:$CY$30,ROWS($D$38:W122))</f>
        <v>0</v>
      </c>
    </row>
    <row r="123" spans="3:23" x14ac:dyDescent="0.4">
      <c r="C123" s="105">
        <f>INDEX(INPUT!$O$8:'INPUT'!$DI$8,ROWS($C$38:C123))</f>
        <v>0.86000000000000054</v>
      </c>
      <c r="D123" s="112">
        <f>INDEX($E$11:$CY$11,ROWS($D$38:D123))</f>
        <v>7.2935380037898012E-2</v>
      </c>
      <c r="E123" s="108">
        <f>INDEX($E$12:$CY$12,ROWS($D$38:E123))</f>
        <v>7.8621438965367607E-2</v>
      </c>
      <c r="F123" s="108">
        <f>INDEX($E$13:$CY$13,ROWS($D$38:F123))</f>
        <v>9.5662985004441509E-2</v>
      </c>
      <c r="G123" s="108">
        <f>INDEX($E$14:$CY$14,ROWS($D$38:G123))</f>
        <v>9.9268833149658411E-2</v>
      </c>
      <c r="H123" s="108">
        <f>INDEX($E$15:$CY$15,ROWS($D$38:H123))</f>
        <v>8.1016684465270716E-2</v>
      </c>
      <c r="I123" s="108">
        <f>INDEX($E$16:$CY$16,ROWS($D$38:I123))</f>
        <v>8.1564199439595836E-2</v>
      </c>
      <c r="J123" s="108">
        <f>INDEX($E$17:$CY$17,ROWS($D$38:J123))</f>
        <v>8.6794065472597715E-2</v>
      </c>
      <c r="K123" s="108">
        <f>INDEX($E$18:$CY$18,ROWS($D$38:K123))</f>
        <v>8.6685422812714463E-2</v>
      </c>
      <c r="L123" s="108">
        <f>INDEX($E$19:$CY$19,ROWS($D$38:L123))</f>
        <v>7.3016905438949439E-2</v>
      </c>
      <c r="M123" s="108">
        <f>INDEX($E$20:$CY$20,ROWS($D$38:M123))</f>
        <v>9.1196485552346065E-2</v>
      </c>
      <c r="N123" s="108">
        <f>INDEX($E$21:$CY$21,ROWS($D$38:N123))</f>
        <v>7.25942556309183E-2</v>
      </c>
      <c r="O123" s="108">
        <f>INDEX($E$22:$CY$22,ROWS($D$38:O123))</f>
        <v>8.0643344030241829E-2</v>
      </c>
      <c r="P123" s="108">
        <f>INDEX($E$23:$CY$23,ROWS($D$38:P123))</f>
        <v>0</v>
      </c>
      <c r="Q123" s="108">
        <f>INDEX($E$24:$CY$24,ROWS($D$38:Q123))</f>
        <v>0</v>
      </c>
      <c r="R123" s="108">
        <f>INDEX($E$25:$CY$25,ROWS($D$38:R123))</f>
        <v>0</v>
      </c>
      <c r="S123" s="108">
        <f>INDEX($E$26:$CY$26,ROWS($D$38:S123))</f>
        <v>0</v>
      </c>
      <c r="T123" s="108">
        <f>INDEX($E$27:$CY$27,ROWS($D$38:T123))</f>
        <v>0</v>
      </c>
      <c r="U123" s="108">
        <f>INDEX($E$28:$CY$28,ROWS($D$38:U123))</f>
        <v>0</v>
      </c>
      <c r="V123" s="108">
        <f>INDEX($E$29:$CY$29,ROWS($D$38:V123))</f>
        <v>0</v>
      </c>
      <c r="W123" s="108">
        <f>INDEX($E$30:$CY$30,ROWS($D$38:W123))</f>
        <v>0</v>
      </c>
    </row>
    <row r="124" spans="3:23" x14ac:dyDescent="0.4">
      <c r="C124" s="105">
        <f>INDEX(INPUT!$O$8:'INPUT'!$DI$8,ROWS($C$38:C124))</f>
        <v>0.87000000000000055</v>
      </c>
      <c r="D124" s="112">
        <f>INDEX($E$11:$CY$11,ROWS($D$38:D124))</f>
        <v>7.3374729124659435E-2</v>
      </c>
      <c r="E124" s="108">
        <f>INDEX($E$12:$CY$12,ROWS($D$38:E124))</f>
        <v>7.8837338575169696E-2</v>
      </c>
      <c r="F124" s="108">
        <f>INDEX($E$13:$CY$13,ROWS($D$38:F124))</f>
        <v>9.5111051693900911E-2</v>
      </c>
      <c r="G124" s="108">
        <f>INDEX($E$14:$CY$14,ROWS($D$38:G124))</f>
        <v>9.85374745951621E-2</v>
      </c>
      <c r="H124" s="108">
        <f>INDEX($E$15:$CY$15,ROWS($D$38:H124))</f>
        <v>8.1133244954848721E-2</v>
      </c>
      <c r="I124" s="108">
        <f>INDEX($E$16:$CY$16,ROWS($D$38:I124))</f>
        <v>8.1657635178906784E-2</v>
      </c>
      <c r="J124" s="108">
        <f>INDEX($E$17:$CY$17,ROWS($D$38:J124))</f>
        <v>8.6659051833663334E-2</v>
      </c>
      <c r="K124" s="108">
        <f>INDEX($E$18:$CY$18,ROWS($D$38:K124))</f>
        <v>8.6555290877005947E-2</v>
      </c>
      <c r="L124" s="108">
        <f>INDEX($E$19:$CY$19,ROWS($D$38:L124))</f>
        <v>7.3453178323358057E-2</v>
      </c>
      <c r="M124" s="108">
        <f>INDEX($E$20:$CY$20,ROWS($D$38:M124))</f>
        <v>9.0858985281379201E-2</v>
      </c>
      <c r="N124" s="108">
        <f>INDEX($E$21:$CY$21,ROWS($D$38:N124))</f>
        <v>7.3046434985639119E-2</v>
      </c>
      <c r="O124" s="108">
        <f>INDEX($E$22:$CY$22,ROWS($D$38:O124))</f>
        <v>8.077558457630675E-2</v>
      </c>
      <c r="P124" s="108">
        <f>INDEX($E$23:$CY$23,ROWS($D$38:P124))</f>
        <v>0</v>
      </c>
      <c r="Q124" s="108">
        <f>INDEX($E$24:$CY$24,ROWS($D$38:Q124))</f>
        <v>0</v>
      </c>
      <c r="R124" s="108">
        <f>INDEX($E$25:$CY$25,ROWS($D$38:R124))</f>
        <v>0</v>
      </c>
      <c r="S124" s="108">
        <f>INDEX($E$26:$CY$26,ROWS($D$38:S124))</f>
        <v>0</v>
      </c>
      <c r="T124" s="108">
        <f>INDEX($E$27:$CY$27,ROWS($D$38:T124))</f>
        <v>0</v>
      </c>
      <c r="U124" s="108">
        <f>INDEX($E$28:$CY$28,ROWS($D$38:U124))</f>
        <v>0</v>
      </c>
      <c r="V124" s="108">
        <f>INDEX($E$29:$CY$29,ROWS($D$38:V124))</f>
        <v>0</v>
      </c>
      <c r="W124" s="108">
        <f>INDEX($E$30:$CY$30,ROWS($D$38:W124))</f>
        <v>0</v>
      </c>
    </row>
    <row r="125" spans="3:23" x14ac:dyDescent="0.4">
      <c r="C125" s="105">
        <f>INDEX(INPUT!$O$8:'INPUT'!$DI$8,ROWS($C$38:C125))</f>
        <v>0.88000000000000056</v>
      </c>
      <c r="D125" s="112">
        <f>INDEX($E$11:$CY$11,ROWS($D$38:D125))</f>
        <v>7.3832974413418975E-2</v>
      </c>
      <c r="E125" s="108">
        <f>INDEX($E$12:$CY$12,ROWS($D$38:E125))</f>
        <v>7.9060893461950665E-2</v>
      </c>
      <c r="F125" s="108">
        <f>INDEX($E$13:$CY$13,ROWS($D$38:F125))</f>
        <v>9.4538434620055845E-2</v>
      </c>
      <c r="G125" s="108">
        <f>INDEX($E$14:$CY$14,ROWS($D$38:G125))</f>
        <v>9.7780513159464705E-2</v>
      </c>
      <c r="H125" s="108">
        <f>INDEX($E$15:$CY$15,ROWS($D$38:H125))</f>
        <v>8.125298366685503E-2</v>
      </c>
      <c r="I125" s="108">
        <f>INDEX($E$16:$CY$16,ROWS($D$38:I125))</f>
        <v>8.1753247800101167E-2</v>
      </c>
      <c r="J125" s="108">
        <f>INDEX($E$17:$CY$17,ROWS($D$38:J125))</f>
        <v>8.6517071565458403E-2</v>
      </c>
      <c r="K125" s="108">
        <f>INDEX($E$18:$CY$18,ROWS($D$38:K125))</f>
        <v>8.6418374407810028E-2</v>
      </c>
      <c r="L125" s="108">
        <f>INDEX($E$19:$CY$19,ROWS($D$38:L125))</f>
        <v>7.3908180311381078E-2</v>
      </c>
      <c r="M125" s="108">
        <f>INDEX($E$20:$CY$20,ROWS($D$38:M125))</f>
        <v>9.0507424171452217E-2</v>
      </c>
      <c r="N125" s="108">
        <f>INDEX($E$21:$CY$21,ROWS($D$38:N125))</f>
        <v>7.3518211553562293E-2</v>
      </c>
      <c r="O125" s="108">
        <f>INDEX($E$22:$CY$22,ROWS($D$38:O125))</f>
        <v>8.091169086848958E-2</v>
      </c>
      <c r="P125" s="108">
        <f>INDEX($E$23:$CY$23,ROWS($D$38:P125))</f>
        <v>0</v>
      </c>
      <c r="Q125" s="108">
        <f>INDEX($E$24:$CY$24,ROWS($D$38:Q125))</f>
        <v>0</v>
      </c>
      <c r="R125" s="108">
        <f>INDEX($E$25:$CY$25,ROWS($D$38:R125))</f>
        <v>0</v>
      </c>
      <c r="S125" s="108">
        <f>INDEX($E$26:$CY$26,ROWS($D$38:S125))</f>
        <v>0</v>
      </c>
      <c r="T125" s="108">
        <f>INDEX($E$27:$CY$27,ROWS($D$38:T125))</f>
        <v>0</v>
      </c>
      <c r="U125" s="108">
        <f>INDEX($E$28:$CY$28,ROWS($D$38:U125))</f>
        <v>0</v>
      </c>
      <c r="V125" s="108">
        <f>INDEX($E$29:$CY$29,ROWS($D$38:V125))</f>
        <v>0</v>
      </c>
      <c r="W125" s="108">
        <f>INDEX($E$30:$CY$30,ROWS($D$38:W125))</f>
        <v>0</v>
      </c>
    </row>
    <row r="126" spans="3:23" x14ac:dyDescent="0.4">
      <c r="C126" s="105">
        <f>INDEX(INPUT!$O$8:'INPUT'!$DI$8,ROWS($C$38:C126))</f>
        <v>0.89000000000000057</v>
      </c>
      <c r="D126" s="112">
        <f>INDEX($E$11:$CY$11,ROWS($D$38:D126))</f>
        <v>7.4313286179457774E-2</v>
      </c>
      <c r="E126" s="108">
        <f>INDEX($E$12:$CY$12,ROWS($D$38:E126))</f>
        <v>7.9293435116352132E-2</v>
      </c>
      <c r="F126" s="108">
        <f>INDEX($E$13:$CY$13,ROWS($D$38:F126))</f>
        <v>9.3941567103855386E-2</v>
      </c>
      <c r="G126" s="108">
        <f>INDEX($E$14:$CY$14,ROWS($D$38:G126))</f>
        <v>9.699344682723185E-2</v>
      </c>
      <c r="H126" s="108">
        <f>INDEX($E$15:$CY$15,ROWS($D$38:H126))</f>
        <v>8.1376490680700714E-2</v>
      </c>
      <c r="I126" s="108">
        <f>INDEX($E$16:$CY$16,ROWS($D$38:I126))</f>
        <v>8.1851460539420315E-2</v>
      </c>
      <c r="J126" s="108">
        <f>INDEX($E$17:$CY$17,ROWS($D$38:J126))</f>
        <v>8.6367001344751337E-2</v>
      </c>
      <c r="K126" s="108">
        <f>INDEX($E$18:$CY$18,ROWS($D$38:K126))</f>
        <v>8.6273581369310931E-2</v>
      </c>
      <c r="L126" s="108">
        <f>INDEX($E$19:$CY$19,ROWS($D$38:L126))</f>
        <v>7.4385054496363776E-2</v>
      </c>
      <c r="M126" s="108">
        <f>INDEX($E$20:$CY$20,ROWS($D$38:M126))</f>
        <v>9.0139439420835535E-2</v>
      </c>
      <c r="N126" s="108">
        <f>INDEX($E$21:$CY$21,ROWS($D$38:N126))</f>
        <v>7.4012869613053978E-2</v>
      </c>
      <c r="O126" s="108">
        <f>INDEX($E$22:$CY$22,ROWS($D$38:O126))</f>
        <v>8.1052367308666093E-2</v>
      </c>
      <c r="P126" s="108">
        <f>INDEX($E$23:$CY$23,ROWS($D$38:P126))</f>
        <v>0</v>
      </c>
      <c r="Q126" s="108">
        <f>INDEX($E$24:$CY$24,ROWS($D$38:Q126))</f>
        <v>0</v>
      </c>
      <c r="R126" s="108">
        <f>INDEX($E$25:$CY$25,ROWS($D$38:R126))</f>
        <v>0</v>
      </c>
      <c r="S126" s="108">
        <f>INDEX($E$26:$CY$26,ROWS($D$38:S126))</f>
        <v>0</v>
      </c>
      <c r="T126" s="108">
        <f>INDEX($E$27:$CY$27,ROWS($D$38:T126))</f>
        <v>0</v>
      </c>
      <c r="U126" s="108">
        <f>INDEX($E$28:$CY$28,ROWS($D$38:U126))</f>
        <v>0</v>
      </c>
      <c r="V126" s="108">
        <f>INDEX($E$29:$CY$29,ROWS($D$38:V126))</f>
        <v>0</v>
      </c>
      <c r="W126" s="108">
        <f>INDEX($E$30:$CY$30,ROWS($D$38:W126))</f>
        <v>0</v>
      </c>
    </row>
    <row r="127" spans="3:23" x14ac:dyDescent="0.4">
      <c r="C127" s="105">
        <f>INDEX(INPUT!$O$8:'INPUT'!$DI$8,ROWS($C$38:C127))</f>
        <v>0.90000000000000058</v>
      </c>
      <c r="D127" s="112">
        <f>INDEX($E$11:$CY$11,ROWS($D$38:D127))</f>
        <v>7.481966996909202E-2</v>
      </c>
      <c r="E127" s="108">
        <f>INDEX($E$12:$CY$12,ROWS($D$38:E127))</f>
        <v>7.9536638275755994E-2</v>
      </c>
      <c r="F127" s="108">
        <f>INDEX($E$13:$CY$13,ROWS($D$38:F127))</f>
        <v>9.3315956515202539E-2</v>
      </c>
      <c r="G127" s="108">
        <f>INDEX($E$14:$CY$14,ROWS($D$38:G127))</f>
        <v>9.6170613088448084E-2</v>
      </c>
      <c r="H127" s="108">
        <f>INDEX($E$15:$CY$15,ROWS($D$38:H127))</f>
        <v>8.1504503210631005E-2</v>
      </c>
      <c r="I127" s="108">
        <f>INDEX($E$16:$CY$16,ROWS($D$38:I127))</f>
        <v>8.1952799820859942E-2</v>
      </c>
      <c r="J127" s="108">
        <f>INDEX($E$17:$CY$17,ROWS($D$38:J127))</f>
        <v>8.6207417005351866E-2</v>
      </c>
      <c r="K127" s="108">
        <f>INDEX($E$18:$CY$18,ROWS($D$38:K127))</f>
        <v>8.6119526995138904E-2</v>
      </c>
      <c r="L127" s="108">
        <f>INDEX($E$19:$CY$19,ROWS($D$38:L127))</f>
        <v>7.4887771911732168E-2</v>
      </c>
      <c r="M127" s="108">
        <f>INDEX($E$20:$CY$20,ROWS($D$38:M127))</f>
        <v>8.9752048143052848E-2</v>
      </c>
      <c r="N127" s="108">
        <f>INDEX($E$21:$CY$21,ROWS($D$38:N127))</f>
        <v>7.4534559478750109E-2</v>
      </c>
      <c r="O127" s="108">
        <f>INDEX($E$22:$CY$22,ROWS($D$38:O127))</f>
        <v>8.1198495585984506E-2</v>
      </c>
      <c r="P127" s="108">
        <f>INDEX($E$23:$CY$23,ROWS($D$38:P127))</f>
        <v>0</v>
      </c>
      <c r="Q127" s="108">
        <f>INDEX($E$24:$CY$24,ROWS($D$38:Q127))</f>
        <v>0</v>
      </c>
      <c r="R127" s="108">
        <f>INDEX($E$25:$CY$25,ROWS($D$38:R127))</f>
        <v>0</v>
      </c>
      <c r="S127" s="108">
        <f>INDEX($E$26:$CY$26,ROWS($D$38:S127))</f>
        <v>0</v>
      </c>
      <c r="T127" s="108">
        <f>INDEX($E$27:$CY$27,ROWS($D$38:T127))</f>
        <v>0</v>
      </c>
      <c r="U127" s="108">
        <f>INDEX($E$28:$CY$28,ROWS($D$38:U127))</f>
        <v>0</v>
      </c>
      <c r="V127" s="108">
        <f>INDEX($E$29:$CY$29,ROWS($D$38:V127))</f>
        <v>0</v>
      </c>
      <c r="W127" s="108">
        <f>INDEX($E$30:$CY$30,ROWS($D$38:W127))</f>
        <v>0</v>
      </c>
    </row>
    <row r="128" spans="3:23" x14ac:dyDescent="0.4">
      <c r="C128" s="105">
        <f>INDEX(INPUT!$O$8:'INPUT'!$DI$8,ROWS($C$38:C128))</f>
        <v>0.91000000000000059</v>
      </c>
      <c r="D128" s="112">
        <f>INDEX($E$11:$CY$11,ROWS($D$38:D128))</f>
        <v>7.535730101317141E-2</v>
      </c>
      <c r="E128" s="108">
        <f>INDEX($E$12:$CY$12,ROWS($D$38:E128))</f>
        <v>7.9792657017789467E-2</v>
      </c>
      <c r="F128" s="108">
        <f>INDEX($E$13:$CY$13,ROWS($D$38:F128))</f>
        <v>9.2655815832397029E-2</v>
      </c>
      <c r="G128" s="108">
        <f>INDEX($E$14:$CY$14,ROWS($D$38:G128))</f>
        <v>9.5304728174461867E-2</v>
      </c>
      <c r="H128" s="108">
        <f>INDEX($E$15:$CY$15,ROWS($D$38:H128))</f>
        <v>8.1637963113810733E-2</v>
      </c>
      <c r="I128" s="108">
        <f>INDEX($E$16:$CY$16,ROWS($D$38:I128))</f>
        <v>8.205793518817267E-2</v>
      </c>
      <c r="J128" s="108">
        <f>INDEX($E$17:$CY$17,ROWS($D$38:J128))</f>
        <v>8.6036472442000744E-2</v>
      </c>
      <c r="K128" s="108">
        <f>INDEX($E$18:$CY$18,ROWS($D$38:K128))</f>
        <v>8.5954415915944077E-2</v>
      </c>
      <c r="L128" s="108">
        <f>INDEX($E$19:$CY$19,ROWS($D$38:L128))</f>
        <v>7.54214629769175E-2</v>
      </c>
      <c r="M128" s="108">
        <f>INDEX($E$20:$CY$20,ROWS($D$38:M128))</f>
        <v>8.9341399700971227E-2</v>
      </c>
      <c r="N128" s="108">
        <f>INDEX($E$21:$CY$21,ROWS($D$38:N128))</f>
        <v>7.508864437315442E-2</v>
      </c>
      <c r="O128" s="108">
        <f>INDEX($E$22:$CY$22,ROWS($D$38:O128))</f>
        <v>8.1351204251208842E-2</v>
      </c>
      <c r="P128" s="108">
        <f>INDEX($E$23:$CY$23,ROWS($D$38:P128))</f>
        <v>0</v>
      </c>
      <c r="Q128" s="108">
        <f>INDEX($E$24:$CY$24,ROWS($D$38:Q128))</f>
        <v>0</v>
      </c>
      <c r="R128" s="108">
        <f>INDEX($E$25:$CY$25,ROWS($D$38:R128))</f>
        <v>0</v>
      </c>
      <c r="S128" s="108">
        <f>INDEX($E$26:$CY$26,ROWS($D$38:S128))</f>
        <v>0</v>
      </c>
      <c r="T128" s="108">
        <f>INDEX($E$27:$CY$27,ROWS($D$38:T128))</f>
        <v>0</v>
      </c>
      <c r="U128" s="108">
        <f>INDEX($E$28:$CY$28,ROWS($D$38:U128))</f>
        <v>0</v>
      </c>
      <c r="V128" s="108">
        <f>INDEX($E$29:$CY$29,ROWS($D$38:V128))</f>
        <v>0</v>
      </c>
      <c r="W128" s="108">
        <f>INDEX($E$30:$CY$30,ROWS($D$38:W128))</f>
        <v>0</v>
      </c>
    </row>
    <row r="129" spans="3:23" x14ac:dyDescent="0.4">
      <c r="C129" s="105">
        <f>INDEX(INPUT!$O$8:'INPUT'!$DI$8,ROWS($C$38:C129))</f>
        <v>0.9200000000000006</v>
      </c>
      <c r="D129" s="112">
        <f>INDEX($E$11:$CY$11,ROWS($D$38:D129))</f>
        <v>7.5933047683456517E-2</v>
      </c>
      <c r="E129" s="108">
        <f>INDEX($E$12:$CY$12,ROWS($D$38:E129))</f>
        <v>8.006433707855734E-2</v>
      </c>
      <c r="F129" s="108">
        <f>INDEX($E$13:$CY$13,ROWS($D$38:F129))</f>
        <v>9.1953488157053148E-2</v>
      </c>
      <c r="G129" s="108">
        <f>INDEX($E$14:$CY$14,ROWS($D$38:G129))</f>
        <v>9.4386167978959379E-2</v>
      </c>
      <c r="H129" s="108">
        <f>INDEX($E$15:$CY$15,ROWS($D$38:H129))</f>
        <v>8.1778106152489705E-2</v>
      </c>
      <c r="I129" s="108">
        <f>INDEX($E$16:$CY$16,ROWS($D$38:I129))</f>
        <v>8.2167741062761354E-2</v>
      </c>
      <c r="J129" s="108">
        <f>INDEX($E$17:$CY$17,ROWS($D$38:J129))</f>
        <v>8.5851709681921004E-2</v>
      </c>
      <c r="K129" s="108">
        <f>INDEX($E$18:$CY$18,ROWS($D$38:K129))</f>
        <v>8.5775857264257058E-2</v>
      </c>
      <c r="L129" s="108">
        <f>INDEX($E$19:$CY$19,ROWS($D$38:L129))</f>
        <v>7.5992936291672336E-2</v>
      </c>
      <c r="M129" s="108">
        <f>INDEX($E$20:$CY$20,ROWS($D$38:M129))</f>
        <v>8.8902388327260357E-2</v>
      </c>
      <c r="N129" s="108">
        <f>INDEX($E$21:$CY$21,ROWS($D$38:N129))</f>
        <v>7.5682243456829723E-2</v>
      </c>
      <c r="O129" s="108">
        <f>INDEX($E$22:$CY$22,ROWS($D$38:O129))</f>
        <v>8.1511976864781857E-2</v>
      </c>
      <c r="P129" s="108">
        <f>INDEX($E$23:$CY$23,ROWS($D$38:P129))</f>
        <v>0</v>
      </c>
      <c r="Q129" s="108">
        <f>INDEX($E$24:$CY$24,ROWS($D$38:Q129))</f>
        <v>0</v>
      </c>
      <c r="R129" s="108">
        <f>INDEX($E$25:$CY$25,ROWS($D$38:R129))</f>
        <v>0</v>
      </c>
      <c r="S129" s="108">
        <f>INDEX($E$26:$CY$26,ROWS($D$38:S129))</f>
        <v>0</v>
      </c>
      <c r="T129" s="108">
        <f>INDEX($E$27:$CY$27,ROWS($D$38:T129))</f>
        <v>0</v>
      </c>
      <c r="U129" s="108">
        <f>INDEX($E$28:$CY$28,ROWS($D$38:U129))</f>
        <v>0</v>
      </c>
      <c r="V129" s="108">
        <f>INDEX($E$29:$CY$29,ROWS($D$38:V129))</f>
        <v>0</v>
      </c>
      <c r="W129" s="108">
        <f>INDEX($E$30:$CY$30,ROWS($D$38:W129))</f>
        <v>0</v>
      </c>
    </row>
    <row r="130" spans="3:23" x14ac:dyDescent="0.4">
      <c r="C130" s="105">
        <f>INDEX(INPUT!$O$8:'INPUT'!$DI$8,ROWS($C$38:C130))</f>
        <v>0.9300000000000006</v>
      </c>
      <c r="D130" s="112">
        <f>INDEX($E$11:$CY$11,ROWS($D$38:D130))</f>
        <v>7.6556330587689278E-2</v>
      </c>
      <c r="E130" s="108">
        <f>INDEX($E$12:$CY$12,ROWS($D$38:E130))</f>
        <v>8.0355563032084423E-2</v>
      </c>
      <c r="F130" s="108">
        <f>INDEX($E$13:$CY$13,ROWS($D$38:F130))</f>
        <v>9.1198504450152013E-2</v>
      </c>
      <c r="G130" s="108">
        <f>INDEX($E$14:$CY$14,ROWS($D$38:G130))</f>
        <v>9.3401791776829668E-2</v>
      </c>
      <c r="H130" s="108">
        <f>INDEX($E$15:$CY$15,ROWS($D$38:H130))</f>
        <v>8.1926607131460522E-2</v>
      </c>
      <c r="I130" s="108">
        <f>INDEX($E$16:$CY$16,ROWS($D$38:I130))</f>
        <v>8.2283396755035029E-2</v>
      </c>
      <c r="J130" s="108">
        <f>INDEX($E$17:$CY$17,ROWS($D$38:J130))</f>
        <v>8.5649746498810159E-2</v>
      </c>
      <c r="K130" s="108">
        <f>INDEX($E$18:$CY$18,ROWS($D$38:K130))</f>
        <v>8.5580560526214877E-2</v>
      </c>
      <c r="L130" s="108">
        <f>INDEX($E$19:$CY$19,ROWS($D$38:L130))</f>
        <v>7.6611530049223081E-2</v>
      </c>
      <c r="M130" s="108">
        <f>INDEX($E$20:$CY$20,ROWS($D$38:M130))</f>
        <v>8.842801788534882E-2</v>
      </c>
      <c r="N130" s="108">
        <f>INDEX($E$21:$CY$21,ROWS($D$38:N130))</f>
        <v>7.6325123180064666E-2</v>
      </c>
      <c r="O130" s="108">
        <f>INDEX($E$22:$CY$22,ROWS($D$38:O130))</f>
        <v>8.1682828127087298E-2</v>
      </c>
      <c r="P130" s="108">
        <f>INDEX($E$23:$CY$23,ROWS($D$38:P130))</f>
        <v>0</v>
      </c>
      <c r="Q130" s="108">
        <f>INDEX($E$24:$CY$24,ROWS($D$38:Q130))</f>
        <v>0</v>
      </c>
      <c r="R130" s="108">
        <f>INDEX($E$25:$CY$25,ROWS($D$38:R130))</f>
        <v>0</v>
      </c>
      <c r="S130" s="108">
        <f>INDEX($E$26:$CY$26,ROWS($D$38:S130))</f>
        <v>0</v>
      </c>
      <c r="T130" s="108">
        <f>INDEX($E$27:$CY$27,ROWS($D$38:T130))</f>
        <v>0</v>
      </c>
      <c r="U130" s="108">
        <f>INDEX($E$28:$CY$28,ROWS($D$38:U130))</f>
        <v>0</v>
      </c>
      <c r="V130" s="108">
        <f>INDEX($E$29:$CY$29,ROWS($D$38:V130))</f>
        <v>0</v>
      </c>
      <c r="W130" s="108">
        <f>INDEX($E$30:$CY$30,ROWS($D$38:W130))</f>
        <v>0</v>
      </c>
    </row>
    <row r="131" spans="3:23" x14ac:dyDescent="0.4">
      <c r="C131" s="105">
        <f>INDEX(INPUT!$O$8:'INPUT'!$DI$8,ROWS($C$38:C131))</f>
        <v>0.94000000000000061</v>
      </c>
      <c r="D131" s="112">
        <f>INDEX($E$11:$CY$11,ROWS($D$38:D131))</f>
        <v>7.7240618009845607E-2</v>
      </c>
      <c r="E131" s="108">
        <f>INDEX($E$12:$CY$12,ROWS($D$38:E131))</f>
        <v>8.0671860156771497E-2</v>
      </c>
      <c r="F131" s="108">
        <f>INDEX($E$13:$CY$13,ROWS($D$38:F131))</f>
        <v>9.0375947617870003E-2</v>
      </c>
      <c r="G131" s="108">
        <f>INDEX($E$14:$CY$14,ROWS($D$38:G131))</f>
        <v>9.2332902136072717E-2</v>
      </c>
      <c r="H131" s="108">
        <f>INDEX($E$15:$CY$15,ROWS($D$38:H131))</f>
        <v>8.2085829908370711E-2</v>
      </c>
      <c r="I131" s="108">
        <f>INDEX($E$16:$CY$16,ROWS($D$38:I131))</f>
        <v>8.2406557950254727E-2</v>
      </c>
      <c r="J131" s="108">
        <f>INDEX($E$17:$CY$17,ROWS($D$38:J131))</f>
        <v>8.5425731332764099E-2</v>
      </c>
      <c r="K131" s="108">
        <f>INDEX($E$18:$CY$18,ROWS($D$38:K131))</f>
        <v>8.536380475659032E-2</v>
      </c>
      <c r="L131" s="108">
        <f>INDEX($E$19:$CY$19,ROWS($D$38:L131))</f>
        <v>7.7290594045188982E-2</v>
      </c>
      <c r="M131" s="108">
        <f>INDEX($E$20:$CY$20,ROWS($D$38:M131))</f>
        <v>8.7908297124208459E-2</v>
      </c>
      <c r="N131" s="108">
        <f>INDEX($E$21:$CY$21,ROWS($D$38:N131))</f>
        <v>7.7031249129130744E-2</v>
      </c>
      <c r="O131" s="108">
        <f>INDEX($E$22:$CY$22,ROWS($D$38:O131))</f>
        <v>8.1866607832932134E-2</v>
      </c>
      <c r="P131" s="108">
        <f>INDEX($E$23:$CY$23,ROWS($D$38:P131))</f>
        <v>0</v>
      </c>
      <c r="Q131" s="108">
        <f>INDEX($E$24:$CY$24,ROWS($D$38:Q131))</f>
        <v>0</v>
      </c>
      <c r="R131" s="108">
        <f>INDEX($E$25:$CY$25,ROWS($D$38:R131))</f>
        <v>0</v>
      </c>
      <c r="S131" s="108">
        <f>INDEX($E$26:$CY$26,ROWS($D$38:S131))</f>
        <v>0</v>
      </c>
      <c r="T131" s="108">
        <f>INDEX($E$27:$CY$27,ROWS($D$38:T131))</f>
        <v>0</v>
      </c>
      <c r="U131" s="108">
        <f>INDEX($E$28:$CY$28,ROWS($D$38:U131))</f>
        <v>0</v>
      </c>
      <c r="V131" s="108">
        <f>INDEX($E$29:$CY$29,ROWS($D$38:V131))</f>
        <v>0</v>
      </c>
      <c r="W131" s="108">
        <f>INDEX($E$30:$CY$30,ROWS($D$38:W131))</f>
        <v>0</v>
      </c>
    </row>
    <row r="132" spans="3:23" x14ac:dyDescent="0.4">
      <c r="C132" s="105">
        <f>INDEX(INPUT!$O$8:'INPUT'!$DI$8,ROWS($C$38:C132))</f>
        <v>0.95000000000000062</v>
      </c>
      <c r="D132" s="112">
        <f>INDEX($E$11:$CY$11,ROWS($D$38:D132))</f>
        <v>7.8006232858662955E-2</v>
      </c>
      <c r="E132" s="108">
        <f>INDEX($E$12:$CY$12,ROWS($D$38:E132))</f>
        <v>8.1021518881017121E-2</v>
      </c>
      <c r="F132" s="108">
        <f>INDEX($E$13:$CY$13,ROWS($D$38:F132))</f>
        <v>8.9463391026088135E-2</v>
      </c>
      <c r="G132" s="108">
        <f>INDEX($E$14:$CY$14,ROWS($D$38:G132))</f>
        <v>9.1151431542853115E-2</v>
      </c>
      <c r="H132" s="108">
        <f>INDEX($E$15:$CY$15,ROWS($D$38:H132))</f>
        <v>8.2259291070222229E-2</v>
      </c>
      <c r="I132" s="108">
        <f>INDEX($E$16:$CY$16,ROWS($D$38:I132))</f>
        <v>8.2539673053006565E-2</v>
      </c>
      <c r="J132" s="108">
        <f>INDEX($E$17:$CY$17,ROWS($D$38:J132))</f>
        <v>8.5172317407866655E-2</v>
      </c>
      <c r="K132" s="108">
        <f>INDEX($E$18:$CY$18,ROWS($D$38:K132))</f>
        <v>8.5118439433837512E-2</v>
      </c>
      <c r="L132" s="108">
        <f>INDEX($E$19:$CY$19,ROWS($D$38:L132))</f>
        <v>7.8050271289178005E-2</v>
      </c>
      <c r="M132" s="108">
        <f>INDEX($E$20:$CY$20,ROWS($D$38:M132))</f>
        <v>8.7328168252853181E-2</v>
      </c>
      <c r="N132" s="108">
        <f>INDEX($E$21:$CY$21,ROWS($D$38:N132))</f>
        <v>7.7821699395152821E-2</v>
      </c>
      <c r="O132" s="108">
        <f>INDEX($E$22:$CY$22,ROWS($D$38:O132))</f>
        <v>8.2067565789261512E-2</v>
      </c>
      <c r="P132" s="108">
        <f>INDEX($E$23:$CY$23,ROWS($D$38:P132))</f>
        <v>0</v>
      </c>
      <c r="Q132" s="108">
        <f>INDEX($E$24:$CY$24,ROWS($D$38:Q132))</f>
        <v>0</v>
      </c>
      <c r="R132" s="108">
        <f>INDEX($E$25:$CY$25,ROWS($D$38:R132))</f>
        <v>0</v>
      </c>
      <c r="S132" s="108">
        <f>INDEX($E$26:$CY$26,ROWS($D$38:S132))</f>
        <v>0</v>
      </c>
      <c r="T132" s="108">
        <f>INDEX($E$27:$CY$27,ROWS($D$38:T132))</f>
        <v>0</v>
      </c>
      <c r="U132" s="108">
        <f>INDEX($E$28:$CY$28,ROWS($D$38:U132))</f>
        <v>0</v>
      </c>
      <c r="V132" s="108">
        <f>INDEX($E$29:$CY$29,ROWS($D$38:V132))</f>
        <v>0</v>
      </c>
      <c r="W132" s="108">
        <f>INDEX($E$30:$CY$30,ROWS($D$38:W132))</f>
        <v>0</v>
      </c>
    </row>
    <row r="133" spans="3:23" x14ac:dyDescent="0.4">
      <c r="C133" s="105">
        <f>INDEX(INPUT!$O$8:'INPUT'!$DI$8,ROWS($C$38:C133))</f>
        <v>0.96000000000000063</v>
      </c>
      <c r="D133" s="112">
        <f>INDEX($E$11:$CY$11,ROWS($D$38:D133))</f>
        <v>7.8886177912378119E-2</v>
      </c>
      <c r="E133" s="108">
        <f>INDEX($E$12:$CY$12,ROWS($D$38:E133))</f>
        <v>8.1417915684749737E-2</v>
      </c>
      <c r="F133" s="108">
        <f>INDEX($E$13:$CY$13,ROWS($D$38:F133))</f>
        <v>8.8424566966202572E-2</v>
      </c>
      <c r="G133" s="108">
        <f>INDEX($E$14:$CY$14,ROWS($D$38:G133))</f>
        <v>8.9812066654389427E-2</v>
      </c>
      <c r="H133" s="108">
        <f>INDEX($E$15:$CY$15,ROWS($D$38:H133))</f>
        <v>8.2452608751032372E-2</v>
      </c>
      <c r="I133" s="108">
        <f>INDEX($E$16:$CY$16,ROWS($D$38:I133))</f>
        <v>8.2686626390963636E-2</v>
      </c>
      <c r="J133" s="108">
        <f>INDEX($E$17:$CY$17,ROWS($D$38:J133))</f>
        <v>8.4877527097838412E-2</v>
      </c>
      <c r="K133" s="108">
        <f>INDEX($E$18:$CY$18,ROWS($D$38:K133))</f>
        <v>8.4832804086392682E-2</v>
      </c>
      <c r="L133" s="108">
        <f>INDEX($E$19:$CY$19,ROWS($D$38:L133))</f>
        <v>7.8923270363813733E-2</v>
      </c>
      <c r="M133" s="108">
        <f>INDEX($E$20:$CY$20,ROWS($D$38:M133))</f>
        <v>8.666321339720337E-2</v>
      </c>
      <c r="N133" s="108">
        <f>INDEX($E$21:$CY$21,ROWS($D$38:N133))</f>
        <v>7.8730711987770416E-2</v>
      </c>
      <c r="O133" s="108">
        <f>INDEX($E$22:$CY$22,ROWS($D$38:O133))</f>
        <v>8.229251070726569E-2</v>
      </c>
      <c r="P133" s="108">
        <f>INDEX($E$23:$CY$23,ROWS($D$38:P133))</f>
        <v>0</v>
      </c>
      <c r="Q133" s="108">
        <f>INDEX($E$24:$CY$24,ROWS($D$38:Q133))</f>
        <v>0</v>
      </c>
      <c r="R133" s="108">
        <f>INDEX($E$25:$CY$25,ROWS($D$38:R133))</f>
        <v>0</v>
      </c>
      <c r="S133" s="108">
        <f>INDEX($E$26:$CY$26,ROWS($D$38:S133))</f>
        <v>0</v>
      </c>
      <c r="T133" s="108">
        <f>INDEX($E$27:$CY$27,ROWS($D$38:T133))</f>
        <v>0</v>
      </c>
      <c r="U133" s="108">
        <f>INDEX($E$28:$CY$28,ROWS($D$38:U133))</f>
        <v>0</v>
      </c>
      <c r="V133" s="108">
        <f>INDEX($E$29:$CY$29,ROWS($D$38:V133))</f>
        <v>0</v>
      </c>
      <c r="W133" s="108">
        <f>INDEX($E$30:$CY$30,ROWS($D$38:W133))</f>
        <v>0</v>
      </c>
    </row>
    <row r="134" spans="3:23" x14ac:dyDescent="0.4">
      <c r="C134" s="105">
        <f>INDEX(INPUT!$O$8:'INPUT'!$DI$8,ROWS($C$38:C134))</f>
        <v>0.97000000000000064</v>
      </c>
      <c r="D134" s="112">
        <f>INDEX($E$11:$CY$11,ROWS($D$38:D134))</f>
        <v>7.9940064425392893E-2</v>
      </c>
      <c r="E134" s="108">
        <f>INDEX($E$12:$CY$12,ROWS($D$38:E134))</f>
        <v>8.1885026266409242E-2</v>
      </c>
      <c r="F134" s="108">
        <f>INDEX($E$13:$CY$13,ROWS($D$38:F134))</f>
        <v>8.7194290345412817E-2</v>
      </c>
      <c r="G134" s="108">
        <f>INDEX($E$14:$CY$14,ROWS($D$38:G134))</f>
        <v>8.8233525887698325E-2</v>
      </c>
      <c r="H134" s="108">
        <f>INDEX($E$15:$CY$15,ROWS($D$38:H134))</f>
        <v>8.267573279532707E-2</v>
      </c>
      <c r="I134" s="108">
        <f>INDEX($E$16:$CY$16,ROWS($D$38:I134))</f>
        <v>8.2854238050302037E-2</v>
      </c>
      <c r="J134" s="108">
        <f>INDEX($E$17:$CY$17,ROWS($D$38:J134))</f>
        <v>8.4519626537688949E-2</v>
      </c>
      <c r="K134" s="108">
        <f>INDEX($E$18:$CY$18,ROWS($D$38:K134))</f>
        <v>8.4485734384413216E-2</v>
      </c>
      <c r="L134" s="108">
        <f>INDEX($E$19:$CY$19,ROWS($D$38:L134))</f>
        <v>7.9968666704102867E-2</v>
      </c>
      <c r="M134" s="108">
        <f>INDEX($E$20:$CY$20,ROWS($D$38:M134))</f>
        <v>8.5869403583270776E-2</v>
      </c>
      <c r="N134" s="108">
        <f>INDEX($E$21:$CY$21,ROWS($D$38:N134))</f>
        <v>7.982014844330651E-2</v>
      </c>
      <c r="O134" s="108">
        <f>INDEX($E$22:$CY$22,ROWS($D$38:O134))</f>
        <v>8.2553542576675437E-2</v>
      </c>
      <c r="P134" s="108">
        <f>INDEX($E$23:$CY$23,ROWS($D$38:P134))</f>
        <v>0</v>
      </c>
      <c r="Q134" s="108">
        <f>INDEX($E$24:$CY$24,ROWS($D$38:Q134))</f>
        <v>0</v>
      </c>
      <c r="R134" s="108">
        <f>INDEX($E$25:$CY$25,ROWS($D$38:R134))</f>
        <v>0</v>
      </c>
      <c r="S134" s="108">
        <f>INDEX($E$26:$CY$26,ROWS($D$38:S134))</f>
        <v>0</v>
      </c>
      <c r="T134" s="108">
        <f>INDEX($E$27:$CY$27,ROWS($D$38:T134))</f>
        <v>0</v>
      </c>
      <c r="U134" s="108">
        <f>INDEX($E$28:$CY$28,ROWS($D$38:U134))</f>
        <v>0</v>
      </c>
      <c r="V134" s="108">
        <f>INDEX($E$29:$CY$29,ROWS($D$38:V134))</f>
        <v>0</v>
      </c>
      <c r="W134" s="108">
        <f>INDEX($E$30:$CY$30,ROWS($D$38:W134))</f>
        <v>0</v>
      </c>
    </row>
    <row r="135" spans="3:23" x14ac:dyDescent="0.4">
      <c r="C135" s="105">
        <f>INDEX(INPUT!$O$8:'INPUT'!$DI$8,ROWS($C$38:C135))</f>
        <v>0.98000000000000065</v>
      </c>
      <c r="D135" s="112">
        <f>INDEX($E$11:$CY$11,ROWS($D$38:D135))</f>
        <v>8.1295564156514802E-2</v>
      </c>
      <c r="E135" s="108">
        <f>INDEX($E$12:$CY$12,ROWS($D$38:E135))</f>
        <v>8.247369562820564E-2</v>
      </c>
      <c r="F135" s="108">
        <f>INDEX($E$13:$CY$13,ROWS($D$38:F135))</f>
        <v>8.5633828609132642E-2</v>
      </c>
      <c r="G135" s="108">
        <f>INDEX($E$14:$CY$14,ROWS($D$38:G135))</f>
        <v>8.6243252518117319E-2</v>
      </c>
      <c r="H135" s="108">
        <f>INDEX($E$15:$CY$15,ROWS($D$38:H135))</f>
        <v>8.2949436156625339E-2</v>
      </c>
      <c r="I135" s="108">
        <f>INDEX($E$16:$CY$16,ROWS($D$38:I135))</f>
        <v>8.3056583408257681E-2</v>
      </c>
      <c r="J135" s="108">
        <f>INDEX($E$17:$CY$17,ROWS($D$38:J135))</f>
        <v>8.4051801076349755E-2</v>
      </c>
      <c r="K135" s="108">
        <f>INDEX($E$18:$CY$18,ROWS($D$38:K135))</f>
        <v>8.4031626412635646E-2</v>
      </c>
      <c r="L135" s="108">
        <f>INDEX($E$19:$CY$19,ROWS($D$38:L135))</f>
        <v>8.1312972382883208E-2</v>
      </c>
      <c r="M135" s="108">
        <f>INDEX($E$20:$CY$20,ROWS($D$38:M135))</f>
        <v>8.4852648999722932E-2</v>
      </c>
      <c r="N135" s="108">
        <f>INDEX($E$21:$CY$21,ROWS($D$38:N135))</f>
        <v>8.1222552366671946E-2</v>
      </c>
      <c r="O135" s="108">
        <f>INDEX($E$22:$CY$22,ROWS($D$38:O135))</f>
        <v>8.2876038284883144E-2</v>
      </c>
      <c r="P135" s="108">
        <f>INDEX($E$23:$CY$23,ROWS($D$38:P135))</f>
        <v>0</v>
      </c>
      <c r="Q135" s="108">
        <f>INDEX($E$24:$CY$24,ROWS($D$38:Q135))</f>
        <v>0</v>
      </c>
      <c r="R135" s="108">
        <f>INDEX($E$25:$CY$25,ROWS($D$38:R135))</f>
        <v>0</v>
      </c>
      <c r="S135" s="108">
        <f>INDEX($E$26:$CY$26,ROWS($D$38:S135))</f>
        <v>0</v>
      </c>
      <c r="T135" s="108">
        <f>INDEX($E$27:$CY$27,ROWS($D$38:T135))</f>
        <v>0</v>
      </c>
      <c r="U135" s="108">
        <f>INDEX($E$28:$CY$28,ROWS($D$38:U135))</f>
        <v>0</v>
      </c>
      <c r="V135" s="108">
        <f>INDEX($E$29:$CY$29,ROWS($D$38:V135))</f>
        <v>0</v>
      </c>
      <c r="W135" s="108">
        <f>INDEX($E$30:$CY$30,ROWS($D$38:W135))</f>
        <v>0</v>
      </c>
    </row>
    <row r="136" spans="3:23" x14ac:dyDescent="0.4">
      <c r="C136" s="105">
        <f>INDEX(INPUT!$O$8:'INPUT'!$DI$8,ROWS($C$38:C136))</f>
        <v>0.99000000000000066</v>
      </c>
      <c r="D136" s="112">
        <f>INDEX($E$11:$CY$11,ROWS($D$38:D136))</f>
        <v>8.3333333333333315E-2</v>
      </c>
      <c r="E136" s="108">
        <f>INDEX($E$12:$CY$12,ROWS($D$38:E136))</f>
        <v>8.3333333333333329E-2</v>
      </c>
      <c r="F136" s="108">
        <f>INDEX($E$13:$CY$13,ROWS($D$38:F136))</f>
        <v>8.3333333333333329E-2</v>
      </c>
      <c r="G136" s="108">
        <f>INDEX($E$14:$CY$14,ROWS($D$38:G136))</f>
        <v>8.3333333333333315E-2</v>
      </c>
      <c r="H136" s="108">
        <f>INDEX($E$15:$CY$15,ROWS($D$38:H136))</f>
        <v>8.3333333333333329E-2</v>
      </c>
      <c r="I136" s="108">
        <f>INDEX($E$16:$CY$16,ROWS($D$38:I136))</f>
        <v>8.3333333333333315E-2</v>
      </c>
      <c r="J136" s="108">
        <f>INDEX($E$17:$CY$17,ROWS($D$38:J136))</f>
        <v>8.3333333333333329E-2</v>
      </c>
      <c r="K136" s="108">
        <f>INDEX($E$18:$CY$18,ROWS($D$38:K136))</f>
        <v>8.3333333333333315E-2</v>
      </c>
      <c r="L136" s="108">
        <f>INDEX($E$19:$CY$19,ROWS($D$38:L136))</f>
        <v>8.3333333333333315E-2</v>
      </c>
      <c r="M136" s="108">
        <f>INDEX($E$20:$CY$20,ROWS($D$38:M136))</f>
        <v>8.3333333333333329E-2</v>
      </c>
      <c r="N136" s="108">
        <f>INDEX($E$21:$CY$21,ROWS($D$38:N136))</f>
        <v>8.3333333333333329E-2</v>
      </c>
      <c r="O136" s="108">
        <f>INDEX($E$22:$CY$22,ROWS($D$38:O136))</f>
        <v>8.3333333333333315E-2</v>
      </c>
      <c r="P136" s="108">
        <f>INDEX($E$23:$CY$23,ROWS($D$38:P136))</f>
        <v>0</v>
      </c>
      <c r="Q136" s="108">
        <f>INDEX($E$24:$CY$24,ROWS($D$38:Q136))</f>
        <v>0</v>
      </c>
      <c r="R136" s="108">
        <f>INDEX($E$25:$CY$25,ROWS($D$38:R136))</f>
        <v>0</v>
      </c>
      <c r="S136" s="108">
        <f>INDEX($E$26:$CY$26,ROWS($D$38:S136))</f>
        <v>0</v>
      </c>
      <c r="T136" s="108">
        <f>INDEX($E$27:$CY$27,ROWS($D$38:T136))</f>
        <v>0</v>
      </c>
      <c r="U136" s="108">
        <f>INDEX($E$28:$CY$28,ROWS($D$38:U136))</f>
        <v>0</v>
      </c>
      <c r="V136" s="108">
        <f>INDEX($E$29:$CY$29,ROWS($D$38:V136))</f>
        <v>0</v>
      </c>
      <c r="W136" s="108">
        <f>INDEX($E$30:$CY$30,ROWS($D$38:W136))</f>
        <v>0</v>
      </c>
    </row>
    <row r="137" spans="3:23" x14ac:dyDescent="0.4">
      <c r="E137" s="108"/>
      <c r="F137" s="108"/>
      <c r="G137" s="108"/>
      <c r="H137" s="108"/>
      <c r="I137" s="108"/>
      <c r="J137" s="108"/>
      <c r="K137" s="108"/>
      <c r="L137" s="108"/>
      <c r="M137" s="108"/>
      <c r="N137" s="108"/>
      <c r="O137" s="108"/>
      <c r="P137" s="108"/>
      <c r="Q137" s="108"/>
      <c r="R137" s="108"/>
      <c r="S137" s="108"/>
      <c r="T137" s="108"/>
      <c r="U137" s="108"/>
      <c r="V137" s="108"/>
      <c r="W137" s="108"/>
    </row>
    <row r="138" spans="3:23" x14ac:dyDescent="0.4">
      <c r="E138" s="108"/>
      <c r="F138" s="108"/>
      <c r="G138" s="108"/>
      <c r="H138" s="108"/>
      <c r="I138" s="108"/>
      <c r="J138" s="108"/>
      <c r="K138" s="108"/>
      <c r="L138" s="108"/>
      <c r="M138" s="108"/>
      <c r="N138" s="108"/>
      <c r="O138" s="108"/>
      <c r="P138" s="108"/>
      <c r="Q138" s="108"/>
      <c r="R138" s="108"/>
      <c r="S138" s="108"/>
      <c r="T138" s="108"/>
      <c r="U138" s="108"/>
      <c r="V138" s="108"/>
      <c r="W138" s="108"/>
    </row>
    <row r="139" spans="3:23" x14ac:dyDescent="0.4">
      <c r="E139" s="108"/>
      <c r="F139" s="108"/>
      <c r="G139" s="108"/>
      <c r="H139" s="108"/>
      <c r="I139" s="108"/>
      <c r="J139" s="108"/>
      <c r="K139" s="108"/>
      <c r="L139" s="108"/>
      <c r="M139" s="108"/>
      <c r="N139" s="108"/>
      <c r="O139" s="108"/>
      <c r="P139" s="108"/>
      <c r="Q139" s="108"/>
      <c r="R139" s="108"/>
      <c r="S139" s="108"/>
      <c r="T139" s="108"/>
      <c r="U139" s="108"/>
      <c r="V139" s="108"/>
      <c r="W139" s="108"/>
    </row>
    <row r="140" spans="3:23" x14ac:dyDescent="0.4">
      <c r="E140" s="108"/>
      <c r="F140" s="108"/>
      <c r="G140" s="108"/>
      <c r="H140" s="108"/>
      <c r="I140" s="108"/>
      <c r="J140" s="108"/>
      <c r="K140" s="108"/>
      <c r="L140" s="108"/>
      <c r="M140" s="108"/>
      <c r="N140" s="108"/>
      <c r="O140" s="108"/>
      <c r="P140" s="108"/>
      <c r="Q140" s="108"/>
      <c r="R140" s="108"/>
      <c r="S140" s="108"/>
      <c r="T140" s="108"/>
      <c r="U140" s="108"/>
      <c r="V140" s="108"/>
      <c r="W140" s="108"/>
    </row>
    <row r="141" spans="3:23" x14ac:dyDescent="0.4">
      <c r="E141" s="108"/>
      <c r="F141" s="108"/>
      <c r="G141" s="108"/>
      <c r="H141" s="108"/>
      <c r="I141" s="108"/>
      <c r="J141" s="108"/>
      <c r="K141" s="108"/>
      <c r="L141" s="108"/>
      <c r="M141" s="108"/>
      <c r="N141" s="108"/>
      <c r="O141" s="108"/>
      <c r="P141" s="108"/>
      <c r="Q141" s="108"/>
      <c r="R141" s="108"/>
      <c r="S141" s="108"/>
      <c r="T141" s="108"/>
      <c r="U141" s="108"/>
      <c r="V141" s="108"/>
      <c r="W141" s="108"/>
    </row>
    <row r="142" spans="3:23" x14ac:dyDescent="0.4">
      <c r="E142" s="108"/>
      <c r="F142" s="108"/>
      <c r="G142" s="108"/>
      <c r="H142" s="108"/>
      <c r="I142" s="108"/>
      <c r="J142" s="108"/>
      <c r="K142" s="108"/>
      <c r="L142" s="108"/>
      <c r="M142" s="108"/>
      <c r="N142" s="108"/>
      <c r="O142" s="108"/>
      <c r="P142" s="108"/>
      <c r="Q142" s="108"/>
      <c r="R142" s="108"/>
      <c r="S142" s="108"/>
      <c r="T142" s="108"/>
      <c r="U142" s="108"/>
      <c r="V142" s="108"/>
      <c r="W142" s="108"/>
    </row>
    <row r="143" spans="3:23" x14ac:dyDescent="0.4">
      <c r="E143" s="108"/>
      <c r="F143" s="108"/>
      <c r="G143" s="108"/>
      <c r="H143" s="108"/>
      <c r="I143" s="108"/>
      <c r="J143" s="108"/>
      <c r="K143" s="108"/>
      <c r="L143" s="108"/>
      <c r="M143" s="108"/>
      <c r="N143" s="108"/>
      <c r="O143" s="108"/>
      <c r="P143" s="108"/>
      <c r="Q143" s="108"/>
      <c r="R143" s="108"/>
      <c r="S143" s="108"/>
      <c r="T143" s="108"/>
      <c r="U143" s="108"/>
      <c r="V143" s="108"/>
      <c r="W143" s="108"/>
    </row>
    <row r="144" spans="3:23" x14ac:dyDescent="0.4">
      <c r="E144" s="108"/>
      <c r="F144" s="108"/>
      <c r="G144" s="108"/>
      <c r="H144" s="108"/>
      <c r="I144" s="108"/>
      <c r="J144" s="108"/>
      <c r="K144" s="108"/>
      <c r="L144" s="108"/>
      <c r="M144" s="108"/>
      <c r="N144" s="108"/>
      <c r="O144" s="108"/>
      <c r="P144" s="108"/>
      <c r="Q144" s="108"/>
      <c r="R144" s="108"/>
      <c r="S144" s="108"/>
      <c r="T144" s="108"/>
      <c r="U144" s="108"/>
      <c r="V144" s="108"/>
      <c r="W144" s="108"/>
    </row>
    <row r="145" spans="5:23" x14ac:dyDescent="0.4">
      <c r="E145" s="108"/>
      <c r="F145" s="108"/>
      <c r="G145" s="108"/>
      <c r="H145" s="108"/>
      <c r="I145" s="108"/>
      <c r="J145" s="108"/>
      <c r="K145" s="108"/>
      <c r="L145" s="108"/>
      <c r="M145" s="108"/>
      <c r="N145" s="108"/>
      <c r="O145" s="108"/>
      <c r="P145" s="108"/>
      <c r="Q145" s="108"/>
      <c r="R145" s="108"/>
      <c r="S145" s="108"/>
      <c r="T145" s="108"/>
      <c r="U145" s="108"/>
      <c r="V145" s="108"/>
      <c r="W145" s="108"/>
    </row>
    <row r="146" spans="5:23" x14ac:dyDescent="0.4">
      <c r="E146" s="108"/>
      <c r="F146" s="108"/>
      <c r="G146" s="108"/>
      <c r="H146" s="108"/>
      <c r="I146" s="108"/>
      <c r="J146" s="108"/>
      <c r="K146" s="108"/>
      <c r="L146" s="108"/>
      <c r="M146" s="108"/>
      <c r="N146" s="108"/>
      <c r="O146" s="108"/>
      <c r="P146" s="108"/>
      <c r="Q146" s="108"/>
      <c r="R146" s="108"/>
      <c r="S146" s="108"/>
      <c r="T146" s="108"/>
      <c r="U146" s="108"/>
      <c r="V146" s="108"/>
      <c r="W146" s="108"/>
    </row>
    <row r="147" spans="5:23" x14ac:dyDescent="0.4">
      <c r="E147" s="108"/>
      <c r="F147" s="108"/>
      <c r="G147" s="108"/>
      <c r="H147" s="108"/>
      <c r="I147" s="108"/>
      <c r="J147" s="108"/>
      <c r="K147" s="108"/>
      <c r="L147" s="108"/>
      <c r="M147" s="108"/>
      <c r="N147" s="108"/>
      <c r="O147" s="108"/>
      <c r="P147" s="108"/>
      <c r="Q147" s="108"/>
      <c r="R147" s="108"/>
      <c r="S147" s="108"/>
      <c r="T147" s="108"/>
      <c r="U147" s="108"/>
      <c r="V147" s="108"/>
      <c r="W147" s="108"/>
    </row>
    <row r="148" spans="5:23" x14ac:dyDescent="0.4">
      <c r="E148" s="108"/>
      <c r="F148" s="108"/>
      <c r="G148" s="108"/>
      <c r="H148" s="108"/>
      <c r="I148" s="108"/>
      <c r="J148" s="108"/>
      <c r="K148" s="108"/>
      <c r="L148" s="108"/>
      <c r="M148" s="108"/>
      <c r="N148" s="108"/>
      <c r="O148" s="108"/>
      <c r="P148" s="108"/>
      <c r="Q148" s="108"/>
      <c r="R148" s="108"/>
      <c r="S148" s="108"/>
      <c r="T148" s="108"/>
      <c r="U148" s="108"/>
      <c r="V148" s="108"/>
      <c r="W148" s="108"/>
    </row>
    <row r="149" spans="5:23" x14ac:dyDescent="0.4">
      <c r="E149" s="108"/>
      <c r="F149" s="108"/>
      <c r="G149" s="108"/>
      <c r="H149" s="108"/>
      <c r="I149" s="108"/>
      <c r="J149" s="108"/>
      <c r="K149" s="108"/>
      <c r="L149" s="108"/>
      <c r="M149" s="108"/>
      <c r="N149" s="108"/>
      <c r="O149" s="108"/>
      <c r="P149" s="108"/>
      <c r="Q149" s="108"/>
      <c r="R149" s="108"/>
      <c r="S149" s="108"/>
      <c r="T149" s="108"/>
      <c r="U149" s="108"/>
      <c r="V149" s="108"/>
      <c r="W149" s="108"/>
    </row>
    <row r="150" spans="5:23" x14ac:dyDescent="0.4">
      <c r="E150" s="108"/>
      <c r="F150" s="108"/>
      <c r="G150" s="108"/>
      <c r="H150" s="108"/>
      <c r="I150" s="108"/>
      <c r="J150" s="108"/>
      <c r="K150" s="108"/>
      <c r="L150" s="108"/>
      <c r="M150" s="108"/>
      <c r="N150" s="108"/>
      <c r="O150" s="108"/>
      <c r="P150" s="108"/>
      <c r="Q150" s="108"/>
      <c r="R150" s="108"/>
      <c r="S150" s="108"/>
      <c r="T150" s="108"/>
      <c r="U150" s="108"/>
      <c r="V150" s="108"/>
      <c r="W150" s="108"/>
    </row>
    <row r="151" spans="5:23" x14ac:dyDescent="0.4">
      <c r="E151" s="108"/>
      <c r="F151" s="108"/>
      <c r="G151" s="108"/>
      <c r="H151" s="108"/>
      <c r="I151" s="108"/>
      <c r="J151" s="108"/>
      <c r="K151" s="108"/>
      <c r="L151" s="108"/>
      <c r="M151" s="108"/>
      <c r="N151" s="108"/>
      <c r="O151" s="108"/>
      <c r="P151" s="108"/>
      <c r="Q151" s="108"/>
      <c r="R151" s="108"/>
      <c r="S151" s="108"/>
      <c r="T151" s="108"/>
      <c r="U151" s="108"/>
      <c r="V151" s="108"/>
      <c r="W151" s="108"/>
    </row>
    <row r="152" spans="5:23" x14ac:dyDescent="0.4">
      <c r="E152" s="108"/>
      <c r="F152" s="108"/>
      <c r="G152" s="108"/>
      <c r="H152" s="108"/>
      <c r="I152" s="108"/>
      <c r="J152" s="108"/>
      <c r="K152" s="108"/>
      <c r="L152" s="108"/>
      <c r="M152" s="108"/>
      <c r="N152" s="108"/>
      <c r="O152" s="108"/>
      <c r="P152" s="108"/>
      <c r="Q152" s="108"/>
      <c r="R152" s="108"/>
      <c r="S152" s="108"/>
      <c r="T152" s="108"/>
      <c r="U152" s="108"/>
      <c r="V152" s="108"/>
      <c r="W152" s="108"/>
    </row>
    <row r="153" spans="5:23" x14ac:dyDescent="0.4">
      <c r="E153" s="108"/>
      <c r="F153" s="108"/>
      <c r="G153" s="108"/>
      <c r="H153" s="108"/>
      <c r="I153" s="108"/>
      <c r="J153" s="108"/>
      <c r="K153" s="108"/>
      <c r="L153" s="108"/>
      <c r="M153" s="108"/>
      <c r="N153" s="108"/>
      <c r="O153" s="108"/>
      <c r="P153" s="108"/>
      <c r="Q153" s="108"/>
      <c r="R153" s="108"/>
      <c r="S153" s="108"/>
      <c r="T153" s="108"/>
      <c r="U153" s="108"/>
      <c r="V153" s="108"/>
      <c r="W153" s="108"/>
    </row>
    <row r="154" spans="5:23" x14ac:dyDescent="0.4">
      <c r="E154" s="108"/>
      <c r="F154" s="108"/>
      <c r="G154" s="108"/>
      <c r="H154" s="108"/>
      <c r="I154" s="108"/>
      <c r="J154" s="108"/>
      <c r="K154" s="108"/>
      <c r="L154" s="108"/>
      <c r="M154" s="108"/>
      <c r="N154" s="108"/>
      <c r="O154" s="108"/>
      <c r="P154" s="108"/>
      <c r="Q154" s="108"/>
      <c r="R154" s="108"/>
      <c r="S154" s="108"/>
      <c r="T154" s="108"/>
      <c r="U154" s="108"/>
      <c r="V154" s="108"/>
      <c r="W154" s="108"/>
    </row>
    <row r="155" spans="5:23" x14ac:dyDescent="0.4">
      <c r="E155" s="108"/>
      <c r="F155" s="108"/>
      <c r="G155" s="108"/>
      <c r="H155" s="108"/>
      <c r="I155" s="108"/>
      <c r="J155" s="108"/>
      <c r="K155" s="108"/>
      <c r="L155" s="108"/>
      <c r="M155" s="108"/>
      <c r="N155" s="108"/>
      <c r="O155" s="108"/>
      <c r="P155" s="108"/>
      <c r="Q155" s="108"/>
      <c r="R155" s="108"/>
      <c r="S155" s="108"/>
      <c r="T155" s="108"/>
      <c r="U155" s="108"/>
      <c r="V155" s="108"/>
      <c r="W155" s="108"/>
    </row>
    <row r="156" spans="5:23" x14ac:dyDescent="0.4">
      <c r="E156" s="108"/>
      <c r="F156" s="108"/>
      <c r="G156" s="108"/>
      <c r="H156" s="108"/>
      <c r="I156" s="108"/>
      <c r="J156" s="108"/>
      <c r="K156" s="108"/>
      <c r="L156" s="108"/>
      <c r="M156" s="108"/>
      <c r="N156" s="108"/>
      <c r="O156" s="108"/>
      <c r="P156" s="108"/>
      <c r="Q156" s="108"/>
      <c r="R156" s="108"/>
      <c r="S156" s="108"/>
      <c r="T156" s="108"/>
      <c r="U156" s="108"/>
      <c r="V156" s="108"/>
      <c r="W156" s="108"/>
    </row>
    <row r="157" spans="5:23" x14ac:dyDescent="0.4">
      <c r="E157" s="108"/>
      <c r="F157" s="108"/>
      <c r="G157" s="108"/>
      <c r="H157" s="108"/>
      <c r="I157" s="108"/>
      <c r="J157" s="108"/>
      <c r="K157" s="108"/>
      <c r="L157" s="108"/>
      <c r="M157" s="108"/>
      <c r="N157" s="108"/>
      <c r="O157" s="108"/>
      <c r="P157" s="108"/>
      <c r="Q157" s="108"/>
      <c r="R157" s="108"/>
      <c r="S157" s="108"/>
      <c r="T157" s="108"/>
      <c r="U157" s="108"/>
      <c r="V157" s="108"/>
      <c r="W157" s="108"/>
    </row>
  </sheetData>
  <conditionalFormatting sqref="D11:D30">
    <cfRule type="cellIs" dxfId="2" priority="3" operator="equal">
      <formula>0</formula>
    </cfRule>
  </conditionalFormatting>
  <conditionalFormatting sqref="E11:CY30">
    <cfRule type="cellIs" dxfId="1" priority="2" operator="equal">
      <formula>0</formula>
    </cfRule>
  </conditionalFormatting>
  <conditionalFormatting sqref="D38:W136">
    <cfRule type="cellIs" dxfId="0" priority="1" operat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
  <sheetViews>
    <sheetView workbookViewId="0">
      <selection activeCell="U1" sqref="N1:U12"/>
    </sheetView>
  </sheetViews>
  <sheetFormatPr defaultColWidth="8.84375" defaultRowHeight="14.6" x14ac:dyDescent="0.4"/>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7:B13"/>
  <sheetViews>
    <sheetView workbookViewId="0">
      <selection activeCell="C18" sqref="C18"/>
    </sheetView>
  </sheetViews>
  <sheetFormatPr defaultColWidth="8.84375" defaultRowHeight="14.6" x14ac:dyDescent="0.4"/>
  <sheetData>
    <row r="7" spans="2:2" x14ac:dyDescent="0.4">
      <c r="B7" t="s">
        <v>36</v>
      </c>
    </row>
    <row r="8" spans="2:2" x14ac:dyDescent="0.4">
      <c r="B8" t="s">
        <v>37</v>
      </c>
    </row>
    <row r="9" spans="2:2" x14ac:dyDescent="0.4">
      <c r="B9" t="s">
        <v>38</v>
      </c>
    </row>
    <row r="13" spans="2:2" x14ac:dyDescent="0.4">
      <c r="B13" t="s">
        <v>36</v>
      </c>
    </row>
  </sheetData>
  <dataValidations count="2">
    <dataValidation allowBlank="1" showInputMessage="1" showErrorMessage="1" promptTitle="models" sqref="B7:B9" xr:uid="{00000000-0002-0000-0800-000000000000}"/>
    <dataValidation type="list" allowBlank="1" showInputMessage="1" showErrorMessage="1" sqref="B13" xr:uid="{00000000-0002-0000-0800-000001000000}">
      <formula1>$B$7:$B$9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INPUT</vt:lpstr>
      <vt:lpstr>IA</vt:lpstr>
      <vt:lpstr>Plot data</vt:lpstr>
      <vt:lpstr>Figure 1</vt:lpstr>
      <vt:lpstr>Figure 2</vt:lpstr>
      <vt:lpstr>TUS</vt:lpstr>
      <vt:lpstr>TUS Figure</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MaSch</dc:creator>
  <cp:lastModifiedBy>Maryam Azarian</cp:lastModifiedBy>
  <dcterms:created xsi:type="dcterms:W3CDTF">2016-01-26T17:04:33Z</dcterms:created>
  <dcterms:modified xsi:type="dcterms:W3CDTF">2023-01-02T18:09:12Z</dcterms:modified>
</cp:coreProperties>
</file>