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codeName="ThisWorkbook"/>
  <mc:AlternateContent xmlns:mc="http://schemas.openxmlformats.org/markup-compatibility/2006">
    <mc:Choice Requires="x15">
      <x15ac:absPath xmlns:x15ac="http://schemas.microsoft.com/office/spreadsheetml/2010/11/ac" url="C:\Users\Jordan-Michael\Desktop\"/>
    </mc:Choice>
  </mc:AlternateContent>
  <xr:revisionPtr revIDLastSave="0" documentId="13_ncr:1_{61492195-CB09-4BE0-80CD-CC65DF92FF5E}" xr6:coauthVersionLast="37" xr6:coauthVersionMax="37" xr10:uidLastSave="{00000000-0000-0000-0000-000000000000}"/>
  <bookViews>
    <workbookView xWindow="0" yWindow="0" windowWidth="23040" windowHeight="8778" xr2:uid="{00000000-000D-0000-FFFF-FFFF00000000}"/>
  </bookViews>
  <sheets>
    <sheet name="ProjectSchedule" sheetId="11" r:id="rId1"/>
    <sheet name="About" sheetId="12"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H13" i="11" l="1"/>
  <c r="H19" i="11" l="1"/>
  <c r="H33" i="11" l="1"/>
  <c r="H32" i="11"/>
  <c r="H31" i="11"/>
  <c r="H30" i="11"/>
  <c r="H29" i="11"/>
  <c r="H28" i="11"/>
  <c r="H27" i="11"/>
  <c r="H26" i="11"/>
  <c r="H25" i="11"/>
  <c r="H24" i="11"/>
  <c r="H23" i="11"/>
  <c r="H22" i="11"/>
  <c r="H21" i="11"/>
  <c r="H7" i="11" l="1"/>
  <c r="E9" i="11" l="1"/>
  <c r="E16" i="11" s="1"/>
  <c r="F16" i="11" s="1"/>
  <c r="E17" i="11" s="1"/>
  <c r="F17" i="11" l="1"/>
  <c r="H17" i="11" s="1"/>
  <c r="E10" i="11"/>
  <c r="F10" i="11" s="1"/>
  <c r="I5" i="11"/>
  <c r="H18" i="11"/>
  <c r="H16" i="11"/>
  <c r="H15" i="11"/>
  <c r="H11" i="11"/>
  <c r="H8" i="11"/>
  <c r="H9" i="11" l="1"/>
  <c r="I6" i="11"/>
  <c r="H20" i="11" l="1"/>
  <c r="H10" i="11"/>
  <c r="H12" i="11"/>
  <c r="J5" i="11"/>
  <c r="K5" i="11" s="1"/>
  <c r="L5" i="11" s="1"/>
  <c r="M5" i="11" s="1"/>
  <c r="N5" i="11" s="1"/>
  <c r="O5" i="11" s="1"/>
  <c r="P5" i="11" s="1"/>
  <c r="I4" i="11"/>
  <c r="P4" i="11" l="1"/>
  <c r="Q5" i="11"/>
  <c r="R5" i="11" s="1"/>
  <c r="S5" i="11" s="1"/>
  <c r="T5" i="11" s="1"/>
  <c r="U5" i="11" s="1"/>
  <c r="V5" i="11" s="1"/>
  <c r="W5" i="11" s="1"/>
  <c r="J6" i="11"/>
  <c r="F14" i="11" l="1"/>
  <c r="H14" i="11" s="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H6" authorId="0" shapeId="0" xr:uid="{00000000-0006-0000-0000-000001000000}">
      <text>
        <r>
          <rPr>
            <b/>
            <sz val="9"/>
            <color indexed="81"/>
            <rFont val="Tahoma"/>
            <family val="2"/>
          </rPr>
          <t>DAYS:</t>
        </r>
        <r>
          <rPr>
            <sz val="9"/>
            <color indexed="81"/>
            <rFont val="Tahoma"/>
            <family val="2"/>
          </rPr>
          <t xml:space="preserve">
This column calculates the duration of the task in calendar days. The duration includes both the Start and End dates.</t>
        </r>
      </text>
    </comment>
  </commentList>
</comments>
</file>

<file path=xl/sharedStrings.xml><?xml version="1.0" encoding="utf-8"?>
<sst xmlns="http://schemas.openxmlformats.org/spreadsheetml/2006/main" count="86" uniqueCount="68">
  <si>
    <t>Task 3</t>
  </si>
  <si>
    <t>Task 1</t>
  </si>
  <si>
    <t>Task 2</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</si>
  <si>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</si>
  <si>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</si>
  <si>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</si>
  <si>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</si>
  <si>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</si>
  <si>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</si>
  <si>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</si>
  <si>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</si>
  <si>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</si>
  <si>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</si>
  <si>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</si>
  <si>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</si>
  <si>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</si>
  <si>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</si>
  <si>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</si>
  <si>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</si>
  <si>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</si>
  <si>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</si>
  <si>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</si>
  <si>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</si>
  <si>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</si>
  <si>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Project Lead</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</si>
  <si>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</si>
  <si>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</si>
  <si>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</si>
  <si>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</si>
  <si>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</si>
  <si>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</si>
  <si>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</si>
  <si>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</si>
  <si>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</si>
  <si>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</si>
  <si>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</si>
  <si>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</si>
  <si>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</si>
  <si>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</si>
  <si>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Intro to Senior Project</t>
  </si>
  <si>
    <t>MaNiJo</t>
  </si>
  <si>
    <t>Project Proposal</t>
  </si>
  <si>
    <t>Team</t>
  </si>
  <si>
    <t>Project Choice</t>
  </si>
  <si>
    <t>Week1</t>
  </si>
  <si>
    <t>Week 2</t>
  </si>
  <si>
    <t>Prototype</t>
  </si>
  <si>
    <t>Use Case</t>
  </si>
  <si>
    <t>Week3</t>
  </si>
  <si>
    <t>Modify Prototype Based on Use Case</t>
  </si>
  <si>
    <t>Wiki</t>
  </si>
  <si>
    <t>Week 4</t>
  </si>
  <si>
    <t>Database Design</t>
  </si>
  <si>
    <t>Week 5</t>
  </si>
  <si>
    <t>Midterm Presentation</t>
  </si>
  <si>
    <t>Activity Diagrams</t>
  </si>
  <si>
    <t>Week 6</t>
  </si>
  <si>
    <t>Class Diagrams</t>
  </si>
  <si>
    <t>Week 7</t>
  </si>
  <si>
    <t>Sequence Diagrams</t>
  </si>
  <si>
    <t>Week 8</t>
  </si>
  <si>
    <t>Prepare Gantt Chart for Coding</t>
  </si>
  <si>
    <t>Week 9</t>
  </si>
  <si>
    <t>Wiki Binder Practice for Presentation</t>
  </si>
  <si>
    <t>Week 10</t>
  </si>
  <si>
    <t>Finals</t>
  </si>
  <si>
    <t>Finished Prototype</t>
  </si>
  <si>
    <t>Update Prototype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</si>
</sst>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sz val="11"/>
      <color theme="1"/>
      <name val="Calibri"/>
      <family val="2"/>
      <scheme val="minor"/>
    </font>
    <font>
      <sz val="14"/>
      <color theme="1"/>
      <name val="Calibri"/>
      <family val="2"/>
      <scheme val="minor"/>
    </font>
    <font>
      <sz val="9"/>
      <name val="Calibri"/>
      <family val="2"/>
      <scheme val="minor"/>
    </font>
    <font>
      <sz val="9"/>
      <color indexed="81"/>
      <name val="Tahoma"/>
      <family val="2"/>
    </font>
    <font>
      <b/>
      <sz val="9"/>
      <color indexed="81"/>
      <name val="Tahoma"/>
      <family val="2"/>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3">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7" fillId="0" borderId="0" applyFont="0" applyFill="0" applyBorder="0" applyAlignment="0" applyProtection="0"/>
    <xf numFmtId="0" fontId="22" fillId="0" borderId="0"/>
    <xf numFmtId="43" fontId="7" fillId="0" borderId="3" applyFont="0" applyFill="0" applyAlignment="0" applyProtection="0"/>
    <xf numFmtId="0" fontId="13" fillId="0" borderId="0" applyNumberFormat="0" applyFill="0" applyBorder="0" applyAlignment="0" applyProtection="0"/>
    <xf numFmtId="0" fontId="8" fillId="0" borderId="0" applyNumberFormat="0" applyFill="0" applyAlignment="0" applyProtection="0"/>
    <xf numFmtId="0" fontId="8" fillId="0" borderId="0" applyNumberFormat="0" applyFill="0" applyProtection="0">
      <alignment vertical="top"/>
    </xf>
    <xf numFmtId="0" fontId="7" fillId="0" borderId="0" applyNumberFormat="0" applyFill="0" applyProtection="0">
      <alignment horizontal="right" indent="1"/>
    </xf>
    <xf numFmtId="165" fontId="7" fillId="0" borderId="3">
      <alignment horizontal="center" vertical="center"/>
    </xf>
    <xf numFmtId="164" fontId="7" fillId="0" borderId="2" applyFill="0">
      <alignment horizontal="center" vertical="center"/>
    </xf>
    <xf numFmtId="0" fontId="7" fillId="0" borderId="2" applyFill="0">
      <alignment horizontal="center" vertical="center"/>
    </xf>
    <xf numFmtId="0" fontId="7" fillId="0" borderId="2" applyFill="0">
      <alignment horizontal="left" vertical="center" indent="2"/>
    </xf>
  </cellStyleXfs>
  <cellXfs count="83">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NumberFormat="1" applyBorder="1" applyAlignment="1">
      <alignment horizontal="center" vertical="center"/>
    </xf>
    <xf numFmtId="0" fontId="6" fillId="12" borderId="1" xfId="0" applyFont="1" applyFill="1" applyBorder="1" applyAlignment="1">
      <alignment horizontal="left" vertical="center" indent="1"/>
    </xf>
    <xf numFmtId="0" fontId="6" fillId="12" borderId="1" xfId="0" applyFont="1" applyFill="1" applyBorder="1" applyAlignment="1">
      <alignment horizontal="center" vertical="center" wrapText="1"/>
    </xf>
    <xf numFmtId="167" fontId="9" fillId="6" borderId="0" xfId="0" applyNumberFormat="1" applyFont="1" applyFill="1" applyBorder="1" applyAlignment="1">
      <alignment horizontal="center" vertical="center"/>
    </xf>
    <xf numFmtId="167" fontId="9" fillId="6" borderId="6" xfId="0" applyNumberFormat="1" applyFont="1" applyFill="1" applyBorder="1" applyAlignment="1">
      <alignment horizontal="center" vertical="center"/>
    </xf>
    <xf numFmtId="167" fontId="9" fillId="6" borderId="7" xfId="0" applyNumberFormat="1" applyFont="1" applyFill="1" applyBorder="1" applyAlignment="1">
      <alignment horizontal="center" vertical="center"/>
    </xf>
    <xf numFmtId="0" fontId="12" fillId="11" borderId="8" xfId="0" applyFont="1" applyFill="1" applyBorder="1" applyAlignment="1">
      <alignment horizontal="center" vertical="center" shrinkToFit="1"/>
    </xf>
    <xf numFmtId="0" fontId="14" fillId="0" borderId="0" xfId="0" applyFont="1"/>
    <xf numFmtId="0" fontId="4" fillId="0" borderId="2" xfId="0" applyNumberFormat="1" applyFont="1" applyFill="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164" fontId="0" fillId="7" borderId="2" xfId="0" applyNumberFormat="1" applyFont="1" applyFill="1" applyBorder="1" applyAlignment="1">
      <alignment horizontal="center" vertical="center"/>
    </xf>
    <xf numFmtId="164" fontId="4" fillId="7" borderId="2" xfId="0" applyNumberFormat="1" applyFont="1" applyFill="1" applyBorder="1" applyAlignment="1">
      <alignment horizontal="center" vertical="center"/>
    </xf>
    <xf numFmtId="9" fontId="4" fillId="2" borderId="2" xfId="2" applyFont="1" applyFill="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164" fontId="0" fillId="8" borderId="2" xfId="0" applyNumberFormat="1" applyFont="1" applyFill="1" applyBorder="1" applyAlignment="1">
      <alignment horizontal="center" vertical="center"/>
    </xf>
    <xf numFmtId="164" fontId="4" fillId="8" borderId="2" xfId="0" applyNumberFormat="1" applyFont="1" applyFill="1" applyBorder="1" applyAlignment="1">
      <alignment horizontal="center" vertical="center"/>
    </xf>
    <xf numFmtId="9" fontId="4" fillId="3"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164" fontId="0" fillId="5" borderId="2" xfId="0" applyNumberFormat="1" applyFont="1" applyFill="1" applyBorder="1" applyAlignment="1">
      <alignment horizontal="center" vertical="center"/>
    </xf>
    <xf numFmtId="164" fontId="4" fillId="5" borderId="2" xfId="0" applyNumberFormat="1" applyFont="1" applyFill="1" applyBorder="1" applyAlignment="1">
      <alignment horizontal="center" vertical="center"/>
    </xf>
    <xf numFmtId="9" fontId="4" fillId="10"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164" fontId="0" fillId="4" borderId="2" xfId="0" applyNumberFormat="1" applyFont="1" applyFill="1" applyBorder="1" applyAlignment="1">
      <alignment horizontal="center" vertical="center"/>
    </xf>
    <xf numFmtId="164" fontId="4" fillId="4" borderId="2" xfId="0" applyNumberFormat="1" applyFont="1" applyFill="1" applyBorder="1" applyAlignment="1">
      <alignment horizontal="center" vertical="center"/>
    </xf>
    <xf numFmtId="9" fontId="4" fillId="9" borderId="2" xfId="2"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2" fillId="0" borderId="0" xfId="0" applyFont="1" applyAlignment="1">
      <alignment horizontal="center" vertical="center"/>
    </xf>
    <xf numFmtId="0" fontId="2" fillId="0" borderId="0" xfId="0" applyFont="1" applyAlignment="1" applyProtection="1">
      <alignment vertical="top"/>
    </xf>
    <xf numFmtId="0" fontId="2" fillId="0" borderId="0" xfId="0" applyFont="1"/>
    <xf numFmtId="0" fontId="16" fillId="0" borderId="0" xfId="0" applyFont="1" applyAlignment="1" applyProtection="1">
      <alignment horizontal="left" vertical="center"/>
    </xf>
    <xf numFmtId="0" fontId="17" fillId="0" borderId="0" xfId="0" applyFont="1" applyAlignment="1">
      <alignment horizontal="left" vertical="center"/>
    </xf>
    <xf numFmtId="0" fontId="19" fillId="0" borderId="0" xfId="0" applyFont="1"/>
    <xf numFmtId="0" fontId="2" fillId="0" borderId="0" xfId="0" applyFont="1" applyAlignment="1">
      <alignment vertical="top"/>
    </xf>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3"/>
    <xf numFmtId="0" fontId="22" fillId="0" borderId="0" xfId="3" applyAlignment="1">
      <alignment wrapText="1"/>
    </xf>
    <xf numFmtId="0" fontId="15" fillId="0" borderId="0" xfId="1" applyFont="1" applyAlignment="1" applyProtection="1">
      <alignment vertical="top"/>
    </xf>
    <xf numFmtId="0" fontId="0" fillId="0" borderId="0" xfId="0" applyAlignment="1">
      <alignment wrapText="1"/>
    </xf>
    <xf numFmtId="0" fontId="13" fillId="0" borderId="0" xfId="5" applyAlignment="1">
      <alignment horizontal="left"/>
    </xf>
    <xf numFmtId="0" fontId="8" fillId="0" borderId="0" xfId="6"/>
    <xf numFmtId="0" fontId="8" fillId="0" borderId="0" xfId="7">
      <alignment vertical="top"/>
    </xf>
    <xf numFmtId="164" fontId="7" fillId="2" borderId="2" xfId="10" applyFill="1">
      <alignment horizontal="center" vertical="center"/>
    </xf>
    <xf numFmtId="164" fontId="7" fillId="3" borderId="2" xfId="10" applyFill="1">
      <alignment horizontal="center" vertical="center"/>
    </xf>
    <xf numFmtId="164" fontId="7" fillId="10" borderId="2" xfId="10" applyFill="1">
      <alignment horizontal="center" vertical="center"/>
    </xf>
    <xf numFmtId="164" fontId="7" fillId="9" borderId="2" xfId="10" applyFill="1">
      <alignment horizontal="center" vertical="center"/>
    </xf>
    <xf numFmtId="0" fontId="7" fillId="7" borderId="2" xfId="11" applyFill="1">
      <alignment horizontal="center" vertical="center"/>
    </xf>
    <xf numFmtId="0" fontId="7" fillId="2" borderId="2" xfId="11" applyFill="1">
      <alignment horizontal="center" vertical="center"/>
    </xf>
    <xf numFmtId="0" fontId="7" fillId="8" borderId="2" xfId="11" applyFill="1">
      <alignment horizontal="center" vertical="center"/>
    </xf>
    <xf numFmtId="0" fontId="7" fillId="5" borderId="2" xfId="11" applyFill="1">
      <alignment horizontal="center" vertical="center"/>
    </xf>
    <xf numFmtId="0" fontId="7" fillId="4" borderId="2" xfId="11" applyFill="1">
      <alignment horizontal="center" vertical="center"/>
    </xf>
    <xf numFmtId="0" fontId="7" fillId="3" borderId="2" xfId="12" applyFill="1">
      <alignment horizontal="left" vertical="center" indent="2"/>
    </xf>
    <xf numFmtId="0" fontId="7" fillId="10" borderId="2" xfId="12" applyFill="1">
      <alignment horizontal="left" vertical="center" indent="2"/>
    </xf>
    <xf numFmtId="0" fontId="7" fillId="9" borderId="2" xfId="12" applyFill="1">
      <alignment horizontal="left" vertical="center" indent="2"/>
    </xf>
    <xf numFmtId="0" fontId="0" fillId="2" borderId="2" xfId="11" applyFont="1" applyFill="1" applyAlignment="1">
      <alignment horizontal="center" vertical="center" wrapText="1"/>
    </xf>
    <xf numFmtId="0" fontId="0" fillId="2" borderId="2" xfId="12" applyFont="1" applyFill="1">
      <alignment horizontal="left" vertical="center" indent="2"/>
    </xf>
    <xf numFmtId="0" fontId="0" fillId="3" borderId="2" xfId="11" applyFont="1" applyFill="1">
      <alignment horizontal="center" vertical="center"/>
    </xf>
    <xf numFmtId="0" fontId="0" fillId="10" borderId="2" xfId="11" applyFont="1" applyFill="1">
      <alignment horizontal="center" vertical="center"/>
    </xf>
    <xf numFmtId="0" fontId="0" fillId="9" borderId="2" xfId="11" applyFont="1" applyFill="1">
      <alignment horizontal="center" vertical="center"/>
    </xf>
    <xf numFmtId="164" fontId="0" fillId="9" borderId="2" xfId="10" applyFont="1" applyFill="1">
      <alignment horizontal="center" vertical="center"/>
    </xf>
    <xf numFmtId="0" fontId="0" fillId="10" borderId="2" xfId="12" applyFont="1" applyFill="1">
      <alignment horizontal="left" vertical="center" indent="2"/>
    </xf>
    <xf numFmtId="0" fontId="7" fillId="0" borderId="0" xfId="8">
      <alignment horizontal="right" indent="1"/>
    </xf>
    <xf numFmtId="0" fontId="7" fillId="0" borderId="7" xfId="8" applyBorder="1">
      <alignment horizontal="right" indent="1"/>
    </xf>
    <xf numFmtId="0" fontId="0" fillId="0" borderId="10" xfId="0" applyBorder="1"/>
    <xf numFmtId="166" fontId="0" fillId="6" borderId="4" xfId="0" applyNumberFormat="1" applyFont="1" applyFill="1" applyBorder="1" applyAlignment="1">
      <alignment horizontal="left" vertical="center" wrapText="1" indent="1"/>
    </xf>
    <xf numFmtId="166" fontId="0" fillId="6" borderId="1" xfId="0" applyNumberFormat="1" applyFont="1" applyFill="1" applyBorder="1" applyAlignment="1">
      <alignment horizontal="left" vertical="center" wrapText="1" indent="1"/>
    </xf>
    <xf numFmtId="166" fontId="0" fillId="6" borderId="5" xfId="0" applyNumberFormat="1" applyFont="1" applyFill="1" applyBorder="1" applyAlignment="1">
      <alignment horizontal="left" vertical="center" wrapText="1" indent="1"/>
    </xf>
    <xf numFmtId="165" fontId="7" fillId="0" borderId="3" xfId="9">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36">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35"/>
      <tableStyleElement type="headerRow" dxfId="34"/>
      <tableStyleElement type="totalRow" dxfId="33"/>
      <tableStyleElement type="firstColumn" dxfId="32"/>
      <tableStyleElement type="lastColumn" dxfId="31"/>
      <tableStyleElement type="firstRowStripe" dxfId="30"/>
      <tableStyleElement type="secondRowStripe" dxfId="29"/>
      <tableStyleElement type="firstColumnStripe" dxfId="28"/>
      <tableStyleElement type="secondColumnStripe" dxfId="2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3"/>
  <sheetViews>
    <sheetView showGridLines="0" tabSelected="1" showRuler="0" topLeftCell="B1" zoomScale="60" zoomScaleNormal="60" zoomScalePageLayoutView="70" workbookViewId="0">
      <pane ySplit="6" topLeftCell="A12" activePane="bottomLeft" state="frozen"/>
      <selection pane="bottomLeft" activeCell="BM4" sqref="BM4"/>
    </sheetView>
  </sheetViews>
  <sheetFormatPr defaultRowHeight="30" customHeight="1" x14ac:dyDescent="0.55000000000000004"/>
  <cols>
    <col min="1" max="1" width="2.68359375" style="50" customWidth="1"/>
    <col min="2" max="2" width="17.26171875" customWidth="1"/>
    <col min="3" max="3" width="32.41796875" customWidth="1"/>
    <col min="4" max="4" width="10.68359375" customWidth="1"/>
    <col min="5" max="5" width="10.41796875" style="5" customWidth="1"/>
    <col min="6" max="6" width="10.41796875" customWidth="1"/>
    <col min="7" max="7" width="2.68359375" customWidth="1"/>
    <col min="8" max="8" width="6.15625" hidden="1" customWidth="1"/>
    <col min="9" max="64" width="2.578125" customWidth="1"/>
    <col min="69" max="70" width="10.26171875"/>
  </cols>
  <sheetData>
    <row r="1" spans="1:64" ht="30" customHeight="1" x14ac:dyDescent="1.05">
      <c r="A1" s="51" t="s">
        <v>30</v>
      </c>
      <c r="B1" s="54" t="s">
        <v>39</v>
      </c>
      <c r="C1" s="1"/>
      <c r="D1" s="2"/>
      <c r="E1" s="4"/>
      <c r="F1" s="37"/>
      <c r="H1" s="2"/>
      <c r="I1" s="13"/>
    </row>
    <row r="2" spans="1:64" ht="30" customHeight="1" x14ac:dyDescent="0.7">
      <c r="A2" s="50" t="s">
        <v>27</v>
      </c>
      <c r="B2" s="55" t="s">
        <v>40</v>
      </c>
      <c r="I2" s="52"/>
    </row>
    <row r="3" spans="1:64" ht="30" customHeight="1" x14ac:dyDescent="0.55000000000000004">
      <c r="A3" s="50" t="s">
        <v>31</v>
      </c>
      <c r="B3" s="56" t="s">
        <v>24</v>
      </c>
      <c r="C3" s="76" t="s">
        <v>3</v>
      </c>
      <c r="D3" s="77"/>
      <c r="E3" s="82">
        <v>43374</v>
      </c>
      <c r="F3" s="82"/>
    </row>
    <row r="4" spans="1:64" ht="30" customHeight="1" x14ac:dyDescent="0.55000000000000004">
      <c r="A4" s="51" t="s">
        <v>32</v>
      </c>
      <c r="C4" s="76" t="s">
        <v>10</v>
      </c>
      <c r="D4" s="77"/>
      <c r="E4" s="6">
        <v>1</v>
      </c>
      <c r="I4" s="79">
        <f>I5</f>
        <v>43374</v>
      </c>
      <c r="J4" s="80"/>
      <c r="K4" s="80"/>
      <c r="L4" s="80"/>
      <c r="M4" s="80"/>
      <c r="N4" s="80"/>
      <c r="O4" s="81"/>
      <c r="P4" s="79">
        <f>P5</f>
        <v>43381</v>
      </c>
      <c r="Q4" s="80"/>
      <c r="R4" s="80"/>
      <c r="S4" s="80"/>
      <c r="T4" s="80"/>
      <c r="U4" s="80"/>
      <c r="V4" s="81"/>
      <c r="W4" s="79">
        <f>W5</f>
        <v>43388</v>
      </c>
      <c r="X4" s="80"/>
      <c r="Y4" s="80"/>
      <c r="Z4" s="80"/>
      <c r="AA4" s="80"/>
      <c r="AB4" s="80"/>
      <c r="AC4" s="81"/>
      <c r="AD4" s="79">
        <f>AD5</f>
        <v>43395</v>
      </c>
      <c r="AE4" s="80"/>
      <c r="AF4" s="80"/>
      <c r="AG4" s="80"/>
      <c r="AH4" s="80"/>
      <c r="AI4" s="80"/>
      <c r="AJ4" s="81"/>
      <c r="AK4" s="79">
        <f>AK5</f>
        <v>43402</v>
      </c>
      <c r="AL4" s="80"/>
      <c r="AM4" s="80"/>
      <c r="AN4" s="80"/>
      <c r="AO4" s="80"/>
      <c r="AP4" s="80"/>
      <c r="AQ4" s="81"/>
      <c r="AR4" s="79">
        <f>AR5</f>
        <v>43409</v>
      </c>
      <c r="AS4" s="80"/>
      <c r="AT4" s="80"/>
      <c r="AU4" s="80"/>
      <c r="AV4" s="80"/>
      <c r="AW4" s="80"/>
      <c r="AX4" s="81"/>
      <c r="AY4" s="79">
        <f>AY5</f>
        <v>43416</v>
      </c>
      <c r="AZ4" s="80"/>
      <c r="BA4" s="80"/>
      <c r="BB4" s="80"/>
      <c r="BC4" s="80"/>
      <c r="BD4" s="80"/>
      <c r="BE4" s="81"/>
      <c r="BF4" s="79">
        <f>BF5</f>
        <v>43423</v>
      </c>
      <c r="BG4" s="80"/>
      <c r="BH4" s="80"/>
      <c r="BI4" s="80"/>
      <c r="BJ4" s="80"/>
      <c r="BK4" s="80"/>
      <c r="BL4" s="81"/>
    </row>
    <row r="5" spans="1:64" ht="15" customHeight="1" x14ac:dyDescent="0.55000000000000004">
      <c r="A5" s="51" t="s">
        <v>33</v>
      </c>
      <c r="B5" s="78"/>
      <c r="C5" s="78"/>
      <c r="D5" s="78"/>
      <c r="E5" s="78"/>
      <c r="F5" s="78"/>
      <c r="G5" s="78"/>
      <c r="I5" s="10">
        <f>Project_Start-WEEKDAY(Project_Start,1)+2+7*(Display_Week-1)</f>
        <v>43374</v>
      </c>
      <c r="J5" s="9">
        <f>I5+1</f>
        <v>43375</v>
      </c>
      <c r="K5" s="9">
        <f t="shared" ref="K5:AX5" si="0">J5+1</f>
        <v>43376</v>
      </c>
      <c r="L5" s="9">
        <f t="shared" si="0"/>
        <v>43377</v>
      </c>
      <c r="M5" s="9">
        <f t="shared" si="0"/>
        <v>43378</v>
      </c>
      <c r="N5" s="9">
        <f t="shared" si="0"/>
        <v>43379</v>
      </c>
      <c r="O5" s="11">
        <f t="shared" si="0"/>
        <v>43380</v>
      </c>
      <c r="P5" s="10">
        <f>O5+1</f>
        <v>43381</v>
      </c>
      <c r="Q5" s="9">
        <f>P5+1</f>
        <v>43382</v>
      </c>
      <c r="R5" s="9">
        <f t="shared" si="0"/>
        <v>43383</v>
      </c>
      <c r="S5" s="9">
        <f t="shared" si="0"/>
        <v>43384</v>
      </c>
      <c r="T5" s="9">
        <f t="shared" si="0"/>
        <v>43385</v>
      </c>
      <c r="U5" s="9">
        <f t="shared" si="0"/>
        <v>43386</v>
      </c>
      <c r="V5" s="11">
        <f t="shared" si="0"/>
        <v>43387</v>
      </c>
      <c r="W5" s="10">
        <f>V5+1</f>
        <v>43388</v>
      </c>
      <c r="X5" s="9">
        <f>W5+1</f>
        <v>43389</v>
      </c>
      <c r="Y5" s="9">
        <f t="shared" si="0"/>
        <v>43390</v>
      </c>
      <c r="Z5" s="9">
        <f t="shared" si="0"/>
        <v>43391</v>
      </c>
      <c r="AA5" s="9">
        <f t="shared" si="0"/>
        <v>43392</v>
      </c>
      <c r="AB5" s="9">
        <f t="shared" si="0"/>
        <v>43393</v>
      </c>
      <c r="AC5" s="11">
        <f t="shared" si="0"/>
        <v>43394</v>
      </c>
      <c r="AD5" s="10">
        <f>AC5+1</f>
        <v>43395</v>
      </c>
      <c r="AE5" s="9">
        <f>AD5+1</f>
        <v>43396</v>
      </c>
      <c r="AF5" s="9">
        <f t="shared" si="0"/>
        <v>43397</v>
      </c>
      <c r="AG5" s="9">
        <f t="shared" si="0"/>
        <v>43398</v>
      </c>
      <c r="AH5" s="9">
        <f t="shared" si="0"/>
        <v>43399</v>
      </c>
      <c r="AI5" s="9">
        <f t="shared" si="0"/>
        <v>43400</v>
      </c>
      <c r="AJ5" s="11">
        <f t="shared" si="0"/>
        <v>43401</v>
      </c>
      <c r="AK5" s="10">
        <f>AJ5+1</f>
        <v>43402</v>
      </c>
      <c r="AL5" s="9">
        <f>AK5+1</f>
        <v>43403</v>
      </c>
      <c r="AM5" s="9">
        <f t="shared" si="0"/>
        <v>43404</v>
      </c>
      <c r="AN5" s="9">
        <f t="shared" si="0"/>
        <v>43405</v>
      </c>
      <c r="AO5" s="9">
        <f t="shared" si="0"/>
        <v>43406</v>
      </c>
      <c r="AP5" s="9">
        <f t="shared" si="0"/>
        <v>43407</v>
      </c>
      <c r="AQ5" s="11">
        <f t="shared" si="0"/>
        <v>43408</v>
      </c>
      <c r="AR5" s="10">
        <f>AQ5+1</f>
        <v>43409</v>
      </c>
      <c r="AS5" s="9">
        <f>AR5+1</f>
        <v>43410</v>
      </c>
      <c r="AT5" s="9">
        <f t="shared" si="0"/>
        <v>43411</v>
      </c>
      <c r="AU5" s="9">
        <f t="shared" si="0"/>
        <v>43412</v>
      </c>
      <c r="AV5" s="9">
        <f t="shared" si="0"/>
        <v>43413</v>
      </c>
      <c r="AW5" s="9">
        <f t="shared" si="0"/>
        <v>43414</v>
      </c>
      <c r="AX5" s="11">
        <f t="shared" si="0"/>
        <v>43415</v>
      </c>
      <c r="AY5" s="10">
        <f>AX5+1</f>
        <v>43416</v>
      </c>
      <c r="AZ5" s="9">
        <f>AY5+1</f>
        <v>43417</v>
      </c>
      <c r="BA5" s="9">
        <f t="shared" ref="BA5:BE5" si="1">AZ5+1</f>
        <v>43418</v>
      </c>
      <c r="BB5" s="9">
        <f t="shared" si="1"/>
        <v>43419</v>
      </c>
      <c r="BC5" s="9">
        <f t="shared" si="1"/>
        <v>43420</v>
      </c>
      <c r="BD5" s="9">
        <f t="shared" si="1"/>
        <v>43421</v>
      </c>
      <c r="BE5" s="11">
        <f t="shared" si="1"/>
        <v>43422</v>
      </c>
      <c r="BF5" s="10">
        <f>BE5+1</f>
        <v>43423</v>
      </c>
      <c r="BG5" s="9">
        <f>BF5+1</f>
        <v>43424</v>
      </c>
      <c r="BH5" s="9">
        <f t="shared" ref="BH5:BL5" si="2">BG5+1</f>
        <v>43425</v>
      </c>
      <c r="BI5" s="9">
        <f t="shared" si="2"/>
        <v>43426</v>
      </c>
      <c r="BJ5" s="9">
        <f t="shared" si="2"/>
        <v>43427</v>
      </c>
      <c r="BK5" s="9">
        <f t="shared" si="2"/>
        <v>43428</v>
      </c>
      <c r="BL5" s="11">
        <f t="shared" si="2"/>
        <v>43429</v>
      </c>
    </row>
    <row r="6" spans="1:64" ht="30" customHeight="1" thickBot="1" x14ac:dyDescent="0.6">
      <c r="A6" s="51" t="s">
        <v>34</v>
      </c>
      <c r="B6" s="7" t="s">
        <v>11</v>
      </c>
      <c r="C6" s="8" t="s">
        <v>5</v>
      </c>
      <c r="D6" s="8" t="s">
        <v>4</v>
      </c>
      <c r="E6" s="8" t="s">
        <v>7</v>
      </c>
      <c r="F6" s="8" t="s">
        <v>8</v>
      </c>
      <c r="G6" s="8"/>
      <c r="H6" s="8" t="s">
        <v>9</v>
      </c>
      <c r="I6" s="12" t="str">
        <f t="shared" ref="I6" si="3">LEFT(TEXT(I5,"ddd"),1)</f>
        <v>M</v>
      </c>
      <c r="J6" s="12" t="str">
        <f t="shared" ref="J6:AR6" si="4">LEFT(TEXT(J5,"ddd"),1)</f>
        <v>T</v>
      </c>
      <c r="K6" s="12" t="str">
        <f t="shared" si="4"/>
        <v>W</v>
      </c>
      <c r="L6" s="12" t="str">
        <f t="shared" si="4"/>
        <v>T</v>
      </c>
      <c r="M6" s="12" t="str">
        <f t="shared" si="4"/>
        <v>F</v>
      </c>
      <c r="N6" s="12" t="str">
        <f t="shared" si="4"/>
        <v>S</v>
      </c>
      <c r="O6" s="12" t="str">
        <f t="shared" si="4"/>
        <v>S</v>
      </c>
      <c r="P6" s="12" t="str">
        <f t="shared" si="4"/>
        <v>M</v>
      </c>
      <c r="Q6" s="12" t="str">
        <f t="shared" si="4"/>
        <v>T</v>
      </c>
      <c r="R6" s="12" t="str">
        <f t="shared" si="4"/>
        <v>W</v>
      </c>
      <c r="S6" s="12" t="str">
        <f t="shared" si="4"/>
        <v>T</v>
      </c>
      <c r="T6" s="12" t="str">
        <f t="shared" si="4"/>
        <v>F</v>
      </c>
      <c r="U6" s="12" t="str">
        <f t="shared" si="4"/>
        <v>S</v>
      </c>
      <c r="V6" s="12" t="str">
        <f t="shared" si="4"/>
        <v>S</v>
      </c>
      <c r="W6" s="12" t="str">
        <f t="shared" si="4"/>
        <v>M</v>
      </c>
      <c r="X6" s="12" t="str">
        <f t="shared" si="4"/>
        <v>T</v>
      </c>
      <c r="Y6" s="12" t="str">
        <f t="shared" si="4"/>
        <v>W</v>
      </c>
      <c r="Z6" s="12" t="str">
        <f t="shared" si="4"/>
        <v>T</v>
      </c>
      <c r="AA6" s="12" t="str">
        <f t="shared" si="4"/>
        <v>F</v>
      </c>
      <c r="AB6" s="12" t="str">
        <f t="shared" si="4"/>
        <v>S</v>
      </c>
      <c r="AC6" s="12" t="str">
        <f t="shared" si="4"/>
        <v>S</v>
      </c>
      <c r="AD6" s="12" t="str">
        <f t="shared" si="4"/>
        <v>M</v>
      </c>
      <c r="AE6" s="12" t="str">
        <f t="shared" si="4"/>
        <v>T</v>
      </c>
      <c r="AF6" s="12" t="str">
        <f t="shared" si="4"/>
        <v>W</v>
      </c>
      <c r="AG6" s="12" t="str">
        <f t="shared" si="4"/>
        <v>T</v>
      </c>
      <c r="AH6" s="12" t="str">
        <f t="shared" si="4"/>
        <v>F</v>
      </c>
      <c r="AI6" s="12" t="str">
        <f t="shared" si="4"/>
        <v>S</v>
      </c>
      <c r="AJ6" s="12" t="str">
        <f t="shared" si="4"/>
        <v>S</v>
      </c>
      <c r="AK6" s="12" t="str">
        <f t="shared" si="4"/>
        <v>M</v>
      </c>
      <c r="AL6" s="12" t="str">
        <f t="shared" si="4"/>
        <v>T</v>
      </c>
      <c r="AM6" s="12" t="str">
        <f t="shared" si="4"/>
        <v>W</v>
      </c>
      <c r="AN6" s="12" t="str">
        <f t="shared" si="4"/>
        <v>T</v>
      </c>
      <c r="AO6" s="12" t="str">
        <f t="shared" si="4"/>
        <v>F</v>
      </c>
      <c r="AP6" s="12" t="str">
        <f t="shared" si="4"/>
        <v>S</v>
      </c>
      <c r="AQ6" s="12" t="str">
        <f t="shared" si="4"/>
        <v>S</v>
      </c>
      <c r="AR6" s="12" t="str">
        <f t="shared" si="4"/>
        <v>M</v>
      </c>
      <c r="AS6" s="12" t="str">
        <f t="shared" ref="AS6:BL6" si="5">LEFT(TEXT(AS5,"ddd"),1)</f>
        <v>T</v>
      </c>
      <c r="AT6" s="12" t="str">
        <f t="shared" si="5"/>
        <v>W</v>
      </c>
      <c r="AU6" s="12" t="str">
        <f t="shared" si="5"/>
        <v>T</v>
      </c>
      <c r="AV6" s="12" t="str">
        <f t="shared" si="5"/>
        <v>F</v>
      </c>
      <c r="AW6" s="12" t="str">
        <f t="shared" si="5"/>
        <v>S</v>
      </c>
      <c r="AX6" s="12" t="str">
        <f t="shared" si="5"/>
        <v>S</v>
      </c>
      <c r="AY6" s="12" t="str">
        <f t="shared" si="5"/>
        <v>M</v>
      </c>
      <c r="AZ6" s="12" t="str">
        <f t="shared" si="5"/>
        <v>T</v>
      </c>
      <c r="BA6" s="12" t="str">
        <f t="shared" si="5"/>
        <v>W</v>
      </c>
      <c r="BB6" s="12" t="str">
        <f t="shared" si="5"/>
        <v>T</v>
      </c>
      <c r="BC6" s="12" t="str">
        <f t="shared" si="5"/>
        <v>F</v>
      </c>
      <c r="BD6" s="12" t="str">
        <f t="shared" si="5"/>
        <v>S</v>
      </c>
      <c r="BE6" s="12" t="str">
        <f t="shared" si="5"/>
        <v>S</v>
      </c>
      <c r="BF6" s="12" t="str">
        <f t="shared" si="5"/>
        <v>M</v>
      </c>
      <c r="BG6" s="12" t="str">
        <f t="shared" si="5"/>
        <v>T</v>
      </c>
      <c r="BH6" s="12" t="str">
        <f t="shared" si="5"/>
        <v>W</v>
      </c>
      <c r="BI6" s="12" t="str">
        <f t="shared" si="5"/>
        <v>T</v>
      </c>
      <c r="BJ6" s="12" t="str">
        <f t="shared" si="5"/>
        <v>F</v>
      </c>
      <c r="BK6" s="12" t="str">
        <f t="shared" si="5"/>
        <v>S</v>
      </c>
      <c r="BL6" s="12" t="str">
        <f t="shared" si="5"/>
        <v>S</v>
      </c>
    </row>
    <row r="7" spans="1:64" ht="30" hidden="1" customHeight="1" thickBot="1" x14ac:dyDescent="0.6">
      <c r="A7" s="50" t="s">
        <v>29</v>
      </c>
      <c r="C7" s="53"/>
      <c r="E7"/>
      <c r="H7" t="str">
        <f>IF(OR(ISBLANK(task_start),ISBLANK(task_end)),"",task_end-task_start+1)</f>
        <v/>
      </c>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row>
    <row r="8" spans="1:64" s="3" customFormat="1" ht="30" customHeight="1" thickBot="1" x14ac:dyDescent="0.6">
      <c r="A8" s="51" t="s">
        <v>35</v>
      </c>
      <c r="B8" s="15" t="s">
        <v>44</v>
      </c>
      <c r="C8" s="61"/>
      <c r="D8" s="16"/>
      <c r="E8" s="17"/>
      <c r="F8" s="18"/>
      <c r="G8" s="14"/>
      <c r="H8" s="14" t="str">
        <f t="shared" ref="H8:H33" si="6">IF(OR(ISBLANK(task_start),ISBLANK(task_end)),"",task_end-task_start+1)</f>
        <v/>
      </c>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row>
    <row r="9" spans="1:64" s="3" customFormat="1" ht="30" customHeight="1" thickBot="1" x14ac:dyDescent="0.6">
      <c r="A9" s="51" t="s">
        <v>36</v>
      </c>
      <c r="B9" s="70" t="s">
        <v>43</v>
      </c>
      <c r="C9" s="69" t="s">
        <v>42</v>
      </c>
      <c r="D9" s="19">
        <v>1</v>
      </c>
      <c r="E9" s="57">
        <f>Project_Start</f>
        <v>43374</v>
      </c>
      <c r="F9" s="57">
        <v>43374</v>
      </c>
      <c r="G9" s="14"/>
      <c r="H9" s="14">
        <f t="shared" si="6"/>
        <v>1</v>
      </c>
      <c r="I9" s="35"/>
      <c r="J9" s="35"/>
      <c r="K9" s="35"/>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row>
    <row r="10" spans="1:64" s="3" customFormat="1" ht="30" customHeight="1" thickBot="1" x14ac:dyDescent="0.6">
      <c r="A10" s="51" t="s">
        <v>37</v>
      </c>
      <c r="B10" s="70" t="s">
        <v>41</v>
      </c>
      <c r="C10" s="62"/>
      <c r="D10" s="19">
        <v>1</v>
      </c>
      <c r="E10" s="57">
        <f>F9</f>
        <v>43374</v>
      </c>
      <c r="F10" s="57">
        <f>E10+7</f>
        <v>43381</v>
      </c>
      <c r="G10" s="14"/>
      <c r="H10" s="14">
        <f t="shared" si="6"/>
        <v>8</v>
      </c>
      <c r="I10" s="35"/>
      <c r="J10" s="35"/>
      <c r="K10" s="35"/>
      <c r="L10" s="35"/>
      <c r="M10" s="35"/>
      <c r="N10" s="35"/>
      <c r="O10" s="35"/>
      <c r="P10" s="35"/>
      <c r="Q10" s="35"/>
      <c r="R10" s="35"/>
      <c r="S10" s="35"/>
      <c r="T10" s="35"/>
      <c r="U10" s="36"/>
      <c r="V10" s="36"/>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row>
    <row r="11" spans="1:64" s="3" customFormat="1" ht="30" customHeight="1" thickBot="1" x14ac:dyDescent="0.6">
      <c r="A11" s="51" t="s">
        <v>38</v>
      </c>
      <c r="B11" s="20" t="s">
        <v>45</v>
      </c>
      <c r="C11" s="63"/>
      <c r="D11" s="21"/>
      <c r="E11" s="22"/>
      <c r="F11" s="23"/>
      <c r="G11" s="14"/>
      <c r="H11" s="14" t="str">
        <f t="shared" si="6"/>
        <v/>
      </c>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row>
    <row r="12" spans="1:64" s="3" customFormat="1" ht="30" customHeight="1" thickBot="1" x14ac:dyDescent="0.6">
      <c r="A12" s="51"/>
      <c r="B12" s="66" t="s">
        <v>1</v>
      </c>
      <c r="C12" s="71" t="s">
        <v>46</v>
      </c>
      <c r="D12" s="24">
        <v>1</v>
      </c>
      <c r="E12" s="58">
        <v>43381</v>
      </c>
      <c r="F12" s="58">
        <v>43385</v>
      </c>
      <c r="G12" s="14"/>
      <c r="H12" s="14">
        <f t="shared" si="6"/>
        <v>5</v>
      </c>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row>
    <row r="13" spans="1:64" s="3" customFormat="1" ht="30" customHeight="1" thickBot="1" x14ac:dyDescent="0.6">
      <c r="A13" s="50"/>
      <c r="B13" s="66" t="s">
        <v>2</v>
      </c>
      <c r="C13" s="71" t="s">
        <v>50</v>
      </c>
      <c r="D13" s="24">
        <v>0.05</v>
      </c>
      <c r="E13" s="58">
        <v>43385</v>
      </c>
      <c r="F13" s="58">
        <v>43444</v>
      </c>
      <c r="G13" s="14"/>
      <c r="H13" s="14">
        <f t="shared" si="6"/>
        <v>6</v>
      </c>
      <c r="I13" s="35"/>
      <c r="J13" s="35"/>
      <c r="K13" s="35"/>
      <c r="L13" s="35"/>
      <c r="M13" s="35"/>
      <c r="N13" s="35"/>
      <c r="O13" s="35"/>
      <c r="P13" s="35"/>
      <c r="Q13" s="35"/>
      <c r="R13" s="35"/>
      <c r="S13" s="35"/>
      <c r="T13" s="35"/>
      <c r="U13" s="36"/>
      <c r="V13" s="36"/>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row>
    <row r="14" spans="1:64" s="3" customFormat="1" ht="30" customHeight="1" thickBot="1" x14ac:dyDescent="0.6">
      <c r="A14" s="50"/>
      <c r="B14" s="66" t="s">
        <v>0</v>
      </c>
      <c r="C14" s="71" t="s">
        <v>47</v>
      </c>
      <c r="D14" s="24">
        <v>1</v>
      </c>
      <c r="E14" s="58">
        <v>43385</v>
      </c>
      <c r="F14" s="58">
        <f>E14+3</f>
        <v>43388</v>
      </c>
      <c r="G14" s="14"/>
      <c r="H14" s="14">
        <f t="shared" si="6"/>
        <v>4</v>
      </c>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row>
    <row r="15" spans="1:64" s="3" customFormat="1" ht="30" customHeight="1" thickBot="1" x14ac:dyDescent="0.6">
      <c r="A15" s="50" t="s">
        <v>28</v>
      </c>
      <c r="B15" s="25" t="s">
        <v>48</v>
      </c>
      <c r="C15" s="64"/>
      <c r="D15" s="26"/>
      <c r="E15" s="27"/>
      <c r="F15" s="28"/>
      <c r="G15" s="14"/>
      <c r="H15" s="14" t="str">
        <f t="shared" si="6"/>
        <v/>
      </c>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row>
    <row r="16" spans="1:64" s="3" customFormat="1" ht="30" customHeight="1" thickBot="1" x14ac:dyDescent="0.6">
      <c r="A16" s="50"/>
      <c r="B16" s="67" t="s">
        <v>1</v>
      </c>
      <c r="C16" s="72" t="s">
        <v>49</v>
      </c>
      <c r="D16" s="29">
        <v>1</v>
      </c>
      <c r="E16" s="59">
        <f>E9+15</f>
        <v>43389</v>
      </c>
      <c r="F16" s="59">
        <f>E16+5</f>
        <v>43394</v>
      </c>
      <c r="G16" s="14"/>
      <c r="H16" s="14">
        <f t="shared" si="6"/>
        <v>6</v>
      </c>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row>
    <row r="17" spans="1:64" s="3" customFormat="1" ht="30" customHeight="1" thickBot="1" x14ac:dyDescent="0.6">
      <c r="A17" s="50"/>
      <c r="B17" s="75" t="s">
        <v>0</v>
      </c>
      <c r="C17" s="72" t="s">
        <v>66</v>
      </c>
      <c r="D17" s="29">
        <v>1</v>
      </c>
      <c r="E17" s="59">
        <f>F16+1</f>
        <v>43395</v>
      </c>
      <c r="F17" s="59">
        <f>E17+4</f>
        <v>43399</v>
      </c>
      <c r="G17" s="14"/>
      <c r="H17" s="14">
        <f t="shared" si="6"/>
        <v>5</v>
      </c>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row>
    <row r="18" spans="1:64" s="3" customFormat="1" ht="30" customHeight="1" thickBot="1" x14ac:dyDescent="0.6">
      <c r="A18" s="50" t="s">
        <v>28</v>
      </c>
      <c r="B18" s="30" t="s">
        <v>51</v>
      </c>
      <c r="C18" s="65"/>
      <c r="D18" s="31"/>
      <c r="E18" s="32"/>
      <c r="F18" s="33"/>
      <c r="G18" s="14"/>
      <c r="H18" s="14" t="str">
        <f t="shared" si="6"/>
        <v/>
      </c>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row>
    <row r="19" spans="1:64" s="3" customFormat="1" ht="30" customHeight="1" thickBot="1" x14ac:dyDescent="0.6">
      <c r="A19" s="50"/>
      <c r="B19" s="68" t="s">
        <v>1</v>
      </c>
      <c r="C19" s="73" t="s">
        <v>67</v>
      </c>
      <c r="D19" s="34">
        <v>1</v>
      </c>
      <c r="E19" s="74">
        <v>43395</v>
      </c>
      <c r="F19" s="60">
        <v>43398</v>
      </c>
      <c r="G19" s="14"/>
      <c r="H19" s="14">
        <f t="shared" si="6"/>
        <v>4</v>
      </c>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row>
    <row r="20" spans="1:64" s="3" customFormat="1" ht="30" customHeight="1" thickBot="1" x14ac:dyDescent="0.6">
      <c r="A20" s="50"/>
      <c r="B20" s="68" t="s">
        <v>1</v>
      </c>
      <c r="C20" s="73" t="s">
        <v>52</v>
      </c>
      <c r="D20" s="34">
        <v>1</v>
      </c>
      <c r="E20" s="74">
        <v>43395</v>
      </c>
      <c r="F20" s="60">
        <v>43398</v>
      </c>
      <c r="G20" s="14"/>
      <c r="H20" s="14">
        <f t="shared" si="6"/>
        <v>4</v>
      </c>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row>
    <row r="21" spans="1:64" s="3" customFormat="1" ht="30" customHeight="1" thickBot="1" x14ac:dyDescent="0.6">
      <c r="A21" s="50" t="s">
        <v>28</v>
      </c>
      <c r="B21" s="30" t="s">
        <v>53</v>
      </c>
      <c r="C21" s="65"/>
      <c r="D21" s="31"/>
      <c r="E21" s="32"/>
      <c r="F21" s="33"/>
      <c r="G21" s="14"/>
      <c r="H21" s="14" t="str">
        <f t="shared" si="6"/>
        <v/>
      </c>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row>
    <row r="22" spans="1:64" s="3" customFormat="1" ht="30" customHeight="1" thickBot="1" x14ac:dyDescent="0.6">
      <c r="A22" s="50"/>
      <c r="B22" s="68" t="s">
        <v>1</v>
      </c>
      <c r="C22" s="73" t="s">
        <v>54</v>
      </c>
      <c r="D22" s="34"/>
      <c r="E22" s="60">
        <v>43402</v>
      </c>
      <c r="F22" s="60">
        <v>43402</v>
      </c>
      <c r="G22" s="14"/>
      <c r="H22" s="14">
        <f t="shared" si="6"/>
        <v>1</v>
      </c>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35"/>
      <c r="AI22" s="35"/>
      <c r="AJ22" s="35"/>
      <c r="AK22" s="35"/>
      <c r="AL22" s="35"/>
      <c r="AM22" s="35"/>
      <c r="AN22" s="35"/>
      <c r="AO22" s="35"/>
      <c r="AP22" s="35"/>
      <c r="AQ22" s="35"/>
      <c r="AR22" s="35"/>
      <c r="AS22" s="35"/>
      <c r="AT22" s="35"/>
      <c r="AU22" s="35"/>
      <c r="AV22" s="35"/>
      <c r="AW22" s="35"/>
      <c r="AX22" s="35"/>
      <c r="AY22" s="35"/>
      <c r="AZ22" s="35"/>
      <c r="BA22" s="35"/>
      <c r="BB22" s="35"/>
      <c r="BC22" s="35"/>
      <c r="BD22" s="35"/>
      <c r="BE22" s="35"/>
      <c r="BF22" s="35"/>
      <c r="BG22" s="35"/>
      <c r="BH22" s="35"/>
      <c r="BI22" s="35"/>
      <c r="BJ22" s="35"/>
      <c r="BK22" s="35"/>
      <c r="BL22" s="35"/>
    </row>
    <row r="23" spans="1:64" s="3" customFormat="1" ht="30" customHeight="1" thickBot="1" x14ac:dyDescent="0.6">
      <c r="A23" s="50"/>
      <c r="B23" s="68" t="s">
        <v>2</v>
      </c>
      <c r="C23" s="73" t="s">
        <v>55</v>
      </c>
      <c r="D23" s="34">
        <v>0</v>
      </c>
      <c r="E23" s="60">
        <v>43402</v>
      </c>
      <c r="F23" s="60">
        <v>43409</v>
      </c>
      <c r="G23" s="14"/>
      <c r="H23" s="14">
        <f t="shared" si="6"/>
        <v>8</v>
      </c>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row>
    <row r="24" spans="1:64" s="3" customFormat="1" ht="30" customHeight="1" thickBot="1" x14ac:dyDescent="0.6">
      <c r="A24" s="50" t="s">
        <v>28</v>
      </c>
      <c r="B24" s="30" t="s">
        <v>56</v>
      </c>
      <c r="C24" s="65"/>
      <c r="D24" s="31"/>
      <c r="E24" s="32"/>
      <c r="F24" s="33"/>
      <c r="G24" s="14"/>
      <c r="H24" s="14" t="str">
        <f t="shared" si="6"/>
        <v/>
      </c>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35"/>
      <c r="AI24" s="35"/>
      <c r="AJ24" s="35"/>
      <c r="AK24" s="35"/>
      <c r="AL24" s="35"/>
      <c r="AM24" s="35"/>
      <c r="AN24" s="35"/>
      <c r="AO24" s="35"/>
      <c r="AP24" s="35"/>
      <c r="AQ24" s="35"/>
      <c r="AR24" s="35"/>
      <c r="AS24" s="35"/>
      <c r="AT24" s="35"/>
      <c r="AU24" s="35"/>
      <c r="AV24" s="35"/>
      <c r="AW24" s="35"/>
      <c r="AX24" s="35"/>
      <c r="AY24" s="35"/>
      <c r="AZ24" s="35"/>
      <c r="BA24" s="35"/>
      <c r="BB24" s="35"/>
      <c r="BC24" s="35"/>
      <c r="BD24" s="35"/>
      <c r="BE24" s="35"/>
      <c r="BF24" s="35"/>
      <c r="BG24" s="35"/>
      <c r="BH24" s="35"/>
      <c r="BI24" s="35"/>
      <c r="BJ24" s="35"/>
      <c r="BK24" s="35"/>
      <c r="BL24" s="35"/>
    </row>
    <row r="25" spans="1:64" s="3" customFormat="1" ht="30" customHeight="1" thickBot="1" x14ac:dyDescent="0.6">
      <c r="A25" s="50"/>
      <c r="B25" s="68" t="s">
        <v>1</v>
      </c>
      <c r="C25" s="73" t="s">
        <v>57</v>
      </c>
      <c r="D25" s="34">
        <v>0</v>
      </c>
      <c r="E25" s="60">
        <v>43409</v>
      </c>
      <c r="F25" s="74">
        <v>43416</v>
      </c>
      <c r="G25" s="14"/>
      <c r="H25" s="14">
        <f t="shared" si="6"/>
        <v>8</v>
      </c>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row>
    <row r="26" spans="1:64" s="3" customFormat="1" ht="30" customHeight="1" thickBot="1" x14ac:dyDescent="0.6">
      <c r="A26" s="50" t="s">
        <v>28</v>
      </c>
      <c r="B26" s="30" t="s">
        <v>58</v>
      </c>
      <c r="C26" s="65"/>
      <c r="D26" s="31"/>
      <c r="E26" s="32"/>
      <c r="F26" s="33"/>
      <c r="G26" s="14"/>
      <c r="H26" s="14" t="str">
        <f t="shared" si="6"/>
        <v/>
      </c>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35"/>
      <c r="AI26" s="35"/>
      <c r="AJ26" s="35"/>
      <c r="AK26" s="35"/>
      <c r="AL26" s="35"/>
      <c r="AM26" s="35"/>
      <c r="AN26" s="35"/>
      <c r="AO26" s="35"/>
      <c r="AP26" s="35"/>
      <c r="AQ26" s="35"/>
      <c r="AR26" s="35"/>
      <c r="AS26" s="35"/>
      <c r="AT26" s="35"/>
      <c r="AU26" s="35"/>
      <c r="AV26" s="35"/>
      <c r="AW26" s="35"/>
      <c r="AX26" s="35"/>
      <c r="AY26" s="35"/>
      <c r="AZ26" s="35"/>
      <c r="BA26" s="35"/>
      <c r="BB26" s="35"/>
      <c r="BC26" s="35"/>
      <c r="BD26" s="35"/>
      <c r="BE26" s="35"/>
      <c r="BF26" s="35"/>
      <c r="BG26" s="35"/>
      <c r="BH26" s="35"/>
      <c r="BI26" s="35"/>
      <c r="BJ26" s="35"/>
      <c r="BK26" s="35"/>
      <c r="BL26" s="35"/>
    </row>
    <row r="27" spans="1:64" s="3" customFormat="1" ht="30" customHeight="1" thickBot="1" x14ac:dyDescent="0.6">
      <c r="A27" s="50"/>
      <c r="B27" s="68" t="s">
        <v>1</v>
      </c>
      <c r="C27" s="73" t="s">
        <v>59</v>
      </c>
      <c r="D27" s="34">
        <v>0</v>
      </c>
      <c r="E27" s="60">
        <v>43416</v>
      </c>
      <c r="F27" s="60">
        <v>43423</v>
      </c>
      <c r="G27" s="14"/>
      <c r="H27" s="14">
        <f t="shared" si="6"/>
        <v>8</v>
      </c>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row>
    <row r="28" spans="1:64" s="3" customFormat="1" ht="30" customHeight="1" thickBot="1" x14ac:dyDescent="0.6">
      <c r="A28" s="50" t="s">
        <v>28</v>
      </c>
      <c r="B28" s="30" t="s">
        <v>60</v>
      </c>
      <c r="C28" s="65"/>
      <c r="D28" s="31"/>
      <c r="E28" s="32"/>
      <c r="F28" s="33"/>
      <c r="G28" s="14"/>
      <c r="H28" s="14" t="str">
        <f t="shared" si="6"/>
        <v/>
      </c>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c r="AI28" s="35"/>
      <c r="AJ28" s="35"/>
      <c r="AK28" s="35"/>
      <c r="AL28" s="35"/>
      <c r="AM28" s="35"/>
      <c r="AN28" s="35"/>
      <c r="AO28" s="35"/>
      <c r="AP28" s="35"/>
      <c r="AQ28" s="35"/>
      <c r="AR28" s="35"/>
      <c r="AS28" s="35"/>
      <c r="AT28" s="35"/>
      <c r="AU28" s="35"/>
      <c r="AV28" s="35"/>
      <c r="AW28" s="35"/>
      <c r="AX28" s="35"/>
      <c r="AY28" s="35"/>
      <c r="AZ28" s="35"/>
      <c r="BA28" s="35"/>
      <c r="BB28" s="35"/>
      <c r="BC28" s="35"/>
      <c r="BD28" s="35"/>
      <c r="BE28" s="35"/>
      <c r="BF28" s="35"/>
      <c r="BG28" s="35"/>
      <c r="BH28" s="35"/>
      <c r="BI28" s="35"/>
      <c r="BJ28" s="35"/>
      <c r="BK28" s="35"/>
      <c r="BL28" s="35"/>
    </row>
    <row r="29" spans="1:64" s="3" customFormat="1" ht="30" customHeight="1" thickBot="1" x14ac:dyDescent="0.6">
      <c r="A29" s="50"/>
      <c r="B29" s="68" t="s">
        <v>1</v>
      </c>
      <c r="C29" s="73" t="s">
        <v>61</v>
      </c>
      <c r="D29" s="34">
        <v>0</v>
      </c>
      <c r="E29" s="60">
        <v>43423</v>
      </c>
      <c r="F29" s="60">
        <v>43430</v>
      </c>
      <c r="G29" s="14"/>
      <c r="H29" s="14">
        <f t="shared" si="6"/>
        <v>8</v>
      </c>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c r="AI29" s="35"/>
      <c r="AJ29" s="35"/>
      <c r="AK29" s="35"/>
      <c r="AL29" s="35"/>
      <c r="AM29" s="35"/>
      <c r="AN29" s="35"/>
      <c r="AO29" s="35"/>
      <c r="AP29" s="35"/>
      <c r="AQ29" s="35"/>
      <c r="AR29" s="35"/>
      <c r="AS29" s="35"/>
      <c r="AT29" s="35"/>
      <c r="AU29" s="35"/>
      <c r="AV29" s="35"/>
      <c r="AW29" s="35"/>
      <c r="AX29" s="35"/>
      <c r="AY29" s="35"/>
      <c r="AZ29" s="35"/>
      <c r="BA29" s="35"/>
      <c r="BB29" s="35"/>
      <c r="BC29" s="35"/>
      <c r="BD29" s="35"/>
      <c r="BE29" s="35"/>
      <c r="BF29" s="35"/>
      <c r="BG29" s="35"/>
      <c r="BH29" s="35"/>
      <c r="BI29" s="35"/>
      <c r="BJ29" s="35"/>
      <c r="BK29" s="35"/>
      <c r="BL29" s="35"/>
    </row>
    <row r="30" spans="1:64" s="3" customFormat="1" ht="30" customHeight="1" thickBot="1" x14ac:dyDescent="0.6">
      <c r="A30" s="50" t="s">
        <v>28</v>
      </c>
      <c r="B30" s="30" t="s">
        <v>62</v>
      </c>
      <c r="C30" s="65"/>
      <c r="D30" s="31"/>
      <c r="E30" s="32"/>
      <c r="F30" s="33"/>
      <c r="G30" s="14"/>
      <c r="H30" s="14" t="str">
        <f t="shared" si="6"/>
        <v/>
      </c>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c r="AI30" s="35"/>
      <c r="AJ30" s="35"/>
      <c r="AK30" s="35"/>
      <c r="AL30" s="35"/>
      <c r="AM30" s="35"/>
      <c r="AN30" s="35"/>
      <c r="AO30" s="35"/>
      <c r="AP30" s="35"/>
      <c r="AQ30" s="35"/>
      <c r="AR30" s="35"/>
      <c r="AS30" s="35"/>
      <c r="AT30" s="35"/>
      <c r="AU30" s="35"/>
      <c r="AV30" s="35"/>
      <c r="AW30" s="35"/>
      <c r="AX30" s="35"/>
      <c r="AY30" s="35"/>
      <c r="AZ30" s="35"/>
      <c r="BA30" s="35"/>
      <c r="BB30" s="35"/>
      <c r="BC30" s="35"/>
      <c r="BD30" s="35"/>
      <c r="BE30" s="35"/>
      <c r="BF30" s="35"/>
      <c r="BG30" s="35"/>
      <c r="BH30" s="35"/>
      <c r="BI30" s="35"/>
      <c r="BJ30" s="35"/>
      <c r="BK30" s="35"/>
      <c r="BL30" s="35"/>
    </row>
    <row r="31" spans="1:64" s="3" customFormat="1" ht="30" customHeight="1" thickBot="1" x14ac:dyDescent="0.6">
      <c r="A31" s="50"/>
      <c r="B31" s="68" t="s">
        <v>1</v>
      </c>
      <c r="C31" s="73" t="s">
        <v>63</v>
      </c>
      <c r="D31" s="34">
        <v>0</v>
      </c>
      <c r="E31" s="60">
        <v>43430</v>
      </c>
      <c r="F31" s="60">
        <v>43437</v>
      </c>
      <c r="G31" s="14"/>
      <c r="H31" s="14">
        <f t="shared" si="6"/>
        <v>8</v>
      </c>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5"/>
      <c r="AZ31" s="35"/>
      <c r="BA31" s="35"/>
      <c r="BB31" s="35"/>
      <c r="BC31" s="35"/>
      <c r="BD31" s="35"/>
      <c r="BE31" s="35"/>
      <c r="BF31" s="35"/>
      <c r="BG31" s="35"/>
      <c r="BH31" s="35"/>
      <c r="BI31" s="35"/>
      <c r="BJ31" s="35"/>
      <c r="BK31" s="35"/>
      <c r="BL31" s="35"/>
    </row>
    <row r="32" spans="1:64" s="3" customFormat="1" ht="30" customHeight="1" thickBot="1" x14ac:dyDescent="0.6">
      <c r="A32" s="50" t="s">
        <v>28</v>
      </c>
      <c r="B32" s="30" t="s">
        <v>64</v>
      </c>
      <c r="C32" s="65"/>
      <c r="D32" s="31"/>
      <c r="E32" s="32"/>
      <c r="F32" s="33"/>
      <c r="G32" s="14"/>
      <c r="H32" s="14" t="str">
        <f t="shared" si="6"/>
        <v/>
      </c>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row>
    <row r="33" spans="1:64" s="3" customFormat="1" ht="30" customHeight="1" thickBot="1" x14ac:dyDescent="0.6">
      <c r="A33" s="50"/>
      <c r="B33" s="68" t="s">
        <v>1</v>
      </c>
      <c r="C33" s="73" t="s">
        <v>65</v>
      </c>
      <c r="D33" s="34">
        <v>0</v>
      </c>
      <c r="E33" s="60">
        <v>43437</v>
      </c>
      <c r="F33" s="60">
        <v>43444</v>
      </c>
      <c r="G33" s="14"/>
      <c r="H33" s="14">
        <f t="shared" si="6"/>
        <v>8</v>
      </c>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c r="AL33" s="35"/>
      <c r="AM33" s="35"/>
      <c r="AN33" s="35"/>
      <c r="AO33" s="35"/>
      <c r="AP33" s="35"/>
      <c r="AQ33" s="35"/>
      <c r="AR33" s="35"/>
      <c r="AS33" s="35"/>
      <c r="AT33" s="35"/>
      <c r="AU33" s="35"/>
      <c r="AV33" s="35"/>
      <c r="AW33" s="35"/>
      <c r="AX33" s="35"/>
      <c r="AY33" s="35"/>
      <c r="AZ33" s="35"/>
      <c r="BA33" s="35"/>
      <c r="BB33" s="35"/>
      <c r="BC33" s="35"/>
      <c r="BD33" s="35"/>
      <c r="BE33" s="35"/>
      <c r="BF33" s="35"/>
      <c r="BG33" s="35"/>
      <c r="BH33" s="35"/>
      <c r="BI33" s="35"/>
      <c r="BJ33" s="35"/>
      <c r="BK33" s="35"/>
      <c r="BL33" s="35"/>
    </row>
  </sheetData>
  <mergeCells count="12">
    <mergeCell ref="AY4:BE4"/>
    <mergeCell ref="BF4:BL4"/>
    <mergeCell ref="E3:F3"/>
    <mergeCell ref="I4:O4"/>
    <mergeCell ref="P4:V4"/>
    <mergeCell ref="W4:AC4"/>
    <mergeCell ref="AD4:AJ4"/>
    <mergeCell ref="C3:D3"/>
    <mergeCell ref="C4:D4"/>
    <mergeCell ref="B5:G5"/>
    <mergeCell ref="AK4:AQ4"/>
    <mergeCell ref="AR4:AX4"/>
  </mergeCells>
  <conditionalFormatting sqref="D7:D18 D20">
    <cfRule type="dataBar" priority="4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20:BL20 I5:BL18">
    <cfRule type="expression" dxfId="26" priority="65">
      <formula>AND(TODAY()&gt;=I$5,TODAY()&lt;J$5)</formula>
    </cfRule>
  </conditionalFormatting>
  <conditionalFormatting sqref="I20:BL20 I7:BL18">
    <cfRule type="expression" dxfId="25" priority="59">
      <formula>AND(task_start&lt;=I$5,ROUNDDOWN((task_end-task_start+1)*task_progress,0)+task_start-1&gt;=I$5)</formula>
    </cfRule>
    <cfRule type="expression" dxfId="24" priority="60" stopIfTrue="1">
      <formula>AND(task_end&gt;=I$5,task_start&lt;J$5)</formula>
    </cfRule>
  </conditionalFormatting>
  <conditionalFormatting sqref="D21:D23">
    <cfRule type="dataBar" priority="29">
      <dataBar>
        <cfvo type="num" val="0"/>
        <cfvo type="num" val="1"/>
        <color theme="0" tint="-0.249977111117893"/>
      </dataBar>
      <extLst>
        <ext xmlns:x14="http://schemas.microsoft.com/office/spreadsheetml/2009/9/main" uri="{B025F937-C7B1-47D3-B67F-A62EFF666E3E}">
          <x14:id>{2E751B60-8628-4FE1-9D52-1A4B78F8E31D}</x14:id>
        </ext>
      </extLst>
    </cfRule>
  </conditionalFormatting>
  <conditionalFormatting sqref="I21:BL23">
    <cfRule type="expression" dxfId="23" priority="32">
      <formula>AND(TODAY()&gt;=I$5,TODAY()&lt;J$5)</formula>
    </cfRule>
  </conditionalFormatting>
  <conditionalFormatting sqref="I21:BL23">
    <cfRule type="expression" dxfId="22" priority="30">
      <formula>AND(task_start&lt;=I$5,ROUNDDOWN((task_end-task_start+1)*task_progress,0)+task_start-1&gt;=I$5)</formula>
    </cfRule>
    <cfRule type="expression" dxfId="21" priority="31" stopIfTrue="1">
      <formula>AND(task_end&gt;=I$5,task_start&lt;J$5)</formula>
    </cfRule>
  </conditionalFormatting>
  <conditionalFormatting sqref="D24:D25">
    <cfRule type="dataBar" priority="25">
      <dataBar>
        <cfvo type="num" val="0"/>
        <cfvo type="num" val="1"/>
        <color theme="0" tint="-0.249977111117893"/>
      </dataBar>
      <extLst>
        <ext xmlns:x14="http://schemas.microsoft.com/office/spreadsheetml/2009/9/main" uri="{B025F937-C7B1-47D3-B67F-A62EFF666E3E}">
          <x14:id>{E4225911-B410-4BDE-AFE8-51FBA9051CFE}</x14:id>
        </ext>
      </extLst>
    </cfRule>
  </conditionalFormatting>
  <conditionalFormatting sqref="I24:BL25">
    <cfRule type="expression" dxfId="20" priority="28">
      <formula>AND(TODAY()&gt;=I$5,TODAY()&lt;J$5)</formula>
    </cfRule>
  </conditionalFormatting>
  <conditionalFormatting sqref="I24:BL25">
    <cfRule type="expression" dxfId="19" priority="26">
      <formula>AND(task_start&lt;=I$5,ROUNDDOWN((task_end-task_start+1)*task_progress,0)+task_start-1&gt;=I$5)</formula>
    </cfRule>
    <cfRule type="expression" dxfId="18" priority="27" stopIfTrue="1">
      <formula>AND(task_end&gt;=I$5,task_start&lt;J$5)</formula>
    </cfRule>
  </conditionalFormatting>
  <conditionalFormatting sqref="D26:D27">
    <cfRule type="dataBar" priority="21">
      <dataBar>
        <cfvo type="num" val="0"/>
        <cfvo type="num" val="1"/>
        <color theme="0" tint="-0.249977111117893"/>
      </dataBar>
      <extLst>
        <ext xmlns:x14="http://schemas.microsoft.com/office/spreadsheetml/2009/9/main" uri="{B025F937-C7B1-47D3-B67F-A62EFF666E3E}">
          <x14:id>{0D258C7D-3895-4DEC-B331-BB2866B31077}</x14:id>
        </ext>
      </extLst>
    </cfRule>
  </conditionalFormatting>
  <conditionalFormatting sqref="I26:BL27">
    <cfRule type="expression" dxfId="17" priority="24">
      <formula>AND(TODAY()&gt;=I$5,TODAY()&lt;J$5)</formula>
    </cfRule>
  </conditionalFormatting>
  <conditionalFormatting sqref="I26:BL27">
    <cfRule type="expression" dxfId="16" priority="22">
      <formula>AND(task_start&lt;=I$5,ROUNDDOWN((task_end-task_start+1)*task_progress,0)+task_start-1&gt;=I$5)</formula>
    </cfRule>
    <cfRule type="expression" dxfId="15" priority="23" stopIfTrue="1">
      <formula>AND(task_end&gt;=I$5,task_start&lt;J$5)</formula>
    </cfRule>
  </conditionalFormatting>
  <conditionalFormatting sqref="D28:D29">
    <cfRule type="dataBar" priority="17">
      <dataBar>
        <cfvo type="num" val="0"/>
        <cfvo type="num" val="1"/>
        <color theme="0" tint="-0.249977111117893"/>
      </dataBar>
      <extLst>
        <ext xmlns:x14="http://schemas.microsoft.com/office/spreadsheetml/2009/9/main" uri="{B025F937-C7B1-47D3-B67F-A62EFF666E3E}">
          <x14:id>{607114DF-546F-4A98-8149-E5ED294F0398}</x14:id>
        </ext>
      </extLst>
    </cfRule>
  </conditionalFormatting>
  <conditionalFormatting sqref="I28:BL29">
    <cfRule type="expression" dxfId="14" priority="20">
      <formula>AND(TODAY()&gt;=I$5,TODAY()&lt;J$5)</formula>
    </cfRule>
  </conditionalFormatting>
  <conditionalFormatting sqref="I28:BL29">
    <cfRule type="expression" dxfId="13" priority="18">
      <formula>AND(task_start&lt;=I$5,ROUNDDOWN((task_end-task_start+1)*task_progress,0)+task_start-1&gt;=I$5)</formula>
    </cfRule>
    <cfRule type="expression" dxfId="12" priority="19" stopIfTrue="1">
      <formula>AND(task_end&gt;=I$5,task_start&lt;J$5)</formula>
    </cfRule>
  </conditionalFormatting>
  <conditionalFormatting sqref="D30:D31">
    <cfRule type="dataBar" priority="13">
      <dataBar>
        <cfvo type="num" val="0"/>
        <cfvo type="num" val="1"/>
        <color theme="0" tint="-0.249977111117893"/>
      </dataBar>
      <extLst>
        <ext xmlns:x14="http://schemas.microsoft.com/office/spreadsheetml/2009/9/main" uri="{B025F937-C7B1-47D3-B67F-A62EFF666E3E}">
          <x14:id>{319C88A2-A5D4-4AEA-93C8-CCF1FCCA53C0}</x14:id>
        </ext>
      </extLst>
    </cfRule>
  </conditionalFormatting>
  <conditionalFormatting sqref="I30:BL31">
    <cfRule type="expression" dxfId="11" priority="16">
      <formula>AND(TODAY()&gt;=I$5,TODAY()&lt;J$5)</formula>
    </cfRule>
  </conditionalFormatting>
  <conditionalFormatting sqref="I30:BL31">
    <cfRule type="expression" dxfId="10" priority="14">
      <formula>AND(task_start&lt;=I$5,ROUNDDOWN((task_end-task_start+1)*task_progress,0)+task_start-1&gt;=I$5)</formula>
    </cfRule>
    <cfRule type="expression" dxfId="9" priority="15" stopIfTrue="1">
      <formula>AND(task_end&gt;=I$5,task_start&lt;J$5)</formula>
    </cfRule>
  </conditionalFormatting>
  <conditionalFormatting sqref="D32:D33">
    <cfRule type="dataBar" priority="9">
      <dataBar>
        <cfvo type="num" val="0"/>
        <cfvo type="num" val="1"/>
        <color theme="0" tint="-0.249977111117893"/>
      </dataBar>
      <extLst>
        <ext xmlns:x14="http://schemas.microsoft.com/office/spreadsheetml/2009/9/main" uri="{B025F937-C7B1-47D3-B67F-A62EFF666E3E}">
          <x14:id>{307C759B-3A2D-4958-961B-9C24922F5287}</x14:id>
        </ext>
      </extLst>
    </cfRule>
  </conditionalFormatting>
  <conditionalFormatting sqref="I32:BL33">
    <cfRule type="expression" dxfId="8" priority="12">
      <formula>AND(TODAY()&gt;=I$5,TODAY()&lt;J$5)</formula>
    </cfRule>
  </conditionalFormatting>
  <conditionalFormatting sqref="I32:BL33">
    <cfRule type="expression" dxfId="7" priority="10">
      <formula>AND(task_start&lt;=I$5,ROUNDDOWN((task_end-task_start+1)*task_progress,0)+task_start-1&gt;=I$5)</formula>
    </cfRule>
    <cfRule type="expression" dxfId="6" priority="11" stopIfTrue="1">
      <formula>AND(task_end&gt;=I$5,task_start&lt;J$5)</formula>
    </cfRule>
  </conditionalFormatting>
  <conditionalFormatting sqref="D19">
    <cfRule type="dataBar" priority="1">
      <dataBar>
        <cfvo type="num" val="0"/>
        <cfvo type="num" val="1"/>
        <color theme="0" tint="-0.249977111117893"/>
      </dataBar>
      <extLst>
        <ext xmlns:x14="http://schemas.microsoft.com/office/spreadsheetml/2009/9/main" uri="{B025F937-C7B1-47D3-B67F-A62EFF666E3E}">
          <x14:id>{371DC43A-DC30-4FBE-9E90-EB0527996F1C}</x14:id>
        </ext>
      </extLst>
    </cfRule>
  </conditionalFormatting>
  <conditionalFormatting sqref="I19:BL19">
    <cfRule type="expression" dxfId="2" priority="4">
      <formula>AND(TODAY()&gt;=I$5,TODAY()&lt;J$5)</formula>
    </cfRule>
  </conditionalFormatting>
  <conditionalFormatting sqref="I19:BL19">
    <cfRule type="expression" dxfId="1" priority="2">
      <formula>AND(task_start&lt;=I$5,ROUNDDOWN((task_end-task_start+1)*task_progress,0)+task_start-1&gt;=I$5)</formula>
    </cfRule>
    <cfRule type="expression" dxfId="0" priority="3" stopIfTrue="1">
      <formula>AND(task_end&gt;=I$5,task_start&lt;J$5)</formula>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printOptions horizontalCentered="1"/>
  <pageMargins left="0.35" right="0.35" top="0.35" bottom="0.5" header="0.3" footer="0.3"/>
  <pageSetup scale="56" fitToHeight="0" orientation="landscape" r:id="rId1"/>
  <headerFooter differentFirst="1" scaleWithDoc="0">
    <oddFooter>Page &amp;P of &amp;N</oddFooter>
  </headerFooter>
  <ignoredErrors>
    <ignoredError sqref="F17" formula="1"/>
  </ignoredErrors>
  <legacyDrawing r:id="rId2"/>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D7:D18 D20</xm:sqref>
        </x14:conditionalFormatting>
        <x14:conditionalFormatting xmlns:xm="http://schemas.microsoft.com/office/excel/2006/main">
          <x14:cfRule type="dataBar" id="{2E751B60-8628-4FE1-9D52-1A4B78F8E31D}">
            <x14:dataBar minLength="0" maxLength="100" gradient="0">
              <x14:cfvo type="num">
                <xm:f>0</xm:f>
              </x14:cfvo>
              <x14:cfvo type="num">
                <xm:f>1</xm:f>
              </x14:cfvo>
              <x14:negativeFillColor rgb="FFFF0000"/>
              <x14:axisColor rgb="FF000000"/>
            </x14:dataBar>
          </x14:cfRule>
          <xm:sqref>D21:D23</xm:sqref>
        </x14:conditionalFormatting>
        <x14:conditionalFormatting xmlns:xm="http://schemas.microsoft.com/office/excel/2006/main">
          <x14:cfRule type="dataBar" id="{E4225911-B410-4BDE-AFE8-51FBA9051CFE}">
            <x14:dataBar minLength="0" maxLength="100" gradient="0">
              <x14:cfvo type="num">
                <xm:f>0</xm:f>
              </x14:cfvo>
              <x14:cfvo type="num">
                <xm:f>1</xm:f>
              </x14:cfvo>
              <x14:negativeFillColor rgb="FFFF0000"/>
              <x14:axisColor rgb="FF000000"/>
            </x14:dataBar>
          </x14:cfRule>
          <xm:sqref>D24:D25</xm:sqref>
        </x14:conditionalFormatting>
        <x14:conditionalFormatting xmlns:xm="http://schemas.microsoft.com/office/excel/2006/main">
          <x14:cfRule type="dataBar" id="{0D258C7D-3895-4DEC-B331-BB2866B31077}">
            <x14:dataBar minLength="0" maxLength="100" gradient="0">
              <x14:cfvo type="num">
                <xm:f>0</xm:f>
              </x14:cfvo>
              <x14:cfvo type="num">
                <xm:f>1</xm:f>
              </x14:cfvo>
              <x14:negativeFillColor rgb="FFFF0000"/>
              <x14:axisColor rgb="FF000000"/>
            </x14:dataBar>
          </x14:cfRule>
          <xm:sqref>D26:D27</xm:sqref>
        </x14:conditionalFormatting>
        <x14:conditionalFormatting xmlns:xm="http://schemas.microsoft.com/office/excel/2006/main">
          <x14:cfRule type="dataBar" id="{607114DF-546F-4A98-8149-E5ED294F0398}">
            <x14:dataBar minLength="0" maxLength="100" gradient="0">
              <x14:cfvo type="num">
                <xm:f>0</xm:f>
              </x14:cfvo>
              <x14:cfvo type="num">
                <xm:f>1</xm:f>
              </x14:cfvo>
              <x14:negativeFillColor rgb="FFFF0000"/>
              <x14:axisColor rgb="FF000000"/>
            </x14:dataBar>
          </x14:cfRule>
          <xm:sqref>D28:D29</xm:sqref>
        </x14:conditionalFormatting>
        <x14:conditionalFormatting xmlns:xm="http://schemas.microsoft.com/office/excel/2006/main">
          <x14:cfRule type="dataBar" id="{319C88A2-A5D4-4AEA-93C8-CCF1FCCA53C0}">
            <x14:dataBar minLength="0" maxLength="100" gradient="0">
              <x14:cfvo type="num">
                <xm:f>0</xm:f>
              </x14:cfvo>
              <x14:cfvo type="num">
                <xm:f>1</xm:f>
              </x14:cfvo>
              <x14:negativeFillColor rgb="FFFF0000"/>
              <x14:axisColor rgb="FF000000"/>
            </x14:dataBar>
          </x14:cfRule>
          <xm:sqref>D30:D31</xm:sqref>
        </x14:conditionalFormatting>
        <x14:conditionalFormatting xmlns:xm="http://schemas.microsoft.com/office/excel/2006/main">
          <x14:cfRule type="dataBar" id="{307C759B-3A2D-4958-961B-9C24922F5287}">
            <x14:dataBar minLength="0" maxLength="100" gradient="0">
              <x14:cfvo type="num">
                <xm:f>0</xm:f>
              </x14:cfvo>
              <x14:cfvo type="num">
                <xm:f>1</xm:f>
              </x14:cfvo>
              <x14:negativeFillColor rgb="FFFF0000"/>
              <x14:axisColor rgb="FF000000"/>
            </x14:dataBar>
          </x14:cfRule>
          <xm:sqref>D32:D33</xm:sqref>
        </x14:conditionalFormatting>
        <x14:conditionalFormatting xmlns:xm="http://schemas.microsoft.com/office/excel/2006/main">
          <x14:cfRule type="dataBar" id="{371DC43A-DC30-4FBE-9E90-EB0527996F1C}">
            <x14:dataBar minLength="0" maxLength="100" gradient="0">
              <x14:cfvo type="num">
                <xm:f>0</xm:f>
              </x14:cfvo>
              <x14:cfvo type="num">
                <xm:f>1</xm:f>
              </x14:cfvo>
              <x14:negativeFillColor rgb="FFFF0000"/>
              <x14:axisColor rgb="FF000000"/>
            </x14:dataBar>
          </x14:cfRule>
          <xm:sqref>D19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11" zoomScaleNormal="100" workbookViewId="0"/>
  </sheetViews>
  <sheetFormatPr defaultColWidth="9.15625" defaultRowHeight="12.9" x14ac:dyDescent="0.5"/>
  <cols>
    <col min="1" max="1" width="87.15625" style="43" customWidth="1"/>
    <col min="2" max="16384" width="9.15625" style="39"/>
  </cols>
  <sheetData>
    <row r="1" spans="1:2" ht="46.5" customHeight="1" x14ac:dyDescent="0.5">
      <c r="A1" s="38"/>
    </row>
    <row r="2" spans="1:2" s="41" customFormat="1" ht="15.6" x14ac:dyDescent="0.55000000000000004">
      <c r="A2" s="40" t="s">
        <v>14</v>
      </c>
      <c r="B2" s="40"/>
    </row>
    <row r="3" spans="1:2" s="46" customFormat="1" ht="27" customHeight="1" x14ac:dyDescent="0.55000000000000004">
      <c r="A3" s="47" t="s">
        <v>19</v>
      </c>
      <c r="B3" s="47"/>
    </row>
    <row r="4" spans="1:2" s="42" customFormat="1" ht="25.8" x14ac:dyDescent="0.95">
      <c r="A4" s="44" t="s">
        <v>13</v>
      </c>
    </row>
    <row r="5" spans="1:2" ht="74.099999999999994" customHeight="1" x14ac:dyDescent="0.5">
      <c r="A5" s="45" t="s">
        <v>22</v>
      </c>
    </row>
    <row r="6" spans="1:2" ht="26.25" customHeight="1" x14ac:dyDescent="0.5">
      <c r="A6" s="44" t="s">
        <v>26</v>
      </c>
    </row>
    <row r="7" spans="1:2" s="43" customFormat="1" ht="205" customHeight="1" x14ac:dyDescent="0.55000000000000004">
      <c r="A7" s="49" t="s">
        <v>25</v>
      </c>
    </row>
    <row r="8" spans="1:2" s="42" customFormat="1" ht="25.8" x14ac:dyDescent="0.95">
      <c r="A8" s="44" t="s">
        <v>15</v>
      </c>
    </row>
    <row r="9" spans="1:2" ht="43.2" x14ac:dyDescent="0.5">
      <c r="A9" s="45" t="s">
        <v>23</v>
      </c>
    </row>
    <row r="10" spans="1:2" s="43" customFormat="1" ht="28" customHeight="1" x14ac:dyDescent="0.55000000000000004">
      <c r="A10" s="48" t="s">
        <v>21</v>
      </c>
    </row>
    <row r="11" spans="1:2" s="42" customFormat="1" ht="25.8" x14ac:dyDescent="0.95">
      <c r="A11" s="44" t="s">
        <v>12</v>
      </c>
    </row>
    <row r="12" spans="1:2" ht="28.8" x14ac:dyDescent="0.5">
      <c r="A12" s="45" t="s">
        <v>20</v>
      </c>
    </row>
    <row r="13" spans="1:2" s="43" customFormat="1" ht="28" customHeight="1" x14ac:dyDescent="0.55000000000000004">
      <c r="A13" s="48" t="s">
        <v>6</v>
      </c>
    </row>
    <row r="14" spans="1:2" s="42" customFormat="1" ht="25.8" x14ac:dyDescent="0.95">
      <c r="A14" s="44" t="s">
        <v>16</v>
      </c>
    </row>
    <row r="15" spans="1:2" ht="75" customHeight="1" x14ac:dyDescent="0.5">
      <c r="A15" s="45" t="s">
        <v>17</v>
      </c>
    </row>
    <row r="16" spans="1:2" ht="57.6" x14ac:dyDescent="0.5">
      <c r="A16" s="45" t="s">
        <v>18</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Mathew Holden</dc:creator>
  <dc:description/>
  <cp:lastModifiedBy>Jordan-Michael</cp:lastModifiedBy>
  <cp:lastPrinted>2018-10-29T21:30:03Z</cp:lastPrinted>
  <dcterms:created xsi:type="dcterms:W3CDTF">2018-05-23T01:25:53Z</dcterms:created>
  <dcterms:modified xsi:type="dcterms:W3CDTF">2018-10-29T21:31:48Z</dcterms:modified>
</cp:coreProperties>
</file>