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2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0" i="6" l="1"/>
  <c r="H10" i="6" s="1"/>
  <c r="Q11" i="6"/>
  <c r="H11" i="6" s="1"/>
  <c r="Q12" i="6"/>
  <c r="H12" i="6" s="1"/>
  <c r="H6" i="6" l="1"/>
  <c r="H5" i="6"/>
  <c r="Q4" i="6" l="1"/>
  <c r="Q151" i="1" l="1"/>
  <c r="H151" i="1"/>
  <c r="Q150" i="1"/>
  <c r="H150" i="1" s="1"/>
  <c r="Q149" i="1"/>
  <c r="H149" i="1" s="1"/>
  <c r="Q147" i="1" l="1"/>
  <c r="H147" i="1" s="1"/>
  <c r="Q148" i="1"/>
  <c r="H148" i="1" s="1"/>
  <c r="Q146" i="1" l="1"/>
  <c r="H146" i="1" s="1"/>
  <c r="H4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5" i="6"/>
  <c r="Q6" i="6"/>
  <c r="Q7" i="6"/>
  <c r="H7" i="6" s="1"/>
  <c r="Q8" i="6"/>
  <c r="H8" i="6" s="1"/>
  <c r="Q9" i="6"/>
  <c r="H9" i="6" s="1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<sst xmlns="http://schemas.openxmlformats.org/spreadsheetml/2006/main" count="1530" uniqueCount="1005">
  <si>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</si>
  <si>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</si>
  <si>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</si>
  <si>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</si>
  <si>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</si>
  <si>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</si>
  <si>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</si>
  <si>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</si>
  <si>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</si>
  <si>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</si>
  <si>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</si>
  <si>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</si>
  <si>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</si>
  <si>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</si>
  <si>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</si>
  <si>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</si>
  <si>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</si>
  <si>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</si>
  <si>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</si>
  <si>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</si>
  <si>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</si>
  <si>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</si>
  <si>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</si>
  <si>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</si>
  <si>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</si>
  <si>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</si>
  <si>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</si>
  <si>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</si>
  <si>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</si>
  <si>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</si>
  <si>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</si>
  <si>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</si>
  <si>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</si>
  <si>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</si>
  <si>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</si>
  <si>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</si>
  <si>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</si>
  <si>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</si>
  <si>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</si>
  <si>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</si>
  <si>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</si>
  <si>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</si>
  <si>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</si>
  <si>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</si>
  <si>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</si>
  <si>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</si>
  <si>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</si>
  <si>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</si>
  <si>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</si>
  <si>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</si>
  <si>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</si>
  <si>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</si>
  <si>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</si>
  <si>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</si>
  <si>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</si>
  <si>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</si>
  <si>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</si>
  <si>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</si>
  <si>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</si>
  <si>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</si>
  <si>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</si>
  <si>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</si>
  <si>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</si>
  <si>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</si>
  <si>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</si>
  <si>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</si>
  <si>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</si>
  <si>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</si>
  <si>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</si>
  <si>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</si>
  <si>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</si>
  <si>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</si>
  <si>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</si>
  <si>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</si>
  <si>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</si>
  <si>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</si>
  <si>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</si>
  <si>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</si>
  <si>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</si>
  <si>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</si>
  <si>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</si>
  <si>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</si>
  <si>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</si>
  <si>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</si>
  <si>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</si>
  <si>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</si>
  <si>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</si>
  <si>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</si>
  <si>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</si>
  <si>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</si>
  <si>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</si>
  <si>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</si>
  <si>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</si>
  <si>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</si>
  <si>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</si>
  <si>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</si>
  <si>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</si>
  <si>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</si>
  <si>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</si>
  <si>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</si>
  <si>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</si>
  <si>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</si>
  <si>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</si>
  <si>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</si>
  <si>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</si>
  <si>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</si>
  <si>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</si>
  <si>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</si>
  <si>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</si>
  <si>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</si>
  <si>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</si>
  <si>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</si>
  <si>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</si>
  <si>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</si>
  <si>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</si>
  <si>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</si>
  <si>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</si>
  <si>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</si>
  <si>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</si>
  <si>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</si>
  <si>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</si>
  <si>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</si>
  <si>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</si>
  <si>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</si>
  <si>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</si>
  <si>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</si>
  <si>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</si>
  <si>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</si>
  <si>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</si>
  <si>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</si>
  <si>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</si>
  <si>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</si>
  <si>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</si>
  <si>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</si>
  <si>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</si>
  <si>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</si>
  <si>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</si>
  <si>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</si>
  <si>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</si>
  <si>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</si>
  <si>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</si>
  <si>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</si>
  <si>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</si>
  <si>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</si>
  <si>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</si>
  <si>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</si>
  <si>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</si>
  <si>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</si>
  <si>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</si>
  <si>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</si>
  <si>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</si>
  <si>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</si>
  <si>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</si>
  <si>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</si>
  <si>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</si>
  <si>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</si>
  <si>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</si>
  <si>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</si>
  <si>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</si>
  <si>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</si>
  <si>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</si>
  <si>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</si>
  <si>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</si>
  <si>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</si>
  <si>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</si>
  <si>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</si>
  <si>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</si>
  <si>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</si>
  <si>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</si>
  <si>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</si>
  <si>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</si>
  <si>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</si>
  <si>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</si>
  <si>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</si>
  <si>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</si>
  <si>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</si>
  <si>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</si>
  <si>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</si>
  <si>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</si>
  <si>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</si>
  <si>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</si>
  <si>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</si>
  <si>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</si>
  <si>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</si>
  <si>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</si>
  <si>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</si>
  <si>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</si>
  <si>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</si>
  <si>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</si>
  <si>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</si>
  <si>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</si>
  <si>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</si>
  <si>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</si>
  <si>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</si>
  <si>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</si>
  <si>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</si>
  <si>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</si>
  <si>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</si>
  <si>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</si>
  <si>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</si>
  <si>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</si>
  <si>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</si>
  <si>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</si>
  <si>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</si>
  <si>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</si>
  <si>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</si>
  <si>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</si>
  <si>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</si>
  <si>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</si>
  <si>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</si>
  <si>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</si>
  <si>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</si>
  <si>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</si>
  <si>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</si>
  <si>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</si>
  <si>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</si>
  <si>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</si>
  <si>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</si>
  <si>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</si>
  <si>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</si>
  <si>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</si>
  <si>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</si>
  <si>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</si>
  <si>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</si>
  <si>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</si>
  <si>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</si>
  <si>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</si>
  <si>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</si>
  <si>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</si>
  <si>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</si>
  <si>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</si>
  <si>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</si>
  <si>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</si>
  <si>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</si>
  <si>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</si>
  <si>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</si>
  <si>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</si>
  <si>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</si>
  <si>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</si>
  <si>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</si>
  <si>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</si>
  <si>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</si>
  <si>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</si>
  <si>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</si>
  <si>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</si>
  <si>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</si>
  <si>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</si>
  <si>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</si>
  <si>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</si>
  <si>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</si>
  <si>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</si>
  <si>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</si>
  <si>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</si>
  <si>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</si>
  <si>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</si>
  <si>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</si>
  <si>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</si>
  <si>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</si>
  <si>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</si>
  <si>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</si>
  <si>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</si>
  <si>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</si>
  <si>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</si>
  <si>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</si>
  <si>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</si>
  <si>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</si>
  <si>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</si>
  <si>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</si>
  <si>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</si>
  <si>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</si>
  <si>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</si>
  <si>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</si>
  <si>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</si>
  <si>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</si>
  <si>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</si>
  <si>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</si>
  <si>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</si>
  <si>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</si>
  <si>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</si>
  <si>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</si>
  <si>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</si>
  <si>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</si>
  <si>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</si>
  <si>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</si>
  <si>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</si>
  <si>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</si>
  <si>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</si>
  <si>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</si>
  <si>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</si>
  <si>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</si>
  <si>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</si>
  <si>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</si>
  <si>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</si>
  <si>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</si>
  <si>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</si>
  <si>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</si>
  <si>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</si>
  <si>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</si>
  <si>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</si>
  <si>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</si>
  <si>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</si>
  <si>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</si>
  <si>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</si>
  <si>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</si>
  <si>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</si>
  <si>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</si>
  <si>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</si>
  <si>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</si>
  <si>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</si>
  <si>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</si>
  <si>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</si>
  <si>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</si>
  <si>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</si>
  <si>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</si>
  <si>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</si>
  <si>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</si>
  <si>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</si>
  <si>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</si>
  <si>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</si>
  <si>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</si>
  <si>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</si>
  <si>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</si>
  <si>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</si>
  <si>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</si>
  <si>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</si>
  <si>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</si>
  <si>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</si>
  <si>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</si>
  <si>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</si>
  <si>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</si>
  <si>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</si>
  <si>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</si>
  <si>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</si>
  <si>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</si>
  <si>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</si>
  <si>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</si>
  <si>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</si>
  <si>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</si>
  <si>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</si>
  <si>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</si>
  <si>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</si>
  <si>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</si>
  <si>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</si>
  <si>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</si>
  <si>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</si>
  <si>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</si>
  <si>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</si>
  <si>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</si>
  <si>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</si>
  <si>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</si>
  <si>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</si>
  <si>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</si>
  <si>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</si>
  <si>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</si>
  <si>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</si>
  <si>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</si>
  <si>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</si>
  <si>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</si>
  <si>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</si>
  <si>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</si>
  <si>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</si>
  <si>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</si>
  <si>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</si>
  <si>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</si>
  <si>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</si>
  <si>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</si>
  <si>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</si>
  <si>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</si>
  <si>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</si>
  <si>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</si>
  <si>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</si>
  <si>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</si>
  <si>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</si>
  <si>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</si>
  <si>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</si>
  <si>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</si>
  <si>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</si>
  <si>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</si>
  <si>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</si>
  <si>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</si>
  <si>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</si>
  <si>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</si>
  <si>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</si>
  <si>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</si>
  <si>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</si>
  <si>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</si>
  <si>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</si>
  <si>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</si>
  <si>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</si>
  <si>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</si>
  <si>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</si>
  <si>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</si>
  <si>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</si>
  <si>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</si>
  <si>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</si>
  <si>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</si>
  <si>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</si>
  <si>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</si>
  <si>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</si>
  <si>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</si>
  <si>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</si>
  <si>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</si>
  <si>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</si>
  <si>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</si>
  <si>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</si>
  <si>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</si>
  <si>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</si>
  <si>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</si>
  <si>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</si>
  <si>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</si>
  <si>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</si>
  <si>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</si>
  <si>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</si>
  <si>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</si>
  <si>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</si>
  <si>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</si>
  <si>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</si>
  <si>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</si>
  <si>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</si>
  <si>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</si>
  <si>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</si>
  <si>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</si>
  <si>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</si>
  <si>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</si>
  <si>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</si>
  <si>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</si>
  <si>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</si>
  <si>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</si>
  <si>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</si>
  <si>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</si>
  <si>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</si>
  <si>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</si>
  <si>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</si>
  <si>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</si>
  <si>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</si>
  <si>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</si>
  <si>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</si>
  <si>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</si>
  <si>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</si>
  <si>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</si>
  <si>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</si>
  <si>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</si>
  <si>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</si>
  <si>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</si>
  <si>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</si>
  <si>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</si>
  <si>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</si>
  <si>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</si>
  <si>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</si>
  <si>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</si>
  <si>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</si>
  <si>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</si>
  <si>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</si>
  <si>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</si>
  <si>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</si>
  <si>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</si>
  <si>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</si>
  <si>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</si>
  <si>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</si>
  <si>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</si>
  <si>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</si>
  <si>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</si>
  <si>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</si>
  <si>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</si>
  <si>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</si>
  <si>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</si>
  <si>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</si>
  <si>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</si>
  <si>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</si>
  <si>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</si>
  <si>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</si>
  <si>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</si>
  <si>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</si>
  <si>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</si>
  <si>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</si>
  <si>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</si>
  <si>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</si>
  <si>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</si>
  <si>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</si>
  <si>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</si>
  <si>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</si>
  <si>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</si>
  <si>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</si>
  <si>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</si>
  <si>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</si>
  <si>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</si>
  <si>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</si>
  <si>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</si>
  <si>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</si>
  <si>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</si>
  <si>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</si>
  <si>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</si>
  <si>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</si>
  <si>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</si>
  <si>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</si>
  <si>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</si>
  <si>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</si>
  <si>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</si>
  <si>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</si>
  <si>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</si>
  <si>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</si>
  <si>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</si>
  <si>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</si>
  <si>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</si>
  <si>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</si>
  <si>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</si>
  <si>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</si>
  <si>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</si>
  <si>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</si>
  <si>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</si>
  <si>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</si>
  <si>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</si>
  <si>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</si>
  <si>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</si>
  <si>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</si>
  <si>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</si>
  <si>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</si>
  <si>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</si>
  <si>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</si>
  <si>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</si>
  <si>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</si>
  <si>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</si>
  <si>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</si>
  <si>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</si>
  <si>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</si>
  <si>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</si>
  <si>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</si>
  <si>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</si>
  <si>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</si>
  <si>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</si>
  <si>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</si>
  <si>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</si>
  <si>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</si>
  <si>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</si>
  <si>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</si>
  <si>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</si>
  <si>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</si>
  <si>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</si>
  <si>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</si>
  <si>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</si>
  <si>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</si>
  <si>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</si>
  <si>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</si>
  <si>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</si>
  <si>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</si>
  <si>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</si>
  <si>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</si>
  <si>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</si>
  <si>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</si>
  <si>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</si>
  <si>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</si>
  <si>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</si>
  <si>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</si>
  <si>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</si>
  <si>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</si>
  <si>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</si>
  <si>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</si>
  <si>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</si>
  <si>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</si>
  <si>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</si>
  <si>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</si>
  <si>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</si>
  <si>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</si>
  <si>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</si>
  <si>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</si>
  <si>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</si>
  <si>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</si>
  <si>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</si>
  <si>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</si>
  <si>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</si>
  <si>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</si>
  <si>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</si>
  <si>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</si>
  <si>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</si>
  <si>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</si>
  <si>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</si>
  <si>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</si>
  <si>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</si>
  <si>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</si>
  <si>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</si>
  <si>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</si>
  <si>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</si>
  <si>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</si>
  <si>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</si>
  <si>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</si>
  <si>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</si>
  <si>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</si>
  <si>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</si>
  <si>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</si>
  <si>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</si>
  <si>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</si>
  <si>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</si>
  <si>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</si>
  <si>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</si>
  <si>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</si>
  <si>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</si>
  <si>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</si>
  <si>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</si>
  <si>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</si>
  <si>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</si>
  <si>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</si>
  <si>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</si>
  <si>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</si>
  <si>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</si>
  <si>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</si>
  <si>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</si>
  <si>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</si>
  <si>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</si>
  <si>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</si>
  <si>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</si>
  <si>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</si>
  <si>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</si>
  <si>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</si>
  <si>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</si>
  <si>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</si>
  <si>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</si>
  <si>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</si>
  <si>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</si>
  <si>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</si>
  <si>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</si>
  <si>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</si>
  <si>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</si>
  <si>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</si>
  <si>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</si>
  <si>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</si>
  <si>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</si>
  <si>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</si>
  <si>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</si>
  <si>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</si>
  <si>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</si>
  <si>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</si>
  <si>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</si>
  <si>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</si>
  <si>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</si>
  <si>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</si>
  <si>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</si>
  <si>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</si>
  <si>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</si>
  <si>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</si>
  <si>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</si>
  <si>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</si>
  <si>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</si>
  <si>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</si>
  <si>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</si>
  <si>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</si>
  <si>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</si>
  <si>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</si>
  <si>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</si>
  <si>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</si>
  <si>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</si>
  <si>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</si>
  <si>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</si>
  <si>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</si>
  <si>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</si>
  <si>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</si>
  <si>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</si>
  <si>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</si>
  <si>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</si>
  <si>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</si>
  <si>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</si>
  <si>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</si>
  <si>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</si>
  <si>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</si>
  <si>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</si>
  <si>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</si>
  <si>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</si>
  <si>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</si>
  <si>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</si>
  <si>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</si>
  <si>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</si>
  <si>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</si>
  <si>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</si>
  <si>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</si>
  <si>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</si>
  <si>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</si>
  <si>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</si>
  <si>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</si>
  <si>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</si>
  <si>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</si>
  <si>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</si>
  <si>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</si>
  <si>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</si>
  <si>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</si>
  <si>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</si>
  <si>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</si>
  <si>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</si>
  <si>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</si>
  <si>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</si>
  <si>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</si>
  <si>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</si>
  <si>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</si>
  <si>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</si>
  <si>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</si>
  <si>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</si>
  <si>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</si>
  <si>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</si>
  <si>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</si>
  <si>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</si>
  <si>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</si>
  <si>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</si>
  <si>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</si>
  <si>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</si>
  <si>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</si>
  <si>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</si>
  <si>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</si>
  <si>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</si>
  <si>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</si>
  <si>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</si>
  <si>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</si>
  <si>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</si>
  <si>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</si>
  <si>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</si>
  <si>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</si>
  <si>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</si>
  <si>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</si>
  <si>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</si>
  <si>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</si>
  <si>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</si>
  <si>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</si>
  <si>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</si>
  <si>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</si>
  <si>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</si>
  <si>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</si>
  <si>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护盾</t>
    <phoneticPr fontId="18" type="noConversion"/>
  </si>
  <si>
    <t>使我方王塔获得{1}点物甲</t>
    <phoneticPr fontId="18" type="noConversion"/>
  </si>
  <si>
    <t>训练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</si>
  <si>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</si>
  <si>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</si>
  <si>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</si>
  <si>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</si>
  <si>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</si>
  <si>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</si>
  <si>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</si>
  <si>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</si>
  <si>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</si>
  <si>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</si>
  <si>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</si>
  <si>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</si>
  <si>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</si>
  <si>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</si>
  <si>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</si>
  <si>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</si>
  <si>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</si>
  <si>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</si>
  <si>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</si>
  <si>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</si>
  <si>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</si>
  <si>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</si>
  <si>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</si>
  <si>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</si>
  <si>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</si>
  <si>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</si>
  <si>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</si>
  <si>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</si>
  <si>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</si>
  <si>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</si>
  <si>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</si>
  <si>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</si>
  <si>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</si>
  <si>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</si>
  <si>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</si>
  <si>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</si>
  <si>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</si>
  <si>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</si>
  <si>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</si>
  <si>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</si>
  <si>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</si>
  <si>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</si>
  <si>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</si>
  <si>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</si>
  <si>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</si>
  <si>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</si>
  <si>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</si>
  <si>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</si>
  <si>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</si>
  <si>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</si>
  <si>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</si>
  <si>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</si>
  <si>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</si>
  <si>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</si>
  <si>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</si>
  <si>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</si>
  <si>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</si>
  <si>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</si>
  <si>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</si>
  <si>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</si>
  <si>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</si>
  <si>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</si>
  <si>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</si>
  <si>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</si>
  <si>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</si>
  <si>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</si>
  <si>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</si>
  <si>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</si>
  <si>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</si>
  <si>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</si>
  <si>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</si>
  <si>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</si>
  <si>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</si>
  <si>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</si>
  <si>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</si>
  <si>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</si>
  <si>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</si>
  <si>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</si>
  <si>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</si>
  <si>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</si>
  <si>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t.OnSpellDamage( spl.Damage,0);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</si>
  <si>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</si>
  <si>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</si>
  <si>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</si>
  <si>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</si>
  <si>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</si>
  <si>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</si>
  <si>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</si>
  <si>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</si>
  <si>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</si>
  <si>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</si>
  <si>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</si>
  <si>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</si>
  <si>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</si>
  <si>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</si>
  <si>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</si>
  <si>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</si>
  <si>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</si>
  <si>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</si>
  <si>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</si>
  <si>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</si>
  <si>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</si>
  <si>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</si>
  <si>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</si>
  <si>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</si>
  <si>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</si>
  <si>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</si>
  <si>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</si>
  <si>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</si>
  <si>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</si>
  <si>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</si>
  <si>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</si>
  <si>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</si>
  <si>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</si>
  <si>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</si>
  <si>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</si>
  <si>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</si>
  <si>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</si>
  <si>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</si>
  <si>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</si>
  <si>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</si>
  <si>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</si>
  <si>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</si>
  <si>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</si>
  <si>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</si>
  <si>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</si>
  <si>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</si>
  <si>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</si>
  <si>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</si>
  <si>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</si>
  <si>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</si>
  <si>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</si>
  <si>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</si>
  <si>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</si>
  <si>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</si>
  <si>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</si>
  <si>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</si>
  <si>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</si>
  <si>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</si>
  <si>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</si>
  <si>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</si>
  <si>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</si>
  <si>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</si>
  <si>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</si>
  <si>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</si>
  <si>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</si>
  <si>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</si>
  <si>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</si>
  <si>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</si>
  <si>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</si>
  <si>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</si>
  <si>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</si>
  <si>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</si>
  <si>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</si>
  <si>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</si>
  <si>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</si>
  <si>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</si>
  <si>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</si>
  <si>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</si>
  <si>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</si>
  <si>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</si>
  <si>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</si>
  <si>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</si>
  <si>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</si>
  <si>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</si>
  <si>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</si>
  <si>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</si>
  <si>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</si>
  <si>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</si>
  <si>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</si>
  <si>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</si>
  <si>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</si>
  <si>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</si>
  <si>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</si>
  <si>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</si>
  <si>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</si>
  <si>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</si>
  <si>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</si>
  <si>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</si>
  <si>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</si>
  <si>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</si>
  <si>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</si>
  <si>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</si>
  <si>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</si>
  <si>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</si>
  <si>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</si>
  <si>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</si>
  <si>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</si>
  <si>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</si>
  <si>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</si>
  <si>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</si>
  <si>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</si>
  <si>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</si>
  <si>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</si>
  <si>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</si>
  <si>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</si>
  <si>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</si>
  <si>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</si>
  <si>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</si>
  <si>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</si>
  <si>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</si>
  <si>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</si>
  <si>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</si>
  <si>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</si>
  <si>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</si>
  <si>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</si>
  <si>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</si>
  <si>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</si>
  <si>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</si>
  <si>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</si>
  <si>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</si>
  <si>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</si>
  <si>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</si>
  <si>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</si>
  <si>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</si>
  <si>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</si>
  <si>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</si>
  <si>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</si>
  <si>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</si>
  <si>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</si>
  <si>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</si>
  <si>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</si>
  <si>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</si>
  <si>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</si>
  <si>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</si>
  <si>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</si>
  <si>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</si>
  <si>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</si>
  <si>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</si>
  <si>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</si>
  <si>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</si>
  <si>
    <t>p.Action.AddRandomMonster(-1,spl.Level,m.GetRandomPoint(p.IsLeft, true, true));</t>
    <phoneticPr fontId="18" type="noConversion"/>
  </si>
  <si>
    <t>p.Action.CanUseTrap()</t>
    <phoneticPr fontId="18" type="noConversion"/>
  </si>
  <si>
    <t>t.Action.HasWeapon()</t>
    <phoneticPr fontId="18" type="noConversion"/>
  </si>
  <si>
    <t>tornado</t>
    <phoneticPr fontId="18" type="noConversion"/>
  </si>
  <si>
    <t>windflow</t>
    <phoneticPr fontId="18" type="noConversion"/>
  </si>
  <si>
    <t>lightblow</t>
    <phoneticPr fontId="18" type="noConversion"/>
  </si>
  <si>
    <t>fireglow</t>
    <phoneticPr fontId="18" type="noConversion"/>
  </si>
  <si>
    <t>firearrow</t>
    <phoneticPr fontId="18" type="noConversion"/>
  </si>
  <si>
    <t>t.Action.WeaponReturn();if(MathTool.GetRandom(100)&lt;spl.Rate)t.Action.WeaponReturn();t.Action.BreakWeapon();</t>
    <phoneticPr fontId="18" type="noConversion"/>
  </si>
  <si>
    <t>回复我方单体{1}点生命并提升{3:0.0}%生命上限</t>
    <phoneticPr fontId="18" type="noConversion"/>
  </si>
  <si>
    <t>回复我方单体{1}点生命</t>
    <phoneticPr fontId="18" type="noConversion"/>
  </si>
  <si>
    <t>t.Action.AddMArmor(spl.Cure);</t>
    <phoneticPr fontId="18" type="noConversion"/>
  </si>
  <si>
    <t>反制魔光</t>
    <phoneticPr fontId="18" type="noConversion"/>
  </si>
  <si>
    <t>使2卡片范围内友方单位获得{1}点魔甲</t>
    <phoneticPr fontId="18" type="noConversion"/>
  </si>
  <si>
    <t>范围，状态</t>
    <phoneticPr fontId="18" type="noConversion"/>
  </si>
  <si>
    <t>Counterspell Light</t>
    <phoneticPr fontId="18" type="noConversion"/>
  </si>
  <si>
    <t>foreach(IMonster im in m.GetRangeMonster(p.IsLeft,spl.Target,spl.Shape,spl.Range,mouse)){im.Action.AddMArmor(spl.Cure);}</t>
    <phoneticPr fontId="18" type="noConversion"/>
  </si>
  <si>
    <t>Dispersal Shield</t>
    <phoneticPr fontId="18" type="noConversion"/>
  </si>
  <si>
    <t>离散护罩</t>
    <phoneticPr fontId="18" type="noConversion"/>
  </si>
  <si>
    <t>使指定友方单位获得{1}魔甲</t>
    <phoneticPr fontId="18" type="noConversion"/>
  </si>
  <si>
    <t>提升指定友方单位{5}点攻击和{3:0.0}%最大生命</t>
    <phoneticPr fontId="18" type="noConversion"/>
  </si>
  <si>
    <t>Ephemeral Shields</t>
    <phoneticPr fontId="18" type="noConversion"/>
  </si>
  <si>
    <t>幻视护盾</t>
    <phoneticPr fontId="18" type="noConversion"/>
  </si>
  <si>
    <t>在范围内召唤若干幻盾</t>
    <phoneticPr fontId="18" type="noConversion"/>
  </si>
  <si>
    <t>foreach(System.Drawing.Point p1 in m.GetRangePoint(spl.Shape,spl.Range,mouse)){p.Action.AddMonster(51013008,spl.Level,p1);}</t>
    <phoneticPr fontId="18" type="noConversion"/>
  </si>
  <si>
    <t>judge</t>
    <phoneticPr fontId="18" type="noConversion"/>
  </si>
  <si>
    <t>t.Action.AddAttrModify("Spell",spl.Id,"Def",spl.Atk);</t>
    <phoneticPr fontId="18" type="noConversion"/>
  </si>
  <si>
    <t>使敌方单体静止{2:0.0}回合</t>
    <phoneticPr fontId="18" type="noConversion"/>
  </si>
  <si>
    <t>t.Action.AddBuff(56000001,spl.Level,spl.Time);</t>
    <phoneticPr fontId="18" type="noConversion"/>
  </si>
  <si>
    <t>增加目标{5}点防御</t>
    <phoneticPr fontId="18" type="noConversion"/>
  </si>
  <si>
    <t>圣言-防</t>
    <phoneticPr fontId="18" type="noConversion"/>
  </si>
  <si>
    <t>增加目标{5}点攻速</t>
    <phoneticPr fontId="18" type="noConversion"/>
  </si>
  <si>
    <t>t.Action.AddAttrModify("Spell",spl.Id,"Spd",spl.Atk);</t>
    <phoneticPr fontId="18" type="noConversion"/>
  </si>
  <si>
    <t>t.Action.Rebel();</t>
    <phoneticPr fontId="18" type="noConversion"/>
  </si>
  <si>
    <t>使敌方单体反叛</t>
    <phoneticPr fontId="18" type="noConversion"/>
  </si>
  <si>
    <t>Word Defend</t>
    <phoneticPr fontId="18" type="noConversion"/>
  </si>
  <si>
    <t>伊瑟拉的唤醒</t>
    <phoneticPr fontId="18" type="noConversion"/>
  </si>
  <si>
    <t>梦魇</t>
    <phoneticPr fontId="18" type="noConversion"/>
  </si>
  <si>
    <t>梦境</t>
    <phoneticPr fontId="18" type="noConversion"/>
  </si>
  <si>
    <t>Nightmare</t>
    <phoneticPr fontId="18" type="noConversion"/>
  </si>
  <si>
    <t>Dream</t>
    <phoneticPr fontId="18" type="noConversion"/>
  </si>
  <si>
    <t xml:space="preserve">Awakening </t>
    <phoneticPr fontId="18" type="noConversion"/>
  </si>
  <si>
    <t>NER</t>
    <phoneticPr fontId="18" type="noConversion"/>
  </si>
  <si>
    <t>对2.5格范围内敌方造成{0}点魔法伤害</t>
    <phoneticPr fontId="18" type="noConversion"/>
  </si>
  <si>
    <t>foreach(IMonster im in m.GetRangeMonster(p.IsLeft,spl.Target,spl.Shape,spl.Range,mouse))im.OnSpellDamage(spl.Damage,2);</t>
    <phoneticPr fontId="18" type="noConversion"/>
  </si>
  <si>
    <t>windflow</t>
  </si>
  <si>
    <t>使指定友方单位返回手牌</t>
    <phoneticPr fontId="18" type="noConversion"/>
  </si>
  <si>
    <t>t.Action.Return(0);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</si>
</sst>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34" fillId="0" borderId="0" xfId="0" applyFont="1" applyBorder="1">
      <alignment vertical="center"/>
    </xf>
    <xf numFmtId="0" fontId="3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2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E151" totalsRowShown="0" headerRowDxfId="114" dataDxfId="113" tableBorderDxfId="112">
  <autoFilter ref="A3:AE151">
    <filterColumn colId="12">
      <filters>
        <filter val="2"/>
        <filter val="3"/>
        <filter val="4"/>
      </filters>
    </filterColumn>
  </autoFilter>
  <sortState ref="A4:AE113">
    <sortCondition ref="A3:A113"/>
  </sortState>
  <tableColumns count="31">
    <tableColumn id="1" name="Id" dataDxfId="111"/>
    <tableColumn id="2" name="Name" dataDxfId="110"/>
    <tableColumn id="20" name="Ename" dataDxfId="109"/>
    <tableColumn id="21" name="Remark" dataDxfId="108"/>
    <tableColumn id="3" name="Star" dataDxfId="107"/>
    <tableColumn id="4" name="Type" dataDxfId="106"/>
    <tableColumn id="5" name="Attr" dataDxfId="105"/>
    <tableColumn id="8" name="Quality" dataDxfId="10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03"/>
    <tableColumn id="9" name="Damage" dataDxfId="102"/>
    <tableColumn id="10" name="Cure" dataDxfId="101"/>
    <tableColumn id="11" name="Time" dataDxfId="100"/>
    <tableColumn id="13" name="Help" dataDxfId="99"/>
    <tableColumn id="16" name="Rate" dataDxfId="98"/>
    <tableColumn id="18" name="Atk" dataDxfId="97"/>
    <tableColumn id="12" name="Modify" dataDxfId="96"/>
    <tableColumn id="27" name="Sum" dataDxfId="95">
      <calculatedColumnFormula>T4-100+P4</calculatedColumnFormula>
    </tableColumn>
    <tableColumn id="6" name="Range" dataDxfId="94"/>
    <tableColumn id="15" name="Target" dataDxfId="93"/>
    <tableColumn id="25" name="Mark" dataDxfId="92"/>
    <tableColumn id="31" name="CanCast" dataDxfId="91"/>
    <tableColumn id="22" name="Effect" dataDxfId="90"/>
    <tableColumn id="24" name="GetDescript" dataDxfId="89"/>
    <tableColumn id="30" name="AIGuide" dataDxfId="88"/>
    <tableColumn id="17" name="UnitEffect" dataDxfId="87"/>
    <tableColumn id="28" name="AreaEffect" dataDxfId="86"/>
    <tableColumn id="26" name="JobId" dataDxfId="85"/>
    <tableColumn id="19" name="Icon" dataDxfId="84"/>
    <tableColumn id="14" name="IsSpecial" dataDxfId="83"/>
    <tableColumn id="29" name="IsHeroCard" dataDxfId="82"/>
    <tableColumn id="23" name="IsNew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15" totalsRowShown="0" headerRowDxfId="75" dataDxfId="74" tableBorderDxfId="73">
  <autoFilter ref="A3:AE15"/>
  <sortState ref="A4:Z138">
    <sortCondition ref="A3:A138"/>
  </sortState>
  <tableColumns count="31">
    <tableColumn id="1" name="Id" dataDxfId="72"/>
    <tableColumn id="2" name="Name" dataDxfId="71"/>
    <tableColumn id="20" name="Ename" dataDxfId="70"/>
    <tableColumn id="21" name="Remark" dataDxfId="69"/>
    <tableColumn id="3" name="Star" dataDxfId="68"/>
    <tableColumn id="4" name="Type" dataDxfId="67"/>
    <tableColumn id="5" name="Attr" dataDxfId="66"/>
    <tableColumn id="8" name="Quality" dataDxfId="65">
      <calculatedColumnFormula>IF(AND(Q4&gt;=13,Q4&lt;=16),5,IF(AND(Q4&gt;=9,Q4&lt;=12),4,IF(AND(Q4&gt;=5,Q4&lt;=8),3,IF(AND(Q4&gt;=1,Q4&lt;=4),2,IF(AND(Q4&gt;=-3,Q4&lt;=0),1,0)))))</calculatedColumnFormula>
    </tableColumn>
    <tableColumn id="7" name="Cost" dataDxfId="64"/>
    <tableColumn id="9" name="Damage" dataDxfId="63"/>
    <tableColumn id="10" name="Cure" dataDxfId="62"/>
    <tableColumn id="11" name="Time" dataDxfId="61"/>
    <tableColumn id="13" name="Help" dataDxfId="60"/>
    <tableColumn id="16" name="Rate" dataDxfId="59"/>
    <tableColumn id="18" name="Atk" dataDxfId="58"/>
    <tableColumn id="12" name="Modify" dataDxfId="57"/>
    <tableColumn id="27" name="Sum" dataDxfId="56">
      <calculatedColumnFormula>T4-100+P4</calculatedColumnFormula>
    </tableColumn>
    <tableColumn id="6" name="Range" dataDxfId="55"/>
    <tableColumn id="15" name="Target" dataDxfId="54"/>
    <tableColumn id="25" name="Mark" dataDxfId="53"/>
    <tableColumn id="31" name="CanCast" dataDxfId="52"/>
    <tableColumn id="22" name="Effect" dataDxfId="51"/>
    <tableColumn id="24" name="GetDescript" dataDxfId="50"/>
    <tableColumn id="30" name="AIGuide" dataDxfId="49"/>
    <tableColumn id="17" name="UnitEffect" dataDxfId="48"/>
    <tableColumn id="28" name="AreaEffect" dataDxfId="47"/>
    <tableColumn id="26" name="JobId" dataDxfId="46"/>
    <tableColumn id="19" name="Icon" dataDxfId="45"/>
    <tableColumn id="14" name="IsSpecial" dataDxfId="44"/>
    <tableColumn id="29" name="IsHeroCard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E12" totalsRowShown="0" headerRowDxfId="32" tableBorderDxfId="31">
  <autoFilter ref="A3:AE12"/>
  <sortState ref="A4:Z138">
    <sortCondition ref="A3:A138"/>
  </sortState>
  <tableColumns count="31">
    <tableColumn id="1" name="Id" dataDxfId="30"/>
    <tableColumn id="2" name="Name" dataDxfId="29"/>
    <tableColumn id="20" name="Ename" dataDxfId="28"/>
    <tableColumn id="21" name="Remark" dataDxfId="27"/>
    <tableColumn id="3" name="Star" dataDxfId="26"/>
    <tableColumn id="4" name="Type" dataDxfId="25"/>
    <tableColumn id="5" name="Attr" dataDxfId="24"/>
    <tableColumn id="8" name="Quality" dataDxfId="23">
      <calculatedColumnFormula>IF(AND(Q4&gt;=13,Q4&lt;=16),5,IF(AND(Q4&gt;=9,Q4&lt;=12),4,IF(AND(Q4&gt;=5,Q4&lt;=8),3,IF(AND(Q4&gt;=1,Q4&lt;=4),2,IF(AND(Q4&gt;=-3,Q4&lt;=0),1,0)))))</calculatedColumnFormula>
    </tableColumn>
    <tableColumn id="7" name="Cost" dataDxfId="22"/>
    <tableColumn id="9" name="Damage" dataDxfId="21"/>
    <tableColumn id="10" name="Cure" dataDxfId="20"/>
    <tableColumn id="11" name="Time" dataDxfId="19"/>
    <tableColumn id="13" name="Help" dataDxfId="18"/>
    <tableColumn id="16" name="Rate" dataDxfId="17"/>
    <tableColumn id="18" name="Atk" dataDxfId="16"/>
    <tableColumn id="12" name="Modify" dataDxfId="15"/>
    <tableColumn id="27" name="Sum" dataDxfId="14">
      <calculatedColumnFormula>T4-100+P4</calculatedColumnFormula>
    </tableColumn>
    <tableColumn id="6" name="Range" dataDxfId="13"/>
    <tableColumn id="15" name="Target" dataDxfId="12"/>
    <tableColumn id="25" name="Mark" dataDxfId="11"/>
    <tableColumn id="31" name="CanCast"/>
    <tableColumn id="22" name="Effect" dataDxfId="10"/>
    <tableColumn id="24" name="GetDescript" dataDxfId="9"/>
    <tableColumn id="30" name="AIGuide" dataDxfId="8"/>
    <tableColumn id="17" name="UnitEffect" dataDxfId="7"/>
    <tableColumn id="28" name="AreaEffect" dataDxfId="6"/>
    <tableColumn id="26" name="JobId" dataDxfId="5"/>
    <tableColumn id="19" name="Icon" dataDxfId="4"/>
    <tableColumn id="14" name="IsSpecial" dataDxfId="3"/>
    <tableColumn id="29" name="IsHeroCard" dataDxfId="2"/>
    <tableColumn id="23" name="IsNew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1"/>
  <sheetViews>
    <sheetView workbookViewId="0">
      <pane xSplit="2" ySplit="3" topLeftCell="D66" activePane="bottomRight" state="frozen"/>
      <selection pane="topRight" activeCell="C1" sqref="C1"/>
      <selection pane="bottomLeft" activeCell="A4" sqref="A4"/>
      <selection pane="bottomRight" activeCell="H148" sqref="H148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377</v>
      </c>
      <c r="E1" s="13" t="s">
        <v>184</v>
      </c>
      <c r="F1" s="13" t="s">
        <v>185</v>
      </c>
      <c r="G1" s="13" t="s">
        <v>186</v>
      </c>
      <c r="H1" s="33" t="s">
        <v>418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333</v>
      </c>
      <c r="N1" s="16" t="s">
        <v>337</v>
      </c>
      <c r="O1" s="16" t="s">
        <v>591</v>
      </c>
      <c r="P1" s="17" t="s">
        <v>323</v>
      </c>
      <c r="Q1" s="16" t="s">
        <v>420</v>
      </c>
      <c r="R1" s="13" t="s">
        <v>306</v>
      </c>
      <c r="S1" s="13" t="s">
        <v>305</v>
      </c>
      <c r="T1" s="13" t="s">
        <v>363</v>
      </c>
      <c r="U1" s="13" t="s">
        <v>947</v>
      </c>
      <c r="V1" s="13" t="s">
        <v>335</v>
      </c>
      <c r="W1" s="13" t="s">
        <v>296</v>
      </c>
      <c r="X1" s="13" t="s">
        <v>930</v>
      </c>
      <c r="Y1" s="13" t="s">
        <v>362</v>
      </c>
      <c r="Z1" s="13" t="s">
        <v>423</v>
      </c>
      <c r="AA1" s="38" t="s">
        <v>442</v>
      </c>
      <c r="AB1" s="14" t="s">
        <v>187</v>
      </c>
      <c r="AC1" s="23" t="s">
        <v>345</v>
      </c>
      <c r="AD1" s="23" t="s">
        <v>862</v>
      </c>
      <c r="AE1" s="23" t="s">
        <v>348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347</v>
      </c>
      <c r="I2" s="4" t="s">
        <v>310</v>
      </c>
      <c r="J2" s="18" t="s">
        <v>316</v>
      </c>
      <c r="K2" s="18" t="s">
        <v>319</v>
      </c>
      <c r="L2" s="18" t="s">
        <v>336</v>
      </c>
      <c r="M2" s="18" t="s">
        <v>336</v>
      </c>
      <c r="N2" s="18" t="s">
        <v>338</v>
      </c>
      <c r="O2" s="18" t="s">
        <v>589</v>
      </c>
      <c r="P2" s="18" t="s">
        <v>324</v>
      </c>
      <c r="Q2" s="18" t="s">
        <v>421</v>
      </c>
      <c r="R2" s="4" t="s">
        <v>307</v>
      </c>
      <c r="S2" s="4" t="s">
        <v>174</v>
      </c>
      <c r="T2" s="4" t="s">
        <v>445</v>
      </c>
      <c r="U2" s="4" t="s">
        <v>945</v>
      </c>
      <c r="V2" s="4" t="s">
        <v>312</v>
      </c>
      <c r="W2" s="10" t="s">
        <v>174</v>
      </c>
      <c r="X2" s="10" t="s">
        <v>932</v>
      </c>
      <c r="Y2" s="4" t="s">
        <v>174</v>
      </c>
      <c r="Z2" s="4" t="s">
        <v>424</v>
      </c>
      <c r="AA2" s="39" t="s">
        <v>443</v>
      </c>
      <c r="AB2" s="5" t="s">
        <v>174</v>
      </c>
      <c r="AC2" s="24" t="s">
        <v>173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378</v>
      </c>
      <c r="E3" s="2" t="s">
        <v>177</v>
      </c>
      <c r="F3" s="2" t="s">
        <v>178</v>
      </c>
      <c r="G3" s="2" t="s">
        <v>179</v>
      </c>
      <c r="H3" s="34" t="s">
        <v>419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334</v>
      </c>
      <c r="N3" s="19" t="s">
        <v>339</v>
      </c>
      <c r="O3" s="19" t="s">
        <v>590</v>
      </c>
      <c r="P3" s="20" t="s">
        <v>325</v>
      </c>
      <c r="Q3" s="35" t="s">
        <v>422</v>
      </c>
      <c r="R3" s="6" t="s">
        <v>308</v>
      </c>
      <c r="S3" s="2" t="s">
        <v>428</v>
      </c>
      <c r="T3" s="2" t="s">
        <v>364</v>
      </c>
      <c r="U3" s="2" t="s">
        <v>946</v>
      </c>
      <c r="V3" s="6" t="s">
        <v>427</v>
      </c>
      <c r="W3" s="6" t="s">
        <v>497</v>
      </c>
      <c r="X3" s="6" t="s">
        <v>931</v>
      </c>
      <c r="Y3" s="6" t="s">
        <v>313</v>
      </c>
      <c r="Z3" s="6" t="s">
        <v>425</v>
      </c>
      <c r="AA3" s="40" t="s">
        <v>444</v>
      </c>
      <c r="AB3" s="2" t="s">
        <v>181</v>
      </c>
      <c r="AC3" s="26" t="s">
        <v>346</v>
      </c>
      <c r="AD3" s="43" t="s">
        <v>863</v>
      </c>
      <c r="AE3" s="43" t="s">
        <v>864</v>
      </c>
    </row>
    <row r="4" spans="1:31" ht="60" hidden="1" x14ac:dyDescent="0.15">
      <c r="A4">
        <v>53000001</v>
      </c>
      <c r="B4" s="8" t="s">
        <v>0</v>
      </c>
      <c r="C4" s="1" t="s">
        <v>206</v>
      </c>
      <c r="D4" s="25" t="s">
        <v>548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922</v>
      </c>
      <c r="W4" s="7" t="s">
        <v>696</v>
      </c>
      <c r="X4" s="7">
        <v>1</v>
      </c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207</v>
      </c>
      <c r="D5" s="25" t="s">
        <v>549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748</v>
      </c>
      <c r="W5" s="7" t="s">
        <v>469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hidden="1" x14ac:dyDescent="0.15">
      <c r="A6">
        <v>53000003</v>
      </c>
      <c r="B6" s="8" t="s">
        <v>5</v>
      </c>
      <c r="C6" s="1" t="s">
        <v>208</v>
      </c>
      <c r="D6" s="25" t="s">
        <v>554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749</v>
      </c>
      <c r="W6" s="7" t="s">
        <v>361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hidden="1" x14ac:dyDescent="0.15">
      <c r="A7">
        <v>53000004</v>
      </c>
      <c r="B7" s="8" t="s">
        <v>8</v>
      </c>
      <c r="C7" s="1" t="s">
        <v>209</v>
      </c>
      <c r="D7" s="25" t="s">
        <v>555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909</v>
      </c>
      <c r="W7" s="7" t="s">
        <v>668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hidden="1" x14ac:dyDescent="0.15">
      <c r="A8">
        <v>53000005</v>
      </c>
      <c r="B8" s="9" t="s">
        <v>191</v>
      </c>
      <c r="C8" s="1" t="s">
        <v>210</v>
      </c>
      <c r="D8" s="25" t="s">
        <v>732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434</v>
      </c>
      <c r="T8">
        <v>100</v>
      </c>
      <c r="V8" s="11" t="s">
        <v>808</v>
      </c>
      <c r="W8" s="7" t="s">
        <v>910</v>
      </c>
      <c r="X8" s="7">
        <v>102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hidden="1" x14ac:dyDescent="0.15">
      <c r="A9">
        <v>53000006</v>
      </c>
      <c r="B9" s="8" t="s">
        <v>166</v>
      </c>
      <c r="C9" s="1" t="s">
        <v>287</v>
      </c>
      <c r="D9" s="25" t="s">
        <v>550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167</v>
      </c>
      <c r="T9">
        <v>90</v>
      </c>
      <c r="V9" s="11" t="s">
        <v>750</v>
      </c>
      <c r="W9" s="7" t="s">
        <v>436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hidden="1" x14ac:dyDescent="0.15">
      <c r="A10">
        <v>53000007</v>
      </c>
      <c r="B10" s="8" t="s">
        <v>168</v>
      </c>
      <c r="C10" s="1" t="s">
        <v>288</v>
      </c>
      <c r="D10" s="25" t="s">
        <v>550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167</v>
      </c>
      <c r="T10">
        <v>90</v>
      </c>
      <c r="V10" s="11" t="s">
        <v>751</v>
      </c>
      <c r="W10" s="7" t="s">
        <v>435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hidden="1" x14ac:dyDescent="0.15">
      <c r="A11">
        <v>53000008</v>
      </c>
      <c r="B11" s="8" t="s">
        <v>169</v>
      </c>
      <c r="C11" s="1" t="s">
        <v>289</v>
      </c>
      <c r="D11" s="25" t="s">
        <v>550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167</v>
      </c>
      <c r="T11">
        <v>90</v>
      </c>
      <c r="V11" s="11" t="s">
        <v>752</v>
      </c>
      <c r="W11" s="7" t="s">
        <v>437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hidden="1" x14ac:dyDescent="0.15">
      <c r="A12">
        <v>53000009</v>
      </c>
      <c r="B12" s="8" t="s">
        <v>170</v>
      </c>
      <c r="C12" s="1" t="s">
        <v>290</v>
      </c>
      <c r="D12" s="25" t="s">
        <v>550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167</v>
      </c>
      <c r="T12">
        <v>90</v>
      </c>
      <c r="V12" s="11" t="s">
        <v>753</v>
      </c>
      <c r="W12" s="7" t="s">
        <v>438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hidden="1" x14ac:dyDescent="0.15">
      <c r="A13">
        <v>53000010</v>
      </c>
      <c r="B13" s="8" t="s">
        <v>11</v>
      </c>
      <c r="C13" s="1" t="s">
        <v>211</v>
      </c>
      <c r="D13" s="25" t="s">
        <v>550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167</v>
      </c>
      <c r="T13">
        <v>90</v>
      </c>
      <c r="V13" s="11" t="s">
        <v>754</v>
      </c>
      <c r="W13" s="7" t="s">
        <v>439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hidden="1" x14ac:dyDescent="0.15">
      <c r="A14">
        <v>53000011</v>
      </c>
      <c r="B14" s="8" t="s">
        <v>171</v>
      </c>
      <c r="C14" s="1" t="s">
        <v>205</v>
      </c>
      <c r="D14" s="25" t="s">
        <v>550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167</v>
      </c>
      <c r="T14">
        <v>90</v>
      </c>
      <c r="V14" s="11" t="s">
        <v>755</v>
      </c>
      <c r="W14" s="7" t="s">
        <v>440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hidden="1" x14ac:dyDescent="0.15">
      <c r="A15">
        <v>53000012</v>
      </c>
      <c r="B15" s="8" t="s">
        <v>12</v>
      </c>
      <c r="C15" s="1" t="s">
        <v>212</v>
      </c>
      <c r="D15" s="25" t="s">
        <v>550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167</v>
      </c>
      <c r="T15">
        <v>90</v>
      </c>
      <c r="V15" s="11" t="s">
        <v>756</v>
      </c>
      <c r="W15" s="7" t="s">
        <v>441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hidden="1" x14ac:dyDescent="0.15">
      <c r="A16">
        <v>53000013</v>
      </c>
      <c r="B16" s="22" t="s">
        <v>356</v>
      </c>
      <c r="C16" s="15" t="s">
        <v>357</v>
      </c>
      <c r="D16" s="25" t="s">
        <v>546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358</v>
      </c>
      <c r="T16">
        <v>100</v>
      </c>
      <c r="V16" s="11" t="s">
        <v>757</v>
      </c>
      <c r="W16" s="7" t="s">
        <v>453</v>
      </c>
      <c r="X16" s="7">
        <v>100</v>
      </c>
      <c r="Y16" s="1" t="s">
        <v>102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hidden="1" x14ac:dyDescent="0.15">
      <c r="A17">
        <v>53000014</v>
      </c>
      <c r="B17" s="8" t="s">
        <v>430</v>
      </c>
      <c r="C17" s="1" t="s">
        <v>431</v>
      </c>
      <c r="D17" s="25" t="s">
        <v>914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432</v>
      </c>
      <c r="T17">
        <v>100</v>
      </c>
      <c r="V17" s="11" t="s">
        <v>837</v>
      </c>
      <c r="W17" s="7" t="s">
        <v>858</v>
      </c>
      <c r="X17" s="7">
        <v>102</v>
      </c>
      <c r="Y17" s="1" t="s">
        <v>433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hidden="1" x14ac:dyDescent="0.15">
      <c r="A18">
        <v>53000015</v>
      </c>
      <c r="B18" s="8" t="s">
        <v>13</v>
      </c>
      <c r="C18" s="1" t="s">
        <v>213</v>
      </c>
      <c r="D18" s="25" t="s">
        <v>551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758</v>
      </c>
      <c r="W18" s="7" t="s">
        <v>967</v>
      </c>
      <c r="X18" s="7">
        <v>201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hidden="1" x14ac:dyDescent="0.15">
      <c r="A19">
        <v>53000016</v>
      </c>
      <c r="B19" s="8" t="s">
        <v>16</v>
      </c>
      <c r="C19" s="1" t="s">
        <v>214</v>
      </c>
      <c r="D19" s="25" t="s">
        <v>915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912</v>
      </c>
      <c r="W19" s="7" t="s">
        <v>913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hidden="1" x14ac:dyDescent="0.15">
      <c r="A20">
        <v>53000017</v>
      </c>
      <c r="B20" s="8" t="s">
        <v>18</v>
      </c>
      <c r="C20" s="1" t="s">
        <v>215</v>
      </c>
      <c r="D20" s="25" t="s">
        <v>546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759</v>
      </c>
      <c r="W20" s="7" t="s">
        <v>597</v>
      </c>
      <c r="X20" s="7">
        <v>100</v>
      </c>
      <c r="Y20" s="1" t="s">
        <v>544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hidden="1" x14ac:dyDescent="0.15">
      <c r="A21">
        <v>53000018</v>
      </c>
      <c r="B21" s="8" t="s">
        <v>20</v>
      </c>
      <c r="C21" s="1" t="s">
        <v>216</v>
      </c>
      <c r="D21" s="25" t="s">
        <v>555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911</v>
      </c>
      <c r="W21" s="7" t="s">
        <v>501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hidden="1" x14ac:dyDescent="0.15">
      <c r="A22">
        <v>53000019</v>
      </c>
      <c r="B22" s="8" t="s">
        <v>22</v>
      </c>
      <c r="C22" s="1" t="s">
        <v>217</v>
      </c>
      <c r="D22" s="25" t="s">
        <v>733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528</v>
      </c>
      <c r="T22">
        <v>100</v>
      </c>
      <c r="V22" s="11" t="s">
        <v>834</v>
      </c>
      <c r="W22" s="7" t="s">
        <v>461</v>
      </c>
      <c r="X22" s="7">
        <v>102</v>
      </c>
      <c r="Y22" s="1" t="s">
        <v>964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hidden="1" x14ac:dyDescent="0.15">
      <c r="A23">
        <v>53000020</v>
      </c>
      <c r="B23" s="8" t="s">
        <v>23</v>
      </c>
      <c r="C23" s="1" t="s">
        <v>218</v>
      </c>
      <c r="D23" s="25" t="s">
        <v>733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529</v>
      </c>
      <c r="T23">
        <v>100</v>
      </c>
      <c r="V23" s="11" t="s">
        <v>835</v>
      </c>
      <c r="W23" s="7" t="s">
        <v>459</v>
      </c>
      <c r="X23" s="7">
        <v>102</v>
      </c>
      <c r="Y23" s="1" t="s">
        <v>460</v>
      </c>
      <c r="Z23" s="1" t="s">
        <v>460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hidden="1" x14ac:dyDescent="0.15">
      <c r="A24">
        <v>53000021</v>
      </c>
      <c r="B24" s="8" t="s">
        <v>24</v>
      </c>
      <c r="C24" s="1" t="s">
        <v>219</v>
      </c>
      <c r="D24" s="25" t="s">
        <v>733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530</v>
      </c>
      <c r="T24">
        <v>100</v>
      </c>
      <c r="V24" s="11" t="s">
        <v>836</v>
      </c>
      <c r="W24" s="7" t="s">
        <v>462</v>
      </c>
      <c r="X24" s="7">
        <v>102</v>
      </c>
      <c r="Y24" s="1" t="s">
        <v>25</v>
      </c>
      <c r="Z24" s="1" t="s">
        <v>25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x14ac:dyDescent="0.15">
      <c r="A25">
        <v>53000022</v>
      </c>
      <c r="B25" s="8" t="s">
        <v>26</v>
      </c>
      <c r="C25" s="1" t="s">
        <v>220</v>
      </c>
      <c r="D25" s="25" t="s">
        <v>474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27</v>
      </c>
      <c r="T25">
        <v>107</v>
      </c>
      <c r="V25" s="11" t="s">
        <v>760</v>
      </c>
      <c r="W25" s="7" t="s">
        <v>638</v>
      </c>
      <c r="X25" s="7">
        <v>3</v>
      </c>
      <c r="Y25" s="1" t="s">
        <v>28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x14ac:dyDescent="0.15">
      <c r="A26">
        <v>53000023</v>
      </c>
      <c r="B26" s="8" t="s">
        <v>29</v>
      </c>
      <c r="C26" s="1" t="s">
        <v>221</v>
      </c>
      <c r="D26" s="25" t="s">
        <v>447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865</v>
      </c>
      <c r="W26" s="21" t="s">
        <v>373</v>
      </c>
      <c r="X26" s="21">
        <v>2</v>
      </c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hidden="1" x14ac:dyDescent="0.15">
      <c r="A27">
        <v>53000024</v>
      </c>
      <c r="B27" s="8" t="s">
        <v>30</v>
      </c>
      <c r="C27" s="1" t="s">
        <v>222</v>
      </c>
      <c r="D27" s="25" t="s">
        <v>446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761</v>
      </c>
      <c r="W27" s="7" t="s">
        <v>374</v>
      </c>
      <c r="X27" s="7">
        <v>3</v>
      </c>
      <c r="Y27" s="1" t="s">
        <v>28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hidden="1" x14ac:dyDescent="0.15">
      <c r="A28">
        <v>53000025</v>
      </c>
      <c r="B28" s="8" t="s">
        <v>31</v>
      </c>
      <c r="C28" s="1" t="s">
        <v>223</v>
      </c>
      <c r="D28" s="25" t="s">
        <v>555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809</v>
      </c>
      <c r="W28" s="7" t="s">
        <v>455</v>
      </c>
      <c r="X28" s="7">
        <v>100</v>
      </c>
      <c r="Y28" s="1" t="s">
        <v>32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hidden="1" x14ac:dyDescent="0.15">
      <c r="A29">
        <v>53000026</v>
      </c>
      <c r="B29" s="8" t="s">
        <v>33</v>
      </c>
      <c r="C29" s="1" t="s">
        <v>224</v>
      </c>
      <c r="D29" s="25" t="s">
        <v>551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950</v>
      </c>
      <c r="T29">
        <v>100</v>
      </c>
      <c r="U29" t="s">
        <v>951</v>
      </c>
      <c r="V29" s="11" t="s">
        <v>956</v>
      </c>
      <c r="W29" s="7" t="s">
        <v>454</v>
      </c>
      <c r="X29" s="7">
        <v>205</v>
      </c>
      <c r="Y29" s="1" t="s">
        <v>34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hidden="1" x14ac:dyDescent="0.15">
      <c r="A30">
        <v>53000027</v>
      </c>
      <c r="B30" s="8" t="s">
        <v>35</v>
      </c>
      <c r="C30" s="1" t="s">
        <v>225</v>
      </c>
      <c r="D30" s="25" t="s">
        <v>558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36</v>
      </c>
      <c r="T30">
        <v>96</v>
      </c>
      <c r="V30" s="11" t="s">
        <v>843</v>
      </c>
      <c r="W30" s="7" t="s">
        <v>726</v>
      </c>
      <c r="X30" s="7">
        <v>200</v>
      </c>
      <c r="Y30" s="1" t="s">
        <v>37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hidden="1" x14ac:dyDescent="0.15">
      <c r="A31">
        <v>53000028</v>
      </c>
      <c r="B31" s="8" t="s">
        <v>38</v>
      </c>
      <c r="C31" s="1" t="s">
        <v>226</v>
      </c>
      <c r="D31" s="25" t="s">
        <v>545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36</v>
      </c>
      <c r="T31">
        <v>96</v>
      </c>
      <c r="V31" s="11" t="s">
        <v>844</v>
      </c>
      <c r="W31" s="7" t="s">
        <v>727</v>
      </c>
      <c r="X31" s="7">
        <v>100</v>
      </c>
      <c r="Y31" s="1" t="s">
        <v>39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hidden="1" x14ac:dyDescent="0.15">
      <c r="A32">
        <v>53000029</v>
      </c>
      <c r="B32" s="8" t="s">
        <v>40</v>
      </c>
      <c r="C32" s="1" t="s">
        <v>227</v>
      </c>
      <c r="D32" s="25" t="s">
        <v>556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749</v>
      </c>
      <c r="W32" s="21" t="s">
        <v>332</v>
      </c>
      <c r="X32" s="7">
        <v>100</v>
      </c>
      <c r="Y32" s="1" t="s">
        <v>41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hidden="1" x14ac:dyDescent="0.15">
      <c r="A33">
        <v>53000030</v>
      </c>
      <c r="B33" s="8" t="s">
        <v>413</v>
      </c>
      <c r="C33" s="1" t="s">
        <v>414</v>
      </c>
      <c r="D33" s="25" t="s">
        <v>448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27</v>
      </c>
      <c r="T33">
        <v>100</v>
      </c>
      <c r="U33" t="s">
        <v>958</v>
      </c>
      <c r="V33" s="11" t="s">
        <v>810</v>
      </c>
      <c r="W33" s="1" t="s">
        <v>703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hidden="1" x14ac:dyDescent="0.15">
      <c r="A34">
        <v>53000031</v>
      </c>
      <c r="B34" s="8" t="s">
        <v>415</v>
      </c>
      <c r="C34" s="1" t="s">
        <v>416</v>
      </c>
      <c r="D34" s="25" t="s">
        <v>448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27</v>
      </c>
      <c r="T34">
        <v>100</v>
      </c>
      <c r="U34" t="s">
        <v>958</v>
      </c>
      <c r="V34" s="11" t="s">
        <v>811</v>
      </c>
      <c r="W34" s="1" t="s">
        <v>705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hidden="1" x14ac:dyDescent="0.15">
      <c r="A35">
        <v>53000032</v>
      </c>
      <c r="B35" s="8" t="s">
        <v>172</v>
      </c>
      <c r="C35" s="1" t="s">
        <v>291</v>
      </c>
      <c r="D35" s="25" t="s">
        <v>733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358</v>
      </c>
      <c r="T35">
        <v>100</v>
      </c>
      <c r="U35" t="s">
        <v>951</v>
      </c>
      <c r="V35" s="11" t="s">
        <v>952</v>
      </c>
      <c r="W35" s="7" t="s">
        <v>392</v>
      </c>
      <c r="X35" s="7">
        <v>105</v>
      </c>
      <c r="Y35" s="1" t="s">
        <v>417</v>
      </c>
      <c r="Z35" s="1" t="s">
        <v>417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hidden="1" x14ac:dyDescent="0.15">
      <c r="A36">
        <v>53000033</v>
      </c>
      <c r="B36" s="9" t="s">
        <v>304</v>
      </c>
      <c r="C36" s="1" t="s">
        <v>292</v>
      </c>
      <c r="D36" s="25" t="s">
        <v>551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115</v>
      </c>
      <c r="T36">
        <v>100</v>
      </c>
      <c r="V36" s="11" t="s">
        <v>762</v>
      </c>
      <c r="W36" s="7" t="s">
        <v>341</v>
      </c>
      <c r="X36" s="7">
        <v>202</v>
      </c>
      <c r="Y36" s="1" t="s">
        <v>15</v>
      </c>
      <c r="Z36" s="1" t="s">
        <v>15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hidden="1" x14ac:dyDescent="0.15">
      <c r="A37">
        <v>53000034</v>
      </c>
      <c r="B37" s="8" t="s">
        <v>164</v>
      </c>
      <c r="C37" s="1" t="s">
        <v>286</v>
      </c>
      <c r="D37" s="25" t="s">
        <v>458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884</v>
      </c>
      <c r="W37" s="7" t="s">
        <v>344</v>
      </c>
      <c r="X37" s="7">
        <v>1</v>
      </c>
      <c r="Y37" s="1" t="s">
        <v>165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hidden="1" x14ac:dyDescent="0.15">
      <c r="A38">
        <v>53000035</v>
      </c>
      <c r="B38" s="8" t="s">
        <v>45</v>
      </c>
      <c r="C38" s="1" t="s">
        <v>228</v>
      </c>
      <c r="D38" s="25" t="s">
        <v>733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520</v>
      </c>
      <c r="T38">
        <v>100</v>
      </c>
      <c r="V38" s="11" t="s">
        <v>853</v>
      </c>
      <c r="W38" s="7" t="s">
        <v>521</v>
      </c>
      <c r="X38" s="7">
        <v>102</v>
      </c>
      <c r="Y38" s="1" t="s">
        <v>47</v>
      </c>
      <c r="Z38" s="1" t="s">
        <v>47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hidden="1" x14ac:dyDescent="0.15">
      <c r="A39">
        <v>53000036</v>
      </c>
      <c r="B39" s="8" t="s">
        <v>48</v>
      </c>
      <c r="C39" s="1" t="s">
        <v>229</v>
      </c>
      <c r="D39" s="25" t="s">
        <v>518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519</v>
      </c>
      <c r="T39">
        <v>100</v>
      </c>
      <c r="V39" s="11" t="s">
        <v>957</v>
      </c>
      <c r="W39" s="1" t="s">
        <v>517</v>
      </c>
      <c r="X39" s="1"/>
      <c r="Y39" s="1" t="s">
        <v>49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hidden="1" x14ac:dyDescent="0.15">
      <c r="A40">
        <v>53000037</v>
      </c>
      <c r="B40" s="8" t="s">
        <v>50</v>
      </c>
      <c r="C40" s="1" t="s">
        <v>230</v>
      </c>
      <c r="D40" s="25" t="s">
        <v>552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840</v>
      </c>
      <c r="W40" s="7" t="s">
        <v>456</v>
      </c>
      <c r="X40" s="7">
        <v>200</v>
      </c>
      <c r="Y40" s="1" t="s">
        <v>51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hidden="1" x14ac:dyDescent="0.15">
      <c r="A41">
        <v>53000038</v>
      </c>
      <c r="B41" s="8" t="s">
        <v>52</v>
      </c>
      <c r="C41" s="1" t="s">
        <v>231</v>
      </c>
      <c r="D41" s="25" t="s">
        <v>734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652</v>
      </c>
      <c r="T41">
        <v>100</v>
      </c>
      <c r="V41" s="11" t="s">
        <v>763</v>
      </c>
      <c r="W41" s="7" t="s">
        <v>653</v>
      </c>
      <c r="X41" s="7">
        <v>202</v>
      </c>
      <c r="Y41" s="1" t="s">
        <v>53</v>
      </c>
      <c r="Z41" s="1" t="s">
        <v>53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hidden="1" x14ac:dyDescent="0.15">
      <c r="A42">
        <v>53000039</v>
      </c>
      <c r="B42" s="8" t="s">
        <v>411</v>
      </c>
      <c r="C42" s="1" t="s">
        <v>412</v>
      </c>
      <c r="D42" s="25" t="s">
        <v>450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27</v>
      </c>
      <c r="T42">
        <v>85</v>
      </c>
      <c r="U42" t="s">
        <v>958</v>
      </c>
      <c r="V42" s="11" t="s">
        <v>812</v>
      </c>
      <c r="W42" s="1" t="s">
        <v>704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hidden="1" x14ac:dyDescent="0.15">
      <c r="A43">
        <v>53000040</v>
      </c>
      <c r="B43" s="8" t="s">
        <v>408</v>
      </c>
      <c r="C43" s="1" t="s">
        <v>232</v>
      </c>
      <c r="D43" s="25" t="s">
        <v>450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27</v>
      </c>
      <c r="T43">
        <v>100</v>
      </c>
      <c r="U43" t="s">
        <v>958</v>
      </c>
      <c r="V43" s="11" t="s">
        <v>813</v>
      </c>
      <c r="W43" s="1" t="s">
        <v>706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x14ac:dyDescent="0.15">
      <c r="A44">
        <v>53000041</v>
      </c>
      <c r="B44" s="8" t="s">
        <v>54</v>
      </c>
      <c r="C44" s="1" t="s">
        <v>746</v>
      </c>
      <c r="D44" s="25" t="s">
        <v>480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764</v>
      </c>
      <c r="W44" s="7" t="s">
        <v>481</v>
      </c>
      <c r="X44" s="7">
        <v>200</v>
      </c>
      <c r="Y44" s="1" t="s">
        <v>55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hidden="1" x14ac:dyDescent="0.15">
      <c r="A45">
        <v>53000042</v>
      </c>
      <c r="B45" s="8" t="s">
        <v>56</v>
      </c>
      <c r="C45" s="1" t="s">
        <v>233</v>
      </c>
      <c r="D45" s="25" t="s">
        <v>733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300</v>
      </c>
      <c r="T45">
        <v>110</v>
      </c>
      <c r="V45" s="11" t="s">
        <v>870</v>
      </c>
      <c r="W45" s="7" t="s">
        <v>498</v>
      </c>
      <c r="X45" s="7">
        <v>102</v>
      </c>
      <c r="Y45" s="1" t="s">
        <v>57</v>
      </c>
      <c r="Z45" s="1" t="s">
        <v>57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hidden="1" x14ac:dyDescent="0.15">
      <c r="A46">
        <v>53000043</v>
      </c>
      <c r="B46" s="8" t="s">
        <v>58</v>
      </c>
      <c r="C46" s="1" t="s">
        <v>234</v>
      </c>
      <c r="D46" s="25" t="s">
        <v>629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27</v>
      </c>
      <c r="T46">
        <v>100</v>
      </c>
      <c r="V46" s="11" t="s">
        <v>897</v>
      </c>
      <c r="W46" s="1" t="s">
        <v>891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hidden="1" x14ac:dyDescent="0.15">
      <c r="A47">
        <v>53000044</v>
      </c>
      <c r="B47" s="8" t="s">
        <v>409</v>
      </c>
      <c r="C47" s="1" t="s">
        <v>235</v>
      </c>
      <c r="D47" s="25" t="s">
        <v>449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27</v>
      </c>
      <c r="T47">
        <v>95</v>
      </c>
      <c r="U47" t="s">
        <v>958</v>
      </c>
      <c r="V47" s="11" t="s">
        <v>814</v>
      </c>
      <c r="W47" s="1" t="s">
        <v>707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hidden="1" x14ac:dyDescent="0.15">
      <c r="A48">
        <v>53000045</v>
      </c>
      <c r="B48" s="8" t="s">
        <v>59</v>
      </c>
      <c r="C48" s="1" t="s">
        <v>236</v>
      </c>
      <c r="D48" s="25" t="s">
        <v>457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531</v>
      </c>
      <c r="T48">
        <v>100</v>
      </c>
      <c r="V48" s="11" t="s">
        <v>871</v>
      </c>
      <c r="W48" s="1" t="s">
        <v>655</v>
      </c>
      <c r="X48" s="1">
        <v>102</v>
      </c>
      <c r="Y48" s="1" t="s">
        <v>314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hidden="1" x14ac:dyDescent="0.15">
      <c r="A49">
        <v>53000046</v>
      </c>
      <c r="B49" s="8" t="s">
        <v>60</v>
      </c>
      <c r="C49" s="1" t="s">
        <v>237</v>
      </c>
      <c r="D49" s="25" t="s">
        <v>733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46</v>
      </c>
      <c r="T49">
        <v>100</v>
      </c>
      <c r="V49" s="11" t="s">
        <v>868</v>
      </c>
      <c r="W49" s="7" t="s">
        <v>494</v>
      </c>
      <c r="X49" s="7">
        <v>5</v>
      </c>
      <c r="Y49" s="1" t="s">
        <v>71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hidden="1" x14ac:dyDescent="0.15">
      <c r="A50">
        <v>53000047</v>
      </c>
      <c r="B50" s="8" t="s">
        <v>61</v>
      </c>
      <c r="C50" s="1" t="s">
        <v>238</v>
      </c>
      <c r="D50" s="25" t="s">
        <v>733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300</v>
      </c>
      <c r="T50">
        <v>100</v>
      </c>
      <c r="V50" s="11" t="s">
        <v>869</v>
      </c>
      <c r="W50" s="7" t="s">
        <v>508</v>
      </c>
      <c r="X50" s="7">
        <v>102</v>
      </c>
      <c r="Y50" s="1" t="s">
        <v>62</v>
      </c>
      <c r="Z50" s="1" t="s">
        <v>62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hidden="1" x14ac:dyDescent="0.15">
      <c r="A51">
        <v>53000048</v>
      </c>
      <c r="B51" s="8" t="s">
        <v>63</v>
      </c>
      <c r="C51" s="1" t="s">
        <v>239</v>
      </c>
      <c r="D51" s="25" t="s">
        <v>556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535</v>
      </c>
      <c r="T51">
        <v>100</v>
      </c>
      <c r="V51" s="11" t="s">
        <v>749</v>
      </c>
      <c r="W51" s="1" t="s">
        <v>506</v>
      </c>
      <c r="X51" s="7">
        <v>100</v>
      </c>
      <c r="Y51" s="1" t="s">
        <v>963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hidden="1" x14ac:dyDescent="0.15">
      <c r="A52">
        <v>53000049</v>
      </c>
      <c r="B52" s="8" t="s">
        <v>64</v>
      </c>
      <c r="C52" s="1" t="s">
        <v>240</v>
      </c>
      <c r="D52" s="25" t="s">
        <v>733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300</v>
      </c>
      <c r="T52">
        <v>100</v>
      </c>
      <c r="V52" s="11" t="s">
        <v>766</v>
      </c>
      <c r="W52" s="7" t="s">
        <v>503</v>
      </c>
      <c r="X52" s="7">
        <v>102</v>
      </c>
      <c r="Y52" s="1" t="s">
        <v>65</v>
      </c>
      <c r="Z52" s="1" t="s">
        <v>65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hidden="1" x14ac:dyDescent="0.15">
      <c r="A53">
        <v>53000050</v>
      </c>
      <c r="B53" s="8" t="s">
        <v>66</v>
      </c>
      <c r="C53" s="1" t="s">
        <v>241</v>
      </c>
      <c r="D53" s="25" t="s">
        <v>733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376</v>
      </c>
      <c r="T53">
        <v>95</v>
      </c>
      <c r="V53" s="11" t="s">
        <v>767</v>
      </c>
      <c r="W53" s="7" t="s">
        <v>493</v>
      </c>
      <c r="X53" s="7"/>
      <c r="Y53" s="1" t="s">
        <v>67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hidden="1" x14ac:dyDescent="0.15">
      <c r="A54">
        <v>53000051</v>
      </c>
      <c r="B54" s="8" t="s">
        <v>68</v>
      </c>
      <c r="C54" s="1" t="s">
        <v>242</v>
      </c>
      <c r="D54" s="25" t="s">
        <v>735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300</v>
      </c>
      <c r="T54">
        <v>100</v>
      </c>
      <c r="V54" s="11" t="s">
        <v>815</v>
      </c>
      <c r="W54" s="1" t="s">
        <v>504</v>
      </c>
      <c r="X54" s="7">
        <v>102</v>
      </c>
      <c r="Y54" s="1" t="s">
        <v>69</v>
      </c>
      <c r="Z54" s="1" t="s">
        <v>69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hidden="1" x14ac:dyDescent="0.15">
      <c r="A55">
        <v>53000052</v>
      </c>
      <c r="B55" s="8" t="s">
        <v>513</v>
      </c>
      <c r="C55" s="1" t="s">
        <v>514</v>
      </c>
      <c r="D55" s="25" t="s">
        <v>733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654</v>
      </c>
      <c r="T55">
        <v>95</v>
      </c>
      <c r="V55" s="11" t="s">
        <v>768</v>
      </c>
      <c r="W55" s="7" t="s">
        <v>656</v>
      </c>
      <c r="X55" s="7">
        <v>100</v>
      </c>
      <c r="Y55" s="1" t="s">
        <v>516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hidden="1" x14ac:dyDescent="0.15">
      <c r="A56">
        <v>53000053</v>
      </c>
      <c r="B56" s="8" t="s">
        <v>70</v>
      </c>
      <c r="C56" s="1" t="s">
        <v>243</v>
      </c>
      <c r="D56" s="25" t="s">
        <v>733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507</v>
      </c>
      <c r="T56">
        <v>100</v>
      </c>
      <c r="V56" s="11" t="s">
        <v>765</v>
      </c>
      <c r="W56" s="7" t="s">
        <v>508</v>
      </c>
      <c r="X56" s="7">
        <v>102</v>
      </c>
      <c r="Y56" s="1" t="s">
        <v>961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hidden="1" x14ac:dyDescent="0.15">
      <c r="A57">
        <v>53000054</v>
      </c>
      <c r="B57" s="8" t="s">
        <v>72</v>
      </c>
      <c r="C57" s="1" t="s">
        <v>192</v>
      </c>
      <c r="D57" s="25" t="s">
        <v>556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769</v>
      </c>
      <c r="W57" s="7" t="s">
        <v>505</v>
      </c>
      <c r="X57" s="7">
        <v>100</v>
      </c>
      <c r="Y57" s="1" t="s">
        <v>73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x14ac:dyDescent="0.15">
      <c r="A58">
        <v>53000055</v>
      </c>
      <c r="B58" s="8" t="s">
        <v>74</v>
      </c>
      <c r="C58" s="1" t="s">
        <v>244</v>
      </c>
      <c r="D58" s="25" t="s">
        <v>525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878</v>
      </c>
      <c r="W58" s="1" t="s">
        <v>879</v>
      </c>
      <c r="X58" s="1">
        <v>1</v>
      </c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hidden="1" x14ac:dyDescent="0.15">
      <c r="A59">
        <v>53000056</v>
      </c>
      <c r="B59" s="8" t="s">
        <v>75</v>
      </c>
      <c r="C59" s="1" t="s">
        <v>245</v>
      </c>
      <c r="D59" s="25" t="s">
        <v>518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861</v>
      </c>
      <c r="T59">
        <v>100</v>
      </c>
      <c r="V59" s="11" t="s">
        <v>860</v>
      </c>
      <c r="W59" s="1" t="s">
        <v>859</v>
      </c>
      <c r="X59" s="1">
        <v>300</v>
      </c>
      <c r="Y59" s="1" t="s">
        <v>76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53000057</v>
      </c>
      <c r="B60" s="8" t="s">
        <v>77</v>
      </c>
      <c r="C60" s="7" t="s">
        <v>294</v>
      </c>
      <c r="D60" s="25" t="s">
        <v>467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379</v>
      </c>
      <c r="T60">
        <v>100</v>
      </c>
      <c r="V60" s="11" t="s">
        <v>770</v>
      </c>
      <c r="W60" s="1" t="s">
        <v>468</v>
      </c>
      <c r="X60" s="1">
        <v>201</v>
      </c>
      <c r="Y60" s="1" t="s">
        <v>466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hidden="1" x14ac:dyDescent="0.15">
      <c r="A61">
        <v>53000058</v>
      </c>
      <c r="B61" s="8" t="s">
        <v>512</v>
      </c>
      <c r="C61" s="1" t="s">
        <v>515</v>
      </c>
      <c r="D61" s="25" t="s">
        <v>390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650</v>
      </c>
      <c r="T61">
        <v>100</v>
      </c>
      <c r="V61" s="11" t="s">
        <v>771</v>
      </c>
      <c r="W61" s="7" t="s">
        <v>662</v>
      </c>
      <c r="X61" s="7">
        <v>1</v>
      </c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hidden="1" x14ac:dyDescent="0.15">
      <c r="A62">
        <v>53000059</v>
      </c>
      <c r="B62" s="8" t="s">
        <v>79</v>
      </c>
      <c r="C62" s="1" t="s">
        <v>246</v>
      </c>
      <c r="D62" s="25" t="s">
        <v>546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298</v>
      </c>
      <c r="T62">
        <v>100</v>
      </c>
      <c r="V62" s="11" t="s">
        <v>830</v>
      </c>
      <c r="W62" s="7" t="s">
        <v>596</v>
      </c>
      <c r="X62" s="7">
        <v>200</v>
      </c>
      <c r="Y62" s="1" t="s">
        <v>80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hidden="1" x14ac:dyDescent="0.15">
      <c r="A63">
        <v>53000060</v>
      </c>
      <c r="B63" s="8" t="s">
        <v>81</v>
      </c>
      <c r="C63" s="1" t="s">
        <v>247</v>
      </c>
      <c r="D63" s="25" t="s">
        <v>546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772</v>
      </c>
      <c r="W63" s="1" t="s">
        <v>375</v>
      </c>
      <c r="X63" s="1">
        <v>200</v>
      </c>
      <c r="Y63" s="1" t="s">
        <v>80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hidden="1" x14ac:dyDescent="0.15">
      <c r="A64">
        <v>53000061</v>
      </c>
      <c r="B64" s="8" t="s">
        <v>82</v>
      </c>
      <c r="C64" s="1" t="s">
        <v>248</v>
      </c>
      <c r="D64" s="25" t="s">
        <v>551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83</v>
      </c>
      <c r="T64">
        <v>100</v>
      </c>
      <c r="V64" s="11" t="s">
        <v>773</v>
      </c>
      <c r="W64" s="7" t="s">
        <v>342</v>
      </c>
      <c r="X64" s="7">
        <v>203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hidden="1" x14ac:dyDescent="0.15">
      <c r="A65">
        <v>53000062</v>
      </c>
      <c r="B65" s="8" t="s">
        <v>84</v>
      </c>
      <c r="C65" s="1" t="s">
        <v>249</v>
      </c>
      <c r="D65" s="25" t="s">
        <v>546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816</v>
      </c>
      <c r="W65" s="7" t="s">
        <v>326</v>
      </c>
      <c r="X65" s="7">
        <v>100</v>
      </c>
      <c r="Y65" s="1" t="s">
        <v>85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x14ac:dyDescent="0.15">
      <c r="A66">
        <v>53000063</v>
      </c>
      <c r="B66" s="8" t="s">
        <v>86</v>
      </c>
      <c r="C66" s="1" t="s">
        <v>250</v>
      </c>
      <c r="D66" s="25" t="s">
        <v>470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774</v>
      </c>
      <c r="W66" s="7" t="s">
        <v>471</v>
      </c>
      <c r="X66" s="7"/>
      <c r="Y66" s="1" t="s">
        <v>87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hidden="1" x14ac:dyDescent="0.15">
      <c r="A67">
        <v>53000064</v>
      </c>
      <c r="B67" s="8" t="s">
        <v>88</v>
      </c>
      <c r="C67" s="1" t="s">
        <v>251</v>
      </c>
      <c r="D67" s="25" t="s">
        <v>518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889</v>
      </c>
      <c r="T67">
        <v>100</v>
      </c>
      <c r="V67" s="11" t="s">
        <v>887</v>
      </c>
      <c r="W67" s="7" t="s">
        <v>888</v>
      </c>
      <c r="X67" s="7"/>
      <c r="Y67" s="1" t="s">
        <v>89</v>
      </c>
      <c r="Z67" s="1" t="s">
        <v>89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hidden="1" x14ac:dyDescent="0.15">
      <c r="A68">
        <v>53000065</v>
      </c>
      <c r="B68" s="9" t="s">
        <v>193</v>
      </c>
      <c r="C68" s="1" t="s">
        <v>194</v>
      </c>
      <c r="D68" s="25" t="s">
        <v>733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46</v>
      </c>
      <c r="T68">
        <v>100</v>
      </c>
      <c r="V68" s="11" t="s">
        <v>775</v>
      </c>
      <c r="W68" s="1" t="s">
        <v>381</v>
      </c>
      <c r="X68" s="1">
        <v>5</v>
      </c>
      <c r="Y68" s="1" t="s">
        <v>90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hidden="1" x14ac:dyDescent="0.15">
      <c r="A69">
        <v>53000066</v>
      </c>
      <c r="B69" s="8" t="s">
        <v>91</v>
      </c>
      <c r="C69" s="1" t="s">
        <v>252</v>
      </c>
      <c r="D69" s="25" t="s">
        <v>451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27</v>
      </c>
      <c r="T69">
        <v>85</v>
      </c>
      <c r="U69" t="s">
        <v>958</v>
      </c>
      <c r="V69" s="11" t="s">
        <v>817</v>
      </c>
      <c r="W69" s="1" t="s">
        <v>708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hidden="1" x14ac:dyDescent="0.15">
      <c r="A70">
        <v>53000067</v>
      </c>
      <c r="B70" s="9" t="s">
        <v>195</v>
      </c>
      <c r="C70" s="1" t="s">
        <v>253</v>
      </c>
      <c r="D70" s="25" t="s">
        <v>555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875</v>
      </c>
      <c r="W70" s="7" t="s">
        <v>536</v>
      </c>
      <c r="X70" s="7">
        <v>100</v>
      </c>
      <c r="Y70" s="1" t="s">
        <v>92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hidden="1" x14ac:dyDescent="0.15">
      <c r="A71">
        <v>53000068</v>
      </c>
      <c r="B71" s="8" t="s">
        <v>93</v>
      </c>
      <c r="C71" s="1" t="s">
        <v>254</v>
      </c>
      <c r="D71" s="25" t="s">
        <v>881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301</v>
      </c>
      <c r="T71">
        <v>100</v>
      </c>
      <c r="V71" s="11" t="s">
        <v>818</v>
      </c>
      <c r="W71" s="7" t="s">
        <v>475</v>
      </c>
      <c r="X71" s="7">
        <v>102</v>
      </c>
      <c r="Y71" s="1" t="s">
        <v>94</v>
      </c>
      <c r="Z71" s="1" t="s">
        <v>94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hidden="1" x14ac:dyDescent="0.15">
      <c r="A72">
        <v>53000069</v>
      </c>
      <c r="B72" s="8" t="s">
        <v>95</v>
      </c>
      <c r="C72" s="1" t="s">
        <v>197</v>
      </c>
      <c r="D72" s="25" t="s">
        <v>546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854</v>
      </c>
      <c r="W72" s="7" t="s">
        <v>595</v>
      </c>
      <c r="X72" s="7">
        <v>100</v>
      </c>
      <c r="Y72" s="1" t="s">
        <v>576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hidden="1" x14ac:dyDescent="0.15">
      <c r="A73">
        <v>53000070</v>
      </c>
      <c r="B73" s="8" t="s">
        <v>97</v>
      </c>
      <c r="C73" s="1" t="s">
        <v>199</v>
      </c>
      <c r="D73" s="25" t="s">
        <v>546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855</v>
      </c>
      <c r="W73" s="7" t="s">
        <v>476</v>
      </c>
      <c r="X73" s="7">
        <v>100</v>
      </c>
      <c r="Y73" s="1" t="s">
        <v>98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hidden="1" x14ac:dyDescent="0.15">
      <c r="A74">
        <v>53000071</v>
      </c>
      <c r="B74" s="8" t="s">
        <v>99</v>
      </c>
      <c r="C74" s="1" t="s">
        <v>196</v>
      </c>
      <c r="D74" s="25" t="s">
        <v>736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300</v>
      </c>
      <c r="T74">
        <v>103</v>
      </c>
      <c r="V74" s="11" t="s">
        <v>776</v>
      </c>
      <c r="W74" s="7" t="s">
        <v>485</v>
      </c>
      <c r="X74" s="7">
        <v>102</v>
      </c>
      <c r="Y74" s="1" t="s">
        <v>100</v>
      </c>
      <c r="Z74" s="1" t="s">
        <v>100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hidden="1" x14ac:dyDescent="0.15">
      <c r="A75">
        <v>53000072</v>
      </c>
      <c r="B75" s="8" t="s">
        <v>101</v>
      </c>
      <c r="C75" s="1" t="s">
        <v>255</v>
      </c>
      <c r="D75" s="25" t="s">
        <v>546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819</v>
      </c>
      <c r="W75" s="1" t="s">
        <v>484</v>
      </c>
      <c r="X75" s="1">
        <v>100</v>
      </c>
      <c r="Y75" s="1" t="s">
        <v>102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hidden="1" x14ac:dyDescent="0.15">
      <c r="A76">
        <v>53000073</v>
      </c>
      <c r="B76" s="8" t="s">
        <v>103</v>
      </c>
      <c r="C76" s="1" t="s">
        <v>256</v>
      </c>
      <c r="D76" s="25" t="s">
        <v>736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46</v>
      </c>
      <c r="T76">
        <v>100</v>
      </c>
      <c r="V76" s="11" t="s">
        <v>820</v>
      </c>
      <c r="W76" s="7" t="s">
        <v>452</v>
      </c>
      <c r="X76" s="7">
        <v>5</v>
      </c>
      <c r="Y76" s="1" t="s">
        <v>104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hidden="1" x14ac:dyDescent="0.15">
      <c r="A77">
        <v>53000074</v>
      </c>
      <c r="B77" s="8" t="s">
        <v>105</v>
      </c>
      <c r="C77" s="7" t="s">
        <v>293</v>
      </c>
      <c r="D77" s="25" t="s">
        <v>559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876</v>
      </c>
      <c r="W77" s="7" t="s">
        <v>877</v>
      </c>
      <c r="X77" s="7">
        <v>100</v>
      </c>
      <c r="Y77" s="1" t="s">
        <v>106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hidden="1" x14ac:dyDescent="0.15">
      <c r="A78">
        <v>53000075</v>
      </c>
      <c r="B78" s="8" t="s">
        <v>107</v>
      </c>
      <c r="C78" s="1" t="s">
        <v>257</v>
      </c>
      <c r="D78" s="25" t="s">
        <v>546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848</v>
      </c>
      <c r="W78" s="7" t="s">
        <v>327</v>
      </c>
      <c r="X78" s="7">
        <v>100</v>
      </c>
      <c r="Y78" s="1" t="s">
        <v>108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hidden="1" x14ac:dyDescent="0.15">
      <c r="A79">
        <v>53000076</v>
      </c>
      <c r="B79" s="8" t="s">
        <v>109</v>
      </c>
      <c r="C79" s="1" t="s">
        <v>258</v>
      </c>
      <c r="D79" s="25" t="s">
        <v>560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300</v>
      </c>
      <c r="T79">
        <v>100</v>
      </c>
      <c r="V79" s="11" t="s">
        <v>821</v>
      </c>
      <c r="W79" s="7" t="s">
        <v>477</v>
      </c>
      <c r="X79" s="7">
        <v>102</v>
      </c>
      <c r="Y79" s="1" t="s">
        <v>110</v>
      </c>
      <c r="Z79" s="1" t="s">
        <v>110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hidden="1" x14ac:dyDescent="0.15">
      <c r="A80">
        <v>53000077</v>
      </c>
      <c r="B80" s="8" t="s">
        <v>111</v>
      </c>
      <c r="C80" s="1" t="s">
        <v>259</v>
      </c>
      <c r="D80" s="25" t="s">
        <v>546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46</v>
      </c>
      <c r="T80">
        <v>107</v>
      </c>
      <c r="V80" s="11" t="s">
        <v>822</v>
      </c>
      <c r="W80" s="7" t="s">
        <v>328</v>
      </c>
      <c r="X80" s="7">
        <v>5</v>
      </c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hidden="1" x14ac:dyDescent="0.15">
      <c r="A81">
        <v>53000078</v>
      </c>
      <c r="B81" s="8" t="s">
        <v>112</v>
      </c>
      <c r="C81" s="1" t="s">
        <v>260</v>
      </c>
      <c r="D81" s="25" t="s">
        <v>561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429</v>
      </c>
      <c r="T81">
        <v>100</v>
      </c>
      <c r="V81" s="37" t="s">
        <v>890</v>
      </c>
      <c r="W81" s="7" t="s">
        <v>600</v>
      </c>
      <c r="X81" s="7"/>
      <c r="Y81" s="1" t="s">
        <v>90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hidden="1" x14ac:dyDescent="0.15">
      <c r="A82">
        <v>53000079</v>
      </c>
      <c r="B82" s="8" t="s">
        <v>113</v>
      </c>
      <c r="C82" s="1" t="s">
        <v>261</v>
      </c>
      <c r="D82" s="25" t="s">
        <v>562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302</v>
      </c>
      <c r="T82">
        <v>100</v>
      </c>
      <c r="V82" s="11" t="s">
        <v>849</v>
      </c>
      <c r="W82" s="7" t="s">
        <v>478</v>
      </c>
      <c r="X82" s="7">
        <v>202</v>
      </c>
      <c r="Y82" s="1" t="s">
        <v>114</v>
      </c>
      <c r="Z82" s="1" t="s">
        <v>114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hidden="1" x14ac:dyDescent="0.15">
      <c r="A83">
        <v>53000080</v>
      </c>
      <c r="B83" s="8" t="s">
        <v>116</v>
      </c>
      <c r="C83" s="1" t="s">
        <v>262</v>
      </c>
      <c r="D83" s="25" t="s">
        <v>562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532</v>
      </c>
      <c r="T83">
        <v>100</v>
      </c>
      <c r="V83" s="11" t="s">
        <v>823</v>
      </c>
      <c r="W83" s="7" t="s">
        <v>499</v>
      </c>
      <c r="X83" s="7">
        <v>102</v>
      </c>
      <c r="Y83" s="1" t="s">
        <v>78</v>
      </c>
      <c r="Z83" s="1" t="s">
        <v>78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hidden="1" x14ac:dyDescent="0.15">
      <c r="A84">
        <v>53000081</v>
      </c>
      <c r="B84" s="8" t="s">
        <v>117</v>
      </c>
      <c r="C84" s="1" t="s">
        <v>263</v>
      </c>
      <c r="D84" s="25" t="s">
        <v>733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533</v>
      </c>
      <c r="T84">
        <v>100</v>
      </c>
      <c r="V84" s="11" t="s">
        <v>777</v>
      </c>
      <c r="W84" s="7" t="s">
        <v>500</v>
      </c>
      <c r="X84" s="7">
        <v>102</v>
      </c>
      <c r="Y84" s="1" t="s">
        <v>49</v>
      </c>
      <c r="Z84" s="1" t="s">
        <v>49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hidden="1" x14ac:dyDescent="0.15">
      <c r="A85">
        <v>53000082</v>
      </c>
      <c r="B85" s="8" t="s">
        <v>118</v>
      </c>
      <c r="C85" s="1" t="s">
        <v>264</v>
      </c>
      <c r="D85" s="25" t="s">
        <v>553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831</v>
      </c>
      <c r="W85" s="7" t="s">
        <v>594</v>
      </c>
      <c r="X85" s="7">
        <v>201</v>
      </c>
      <c r="Y85" s="1" t="s">
        <v>119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hidden="1" x14ac:dyDescent="0.15">
      <c r="A86">
        <v>53000083</v>
      </c>
      <c r="B86" s="8" t="s">
        <v>157</v>
      </c>
      <c r="C86" s="1" t="s">
        <v>867</v>
      </c>
      <c r="D86" s="25" t="s">
        <v>733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46</v>
      </c>
      <c r="T86">
        <v>100</v>
      </c>
      <c r="V86" s="11" t="s">
        <v>778</v>
      </c>
      <c r="W86" s="7" t="s">
        <v>479</v>
      </c>
      <c r="X86" s="7">
        <v>5</v>
      </c>
      <c r="Y86" s="1" t="s">
        <v>874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hidden="1" x14ac:dyDescent="0.15">
      <c r="A87">
        <v>53000084</v>
      </c>
      <c r="B87" s="8" t="s">
        <v>120</v>
      </c>
      <c r="C87" s="1" t="s">
        <v>198</v>
      </c>
      <c r="D87" s="25" t="s">
        <v>518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302</v>
      </c>
      <c r="T87">
        <v>100</v>
      </c>
      <c r="V87" s="11" t="s">
        <v>872</v>
      </c>
      <c r="W87" s="7" t="s">
        <v>873</v>
      </c>
      <c r="X87" s="7"/>
      <c r="Y87" s="1" t="s">
        <v>745</v>
      </c>
      <c r="Z87" s="1" t="s">
        <v>745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hidden="1" x14ac:dyDescent="0.15">
      <c r="A88">
        <v>53000085</v>
      </c>
      <c r="B88" s="8" t="s">
        <v>121</v>
      </c>
      <c r="C88" s="1" t="s">
        <v>200</v>
      </c>
      <c r="D88" s="25" t="s">
        <v>563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582</v>
      </c>
      <c r="T88">
        <v>100</v>
      </c>
      <c r="U88" t="s">
        <v>951</v>
      </c>
      <c r="V88" s="11" t="s">
        <v>953</v>
      </c>
      <c r="W88" s="7" t="s">
        <v>742</v>
      </c>
      <c r="X88" s="7">
        <v>205</v>
      </c>
      <c r="Y88" s="1" t="s">
        <v>745</v>
      </c>
      <c r="Z88" s="1" t="s">
        <v>745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hidden="1" x14ac:dyDescent="0.15">
      <c r="A89">
        <v>53000086</v>
      </c>
      <c r="B89" s="8" t="s">
        <v>122</v>
      </c>
      <c r="C89" s="1" t="s">
        <v>201</v>
      </c>
      <c r="D89" s="25" t="s">
        <v>564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303</v>
      </c>
      <c r="T89">
        <v>102</v>
      </c>
      <c r="V89" s="11" t="s">
        <v>845</v>
      </c>
      <c r="W89" s="7" t="s">
        <v>729</v>
      </c>
      <c r="X89" s="7">
        <v>202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hidden="1" x14ac:dyDescent="0.15">
      <c r="A90">
        <v>53000087</v>
      </c>
      <c r="B90" s="8" t="s">
        <v>123</v>
      </c>
      <c r="C90" s="1" t="s">
        <v>202</v>
      </c>
      <c r="D90" s="25" t="s">
        <v>555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534</v>
      </c>
      <c r="T90">
        <v>100</v>
      </c>
      <c r="V90" s="11" t="s">
        <v>846</v>
      </c>
      <c r="W90" s="7" t="s">
        <v>502</v>
      </c>
      <c r="X90" s="7">
        <v>100</v>
      </c>
      <c r="Y90" s="1" t="s">
        <v>57</v>
      </c>
      <c r="Z90" s="1" t="s">
        <v>57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hidden="1" x14ac:dyDescent="0.15">
      <c r="A91">
        <v>53000088</v>
      </c>
      <c r="B91" s="8" t="s">
        <v>124</v>
      </c>
      <c r="C91" s="1" t="s">
        <v>265</v>
      </c>
      <c r="D91" s="25" t="s">
        <v>733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300</v>
      </c>
      <c r="T91">
        <v>100</v>
      </c>
      <c r="V91" s="11" t="s">
        <v>765</v>
      </c>
      <c r="W91" s="7" t="s">
        <v>329</v>
      </c>
      <c r="X91" s="7">
        <v>102</v>
      </c>
      <c r="Y91" s="1" t="s">
        <v>125</v>
      </c>
      <c r="Z91" s="1" t="s">
        <v>125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hidden="1" x14ac:dyDescent="0.15">
      <c r="A92">
        <v>53000089</v>
      </c>
      <c r="B92" s="8" t="s">
        <v>126</v>
      </c>
      <c r="C92" s="1" t="s">
        <v>266</v>
      </c>
      <c r="D92" s="25" t="s">
        <v>733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300</v>
      </c>
      <c r="T92">
        <v>100</v>
      </c>
      <c r="V92" s="11" t="s">
        <v>765</v>
      </c>
      <c r="W92" s="7" t="s">
        <v>492</v>
      </c>
      <c r="X92" s="7">
        <v>102</v>
      </c>
      <c r="Y92" s="1" t="s">
        <v>426</v>
      </c>
      <c r="Z92" s="1" t="s">
        <v>127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x14ac:dyDescent="0.15">
      <c r="A93">
        <v>53000090</v>
      </c>
      <c r="B93" s="8" t="s">
        <v>158</v>
      </c>
      <c r="C93" s="1" t="s">
        <v>283</v>
      </c>
      <c r="D93" s="25" t="s">
        <v>482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27</v>
      </c>
      <c r="T93">
        <v>100</v>
      </c>
      <c r="V93" s="11" t="s">
        <v>866</v>
      </c>
      <c r="W93" s="1" t="s">
        <v>343</v>
      </c>
      <c r="X93" s="1">
        <v>3</v>
      </c>
      <c r="Y93" s="1" t="s">
        <v>159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hidden="1" x14ac:dyDescent="0.15">
      <c r="A94">
        <v>53000091</v>
      </c>
      <c r="B94" s="8" t="s">
        <v>128</v>
      </c>
      <c r="C94" s="1" t="s">
        <v>267</v>
      </c>
      <c r="D94" s="25" t="s">
        <v>557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779</v>
      </c>
      <c r="W94" s="7" t="s">
        <v>330</v>
      </c>
      <c r="X94" s="7">
        <v>101</v>
      </c>
      <c r="Y94" s="1" t="s">
        <v>129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x14ac:dyDescent="0.15">
      <c r="A95">
        <v>53000092</v>
      </c>
      <c r="B95" s="8" t="s">
        <v>522</v>
      </c>
      <c r="C95" s="1" t="s">
        <v>523</v>
      </c>
      <c r="D95" s="25" t="s">
        <v>525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524</v>
      </c>
      <c r="T95">
        <v>100</v>
      </c>
      <c r="V95" s="11" t="s">
        <v>780</v>
      </c>
      <c r="W95" s="1" t="s">
        <v>526</v>
      </c>
      <c r="X95" s="1">
        <v>1</v>
      </c>
      <c r="Y95" s="1" t="s">
        <v>527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hidden="1" x14ac:dyDescent="0.15">
      <c r="A96">
        <v>53000093</v>
      </c>
      <c r="B96" s="9" t="s">
        <v>203</v>
      </c>
      <c r="C96" s="1" t="s">
        <v>268</v>
      </c>
      <c r="D96" s="25" t="s">
        <v>556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781</v>
      </c>
      <c r="W96" s="7" t="s">
        <v>491</v>
      </c>
      <c r="X96" s="7">
        <v>100</v>
      </c>
      <c r="Y96" s="1" t="s">
        <v>130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x14ac:dyDescent="0.15">
      <c r="A97">
        <v>53000094</v>
      </c>
      <c r="B97" s="8" t="s">
        <v>131</v>
      </c>
      <c r="C97" s="1" t="s">
        <v>269</v>
      </c>
      <c r="D97" s="25" t="s">
        <v>473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132</v>
      </c>
      <c r="T97">
        <v>100</v>
      </c>
      <c r="V97" s="11" t="s">
        <v>782</v>
      </c>
      <c r="W97" s="1" t="s">
        <v>472</v>
      </c>
      <c r="X97" s="1"/>
      <c r="Y97" s="1" t="s">
        <v>133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hidden="1" x14ac:dyDescent="0.15">
      <c r="A98">
        <v>53000095</v>
      </c>
      <c r="B98" s="8" t="s">
        <v>134</v>
      </c>
      <c r="C98" s="1" t="s">
        <v>270</v>
      </c>
      <c r="D98" s="25" t="s">
        <v>565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302</v>
      </c>
      <c r="T98">
        <v>100</v>
      </c>
      <c r="V98" s="11" t="s">
        <v>783</v>
      </c>
      <c r="W98" s="7" t="s">
        <v>509</v>
      </c>
      <c r="X98" s="7">
        <v>202</v>
      </c>
      <c r="Y98" s="1" t="s">
        <v>135</v>
      </c>
      <c r="Z98" s="1" t="s">
        <v>135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hidden="1" x14ac:dyDescent="0.15">
      <c r="A99">
        <v>53000096</v>
      </c>
      <c r="B99" s="8" t="s">
        <v>136</v>
      </c>
      <c r="C99" s="1" t="s">
        <v>271</v>
      </c>
      <c r="D99" s="25" t="s">
        <v>566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486</v>
      </c>
      <c r="T99">
        <v>104</v>
      </c>
      <c r="V99" s="11" t="s">
        <v>784</v>
      </c>
      <c r="W99" s="1" t="s">
        <v>487</v>
      </c>
      <c r="X99" s="1">
        <v>4</v>
      </c>
      <c r="Y99" s="1" t="s">
        <v>28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hidden="1" x14ac:dyDescent="0.15">
      <c r="A100">
        <v>53000097</v>
      </c>
      <c r="B100" s="8" t="s">
        <v>137</v>
      </c>
      <c r="C100" s="1" t="s">
        <v>272</v>
      </c>
      <c r="D100" s="25" t="s">
        <v>562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300</v>
      </c>
      <c r="T100">
        <v>100</v>
      </c>
      <c r="V100" s="11" t="s">
        <v>821</v>
      </c>
      <c r="W100" s="7" t="s">
        <v>489</v>
      </c>
      <c r="X100" s="7">
        <v>102</v>
      </c>
      <c r="Y100" s="1" t="s">
        <v>78</v>
      </c>
      <c r="Z100" s="1" t="s">
        <v>78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x14ac:dyDescent="0.15">
      <c r="A101">
        <v>53000098</v>
      </c>
      <c r="B101" s="8" t="s">
        <v>160</v>
      </c>
      <c r="C101" s="1" t="s">
        <v>284</v>
      </c>
      <c r="D101" s="25" t="s">
        <v>480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27</v>
      </c>
      <c r="T101">
        <v>100</v>
      </c>
      <c r="V101" s="11" t="s">
        <v>785</v>
      </c>
      <c r="W101" s="7" t="s">
        <v>380</v>
      </c>
      <c r="X101" s="7">
        <v>3</v>
      </c>
      <c r="Y101" s="1" t="s">
        <v>161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hidden="1" x14ac:dyDescent="0.15">
      <c r="A102">
        <v>53000099</v>
      </c>
      <c r="B102" s="8" t="s">
        <v>138</v>
      </c>
      <c r="C102" s="1" t="s">
        <v>273</v>
      </c>
      <c r="D102" s="25" t="s">
        <v>556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786</v>
      </c>
      <c r="W102" s="7" t="s">
        <v>490</v>
      </c>
      <c r="X102" s="7">
        <v>100</v>
      </c>
      <c r="Y102" s="1" t="s">
        <v>94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hidden="1" x14ac:dyDescent="0.15">
      <c r="A103">
        <v>53000100</v>
      </c>
      <c r="B103" s="8" t="s">
        <v>139</v>
      </c>
      <c r="C103" s="1" t="s">
        <v>274</v>
      </c>
      <c r="D103" s="25" t="s">
        <v>567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488</v>
      </c>
      <c r="T103">
        <v>100</v>
      </c>
      <c r="V103" s="11" t="s">
        <v>787</v>
      </c>
      <c r="W103" s="1" t="s">
        <v>601</v>
      </c>
      <c r="X103" s="1"/>
      <c r="Y103" s="1" t="s">
        <v>140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hidden="1" x14ac:dyDescent="0.15">
      <c r="A104">
        <v>53000101</v>
      </c>
      <c r="B104" s="8" t="s">
        <v>162</v>
      </c>
      <c r="C104" s="1" t="s">
        <v>285</v>
      </c>
      <c r="D104" s="25" t="s">
        <v>547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510</v>
      </c>
      <c r="T104">
        <v>100</v>
      </c>
      <c r="V104" s="11" t="s">
        <v>824</v>
      </c>
      <c r="W104" s="1" t="s">
        <v>511</v>
      </c>
      <c r="X104" s="1">
        <v>201</v>
      </c>
      <c r="Y104" s="1" t="s">
        <v>163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hidden="1" x14ac:dyDescent="0.15">
      <c r="A105">
        <v>53000102</v>
      </c>
      <c r="B105" s="8" t="s">
        <v>141</v>
      </c>
      <c r="C105" s="1" t="s">
        <v>275</v>
      </c>
      <c r="D105" s="25" t="s">
        <v>556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749</v>
      </c>
      <c r="W105" s="7" t="s">
        <v>331</v>
      </c>
      <c r="X105" s="7">
        <v>100</v>
      </c>
      <c r="Y105" s="1" t="s">
        <v>960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x14ac:dyDescent="0.15">
      <c r="A106">
        <v>53000103</v>
      </c>
      <c r="B106" s="8" t="s">
        <v>142</v>
      </c>
      <c r="C106" s="1" t="s">
        <v>276</v>
      </c>
      <c r="D106" s="25" t="s">
        <v>564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302</v>
      </c>
      <c r="T106">
        <v>105</v>
      </c>
      <c r="V106" s="11" t="s">
        <v>847</v>
      </c>
      <c r="W106" s="7" t="s">
        <v>728</v>
      </c>
      <c r="X106" s="7">
        <v>202</v>
      </c>
      <c r="Y106" s="1" t="s">
        <v>143</v>
      </c>
      <c r="Z106" s="1" t="s">
        <v>143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hidden="1" x14ac:dyDescent="0.15">
      <c r="A107">
        <v>53000104</v>
      </c>
      <c r="B107" s="8" t="s">
        <v>144</v>
      </c>
      <c r="C107" s="1" t="s">
        <v>277</v>
      </c>
      <c r="D107" s="25" t="s">
        <v>568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300</v>
      </c>
      <c r="T107">
        <v>105</v>
      </c>
      <c r="V107" s="11" t="s">
        <v>928</v>
      </c>
      <c r="W107" s="7" t="s">
        <v>927</v>
      </c>
      <c r="X107" s="7">
        <v>102</v>
      </c>
      <c r="Y107" s="1" t="s">
        <v>145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hidden="1" x14ac:dyDescent="0.15">
      <c r="A108">
        <v>53000105</v>
      </c>
      <c r="B108" s="8" t="s">
        <v>146</v>
      </c>
      <c r="C108" s="1" t="s">
        <v>204</v>
      </c>
      <c r="D108" s="25" t="s">
        <v>556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358</v>
      </c>
      <c r="T108">
        <v>100</v>
      </c>
      <c r="V108" s="11" t="s">
        <v>885</v>
      </c>
      <c r="W108" s="1" t="s">
        <v>886</v>
      </c>
      <c r="X108" s="7">
        <v>100</v>
      </c>
      <c r="Y108" s="1" t="s">
        <v>147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hidden="1" x14ac:dyDescent="0.15">
      <c r="A109">
        <v>53000106</v>
      </c>
      <c r="B109" s="8" t="s">
        <v>148</v>
      </c>
      <c r="C109" s="1" t="s">
        <v>278</v>
      </c>
      <c r="D109" s="25" t="s">
        <v>546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831</v>
      </c>
      <c r="W109" s="7" t="s">
        <v>593</v>
      </c>
      <c r="X109" s="7">
        <v>200</v>
      </c>
      <c r="Y109" s="1" t="s">
        <v>149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hidden="1" x14ac:dyDescent="0.15">
      <c r="A110">
        <v>53000107</v>
      </c>
      <c r="B110" s="8" t="s">
        <v>150</v>
      </c>
      <c r="C110" s="1" t="s">
        <v>279</v>
      </c>
      <c r="D110" s="25" t="s">
        <v>560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300</v>
      </c>
      <c r="T110">
        <v>100</v>
      </c>
      <c r="V110" s="11" t="s">
        <v>907</v>
      </c>
      <c r="W110" s="7" t="s">
        <v>908</v>
      </c>
      <c r="X110" s="7">
        <v>102</v>
      </c>
      <c r="Y110" s="1" t="s">
        <v>151</v>
      </c>
      <c r="Z110" s="1" t="s">
        <v>151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hidden="1" x14ac:dyDescent="0.15">
      <c r="A111">
        <v>53000108</v>
      </c>
      <c r="B111" s="8" t="s">
        <v>152</v>
      </c>
      <c r="C111" s="1" t="s">
        <v>280</v>
      </c>
      <c r="D111" s="25" t="s">
        <v>546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850</v>
      </c>
      <c r="W111" s="7" t="s">
        <v>483</v>
      </c>
      <c r="X111" s="7">
        <v>100</v>
      </c>
      <c r="Y111" s="1" t="s">
        <v>153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hidden="1" x14ac:dyDescent="0.15">
      <c r="A112">
        <v>53000109</v>
      </c>
      <c r="B112" s="8" t="s">
        <v>154</v>
      </c>
      <c r="C112" s="1" t="s">
        <v>281</v>
      </c>
      <c r="D112" s="25" t="s">
        <v>551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857</v>
      </c>
      <c r="W112" s="7" t="s">
        <v>966</v>
      </c>
      <c r="X112" s="7">
        <v>201</v>
      </c>
      <c r="Y112" s="1" t="s">
        <v>155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hidden="1" x14ac:dyDescent="0.15">
      <c r="A113">
        <v>53000110</v>
      </c>
      <c r="B113" s="8" t="s">
        <v>156</v>
      </c>
      <c r="C113" s="1" t="s">
        <v>282</v>
      </c>
      <c r="D113" s="25" t="s">
        <v>482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788</v>
      </c>
      <c r="W113" s="7" t="s">
        <v>573</v>
      </c>
      <c r="X113" s="7">
        <v>2</v>
      </c>
      <c r="Y113" s="1" t="s">
        <v>28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hidden="1" x14ac:dyDescent="0.15">
      <c r="A114">
        <v>53000111</v>
      </c>
      <c r="B114" s="8" t="s">
        <v>537</v>
      </c>
      <c r="C114" s="1" t="s">
        <v>538</v>
      </c>
      <c r="D114" s="25" t="s">
        <v>569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539</v>
      </c>
      <c r="T114">
        <v>100</v>
      </c>
      <c r="V114" s="11" t="s">
        <v>789</v>
      </c>
      <c r="W114" s="7" t="s">
        <v>540</v>
      </c>
      <c r="X114" s="7">
        <v>100</v>
      </c>
      <c r="Y114" s="1" t="s">
        <v>744</v>
      </c>
      <c r="Z114" s="1" t="s">
        <v>743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48" hidden="1" x14ac:dyDescent="0.15">
      <c r="A115">
        <v>53000112</v>
      </c>
      <c r="B115" s="8" t="s">
        <v>541</v>
      </c>
      <c r="C115" s="1" t="s">
        <v>747</v>
      </c>
      <c r="D115" s="25" t="s">
        <v>543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298</v>
      </c>
      <c r="T115">
        <v>100</v>
      </c>
      <c r="U115" t="s">
        <v>951</v>
      </c>
      <c r="V115" s="11" t="s">
        <v>954</v>
      </c>
      <c r="W115" s="7" t="s">
        <v>542</v>
      </c>
      <c r="X115" s="7">
        <v>205</v>
      </c>
      <c r="Y115" s="1" t="s">
        <v>745</v>
      </c>
      <c r="Z115" s="1" t="s">
        <v>745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hidden="1" x14ac:dyDescent="0.15">
      <c r="A116">
        <v>53000113</v>
      </c>
      <c r="B116" s="8" t="s">
        <v>570</v>
      </c>
      <c r="C116" s="1" t="s">
        <v>571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572</v>
      </c>
      <c r="T116">
        <v>100</v>
      </c>
      <c r="V116" s="11" t="s">
        <v>790</v>
      </c>
      <c r="W116" s="7" t="s">
        <v>575</v>
      </c>
      <c r="X116" s="7">
        <v>100</v>
      </c>
      <c r="Y116" s="1" t="s">
        <v>574</v>
      </c>
      <c r="Z116" s="1" t="s">
        <v>574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hidden="1" x14ac:dyDescent="0.15">
      <c r="A117">
        <v>53000114</v>
      </c>
      <c r="B117" s="8" t="s">
        <v>578</v>
      </c>
      <c r="C117" s="1" t="s">
        <v>577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572</v>
      </c>
      <c r="T117">
        <v>101</v>
      </c>
      <c r="V117" s="11" t="s">
        <v>791</v>
      </c>
      <c r="W117" s="7" t="s">
        <v>579</v>
      </c>
      <c r="X117" s="7">
        <v>100</v>
      </c>
      <c r="Y117" s="1" t="s">
        <v>96</v>
      </c>
      <c r="Z117" s="1" t="s">
        <v>96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hidden="1" x14ac:dyDescent="0.15">
      <c r="A118">
        <v>53000115</v>
      </c>
      <c r="B118" s="8" t="s">
        <v>580</v>
      </c>
      <c r="C118" s="1" t="s">
        <v>581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582</v>
      </c>
      <c r="T118">
        <v>100</v>
      </c>
      <c r="V118" s="11" t="s">
        <v>786</v>
      </c>
      <c r="W118" s="7" t="s">
        <v>584</v>
      </c>
      <c r="X118" s="7">
        <v>101</v>
      </c>
      <c r="Y118" s="1" t="s">
        <v>96</v>
      </c>
      <c r="Z118" s="1" t="s">
        <v>96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hidden="1" x14ac:dyDescent="0.15">
      <c r="A119">
        <v>53000116</v>
      </c>
      <c r="B119" s="8" t="s">
        <v>585</v>
      </c>
      <c r="C119" s="1" t="s">
        <v>586</v>
      </c>
      <c r="D119" s="25" t="s">
        <v>882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358</v>
      </c>
      <c r="T119">
        <v>101</v>
      </c>
      <c r="V119" s="11" t="s">
        <v>883</v>
      </c>
      <c r="W119" s="7" t="s">
        <v>625</v>
      </c>
      <c r="X119" s="7">
        <v>100</v>
      </c>
      <c r="Y119" s="1" t="s">
        <v>96</v>
      </c>
      <c r="Z119" s="1" t="s">
        <v>96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hidden="1" x14ac:dyDescent="0.15">
      <c r="A120">
        <v>53000117</v>
      </c>
      <c r="B120" s="8" t="s">
        <v>587</v>
      </c>
      <c r="C120" s="1" t="s">
        <v>588</v>
      </c>
      <c r="D120" s="25" t="s">
        <v>583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592</v>
      </c>
      <c r="T120">
        <v>100</v>
      </c>
      <c r="V120" s="11" t="s">
        <v>832</v>
      </c>
      <c r="W120" s="7" t="s">
        <v>623</v>
      </c>
      <c r="X120" s="7">
        <v>200</v>
      </c>
      <c r="Y120" s="1" t="s">
        <v>96</v>
      </c>
      <c r="Z120" s="1" t="s">
        <v>96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hidden="1" x14ac:dyDescent="0.15">
      <c r="A121">
        <v>53000118</v>
      </c>
      <c r="B121" s="8" t="s">
        <v>599</v>
      </c>
      <c r="C121" s="1" t="s">
        <v>598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604</v>
      </c>
      <c r="T121">
        <v>100</v>
      </c>
      <c r="V121" s="11" t="s">
        <v>792</v>
      </c>
      <c r="W121" s="7" t="s">
        <v>602</v>
      </c>
      <c r="X121" s="7">
        <v>1</v>
      </c>
      <c r="Y121" s="1" t="s">
        <v>603</v>
      </c>
      <c r="Z121" s="1" t="s">
        <v>603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hidden="1" x14ac:dyDescent="0.15">
      <c r="A122">
        <v>53000119</v>
      </c>
      <c r="B122" s="8" t="s">
        <v>605</v>
      </c>
      <c r="C122" s="1" t="s">
        <v>606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608</v>
      </c>
      <c r="T122">
        <v>105</v>
      </c>
      <c r="V122" s="11" t="s">
        <v>793</v>
      </c>
      <c r="W122" s="7" t="s">
        <v>880</v>
      </c>
      <c r="X122" s="7">
        <v>100</v>
      </c>
      <c r="Y122" s="1" t="s">
        <v>607</v>
      </c>
      <c r="Z122" s="1" t="s">
        <v>607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x14ac:dyDescent="0.15">
      <c r="A123">
        <v>53000120</v>
      </c>
      <c r="B123" s="22" t="s">
        <v>610</v>
      </c>
      <c r="C123" s="15" t="s">
        <v>612</v>
      </c>
      <c r="D123" s="25" t="s">
        <v>609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794</v>
      </c>
      <c r="W123" s="7" t="s">
        <v>611</v>
      </c>
      <c r="X123" s="7">
        <v>200</v>
      </c>
      <c r="Y123" s="15" t="s">
        <v>55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hidden="1" x14ac:dyDescent="0.15">
      <c r="A124">
        <v>53000121</v>
      </c>
      <c r="B124" s="22" t="s">
        <v>613</v>
      </c>
      <c r="C124" s="15" t="s">
        <v>614</v>
      </c>
      <c r="D124" s="25" t="s">
        <v>738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615</v>
      </c>
      <c r="T124">
        <v>100</v>
      </c>
      <c r="V124" s="11" t="s">
        <v>795</v>
      </c>
      <c r="W124" s="1" t="s">
        <v>616</v>
      </c>
      <c r="X124" s="7">
        <v>102</v>
      </c>
      <c r="Y124" s="15" t="s">
        <v>617</v>
      </c>
      <c r="Z124" s="15" t="s">
        <v>617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hidden="1" x14ac:dyDescent="0.15">
      <c r="A125">
        <v>53000122</v>
      </c>
      <c r="B125" s="22" t="s">
        <v>618</v>
      </c>
      <c r="C125" s="15" t="s">
        <v>619</v>
      </c>
      <c r="D125" s="25" t="s">
        <v>737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620</v>
      </c>
      <c r="T125">
        <v>101</v>
      </c>
      <c r="U125" s="11" t="s">
        <v>948</v>
      </c>
      <c r="V125" s="11" t="s">
        <v>949</v>
      </c>
      <c r="W125" s="1" t="s">
        <v>630</v>
      </c>
      <c r="X125" s="7">
        <v>101</v>
      </c>
      <c r="Y125" s="15" t="s">
        <v>617</v>
      </c>
      <c r="Z125" s="15" t="s">
        <v>617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hidden="1" x14ac:dyDescent="0.15">
      <c r="A126">
        <v>53000123</v>
      </c>
      <c r="B126" s="22" t="s">
        <v>622</v>
      </c>
      <c r="C126" s="15" t="s">
        <v>621</v>
      </c>
      <c r="D126" s="25" t="s">
        <v>546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624</v>
      </c>
      <c r="T126">
        <v>100</v>
      </c>
      <c r="V126" s="11" t="s">
        <v>833</v>
      </c>
      <c r="W126" s="1" t="s">
        <v>626</v>
      </c>
      <c r="X126" s="7">
        <v>200</v>
      </c>
      <c r="Y126" s="15" t="s">
        <v>617</v>
      </c>
      <c r="Z126" s="15" t="s">
        <v>617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hidden="1" x14ac:dyDescent="0.15">
      <c r="A127">
        <v>53000124</v>
      </c>
      <c r="B127" s="22" t="s">
        <v>627</v>
      </c>
      <c r="C127" s="15" t="s">
        <v>628</v>
      </c>
      <c r="D127" s="25" t="s">
        <v>629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582</v>
      </c>
      <c r="T127">
        <v>101</v>
      </c>
      <c r="V127" s="11" t="s">
        <v>839</v>
      </c>
      <c r="W127" s="1" t="s">
        <v>631</v>
      </c>
      <c r="X127" s="1">
        <v>200</v>
      </c>
      <c r="Y127" s="15" t="s">
        <v>617</v>
      </c>
      <c r="Z127" s="15" t="s">
        <v>617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hidden="1" x14ac:dyDescent="0.15">
      <c r="A128">
        <v>53000125</v>
      </c>
      <c r="B128" s="22" t="s">
        <v>632</v>
      </c>
      <c r="C128" s="15" t="s">
        <v>633</v>
      </c>
      <c r="D128" s="25" t="s">
        <v>634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635</v>
      </c>
      <c r="T128">
        <v>100</v>
      </c>
      <c r="V128" s="11" t="s">
        <v>796</v>
      </c>
      <c r="W128" s="1" t="s">
        <v>663</v>
      </c>
      <c r="X128" s="7">
        <v>100</v>
      </c>
      <c r="Y128" s="15" t="s">
        <v>636</v>
      </c>
      <c r="Z128" s="15" t="s">
        <v>636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x14ac:dyDescent="0.15">
      <c r="A129">
        <v>53000126</v>
      </c>
      <c r="B129" s="22" t="s">
        <v>640</v>
      </c>
      <c r="C129" s="15" t="s">
        <v>639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637</v>
      </c>
      <c r="T129">
        <v>100</v>
      </c>
      <c r="V129" s="11" t="s">
        <v>825</v>
      </c>
      <c r="W129" s="1" t="s">
        <v>648</v>
      </c>
      <c r="X129" s="1">
        <v>200</v>
      </c>
      <c r="Y129" s="1" t="s">
        <v>679</v>
      </c>
      <c r="Z129" s="1" t="s">
        <v>603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hidden="1" x14ac:dyDescent="0.15">
      <c r="A130">
        <v>53000127</v>
      </c>
      <c r="B130" s="22" t="s">
        <v>641</v>
      </c>
      <c r="C130" s="15" t="s">
        <v>642</v>
      </c>
      <c r="D130" s="25" t="s">
        <v>739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643</v>
      </c>
      <c r="T130">
        <v>103</v>
      </c>
      <c r="V130" s="11" t="s">
        <v>795</v>
      </c>
      <c r="W130" s="1" t="s">
        <v>644</v>
      </c>
      <c r="X130" s="7">
        <v>102</v>
      </c>
      <c r="Y130" s="1" t="s">
        <v>962</v>
      </c>
      <c r="Z130" s="1" t="s">
        <v>962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x14ac:dyDescent="0.15">
      <c r="A131">
        <v>53000128</v>
      </c>
      <c r="B131" s="22" t="s">
        <v>647</v>
      </c>
      <c r="C131" s="15" t="s">
        <v>646</v>
      </c>
      <c r="D131" s="25" t="s">
        <v>734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645</v>
      </c>
      <c r="T131">
        <v>100</v>
      </c>
      <c r="V131" s="11" t="s">
        <v>797</v>
      </c>
      <c r="W131" s="1" t="s">
        <v>649</v>
      </c>
      <c r="X131" s="1">
        <v>202</v>
      </c>
      <c r="Y131" s="1" t="s">
        <v>603</v>
      </c>
      <c r="Z131" s="1" t="s">
        <v>603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hidden="1" x14ac:dyDescent="0.15">
      <c r="A132">
        <v>53000129</v>
      </c>
      <c r="B132" s="22" t="s">
        <v>659</v>
      </c>
      <c r="C132" s="15" t="s">
        <v>658</v>
      </c>
      <c r="D132" s="25" t="s">
        <v>660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665</v>
      </c>
      <c r="T132">
        <v>103</v>
      </c>
      <c r="V132" s="11" t="s">
        <v>926</v>
      </c>
      <c r="W132" s="1" t="s">
        <v>664</v>
      </c>
      <c r="X132" s="7">
        <v>100</v>
      </c>
      <c r="Y132" s="1" t="s">
        <v>661</v>
      </c>
      <c r="Z132" s="1" t="s">
        <v>661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hidden="1" x14ac:dyDescent="0.15">
      <c r="A133">
        <v>53000130</v>
      </c>
      <c r="B133" s="22" t="s">
        <v>666</v>
      </c>
      <c r="C133" s="15" t="s">
        <v>667</v>
      </c>
      <c r="D133" s="25" t="s">
        <v>734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643</v>
      </c>
      <c r="T133">
        <v>107</v>
      </c>
      <c r="V133" s="11" t="s">
        <v>826</v>
      </c>
      <c r="W133" s="1" t="s">
        <v>669</v>
      </c>
      <c r="X133" s="7">
        <v>102</v>
      </c>
      <c r="Y133" s="1" t="s">
        <v>670</v>
      </c>
      <c r="Z133" s="1" t="s">
        <v>670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hidden="1" x14ac:dyDescent="0.15">
      <c r="A134">
        <v>53000131</v>
      </c>
      <c r="B134" s="22" t="s">
        <v>671</v>
      </c>
      <c r="C134" s="15" t="s">
        <v>672</v>
      </c>
      <c r="D134" s="25" t="s">
        <v>733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676</v>
      </c>
      <c r="T134">
        <v>100</v>
      </c>
      <c r="V134" s="11" t="s">
        <v>795</v>
      </c>
      <c r="W134" s="1" t="s">
        <v>677</v>
      </c>
      <c r="X134" s="7">
        <v>102</v>
      </c>
      <c r="Y134" s="1" t="s">
        <v>678</v>
      </c>
      <c r="Z134" s="1" t="s">
        <v>678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hidden="1" x14ac:dyDescent="0.15">
      <c r="A135">
        <v>53000132</v>
      </c>
      <c r="B135" s="22" t="s">
        <v>673</v>
      </c>
      <c r="C135" s="15" t="s">
        <v>674</v>
      </c>
      <c r="D135" s="25" t="s">
        <v>675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680</v>
      </c>
      <c r="T135">
        <v>102</v>
      </c>
      <c r="V135" s="11" t="s">
        <v>838</v>
      </c>
      <c r="W135" s="1" t="s">
        <v>681</v>
      </c>
      <c r="X135" s="1">
        <v>201</v>
      </c>
      <c r="Y135" s="1" t="s">
        <v>679</v>
      </c>
      <c r="Z135" s="1" t="s">
        <v>679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x14ac:dyDescent="0.15">
      <c r="A136">
        <v>53000133</v>
      </c>
      <c r="B136" s="22" t="s">
        <v>683</v>
      </c>
      <c r="C136" s="15" t="s">
        <v>682</v>
      </c>
      <c r="D136" s="25" t="s">
        <v>684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27</v>
      </c>
      <c r="T136" s="15">
        <v>100</v>
      </c>
      <c r="U136" t="s">
        <v>958</v>
      </c>
      <c r="V136" s="11" t="s">
        <v>827</v>
      </c>
      <c r="W136" s="1" t="s">
        <v>709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hidden="1" x14ac:dyDescent="0.15">
      <c r="A137">
        <v>53000134</v>
      </c>
      <c r="B137" s="22" t="s">
        <v>686</v>
      </c>
      <c r="C137" s="15" t="s">
        <v>685</v>
      </c>
      <c r="D137" s="25" t="s">
        <v>684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27</v>
      </c>
      <c r="T137" s="15">
        <v>103</v>
      </c>
      <c r="U137" t="s">
        <v>958</v>
      </c>
      <c r="V137" s="11" t="s">
        <v>828</v>
      </c>
      <c r="W137" s="1" t="s">
        <v>710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hidden="1" x14ac:dyDescent="0.15">
      <c r="A138">
        <v>53000135</v>
      </c>
      <c r="B138" s="22" t="s">
        <v>688</v>
      </c>
      <c r="C138" s="15" t="s">
        <v>689</v>
      </c>
      <c r="D138" s="25" t="s">
        <v>733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692</v>
      </c>
      <c r="T138" s="15">
        <v>108</v>
      </c>
      <c r="U138" s="15"/>
      <c r="V138" s="11" t="s">
        <v>798</v>
      </c>
      <c r="W138" s="1" t="s">
        <v>694</v>
      </c>
      <c r="X138" s="7">
        <v>100</v>
      </c>
      <c r="Y138" s="1" t="s">
        <v>678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hidden="1" x14ac:dyDescent="0.15">
      <c r="A139">
        <v>53000136</v>
      </c>
      <c r="B139" s="22" t="s">
        <v>691</v>
      </c>
      <c r="C139" s="15" t="s">
        <v>690</v>
      </c>
      <c r="D139" s="25" t="s">
        <v>733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695</v>
      </c>
      <c r="T139" s="15">
        <v>100</v>
      </c>
      <c r="U139" s="15"/>
      <c r="V139" s="11" t="s">
        <v>799</v>
      </c>
      <c r="W139" s="1" t="s">
        <v>697</v>
      </c>
      <c r="X139" s="7">
        <v>102</v>
      </c>
      <c r="Y139" s="15" t="s">
        <v>721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hidden="1" x14ac:dyDescent="0.15">
      <c r="A140">
        <v>53000137</v>
      </c>
      <c r="B140" s="22" t="s">
        <v>698</v>
      </c>
      <c r="C140" s="15" t="s">
        <v>699</v>
      </c>
      <c r="D140" s="25" t="s">
        <v>700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702</v>
      </c>
      <c r="T140" s="15">
        <v>102</v>
      </c>
      <c r="U140" s="15"/>
      <c r="V140" s="11" t="s">
        <v>800</v>
      </c>
      <c r="W140" s="1" t="s">
        <v>701</v>
      </c>
      <c r="X140" s="1">
        <v>1</v>
      </c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hidden="1" x14ac:dyDescent="0.15">
      <c r="A141">
        <v>53000138</v>
      </c>
      <c r="B141" s="22" t="s">
        <v>711</v>
      </c>
      <c r="C141" s="15" t="s">
        <v>712</v>
      </c>
      <c r="D141" s="25" t="s">
        <v>388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604</v>
      </c>
      <c r="T141" s="15">
        <v>105</v>
      </c>
      <c r="U141" s="15"/>
      <c r="V141" s="11" t="s">
        <v>851</v>
      </c>
      <c r="W141" s="1" t="s">
        <v>718</v>
      </c>
      <c r="X141" s="1">
        <v>1</v>
      </c>
      <c r="Y141" s="1" t="s">
        <v>603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hidden="1" x14ac:dyDescent="0.15">
      <c r="A142">
        <v>53000139</v>
      </c>
      <c r="B142" s="22" t="s">
        <v>713</v>
      </c>
      <c r="C142" s="15" t="s">
        <v>714</v>
      </c>
      <c r="D142" s="25" t="s">
        <v>458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702</v>
      </c>
      <c r="T142" s="15">
        <v>103</v>
      </c>
      <c r="U142" s="15"/>
      <c r="V142" s="11" t="s">
        <v>829</v>
      </c>
      <c r="W142" s="1" t="s">
        <v>715</v>
      </c>
      <c r="X142" s="1">
        <v>1</v>
      </c>
      <c r="Y142" s="15" t="s">
        <v>720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hidden="1" x14ac:dyDescent="0.15">
      <c r="A143">
        <v>53000140</v>
      </c>
      <c r="B143" s="22" t="s">
        <v>716</v>
      </c>
      <c r="C143" s="15" t="s">
        <v>717</v>
      </c>
      <c r="D143" s="25" t="s">
        <v>388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702</v>
      </c>
      <c r="T143" s="15">
        <v>100</v>
      </c>
      <c r="U143" s="15"/>
      <c r="V143" s="11" t="s">
        <v>852</v>
      </c>
      <c r="W143" s="1" t="s">
        <v>719</v>
      </c>
      <c r="X143" s="1">
        <v>1</v>
      </c>
      <c r="Y143" s="15" t="s">
        <v>720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hidden="1" x14ac:dyDescent="0.15">
      <c r="A144">
        <v>53000141</v>
      </c>
      <c r="B144" s="22" t="s">
        <v>892</v>
      </c>
      <c r="C144" s="15" t="s">
        <v>896</v>
      </c>
      <c r="D144" s="25" t="s">
        <v>738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300</v>
      </c>
      <c r="T144" s="15">
        <v>110</v>
      </c>
      <c r="U144" s="15"/>
      <c r="V144" s="11" t="s">
        <v>893</v>
      </c>
      <c r="W144" s="1" t="s">
        <v>894</v>
      </c>
      <c r="X144" s="7">
        <v>102</v>
      </c>
      <c r="Y144" s="15" t="s">
        <v>895</v>
      </c>
      <c r="Z144" s="15" t="s">
        <v>895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0</v>
      </c>
    </row>
    <row r="145" spans="1:31" ht="48" hidden="1" x14ac:dyDescent="0.15">
      <c r="A145">
        <v>53000142</v>
      </c>
      <c r="B145" s="22" t="s">
        <v>898</v>
      </c>
      <c r="C145" s="15" t="s">
        <v>899</v>
      </c>
      <c r="D145" s="44" t="s">
        <v>900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11" t="s">
        <v>901</v>
      </c>
      <c r="W145" s="1" t="s">
        <v>902</v>
      </c>
      <c r="X145" s="7">
        <v>100</v>
      </c>
      <c r="Y145" s="15" t="s">
        <v>929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0</v>
      </c>
    </row>
    <row r="146" spans="1:31" ht="48" hidden="1" x14ac:dyDescent="0.15">
      <c r="A146">
        <v>53000143</v>
      </c>
      <c r="B146" s="22" t="s">
        <v>903</v>
      </c>
      <c r="C146" s="15" t="s">
        <v>904</v>
      </c>
      <c r="D146" s="25" t="s">
        <v>388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905</v>
      </c>
      <c r="T146" s="15">
        <v>105</v>
      </c>
      <c r="U146" s="11" t="s">
        <v>959</v>
      </c>
      <c r="V146" s="11" t="s">
        <v>965</v>
      </c>
      <c r="W146" s="1" t="s">
        <v>906</v>
      </c>
      <c r="X146" s="1">
        <v>201</v>
      </c>
      <c r="Y146" s="1" t="s">
        <v>603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hidden="1" x14ac:dyDescent="0.15">
      <c r="A147">
        <v>53000144</v>
      </c>
      <c r="B147" s="22" t="s">
        <v>916</v>
      </c>
      <c r="C147" s="15" t="s">
        <v>917</v>
      </c>
      <c r="D147" s="44" t="s">
        <v>900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11" t="s">
        <v>921</v>
      </c>
      <c r="W147" s="1" t="s">
        <v>920</v>
      </c>
      <c r="X147" s="7">
        <v>100</v>
      </c>
      <c r="Y147" s="1" t="s">
        <v>350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hidden="1" x14ac:dyDescent="0.15">
      <c r="A148">
        <v>53000145</v>
      </c>
      <c r="B148" s="22" t="s">
        <v>918</v>
      </c>
      <c r="C148" s="15" t="s">
        <v>919</v>
      </c>
      <c r="D148" s="25" t="s">
        <v>388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302</v>
      </c>
      <c r="T148">
        <v>102</v>
      </c>
      <c r="V148" s="11" t="s">
        <v>924</v>
      </c>
      <c r="W148" s="1" t="s">
        <v>925</v>
      </c>
      <c r="X148" s="1">
        <v>202</v>
      </c>
      <c r="Y148" s="1" t="s">
        <v>923</v>
      </c>
      <c r="Z148" s="1" t="s">
        <v>923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  <row r="149" spans="1:31" ht="60" hidden="1" x14ac:dyDescent="0.15">
      <c r="A149">
        <v>53000146</v>
      </c>
      <c r="B149" s="22" t="s">
        <v>969</v>
      </c>
      <c r="C149" s="15" t="s">
        <v>972</v>
      </c>
      <c r="D149" s="25" t="s">
        <v>971</v>
      </c>
      <c r="E149" s="15">
        <v>2</v>
      </c>
      <c r="F149" s="15">
        <v>201</v>
      </c>
      <c r="G149" s="15">
        <v>0</v>
      </c>
      <c r="H149" s="45">
        <f t="shared" ref="H149" si="61">IF(AND(Q149&gt;=13,Q149&lt;=16),5,IF(AND(Q149&gt;=9,Q149&lt;=12),4,IF(AND(Q149&gt;=5,Q149&lt;=8),3,IF(AND(Q149&gt;=1,Q149&lt;=4),2,IF(AND(Q149&gt;=-3,Q149&lt;=0),1,IF(AND(Q149&gt;=-5,Q149&lt;=-4),0,6))))))</f>
        <v>1</v>
      </c>
      <c r="I149" s="15">
        <v>2</v>
      </c>
      <c r="J149" s="15">
        <v>0</v>
      </c>
      <c r="K149" s="15">
        <v>45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41">
        <f>T149-100+P149</f>
        <v>0</v>
      </c>
      <c r="R149" s="15">
        <v>20</v>
      </c>
      <c r="S149" s="15" t="s">
        <v>302</v>
      </c>
      <c r="T149" s="15">
        <v>100</v>
      </c>
      <c r="U149" s="15"/>
      <c r="V149" s="11" t="s">
        <v>973</v>
      </c>
      <c r="W149" s="7" t="s">
        <v>970</v>
      </c>
      <c r="X149" s="1">
        <v>202</v>
      </c>
      <c r="Y149" s="15" t="s">
        <v>722</v>
      </c>
      <c r="Z149" s="15" t="s">
        <v>722</v>
      </c>
      <c r="AA149" s="15">
        <v>11000010</v>
      </c>
      <c r="AB149" s="15">
        <v>146</v>
      </c>
      <c r="AC149" s="27">
        <v>0</v>
      </c>
      <c r="AD149" s="27">
        <v>0</v>
      </c>
      <c r="AE149" s="15">
        <v>1</v>
      </c>
    </row>
    <row r="150" spans="1:31" ht="24" hidden="1" x14ac:dyDescent="0.15">
      <c r="A150">
        <v>53000147</v>
      </c>
      <c r="B150" s="22" t="s">
        <v>975</v>
      </c>
      <c r="C150" s="15" t="s">
        <v>974</v>
      </c>
      <c r="D150" s="25" t="s">
        <v>629</v>
      </c>
      <c r="E150" s="15">
        <v>1</v>
      </c>
      <c r="F150" s="15">
        <v>200</v>
      </c>
      <c r="G150" s="15">
        <v>0</v>
      </c>
      <c r="H150" s="45">
        <f t="shared" ref="H150" si="62">IF(AND(Q150&gt;=13,Q150&lt;=16),5,IF(AND(Q150&gt;=9,Q150&lt;=12),4,IF(AND(Q150&gt;=5,Q150&lt;=8),3,IF(AND(Q150&gt;=1,Q150&lt;=4),2,IF(AND(Q150&gt;=-3,Q150&lt;=0),1,IF(AND(Q150&gt;=-5,Q150&lt;=-4),0,6))))))</f>
        <v>1</v>
      </c>
      <c r="I150" s="15">
        <v>1</v>
      </c>
      <c r="J150" s="15">
        <v>0</v>
      </c>
      <c r="K150" s="15">
        <v>100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41">
        <f>T150-100+P150</f>
        <v>0</v>
      </c>
      <c r="R150" s="15">
        <v>0</v>
      </c>
      <c r="S150" s="15" t="s">
        <v>298</v>
      </c>
      <c r="T150" s="15">
        <v>100</v>
      </c>
      <c r="U150" s="15"/>
      <c r="V150" s="11" t="s">
        <v>968</v>
      </c>
      <c r="W150" s="7" t="s">
        <v>976</v>
      </c>
      <c r="X150" s="1">
        <v>200</v>
      </c>
      <c r="Y150" s="15" t="s">
        <v>722</v>
      </c>
      <c r="Z150" s="15"/>
      <c r="AA150" s="15"/>
      <c r="AB150" s="15">
        <v>147</v>
      </c>
      <c r="AC150" s="27">
        <v>0</v>
      </c>
      <c r="AD150" s="27">
        <v>0</v>
      </c>
      <c r="AE150" s="15">
        <v>1</v>
      </c>
    </row>
    <row r="151" spans="1:31" ht="72" hidden="1" x14ac:dyDescent="0.15">
      <c r="A151">
        <v>53000148</v>
      </c>
      <c r="B151" s="22" t="s">
        <v>979</v>
      </c>
      <c r="C151" s="15" t="s">
        <v>978</v>
      </c>
      <c r="D151" s="25" t="s">
        <v>518</v>
      </c>
      <c r="E151" s="15">
        <v>3</v>
      </c>
      <c r="F151" s="15">
        <v>202</v>
      </c>
      <c r="G151" s="15">
        <v>0</v>
      </c>
      <c r="H151" s="45">
        <f t="shared" ref="H151" si="63">IF(AND(Q151&gt;=13,Q151&lt;=16),5,IF(AND(Q151&gt;=9,Q151&lt;=12),4,IF(AND(Q151&gt;=5,Q151&lt;=8),3,IF(AND(Q151&gt;=1,Q151&lt;=4),2,IF(AND(Q151&gt;=-3,Q151&lt;=0),1,IF(AND(Q151&gt;=-5,Q151&lt;=-4),0,6))))))</f>
        <v>2</v>
      </c>
      <c r="I151" s="15">
        <v>3</v>
      </c>
      <c r="J151" s="15">
        <v>0</v>
      </c>
      <c r="K151" s="15">
        <v>100</v>
      </c>
      <c r="L151" s="15">
        <v>0</v>
      </c>
      <c r="M151" s="15">
        <v>0</v>
      </c>
      <c r="N151" s="15">
        <v>0</v>
      </c>
      <c r="O151" s="15">
        <v>0</v>
      </c>
      <c r="P151" s="15">
        <v>3</v>
      </c>
      <c r="Q151" s="41">
        <f>T151-100+P151</f>
        <v>3</v>
      </c>
      <c r="R151" s="15">
        <v>10</v>
      </c>
      <c r="S151" s="15" t="s">
        <v>303</v>
      </c>
      <c r="T151" s="15">
        <v>100</v>
      </c>
      <c r="U151" s="15"/>
      <c r="V151" s="11" t="s">
        <v>981</v>
      </c>
      <c r="W151" s="7" t="s">
        <v>980</v>
      </c>
      <c r="X151" s="1"/>
      <c r="Y151" s="15"/>
      <c r="Z151" s="15" t="s">
        <v>982</v>
      </c>
      <c r="AA151" s="15">
        <v>11000010</v>
      </c>
      <c r="AB151" s="15">
        <v>148</v>
      </c>
      <c r="AC151" s="27">
        <v>0</v>
      </c>
      <c r="AD151" s="27">
        <v>0</v>
      </c>
      <c r="AE151" s="15">
        <v>1</v>
      </c>
    </row>
  </sheetData>
  <sortState ref="A2:W2">
    <sortCondition ref="E1"/>
  </sortState>
  <phoneticPr fontId="18" type="noConversion"/>
  <conditionalFormatting sqref="H4:H146">
    <cfRule type="cellIs" dxfId="141" priority="34" operator="equal">
      <formula>1</formula>
    </cfRule>
    <cfRule type="cellIs" dxfId="140" priority="35" operator="equal">
      <formula>2</formula>
    </cfRule>
    <cfRule type="cellIs" dxfId="139" priority="36" operator="equal">
      <formula>3</formula>
    </cfRule>
    <cfRule type="cellIs" dxfId="138" priority="37" operator="greaterThanOrEqual">
      <formula>4</formula>
    </cfRule>
  </conditionalFormatting>
  <conditionalFormatting sqref="J4:Q146">
    <cfRule type="cellIs" dxfId="137" priority="28" operator="equal">
      <formula>0</formula>
    </cfRule>
  </conditionalFormatting>
  <conditionalFormatting sqref="H147">
    <cfRule type="cellIs" dxfId="136" priority="19" operator="equal">
      <formula>1</formula>
    </cfRule>
    <cfRule type="cellIs" dxfId="135" priority="20" operator="equal">
      <formula>2</formula>
    </cfRule>
    <cfRule type="cellIs" dxfId="134" priority="21" operator="equal">
      <formula>3</formula>
    </cfRule>
    <cfRule type="cellIs" dxfId="133" priority="22" operator="greaterThanOrEqual">
      <formula>4</formula>
    </cfRule>
  </conditionalFormatting>
  <conditionalFormatting sqref="J147:K147 M147:O147">
    <cfRule type="cellIs" dxfId="132" priority="18" operator="equal">
      <formula>0</formula>
    </cfRule>
  </conditionalFormatting>
  <conditionalFormatting sqref="H148">
    <cfRule type="cellIs" dxfId="131" priority="14" operator="equal">
      <formula>1</formula>
    </cfRule>
    <cfRule type="cellIs" dxfId="130" priority="15" operator="equal">
      <formula>2</formula>
    </cfRule>
    <cfRule type="cellIs" dxfId="129" priority="16" operator="equal">
      <formula>3</formula>
    </cfRule>
    <cfRule type="cellIs" dxfId="128" priority="17" operator="greaterThanOrEqual">
      <formula>4</formula>
    </cfRule>
  </conditionalFormatting>
  <conditionalFormatting sqref="J148:Q148">
    <cfRule type="cellIs" dxfId="127" priority="13" operator="equal">
      <formula>0</formula>
    </cfRule>
  </conditionalFormatting>
  <conditionalFormatting sqref="L147">
    <cfRule type="cellIs" dxfId="126" priority="12" operator="equal">
      <formula>0</formula>
    </cfRule>
  </conditionalFormatting>
  <conditionalFormatting sqref="P147:Q147">
    <cfRule type="cellIs" dxfId="125" priority="11" operator="equal">
      <formula>0</formula>
    </cfRule>
  </conditionalFormatting>
  <conditionalFormatting sqref="H149:H150">
    <cfRule type="cellIs" dxfId="124" priority="7" operator="equal">
      <formula>1</formula>
    </cfRule>
    <cfRule type="cellIs" dxfId="123" priority="8" operator="equal">
      <formula>2</formula>
    </cfRule>
    <cfRule type="cellIs" dxfId="122" priority="9" operator="equal">
      <formula>3</formula>
    </cfRule>
    <cfRule type="cellIs" dxfId="121" priority="10" operator="greaterThanOrEqual">
      <formula>4</formula>
    </cfRule>
  </conditionalFormatting>
  <conditionalFormatting sqref="J149:Q150">
    <cfRule type="cellIs" dxfId="120" priority="6" operator="equal">
      <formula>0</formula>
    </cfRule>
  </conditionalFormatting>
  <conditionalFormatting sqref="H151">
    <cfRule type="cellIs" dxfId="119" priority="2" operator="equal">
      <formula>1</formula>
    </cfRule>
    <cfRule type="cellIs" dxfId="118" priority="3" operator="equal">
      <formula>2</formula>
    </cfRule>
    <cfRule type="cellIs" dxfId="117" priority="4" operator="equal">
      <formula>3</formula>
    </cfRule>
    <cfRule type="cellIs" dxfId="116" priority="5" operator="greaterThanOrEqual">
      <formula>4</formula>
    </cfRule>
  </conditionalFormatting>
  <conditionalFormatting sqref="J151:Q151">
    <cfRule type="cellIs" dxfId="115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4" sqref="J14:P14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377</v>
      </c>
      <c r="E1" s="13" t="s">
        <v>184</v>
      </c>
      <c r="F1" s="13" t="s">
        <v>185</v>
      </c>
      <c r="G1" s="13" t="s">
        <v>186</v>
      </c>
      <c r="H1" s="33" t="s">
        <v>418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333</v>
      </c>
      <c r="N1" s="16" t="s">
        <v>337</v>
      </c>
      <c r="O1" s="16" t="s">
        <v>591</v>
      </c>
      <c r="P1" s="17" t="s">
        <v>323</v>
      </c>
      <c r="Q1" s="16" t="s">
        <v>420</v>
      </c>
      <c r="R1" s="13" t="s">
        <v>306</v>
      </c>
      <c r="S1" s="13" t="s">
        <v>305</v>
      </c>
      <c r="T1" s="13" t="s">
        <v>363</v>
      </c>
      <c r="U1" s="13" t="s">
        <v>947</v>
      </c>
      <c r="V1" s="13" t="s">
        <v>335</v>
      </c>
      <c r="W1" s="13" t="s">
        <v>296</v>
      </c>
      <c r="X1" s="13" t="s">
        <v>930</v>
      </c>
      <c r="Y1" s="13" t="s">
        <v>362</v>
      </c>
      <c r="Z1" s="13" t="s">
        <v>423</v>
      </c>
      <c r="AA1" s="38" t="s">
        <v>442</v>
      </c>
      <c r="AB1" s="14" t="s">
        <v>187</v>
      </c>
      <c r="AC1" s="23" t="s">
        <v>345</v>
      </c>
      <c r="AD1" s="23" t="s">
        <v>862</v>
      </c>
      <c r="AE1" s="23" t="s">
        <v>348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347</v>
      </c>
      <c r="I2" s="4" t="s">
        <v>310</v>
      </c>
      <c r="J2" s="18" t="s">
        <v>310</v>
      </c>
      <c r="K2" s="18" t="s">
        <v>310</v>
      </c>
      <c r="L2" s="18" t="s">
        <v>336</v>
      </c>
      <c r="M2" s="18" t="s">
        <v>336</v>
      </c>
      <c r="N2" s="18" t="s">
        <v>336</v>
      </c>
      <c r="O2" s="18" t="s">
        <v>589</v>
      </c>
      <c r="P2" s="18" t="s">
        <v>310</v>
      </c>
      <c r="Q2" s="18" t="s">
        <v>421</v>
      </c>
      <c r="R2" s="4" t="s">
        <v>307</v>
      </c>
      <c r="S2" s="4" t="s">
        <v>174</v>
      </c>
      <c r="T2" s="4" t="s">
        <v>445</v>
      </c>
      <c r="U2" s="4" t="s">
        <v>945</v>
      </c>
      <c r="V2" s="4" t="s">
        <v>464</v>
      </c>
      <c r="W2" s="10" t="s">
        <v>174</v>
      </c>
      <c r="X2" s="10" t="s">
        <v>932</v>
      </c>
      <c r="Y2" s="4" t="s">
        <v>174</v>
      </c>
      <c r="Z2" s="4" t="s">
        <v>424</v>
      </c>
      <c r="AA2" s="39" t="s">
        <v>443</v>
      </c>
      <c r="AB2" s="5" t="s">
        <v>174</v>
      </c>
      <c r="AC2" s="24" t="s">
        <v>310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378</v>
      </c>
      <c r="E3" s="2" t="s">
        <v>177</v>
      </c>
      <c r="F3" s="2" t="s">
        <v>178</v>
      </c>
      <c r="G3" s="2" t="s">
        <v>179</v>
      </c>
      <c r="H3" s="34" t="s">
        <v>419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334</v>
      </c>
      <c r="N3" s="19" t="s">
        <v>339</v>
      </c>
      <c r="O3" s="19" t="s">
        <v>590</v>
      </c>
      <c r="P3" s="20" t="s">
        <v>325</v>
      </c>
      <c r="Q3" s="35" t="s">
        <v>422</v>
      </c>
      <c r="R3" s="6" t="s">
        <v>308</v>
      </c>
      <c r="S3" s="2" t="s">
        <v>180</v>
      </c>
      <c r="T3" s="2" t="s">
        <v>364</v>
      </c>
      <c r="U3" s="2" t="s">
        <v>946</v>
      </c>
      <c r="V3" s="6" t="s">
        <v>295</v>
      </c>
      <c r="W3" s="6" t="s">
        <v>297</v>
      </c>
      <c r="X3" s="6" t="s">
        <v>931</v>
      </c>
      <c r="Y3" s="6" t="s">
        <v>313</v>
      </c>
      <c r="Z3" s="6" t="s">
        <v>425</v>
      </c>
      <c r="AA3" s="40" t="s">
        <v>444</v>
      </c>
      <c r="AB3" s="2" t="s">
        <v>181</v>
      </c>
      <c r="AC3" s="26" t="s">
        <v>346</v>
      </c>
      <c r="AD3" s="43" t="s">
        <v>863</v>
      </c>
      <c r="AE3" s="43" t="s">
        <v>864</v>
      </c>
    </row>
    <row r="4" spans="1:31" ht="24" x14ac:dyDescent="0.15">
      <c r="A4">
        <v>53100000</v>
      </c>
      <c r="B4" s="22" t="s">
        <v>349</v>
      </c>
      <c r="C4" s="15" t="s">
        <v>933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801</v>
      </c>
      <c r="W4" s="7" t="s">
        <v>331</v>
      </c>
      <c r="X4" s="7">
        <v>101</v>
      </c>
      <c r="Y4" s="15" t="s">
        <v>350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318</v>
      </c>
      <c r="C5" s="15" t="s">
        <v>934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298</v>
      </c>
      <c r="T5" s="1">
        <v>-1</v>
      </c>
      <c r="U5" s="1"/>
      <c r="V5" s="11" t="s">
        <v>758</v>
      </c>
      <c r="W5" s="7" t="s">
        <v>741</v>
      </c>
      <c r="X5" s="7">
        <v>201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352</v>
      </c>
      <c r="C6" s="15" t="s">
        <v>935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657</v>
      </c>
      <c r="T6" s="1">
        <v>-1</v>
      </c>
      <c r="U6" s="1"/>
      <c r="V6" s="11" t="s">
        <v>802</v>
      </c>
      <c r="W6" s="7" t="s">
        <v>693</v>
      </c>
      <c r="X6" s="7"/>
      <c r="Y6" s="15" t="s">
        <v>351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353</v>
      </c>
      <c r="C7" s="15" t="s">
        <v>936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803</v>
      </c>
      <c r="W7" s="7" t="s">
        <v>687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354</v>
      </c>
      <c r="C8" s="15" t="s">
        <v>940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804</v>
      </c>
      <c r="W8" s="7" t="s">
        <v>360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355</v>
      </c>
      <c r="C9" s="15" t="s">
        <v>941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841</v>
      </c>
      <c r="W9" s="7" t="s">
        <v>359</v>
      </c>
      <c r="X9" s="7">
        <v>100</v>
      </c>
      <c r="Y9" s="15" t="s">
        <v>929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463</v>
      </c>
      <c r="C10" s="15" t="s">
        <v>942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582</v>
      </c>
      <c r="T10" s="1">
        <v>-1</v>
      </c>
      <c r="U10" t="s">
        <v>951</v>
      </c>
      <c r="V10" s="11" t="s">
        <v>955</v>
      </c>
      <c r="W10" s="7" t="s">
        <v>465</v>
      </c>
      <c r="X10" s="7">
        <v>105</v>
      </c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495</v>
      </c>
      <c r="C11" s="15" t="s">
        <v>937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861</v>
      </c>
      <c r="T11" s="1">
        <v>-1</v>
      </c>
      <c r="U11" s="1"/>
      <c r="V11" s="11" t="s">
        <v>842</v>
      </c>
      <c r="W11" s="7" t="s">
        <v>496</v>
      </c>
      <c r="X11" s="7">
        <v>300</v>
      </c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651</v>
      </c>
      <c r="C12" s="15" t="s">
        <v>943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650</v>
      </c>
      <c r="T12" s="1">
        <v>-1</v>
      </c>
      <c r="U12" s="1"/>
      <c r="V12" s="11" t="s">
        <v>805</v>
      </c>
      <c r="W12" s="7" t="s">
        <v>724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723</v>
      </c>
      <c r="C13" s="15" t="s">
        <v>938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298</v>
      </c>
      <c r="T13" s="1">
        <v>-1</v>
      </c>
      <c r="U13" s="1"/>
      <c r="V13" s="11" t="s">
        <v>968</v>
      </c>
      <c r="W13" s="7" t="s">
        <v>976</v>
      </c>
      <c r="X13" s="7">
        <v>200</v>
      </c>
      <c r="Y13" s="15" t="s">
        <v>722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725</v>
      </c>
      <c r="C14" s="15" t="s">
        <v>944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298</v>
      </c>
      <c r="T14">
        <v>-1</v>
      </c>
      <c r="V14" s="11" t="s">
        <v>856</v>
      </c>
      <c r="W14" s="7" t="s">
        <v>977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731</v>
      </c>
      <c r="C15" s="15" t="s">
        <v>939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510</v>
      </c>
      <c r="T15" s="1">
        <v>-1</v>
      </c>
      <c r="U15" s="1"/>
      <c r="V15" s="11" t="s">
        <v>740</v>
      </c>
      <c r="W15" s="7" t="s">
        <v>1003</v>
      </c>
      <c r="X15" s="7">
        <v>201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80" priority="6" operator="equal">
      <formula>0</formula>
    </cfRule>
  </conditionalFormatting>
  <conditionalFormatting sqref="H4:H15">
    <cfRule type="cellIs" dxfId="79" priority="1" operator="equal">
      <formula>1</formula>
    </cfRule>
    <cfRule type="cellIs" dxfId="78" priority="2" operator="equal">
      <formula>2</formula>
    </cfRule>
    <cfRule type="cellIs" dxfId="77" priority="3" operator="equal">
      <formula>3</formula>
    </cfRule>
    <cfRule type="cellIs" dxfId="76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2" sqref="Q12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6" customWidth="1"/>
    <col min="29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377</v>
      </c>
      <c r="E1" s="13" t="s">
        <v>184</v>
      </c>
      <c r="F1" s="13" t="s">
        <v>185</v>
      </c>
      <c r="G1" s="13" t="s">
        <v>186</v>
      </c>
      <c r="H1" s="33" t="s">
        <v>418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333</v>
      </c>
      <c r="N1" s="16" t="s">
        <v>337</v>
      </c>
      <c r="O1" s="16" t="s">
        <v>591</v>
      </c>
      <c r="P1" s="17" t="s">
        <v>323</v>
      </c>
      <c r="Q1" s="16" t="s">
        <v>420</v>
      </c>
      <c r="R1" s="13" t="s">
        <v>306</v>
      </c>
      <c r="S1" s="13" t="s">
        <v>305</v>
      </c>
      <c r="T1" s="13" t="s">
        <v>363</v>
      </c>
      <c r="U1" s="13" t="s">
        <v>947</v>
      </c>
      <c r="V1" s="13" t="s">
        <v>335</v>
      </c>
      <c r="W1" s="13" t="s">
        <v>296</v>
      </c>
      <c r="X1" s="13" t="s">
        <v>930</v>
      </c>
      <c r="Y1" s="13" t="s">
        <v>362</v>
      </c>
      <c r="Z1" s="13" t="s">
        <v>423</v>
      </c>
      <c r="AA1" s="38" t="s">
        <v>442</v>
      </c>
      <c r="AB1" s="14" t="s">
        <v>187</v>
      </c>
      <c r="AC1" s="23" t="s">
        <v>345</v>
      </c>
      <c r="AD1" s="23" t="s">
        <v>862</v>
      </c>
      <c r="AE1" s="23" t="s">
        <v>348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347</v>
      </c>
      <c r="I2" s="4" t="s">
        <v>310</v>
      </c>
      <c r="J2" s="18" t="s">
        <v>310</v>
      </c>
      <c r="K2" s="18" t="s">
        <v>310</v>
      </c>
      <c r="L2" s="18" t="s">
        <v>336</v>
      </c>
      <c r="M2" s="18" t="s">
        <v>336</v>
      </c>
      <c r="N2" s="18" t="s">
        <v>336</v>
      </c>
      <c r="O2" s="18" t="s">
        <v>589</v>
      </c>
      <c r="P2" s="18" t="s">
        <v>310</v>
      </c>
      <c r="Q2" s="18" t="s">
        <v>421</v>
      </c>
      <c r="R2" s="4" t="s">
        <v>307</v>
      </c>
      <c r="S2" s="4" t="s">
        <v>174</v>
      </c>
      <c r="T2" s="4" t="s">
        <v>445</v>
      </c>
      <c r="U2" s="4" t="s">
        <v>945</v>
      </c>
      <c r="V2" s="4" t="s">
        <v>312</v>
      </c>
      <c r="W2" s="10" t="s">
        <v>174</v>
      </c>
      <c r="X2" s="10" t="s">
        <v>932</v>
      </c>
      <c r="Y2" s="4" t="s">
        <v>174</v>
      </c>
      <c r="Z2" s="4" t="s">
        <v>424</v>
      </c>
      <c r="AA2" s="39" t="s">
        <v>443</v>
      </c>
      <c r="AB2" s="5" t="s">
        <v>174</v>
      </c>
      <c r="AC2" s="24" t="s">
        <v>173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378</v>
      </c>
      <c r="E3" s="2" t="s">
        <v>177</v>
      </c>
      <c r="F3" s="2" t="s">
        <v>178</v>
      </c>
      <c r="G3" s="2" t="s">
        <v>179</v>
      </c>
      <c r="H3" s="34" t="s">
        <v>419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334</v>
      </c>
      <c r="N3" s="19" t="s">
        <v>339</v>
      </c>
      <c r="O3" s="19" t="s">
        <v>590</v>
      </c>
      <c r="P3" s="20" t="s">
        <v>325</v>
      </c>
      <c r="Q3" s="35" t="s">
        <v>422</v>
      </c>
      <c r="R3" s="6" t="s">
        <v>308</v>
      </c>
      <c r="S3" s="2" t="s">
        <v>180</v>
      </c>
      <c r="T3" s="2" t="s">
        <v>364</v>
      </c>
      <c r="U3" s="2" t="s">
        <v>946</v>
      </c>
      <c r="V3" s="6" t="s">
        <v>295</v>
      </c>
      <c r="W3" s="6" t="s">
        <v>297</v>
      </c>
      <c r="X3" s="6" t="s">
        <v>931</v>
      </c>
      <c r="Y3" s="6" t="s">
        <v>313</v>
      </c>
      <c r="Z3" s="6" t="s">
        <v>425</v>
      </c>
      <c r="AA3" s="40" t="s">
        <v>444</v>
      </c>
      <c r="AB3" s="2" t="s">
        <v>181</v>
      </c>
      <c r="AC3" s="26" t="s">
        <v>346</v>
      </c>
      <c r="AD3" s="43" t="s">
        <v>863</v>
      </c>
      <c r="AE3" s="43" t="s">
        <v>864</v>
      </c>
    </row>
    <row r="4" spans="1:31" ht="24" x14ac:dyDescent="0.15">
      <c r="A4">
        <v>53320000</v>
      </c>
      <c r="B4" s="22" t="s">
        <v>397</v>
      </c>
      <c r="C4" s="15" t="s">
        <v>398</v>
      </c>
      <c r="D4" s="25" t="s">
        <v>387</v>
      </c>
      <c r="E4" s="15">
        <v>2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3</v>
      </c>
      <c r="I4" s="15">
        <v>2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1</v>
      </c>
      <c r="Q4" s="1">
        <f>T4-100+P4</f>
        <v>6</v>
      </c>
      <c r="R4" s="1">
        <v>10</v>
      </c>
      <c r="S4" s="1" t="s">
        <v>36</v>
      </c>
      <c r="T4">
        <v>105</v>
      </c>
      <c r="V4" s="11" t="s">
        <v>985</v>
      </c>
      <c r="W4" s="7" t="s">
        <v>984</v>
      </c>
      <c r="X4" s="7">
        <v>100</v>
      </c>
      <c r="Y4" s="15" t="s">
        <v>340</v>
      </c>
      <c r="Z4" s="15"/>
      <c r="AA4" s="15"/>
      <c r="AB4" s="15">
        <v>20000</v>
      </c>
      <c r="AC4" s="27">
        <v>1</v>
      </c>
      <c r="AD4" s="27">
        <v>0</v>
      </c>
      <c r="AE4" s="25">
        <v>0</v>
      </c>
    </row>
    <row r="5" spans="1:31" ht="24" x14ac:dyDescent="0.15">
      <c r="A5">
        <v>53320001</v>
      </c>
      <c r="B5" s="8" t="s">
        <v>394</v>
      </c>
      <c r="C5" s="1" t="s">
        <v>395</v>
      </c>
      <c r="D5" s="25" t="s">
        <v>393</v>
      </c>
      <c r="E5" s="15">
        <v>2</v>
      </c>
      <c r="F5" s="15">
        <v>200</v>
      </c>
      <c r="G5" s="1">
        <v>0</v>
      </c>
      <c r="H5" s="41">
        <f>IF(AND(Q5&gt;=13,Q5&lt;=16),5,IF(AND(Q5&gt;=9,Q5&lt;=12),4,IF(AND(Q5&gt;=5,Q5&lt;=8),3,IF(AND(Q5&gt;=1,Q5&lt;=4),2,IF(AND(Q5&gt;=-3,Q5&lt;=0),1,0)))))</f>
        <v>3</v>
      </c>
      <c r="I5" s="15">
        <v>2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ref="Q5:Q9" si="1">T5-100+P5</f>
        <v>5</v>
      </c>
      <c r="R5" s="1">
        <v>10</v>
      </c>
      <c r="S5" s="1" t="s">
        <v>36</v>
      </c>
      <c r="T5">
        <v>105</v>
      </c>
      <c r="V5" s="11" t="s">
        <v>806</v>
      </c>
      <c r="W5" s="7" t="s">
        <v>361</v>
      </c>
      <c r="X5" s="7">
        <v>100</v>
      </c>
      <c r="Y5" s="1" t="s">
        <v>42</v>
      </c>
      <c r="Z5" s="1"/>
      <c r="AA5" s="1"/>
      <c r="AB5" s="1">
        <v>20001</v>
      </c>
      <c r="AC5" s="27">
        <v>1</v>
      </c>
      <c r="AD5" s="27">
        <v>0</v>
      </c>
      <c r="AE5" s="25">
        <v>0</v>
      </c>
    </row>
    <row r="6" spans="1:31" ht="36" x14ac:dyDescent="0.15">
      <c r="A6">
        <v>53320002</v>
      </c>
      <c r="B6" s="8" t="s">
        <v>399</v>
      </c>
      <c r="C6" s="1" t="s">
        <v>400</v>
      </c>
      <c r="D6" s="25" t="s">
        <v>386</v>
      </c>
      <c r="E6" s="15">
        <v>2</v>
      </c>
      <c r="F6" s="15">
        <v>200</v>
      </c>
      <c r="G6" s="1">
        <v>0</v>
      </c>
      <c r="H6" s="41">
        <f>IF(AND(Q6&gt;=13,Q6&lt;=16),5,IF(AND(Q6&gt;=9,Q6&lt;=12),4,IF(AND(Q6&gt;=5,Q6&lt;=8),3,IF(AND(Q6&gt;=1,Q6&lt;=4),2,IF(AND(Q6&gt;=-3,Q6&lt;=0),1,0)))))</f>
        <v>3</v>
      </c>
      <c r="I6" s="15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</v>
      </c>
      <c r="P6" s="1">
        <v>0</v>
      </c>
      <c r="Q6" s="1">
        <f t="shared" si="1"/>
        <v>5</v>
      </c>
      <c r="R6" s="1">
        <v>10</v>
      </c>
      <c r="S6" s="1" t="s">
        <v>36</v>
      </c>
      <c r="T6">
        <v>105</v>
      </c>
      <c r="V6" s="11" t="s">
        <v>989</v>
      </c>
      <c r="W6" s="29" t="s">
        <v>988</v>
      </c>
      <c r="X6" s="29">
        <v>200</v>
      </c>
      <c r="Y6" s="1" t="s">
        <v>44</v>
      </c>
      <c r="Z6" s="1"/>
      <c r="AA6" s="1"/>
      <c r="AB6" s="15">
        <v>20002</v>
      </c>
      <c r="AC6" s="27">
        <v>1</v>
      </c>
      <c r="AD6" s="27">
        <v>0</v>
      </c>
      <c r="AE6" s="25">
        <v>0</v>
      </c>
    </row>
    <row r="7" spans="1:31" ht="36" x14ac:dyDescent="0.15">
      <c r="A7">
        <v>53320003</v>
      </c>
      <c r="B7" s="8" t="s">
        <v>987</v>
      </c>
      <c r="C7" s="1" t="s">
        <v>992</v>
      </c>
      <c r="D7" s="25" t="s">
        <v>396</v>
      </c>
      <c r="E7" s="15">
        <v>2</v>
      </c>
      <c r="F7" s="15">
        <v>200</v>
      </c>
      <c r="G7" s="1">
        <v>0</v>
      </c>
      <c r="H7" s="41">
        <f t="shared" si="0"/>
        <v>3</v>
      </c>
      <c r="I7" s="15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5</v>
      </c>
      <c r="P7" s="1">
        <v>0</v>
      </c>
      <c r="Q7" s="1">
        <f t="shared" si="1"/>
        <v>5</v>
      </c>
      <c r="R7" s="1">
        <v>10</v>
      </c>
      <c r="S7" s="1" t="s">
        <v>36</v>
      </c>
      <c r="T7">
        <v>105</v>
      </c>
      <c r="V7" s="11" t="s">
        <v>983</v>
      </c>
      <c r="W7" s="29" t="s">
        <v>986</v>
      </c>
      <c r="X7" s="29">
        <v>200</v>
      </c>
      <c r="Y7" s="1" t="s">
        <v>43</v>
      </c>
      <c r="Z7" s="1"/>
      <c r="AA7" s="1"/>
      <c r="AB7" s="1">
        <v>20003</v>
      </c>
      <c r="AC7" s="27">
        <v>1</v>
      </c>
      <c r="AD7" s="27">
        <v>0</v>
      </c>
      <c r="AE7" s="25">
        <v>0</v>
      </c>
    </row>
    <row r="8" spans="1:31" ht="60" x14ac:dyDescent="0.15">
      <c r="A8">
        <v>53320004</v>
      </c>
      <c r="B8" s="8" t="s">
        <v>401</v>
      </c>
      <c r="C8" s="1" t="s">
        <v>403</v>
      </c>
      <c r="D8" s="25" t="s">
        <v>404</v>
      </c>
      <c r="E8" s="15">
        <v>2</v>
      </c>
      <c r="F8" s="15">
        <v>201</v>
      </c>
      <c r="G8" s="1">
        <v>0</v>
      </c>
      <c r="H8" s="41">
        <f t="shared" si="0"/>
        <v>3</v>
      </c>
      <c r="I8" s="15">
        <v>2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6</v>
      </c>
      <c r="R8" s="1">
        <v>40</v>
      </c>
      <c r="S8" s="7" t="s">
        <v>299</v>
      </c>
      <c r="T8">
        <v>105</v>
      </c>
      <c r="V8" s="11" t="s">
        <v>807</v>
      </c>
      <c r="W8" s="7" t="s">
        <v>370</v>
      </c>
      <c r="X8" s="7">
        <v>102</v>
      </c>
      <c r="Y8" s="1" t="s">
        <v>402</v>
      </c>
      <c r="Z8" s="1" t="s">
        <v>402</v>
      </c>
      <c r="AA8" s="1"/>
      <c r="AB8" s="15">
        <v>20004</v>
      </c>
      <c r="AC8" s="27">
        <v>1</v>
      </c>
      <c r="AD8" s="27">
        <v>0</v>
      </c>
      <c r="AE8" s="25">
        <v>0</v>
      </c>
    </row>
    <row r="9" spans="1:31" x14ac:dyDescent="0.15">
      <c r="A9">
        <v>53320005</v>
      </c>
      <c r="B9" s="8" t="s">
        <v>405</v>
      </c>
      <c r="C9" s="1" t="s">
        <v>406</v>
      </c>
      <c r="D9" s="25" t="s">
        <v>407</v>
      </c>
      <c r="E9" s="15">
        <v>4</v>
      </c>
      <c r="F9" s="15">
        <v>200</v>
      </c>
      <c r="G9" s="1">
        <v>0</v>
      </c>
      <c r="H9" s="41">
        <f t="shared" si="0"/>
        <v>3</v>
      </c>
      <c r="I9" s="15">
        <v>4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6</v>
      </c>
      <c r="R9" s="1">
        <v>0</v>
      </c>
      <c r="S9" s="1" t="s">
        <v>6</v>
      </c>
      <c r="T9">
        <v>105</v>
      </c>
      <c r="V9" s="11" t="s">
        <v>990</v>
      </c>
      <c r="W9" s="7" t="s">
        <v>991</v>
      </c>
      <c r="X9" s="7">
        <v>100</v>
      </c>
      <c r="Y9" s="1" t="s">
        <v>19</v>
      </c>
      <c r="Z9" s="1"/>
      <c r="AA9" s="1"/>
      <c r="AB9" s="1">
        <v>20005</v>
      </c>
      <c r="AC9" s="27">
        <v>1</v>
      </c>
      <c r="AD9" s="27">
        <v>0</v>
      </c>
      <c r="AE9" s="25">
        <v>0</v>
      </c>
    </row>
    <row r="10" spans="1:31" ht="60" x14ac:dyDescent="0.15">
      <c r="A10">
        <v>53320006</v>
      </c>
      <c r="B10" s="8" t="s">
        <v>993</v>
      </c>
      <c r="C10" s="1" t="s">
        <v>998</v>
      </c>
      <c r="D10" s="25" t="s">
        <v>384</v>
      </c>
      <c r="E10" s="15">
        <v>2</v>
      </c>
      <c r="F10" s="15">
        <v>201</v>
      </c>
      <c r="G10" s="1">
        <v>2</v>
      </c>
      <c r="H10" s="41">
        <f t="shared" ref="H10:H12" si="2">IF(AND(Q10&gt;=13,Q10&lt;=16),5,IF(AND(Q10&gt;=9,Q10&lt;=12),4,IF(AND(Q10&gt;=5,Q10&lt;=8),3,IF(AND(Q10&gt;=1,Q10&lt;=4),2,IF(AND(Q10&gt;=-3,Q10&lt;=0),1,0)))))</f>
        <v>0</v>
      </c>
      <c r="I10" s="15">
        <v>2</v>
      </c>
      <c r="J10" s="1">
        <v>150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f t="shared" ref="Q10:Q12" si="3">T10-100+P10</f>
        <v>100</v>
      </c>
      <c r="R10" s="1">
        <v>25</v>
      </c>
      <c r="S10" s="1" t="s">
        <v>999</v>
      </c>
      <c r="T10">
        <v>200</v>
      </c>
      <c r="V10" s="11" t="s">
        <v>1001</v>
      </c>
      <c r="W10" s="7" t="s">
        <v>1000</v>
      </c>
      <c r="X10" s="7">
        <v>102</v>
      </c>
      <c r="Y10" s="1" t="s">
        <v>1002</v>
      </c>
      <c r="Z10" s="1" t="s">
        <v>1002</v>
      </c>
      <c r="AA10" s="1"/>
      <c r="AB10" s="15">
        <v>20006</v>
      </c>
      <c r="AC10" s="27">
        <v>1</v>
      </c>
      <c r="AD10" s="27">
        <v>0</v>
      </c>
      <c r="AE10" s="25">
        <v>0</v>
      </c>
    </row>
    <row r="11" spans="1:31" x14ac:dyDescent="0.15">
      <c r="A11">
        <v>53320007</v>
      </c>
      <c r="B11" s="8" t="s">
        <v>995</v>
      </c>
      <c r="C11" s="1" t="s">
        <v>997</v>
      </c>
      <c r="D11" s="25"/>
      <c r="E11" s="15">
        <v>0</v>
      </c>
      <c r="F11" s="15">
        <v>200</v>
      </c>
      <c r="G11" s="1">
        <v>2</v>
      </c>
      <c r="H11" s="41">
        <f t="shared" si="2"/>
        <v>0</v>
      </c>
      <c r="I11" s="15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f t="shared" si="3"/>
        <v>50</v>
      </c>
      <c r="R11" s="1">
        <v>2</v>
      </c>
      <c r="S11" s="15" t="s">
        <v>582</v>
      </c>
      <c r="T11" s="1">
        <v>150</v>
      </c>
      <c r="U11" s="1"/>
      <c r="V11" s="11" t="s">
        <v>1004</v>
      </c>
      <c r="W11" s="7" t="s">
        <v>730</v>
      </c>
      <c r="X11" s="7">
        <v>100</v>
      </c>
      <c r="Y11" s="1" t="s">
        <v>1002</v>
      </c>
      <c r="Z11" s="1"/>
      <c r="AA11" s="1"/>
      <c r="AB11" s="1">
        <v>20007</v>
      </c>
      <c r="AC11" s="27">
        <v>1</v>
      </c>
      <c r="AD11" s="27">
        <v>0</v>
      </c>
      <c r="AE11" s="25">
        <v>0</v>
      </c>
    </row>
    <row r="12" spans="1:31" ht="60" x14ac:dyDescent="0.15">
      <c r="A12">
        <v>53320008</v>
      </c>
      <c r="B12" s="8" t="s">
        <v>994</v>
      </c>
      <c r="C12" s="1" t="s">
        <v>996</v>
      </c>
      <c r="D12" s="25" t="s">
        <v>386</v>
      </c>
      <c r="E12" s="15">
        <v>0</v>
      </c>
      <c r="F12" s="15">
        <v>200</v>
      </c>
      <c r="G12" s="1">
        <v>2</v>
      </c>
      <c r="H12" s="41">
        <f t="shared" si="2"/>
        <v>0</v>
      </c>
      <c r="I12" s="15">
        <v>0</v>
      </c>
      <c r="J12" s="1">
        <v>0</v>
      </c>
      <c r="K12" s="1">
        <v>0</v>
      </c>
      <c r="L12" s="1">
        <v>0</v>
      </c>
      <c r="M12" s="1">
        <v>50</v>
      </c>
      <c r="N12" s="1">
        <v>0</v>
      </c>
      <c r="O12" s="1">
        <v>50</v>
      </c>
      <c r="P12" s="1">
        <v>0</v>
      </c>
      <c r="Q12" s="1">
        <f t="shared" si="3"/>
        <v>50</v>
      </c>
      <c r="R12" s="1">
        <v>3</v>
      </c>
      <c r="S12" s="1" t="s">
        <v>582</v>
      </c>
      <c r="T12">
        <v>150</v>
      </c>
      <c r="V12" s="11" t="s">
        <v>856</v>
      </c>
      <c r="W12" s="7" t="s">
        <v>977</v>
      </c>
      <c r="X12" s="7">
        <v>200</v>
      </c>
      <c r="Y12" s="1" t="s">
        <v>1002</v>
      </c>
      <c r="Z12" s="1"/>
      <c r="AA12" s="1"/>
      <c r="AB12" s="15">
        <v>20008</v>
      </c>
      <c r="AC12" s="27">
        <v>1</v>
      </c>
      <c r="AD12" s="27">
        <v>0</v>
      </c>
      <c r="AE12" s="25">
        <v>0</v>
      </c>
    </row>
  </sheetData>
  <phoneticPr fontId="18" type="noConversion"/>
  <conditionalFormatting sqref="J4:P11">
    <cfRule type="cellIs" dxfId="41" priority="20" operator="equal">
      <formula>0</formula>
    </cfRule>
  </conditionalFormatting>
  <conditionalFormatting sqref="H5:H12">
    <cfRule type="cellIs" dxfId="40" priority="6" operator="equal">
      <formula>1</formula>
    </cfRule>
    <cfRule type="cellIs" dxfId="39" priority="7" operator="equal">
      <formula>2</formula>
    </cfRule>
    <cfRule type="cellIs" dxfId="38" priority="8" operator="equal">
      <formula>3</formula>
    </cfRule>
    <cfRule type="cellIs" dxfId="37" priority="9" operator="greaterThanOrEqual">
      <formula>4</formula>
    </cfRule>
  </conditionalFormatting>
  <conditionalFormatting sqref="H4">
    <cfRule type="cellIs" dxfId="36" priority="2" operator="equal">
      <formula>1</formula>
    </cfRule>
    <cfRule type="cellIs" dxfId="35" priority="3" operator="equal">
      <formula>2</formula>
    </cfRule>
    <cfRule type="cellIs" dxfId="34" priority="4" operator="equal">
      <formula>3</formula>
    </cfRule>
    <cfRule type="cellIs" dxfId="33" priority="5" operator="greaterThanOrEqual">
      <formula>4</formula>
    </cfRule>
  </conditionalFormatting>
  <conditionalFormatting sqref="J12:O1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365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366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367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368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369</v>
      </c>
    </row>
    <row r="10" spans="1:11" x14ac:dyDescent="0.15">
      <c r="A10" t="s">
        <v>371</v>
      </c>
      <c r="B10" t="s">
        <v>372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383</v>
      </c>
    </row>
    <row r="2" spans="1:2" x14ac:dyDescent="0.15">
      <c r="A2" t="s">
        <v>382</v>
      </c>
      <c r="B2">
        <f>COUNTIF(标准!D:D,"*单伤*")</f>
        <v>0</v>
      </c>
    </row>
    <row r="3" spans="1:2" x14ac:dyDescent="0.15">
      <c r="A3" t="s">
        <v>384</v>
      </c>
      <c r="B3">
        <f>COUNTIF(标准!D:D,"*群伤*")</f>
        <v>0</v>
      </c>
    </row>
    <row r="4" spans="1:2" x14ac:dyDescent="0.15">
      <c r="A4" t="s">
        <v>385</v>
      </c>
      <c r="B4">
        <f>COUNTIF(标准!D:D,"*单治*")</f>
        <v>0</v>
      </c>
    </row>
    <row r="5" spans="1:2" x14ac:dyDescent="0.15">
      <c r="A5" t="s">
        <v>391</v>
      </c>
      <c r="B5">
        <f>COUNTIF(标准!D:D,"*群治*")</f>
        <v>0</v>
      </c>
    </row>
    <row r="6" spans="1:2" x14ac:dyDescent="0.15">
      <c r="A6" t="s">
        <v>386</v>
      </c>
      <c r="B6">
        <f>COUNTIF(标准!D:D,"*正状*")</f>
        <v>0</v>
      </c>
    </row>
    <row r="7" spans="1:2" x14ac:dyDescent="0.15">
      <c r="A7" t="s">
        <v>387</v>
      </c>
      <c r="B7">
        <f>COUNTIF(标准!D:D,"*负状*")</f>
        <v>0</v>
      </c>
    </row>
    <row r="8" spans="1:2" x14ac:dyDescent="0.15">
      <c r="A8" t="s">
        <v>388</v>
      </c>
      <c r="B8">
        <f>COUNTIF(标准!D:D,"*手牌*")</f>
        <v>23</v>
      </c>
    </row>
    <row r="9" spans="1:2" x14ac:dyDescent="0.15">
      <c r="A9" t="s">
        <v>410</v>
      </c>
      <c r="B9">
        <f>COUNTIF(标准!D:D,"*陷阱*")</f>
        <v>8</v>
      </c>
    </row>
    <row r="10" spans="1:2" x14ac:dyDescent="0.15">
      <c r="A10" t="s">
        <v>389</v>
      </c>
      <c r="B10">
        <f>COUNTIF(标准!D:D,"*地形*")</f>
        <v>7</v>
      </c>
    </row>
    <row r="11" spans="1:2" x14ac:dyDescent="0.15">
      <c r="A11" t="s">
        <v>390</v>
      </c>
      <c r="B11">
        <f>COUNTIF(标准!D:D,"*属性*")</f>
        <v>8</v>
      </c>
    </row>
    <row r="12" spans="1:2" x14ac:dyDescent="0.15">
      <c r="A12" t="s">
        <v>457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2018-06-04T12:30:51Z</dcterms:modified>
</cp:coreProperties>
</file>