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Z8" i="5" l="1"/>
  <c r="P8" i="5" s="1"/>
  <c r="D8" i="5" s="1"/>
  <c r="Z4" i="5" l="1"/>
  <c r="P4" i="5" s="1"/>
  <c r="D4" i="5" s="1"/>
  <c r="Z5" i="5"/>
  <c r="P5" i="5" s="1"/>
  <c r="D5" i="5" s="1"/>
  <c r="Z6" i="5"/>
  <c r="P6" i="5" s="1"/>
  <c r="D6" i="5" s="1"/>
  <c r="Z7" i="5"/>
  <c r="P7" i="5" s="1"/>
  <c r="D7" i="5" s="1"/>
</calcChain>
</file>

<file path=xl/comments1.xml><?xml version="1.0" encoding="utf-8"?>
<comments xmlns="http://schemas.openxmlformats.org/spreadsheetml/2006/main">
  <authors>
    <author>Administrator</author>
  </authors>
  <commentLis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<sst xmlns="http://schemas.openxmlformats.org/spreadsheetml/2006/main" count="128" uniqueCount="97">
  <si>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</si>
  <si>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</si>
  <si>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</si>
  <si>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</si>
  <si>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</si>
  <si>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</si>
  <si>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</si>
  <si>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</si>
  <si>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</si>
  <si>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</si>
  <si>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</si>
  <si>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</si>
  <si>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</si>
  <si>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</si>
  <si>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</si>
  <si>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</si>
  <si>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</si>
  <si>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</si>
  <si>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</si>
  <si>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</si>
  <si>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</si>
  <si>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</si>
  <si>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</si>
  <si>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</si>
  <si>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</si>
  <si>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</si>
  <si>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</si>
  <si>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</si>
  <si>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</si>
  <si>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</si>
  <si>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</si>
  <si>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</si>
  <si>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</si>
  <si>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</si>
  <si>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</si>
  <si>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</si>
  <si>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</si>
  <si>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</si>
  <si>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</si>
  <si>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</si>
  <si>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</si>
  <si>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</si>
  <si>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</si>
  <si>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</si>
  <si>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</si>
  <si>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</si>
  <si>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</si>
  <si>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</si>
  <si>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</si>
  <si>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</si>
  <si>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</si>
  <si>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</si>
  <si>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</si>
  <si>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</si>
  <si>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</si>
  <si>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</si>
  <si>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</si>
  <si>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</si>
  <si>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</si>
  <si>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</si>
  <si>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</si>
  <si>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</si>
  <si>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</si>
  <si>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</si>
  <si>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</si>
  <si>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</si>
  <si>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</si>
  <si>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</si>
  <si>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</si>
  <si>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</si>
  <si>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</si>
  <si>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</si>
  <si>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</si>
  <si>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</si>
  <si>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</si>
  <si>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</si>
  <si>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</si>
  <si>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</si>
  <si>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</si>
  <si>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</si>
  <si>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</si>
  <si>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石墙</t>
    <phoneticPr fontId="18" type="noConversion"/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</si>
  <si>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</si>
  <si>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</si>
  <si>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</si>
  <si>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</si>
  <si>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</si>
  <si>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</si>
  <si>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</si>
  <si>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</si>
  <si>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</si>
  <si>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</si>
  <si>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</si>
  <si>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m.IsRace("Human")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</si>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</sst>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F8" totalsRowShown="0">
  <autoFilter ref="A3:AF8"/>
  <sortState ref="A4:AF7">
    <sortCondition ref="A3:A7"/>
  </sortState>
  <tableColumns count="32">
    <tableColumn id="1" name="Id"/>
    <tableColumn id="2" name="Name"/>
    <tableColumn id="32" name="Des" dataDxfId="0"/>
    <tableColumn id="3" name="Quality" dataDxfId="25">
      <calculatedColumnFormula>IF(P4&gt;=23,4,IF(AND(P4&gt;=18,P4&lt;23),3,IF(AND(P4&gt;=13,P4&lt;18),2,IF(AND(P4&gt;=8,P4&lt;13),1,0))))</calculatedColumnFormula>
    </tableColumn>
    <tableColumn id="5" name="Position"/>
    <tableColumn id="19" name="Value" dataDxfId="24"/>
    <tableColumn id="11" name="AtkR"/>
    <tableColumn id="8" name="VitR"/>
    <tableColumn id="6" name="Def" dataDxfId="23"/>
    <tableColumn id="22" name="Mag" dataDxfId="22"/>
    <tableColumn id="27" name="Spd" dataDxfId="21"/>
    <tableColumn id="26" name="Hit" dataDxfId="20"/>
    <tableColumn id="25" name="Dhit" dataDxfId="19"/>
    <tableColumn id="24" name="Crt" dataDxfId="18"/>
    <tableColumn id="23" name="Luk" dataDxfId="17"/>
    <tableColumn id="28" name="Sum" dataDxfId="16">
      <calculatedColumnFormula>G4+H4+ SUM(I4:O4)*5+Y4+Z4</calculatedColumnFormula>
    </tableColumn>
    <tableColumn id="12" name="Range" dataDxfId="15"/>
    <tableColumn id="4" name="SlotId" dataDxfId="14"/>
    <tableColumn id="9" name="EnergyRate" dataDxfId="13"/>
    <tableColumn id="7" name="Durable"/>
    <tableColumn id="20" name="HeroSkillId"/>
    <tableColumn id="29" name="MonsterAtk" dataDxfId="8"/>
    <tableColumn id="30" name="MonsterHp" dataDxfId="7"/>
    <tableColumn id="31" name="PickMethod" dataDxfId="6"/>
    <tableColumn id="21" name="~SkillMark2"/>
    <tableColumn id="18" name="~SkillMark22" dataDxfId="12">
      <calculatedColumnFormula>IF(ISBLANK(AA4),0, LOOKUP(AA4,[1]Skill!$A:$A,[1]Skill!$Y:$Y)*AB4/100)</calculatedColumnFormula>
    </tableColumn>
    <tableColumn id="13" name="CommonSkillId"/>
    <tableColumn id="14" name="CommonSkillRate"/>
    <tableColumn id="15" name="Disable" dataDxfId="11"/>
    <tableColumn id="17" name="RandomDrop" dataDxfId="10"/>
    <tableColumn id="16" name="CanMerge" dataDxfId="9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C4" sqref="C4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7" width="5.125" customWidth="1"/>
    <col min="18" max="18" width="16.875" customWidth="1"/>
    <col min="19" max="19" width="8.625" customWidth="1"/>
    <col min="20" max="20" width="5" customWidth="1"/>
    <col min="21" max="21" width="8.625" customWidth="1"/>
    <col min="22" max="23" width="4.875" customWidth="1"/>
    <col min="24" max="24" width="16.375" customWidth="1"/>
    <col min="25" max="25" width="8.625" customWidth="1"/>
    <col min="26" max="26" width="5.875" customWidth="1"/>
    <col min="27" max="27" width="8.625" customWidth="1"/>
    <col min="28" max="28" width="5.25" customWidth="1"/>
    <col min="29" max="31" width="6" customWidth="1"/>
    <col min="34" max="34" width="9.5" bestFit="1" customWidth="1"/>
  </cols>
  <sheetData>
    <row r="1" spans="1:32" ht="60.75" customHeight="1" x14ac:dyDescent="0.15">
      <c r="A1" s="8" t="s">
        <v>2</v>
      </c>
      <c r="B1" s="8" t="s">
        <v>3</v>
      </c>
      <c r="C1" s="8" t="s">
        <v>94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20" t="s">
        <v>53</v>
      </c>
      <c r="J1" s="20" t="s">
        <v>54</v>
      </c>
      <c r="K1" s="20" t="s">
        <v>55</v>
      </c>
      <c r="L1" s="20" t="s">
        <v>56</v>
      </c>
      <c r="M1" s="20" t="s">
        <v>57</v>
      </c>
      <c r="N1" s="20" t="s">
        <v>58</v>
      </c>
      <c r="O1" s="20" t="s">
        <v>59</v>
      </c>
      <c r="P1" s="14" t="s">
        <v>67</v>
      </c>
      <c r="Q1" s="17" t="s">
        <v>46</v>
      </c>
      <c r="R1" s="17" t="s">
        <v>70</v>
      </c>
      <c r="S1" s="17" t="s">
        <v>47</v>
      </c>
      <c r="T1" s="17" t="s">
        <v>48</v>
      </c>
      <c r="U1" s="17" t="s">
        <v>49</v>
      </c>
      <c r="V1" s="17" t="s">
        <v>85</v>
      </c>
      <c r="W1" s="17" t="s">
        <v>88</v>
      </c>
      <c r="X1" s="17" t="s">
        <v>91</v>
      </c>
      <c r="Y1" s="17" t="s">
        <v>44</v>
      </c>
      <c r="Z1" s="14" t="s">
        <v>41</v>
      </c>
      <c r="AA1" s="14" t="s">
        <v>51</v>
      </c>
      <c r="AB1" s="14" t="s">
        <v>51</v>
      </c>
      <c r="AC1" s="8" t="s">
        <v>32</v>
      </c>
      <c r="AD1" s="8" t="s">
        <v>39</v>
      </c>
      <c r="AE1" s="8" t="s">
        <v>36</v>
      </c>
      <c r="AF1" s="8" t="s">
        <v>7</v>
      </c>
    </row>
    <row r="2" spans="1:32" x14ac:dyDescent="0.15">
      <c r="A2" s="3" t="s">
        <v>0</v>
      </c>
      <c r="B2" s="3" t="s">
        <v>1</v>
      </c>
      <c r="C2" s="3" t="s">
        <v>95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1" t="s">
        <v>0</v>
      </c>
      <c r="J2" s="21" t="s">
        <v>60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15" t="s">
        <v>68</v>
      </c>
      <c r="Q2" s="18" t="s">
        <v>0</v>
      </c>
      <c r="R2" s="18" t="s">
        <v>71</v>
      </c>
      <c r="S2" s="18" t="s">
        <v>50</v>
      </c>
      <c r="T2" s="18" t="s">
        <v>0</v>
      </c>
      <c r="U2" s="18" t="s">
        <v>0</v>
      </c>
      <c r="V2" s="18" t="s">
        <v>86</v>
      </c>
      <c r="W2" s="18" t="s">
        <v>86</v>
      </c>
      <c r="X2" s="18" t="s">
        <v>90</v>
      </c>
      <c r="Y2" s="18" t="s">
        <v>42</v>
      </c>
      <c r="Z2" s="15" t="s">
        <v>42</v>
      </c>
      <c r="AA2" s="15" t="s">
        <v>52</v>
      </c>
      <c r="AB2" s="15" t="s">
        <v>52</v>
      </c>
      <c r="AC2" s="3" t="s">
        <v>33</v>
      </c>
      <c r="AD2" s="3" t="s">
        <v>37</v>
      </c>
      <c r="AE2" s="3" t="s">
        <v>37</v>
      </c>
      <c r="AF2" s="3" t="s">
        <v>1</v>
      </c>
    </row>
    <row r="3" spans="1:32" x14ac:dyDescent="0.15">
      <c r="A3" t="s">
        <v>8</v>
      </c>
      <c r="B3" t="s">
        <v>9</v>
      </c>
      <c r="C3" t="s">
        <v>96</v>
      </c>
      <c r="D3" t="s">
        <v>10</v>
      </c>
      <c r="E3" t="s">
        <v>11</v>
      </c>
      <c r="F3" t="s">
        <v>12</v>
      </c>
      <c r="G3" s="6" t="s">
        <v>24</v>
      </c>
      <c r="H3" s="6" t="s">
        <v>25</v>
      </c>
      <c r="I3" s="22" t="s">
        <v>61</v>
      </c>
      <c r="J3" s="22" t="s">
        <v>62</v>
      </c>
      <c r="K3" s="22" t="s">
        <v>26</v>
      </c>
      <c r="L3" s="22" t="s">
        <v>63</v>
      </c>
      <c r="M3" s="22" t="s">
        <v>64</v>
      </c>
      <c r="N3" s="22" t="s">
        <v>65</v>
      </c>
      <c r="O3" s="22" t="s">
        <v>66</v>
      </c>
      <c r="P3" s="16" t="s">
        <v>69</v>
      </c>
      <c r="Q3" s="19" t="s">
        <v>27</v>
      </c>
      <c r="R3" s="19" t="s">
        <v>72</v>
      </c>
      <c r="S3" s="19" t="s">
        <v>31</v>
      </c>
      <c r="T3" s="19" t="s">
        <v>19</v>
      </c>
      <c r="U3" s="19" t="s">
        <v>28</v>
      </c>
      <c r="V3" s="19" t="s">
        <v>87</v>
      </c>
      <c r="W3" s="19" t="s">
        <v>89</v>
      </c>
      <c r="X3" s="19" t="s">
        <v>92</v>
      </c>
      <c r="Y3" s="19" t="s">
        <v>43</v>
      </c>
      <c r="Z3" s="16" t="s">
        <v>45</v>
      </c>
      <c r="AA3" s="16" t="s">
        <v>29</v>
      </c>
      <c r="AB3" s="16" t="s">
        <v>30</v>
      </c>
      <c r="AC3" t="s">
        <v>34</v>
      </c>
      <c r="AD3" t="s">
        <v>40</v>
      </c>
      <c r="AE3" t="s">
        <v>38</v>
      </c>
      <c r="AF3" t="s">
        <v>13</v>
      </c>
    </row>
    <row r="4" spans="1:32" x14ac:dyDescent="0.15">
      <c r="A4" s="1">
        <v>21100001</v>
      </c>
      <c r="B4" s="1" t="s">
        <v>73</v>
      </c>
      <c r="C4" s="1"/>
      <c r="D4" s="1">
        <f>IF(P4&gt;=23,4,IF(AND(P4&gt;=18,P4&lt;23),3,IF(AND(P4&gt;=13,P4&lt;18),2,IF(AND(P4&gt;=8,P4&lt;13),1,0))))</f>
        <v>0</v>
      </c>
      <c r="E4" s="1">
        <v>1</v>
      </c>
      <c r="F4" s="1">
        <v>1</v>
      </c>
      <c r="G4" s="1">
        <v>0</v>
      </c>
      <c r="H4" s="1">
        <v>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f t="shared" ref="P4:P5" si="0">G4+H4+ SUM(I4:O4)*5+Y4+Z4</f>
        <v>5</v>
      </c>
      <c r="Q4" s="1"/>
      <c r="R4" s="1" t="s">
        <v>84</v>
      </c>
      <c r="S4" s="1" t="s">
        <v>18</v>
      </c>
      <c r="T4" s="1">
        <v>10</v>
      </c>
      <c r="U4" s="1"/>
      <c r="V4" s="1"/>
      <c r="W4" s="1"/>
      <c r="X4" s="1"/>
      <c r="Y4" s="1">
        <v>0</v>
      </c>
      <c r="Z4" s="1">
        <f>IF(ISBLANK(AA4),0, LOOKUP(AA4,[1]Skill!$A:$A,[1]Skill!$Y:$Y)*AB4/100)</f>
        <v>0</v>
      </c>
      <c r="AA4" s="1"/>
      <c r="AB4" s="1"/>
      <c r="AC4" s="1"/>
      <c r="AD4" s="1" t="s">
        <v>35</v>
      </c>
      <c r="AE4" s="1" t="s">
        <v>35</v>
      </c>
      <c r="AF4" s="1" t="s">
        <v>74</v>
      </c>
    </row>
    <row r="5" spans="1:32" x14ac:dyDescent="0.15">
      <c r="A5" s="1">
        <v>21200001</v>
      </c>
      <c r="B5" s="1" t="s">
        <v>76</v>
      </c>
      <c r="C5" s="1"/>
      <c r="D5" s="1">
        <f t="shared" ref="D5:D6" si="1">IF(P5&gt;=23,4,IF(AND(P5&gt;=18,P5&lt;23),3,IF(AND(P5&gt;=13,P5&lt;18),2,IF(AND(P5&gt;=8,P5&lt;13),1,0))))</f>
        <v>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0"/>
        <v>5</v>
      </c>
      <c r="Q5" s="1"/>
      <c r="R5" s="1"/>
      <c r="S5" s="1" t="s">
        <v>18</v>
      </c>
      <c r="T5" s="1">
        <v>10</v>
      </c>
      <c r="U5" s="1"/>
      <c r="V5" s="1"/>
      <c r="W5" s="1">
        <v>10</v>
      </c>
      <c r="X5" s="1" t="s">
        <v>93</v>
      </c>
      <c r="Y5" s="1">
        <v>5</v>
      </c>
      <c r="Z5" s="1">
        <f>IF(ISBLANK(AA5),0, LOOKUP(AA5,[1]Skill!$A:$A,[1]Skill!$Y:$Y)*AB5/100)</f>
        <v>0</v>
      </c>
      <c r="AA5" s="1"/>
      <c r="AB5" s="1"/>
      <c r="AC5" s="1"/>
      <c r="AD5" s="1" t="s">
        <v>35</v>
      </c>
      <c r="AE5" s="1" t="s">
        <v>35</v>
      </c>
      <c r="AF5" s="1" t="s">
        <v>75</v>
      </c>
    </row>
    <row r="6" spans="1:32" x14ac:dyDescent="0.15">
      <c r="A6" s="1">
        <v>21300001</v>
      </c>
      <c r="B6" s="1" t="s">
        <v>78</v>
      </c>
      <c r="C6" s="1"/>
      <c r="D6" s="1">
        <f t="shared" si="1"/>
        <v>0</v>
      </c>
      <c r="E6" s="1">
        <v>3</v>
      </c>
      <c r="F6" s="1">
        <v>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ref="P6" si="2">G6+H6+ SUM(I6:O6)*5+Y6+Z6</f>
        <v>5</v>
      </c>
      <c r="Q6" s="1"/>
      <c r="R6" s="1"/>
      <c r="S6" s="1" t="s">
        <v>18</v>
      </c>
      <c r="T6" s="1">
        <v>10</v>
      </c>
      <c r="U6" s="1"/>
      <c r="V6" s="1"/>
      <c r="W6" s="1"/>
      <c r="X6" s="1"/>
      <c r="Y6" s="1">
        <v>0</v>
      </c>
      <c r="Z6" s="1">
        <f>IF(ISBLANK(AA6),0, LOOKUP(AA6,[1]Skill!$A:$A,[1]Skill!$Y:$Y)*AB6/100)</f>
        <v>0</v>
      </c>
      <c r="AA6" s="1"/>
      <c r="AB6" s="1"/>
      <c r="AC6" s="1"/>
      <c r="AD6" s="1" t="s">
        <v>35</v>
      </c>
      <c r="AE6" s="1" t="s">
        <v>35</v>
      </c>
      <c r="AF6" s="1" t="s">
        <v>77</v>
      </c>
    </row>
    <row r="7" spans="1:32" x14ac:dyDescent="0.15">
      <c r="A7">
        <v>21400001</v>
      </c>
      <c r="B7" s="1" t="s">
        <v>81</v>
      </c>
      <c r="C7" s="1"/>
      <c r="D7" s="23">
        <f t="shared" ref="D7" si="3">IF(P7&gt;=23,4,IF(AND(P7&gt;=18,P7&lt;23),3,IF(AND(P7&gt;=13,P7&lt;18),2,IF(AND(P7&gt;=8,P7&lt;13),1,0))))</f>
        <v>0</v>
      </c>
      <c r="E7" s="1">
        <v>4</v>
      </c>
      <c r="F7" s="1">
        <v>1</v>
      </c>
      <c r="G7" s="7">
        <v>0</v>
      </c>
      <c r="H7" s="7">
        <v>0</v>
      </c>
      <c r="I7" s="24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5">
        <f t="shared" ref="P7" si="4">G7+H7+ SUM(I7:O7)*5+Y7+Z7</f>
        <v>5</v>
      </c>
      <c r="Q7" s="7"/>
      <c r="R7" s="7"/>
      <c r="S7" s="13" t="s">
        <v>18</v>
      </c>
      <c r="T7">
        <v>10</v>
      </c>
      <c r="Y7">
        <v>0</v>
      </c>
      <c r="Z7">
        <f>IF(ISBLANK(AA7),0, LOOKUP(AA7,[1]Skill!$A:$A,[1]Skill!$Y:$Y)*AB7/100)</f>
        <v>0</v>
      </c>
      <c r="AC7" s="13"/>
      <c r="AD7" s="13" t="s">
        <v>35</v>
      </c>
      <c r="AE7" s="13" t="s">
        <v>35</v>
      </c>
      <c r="AF7" s="2" t="s">
        <v>80</v>
      </c>
    </row>
    <row r="8" spans="1:32" x14ac:dyDescent="0.15">
      <c r="A8">
        <v>21500001</v>
      </c>
      <c r="B8" s="1" t="s">
        <v>82</v>
      </c>
      <c r="C8" s="1"/>
      <c r="D8" s="23">
        <f t="shared" ref="D8" si="5">IF(P8&gt;=23,4,IF(AND(P8&gt;=18,P8&lt;23),3,IF(AND(P8&gt;=13,P8&lt;18),2,IF(AND(P8&gt;=8,P8&lt;13),1,0))))</f>
        <v>0</v>
      </c>
      <c r="E8" s="1">
        <v>5</v>
      </c>
      <c r="F8" s="1">
        <v>1</v>
      </c>
      <c r="G8" s="7">
        <v>0</v>
      </c>
      <c r="H8" s="7">
        <v>0</v>
      </c>
      <c r="I8" s="24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25">
        <f t="shared" ref="P8" si="6">G8+H8+ SUM(I8:O8)*5+Y8+Z8</f>
        <v>5</v>
      </c>
      <c r="Q8" s="7"/>
      <c r="R8" s="7"/>
      <c r="S8" s="13" t="s">
        <v>79</v>
      </c>
      <c r="T8">
        <v>10</v>
      </c>
      <c r="Y8">
        <v>0</v>
      </c>
      <c r="Z8">
        <f>IF(ISBLANK(AA8),0, LOOKUP(AA8,[1]Skill!$A:$A,[1]Skill!$Y:$Y)*AB8/100)</f>
        <v>0</v>
      </c>
      <c r="AC8" s="13"/>
      <c r="AD8" s="13" t="s">
        <v>35</v>
      </c>
      <c r="AE8" s="13" t="s">
        <v>35</v>
      </c>
      <c r="AF8" s="2" t="s">
        <v>83</v>
      </c>
    </row>
  </sheetData>
  <phoneticPr fontId="18" type="noConversion"/>
  <conditionalFormatting sqref="D7:D8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 x14ac:dyDescent="0.1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 x14ac:dyDescent="0.15">
      <c r="A3" s="11" t="s">
        <v>23</v>
      </c>
      <c r="B3" s="11" t="s">
        <v>20</v>
      </c>
    </row>
    <row r="4" spans="1:6" x14ac:dyDescent="0.15">
      <c r="A4" s="11" t="s">
        <v>22</v>
      </c>
      <c r="B4">
        <v>0</v>
      </c>
      <c r="C4">
        <v>1</v>
      </c>
      <c r="D4">
        <v>2</v>
      </c>
      <c r="E4">
        <v>3</v>
      </c>
      <c r="F4" t="s">
        <v>21</v>
      </c>
    </row>
    <row r="5" spans="1:6" x14ac:dyDescent="0.15">
      <c r="A5" s="12">
        <v>1</v>
      </c>
      <c r="B5" s="10">
        <v>13</v>
      </c>
      <c r="C5" s="10">
        <v>2</v>
      </c>
      <c r="D5" s="10">
        <v>2</v>
      </c>
      <c r="E5" s="10"/>
      <c r="F5" s="10">
        <v>17</v>
      </c>
    </row>
    <row r="6" spans="1:6" x14ac:dyDescent="0.15">
      <c r="A6" s="12">
        <v>2</v>
      </c>
      <c r="B6" s="10">
        <v>3</v>
      </c>
      <c r="C6" s="10">
        <v>6</v>
      </c>
      <c r="D6" s="10">
        <v>2</v>
      </c>
      <c r="E6" s="10"/>
      <c r="F6" s="10">
        <v>11</v>
      </c>
    </row>
    <row r="7" spans="1:6" x14ac:dyDescent="0.15">
      <c r="A7" s="12">
        <v>3</v>
      </c>
      <c r="B7" s="10">
        <v>5</v>
      </c>
      <c r="C7" s="10">
        <v>11</v>
      </c>
      <c r="D7" s="10">
        <v>2</v>
      </c>
      <c r="E7" s="10"/>
      <c r="F7" s="10">
        <v>18</v>
      </c>
    </row>
    <row r="8" spans="1:6" x14ac:dyDescent="0.15">
      <c r="A8" s="12">
        <v>4</v>
      </c>
      <c r="B8" s="10">
        <v>5</v>
      </c>
      <c r="C8" s="10">
        <v>9</v>
      </c>
      <c r="D8" s="10">
        <v>2</v>
      </c>
      <c r="E8" s="10">
        <v>2</v>
      </c>
      <c r="F8" s="10">
        <v>18</v>
      </c>
    </row>
    <row r="9" spans="1:6" x14ac:dyDescent="0.15">
      <c r="A9" s="12">
        <v>5</v>
      </c>
      <c r="B9" s="10">
        <v>10</v>
      </c>
      <c r="C9" s="10">
        <v>8</v>
      </c>
      <c r="D9" s="10">
        <v>4</v>
      </c>
      <c r="E9" s="10">
        <v>4</v>
      </c>
      <c r="F9" s="10">
        <v>26</v>
      </c>
    </row>
    <row r="10" spans="1:6" x14ac:dyDescent="0.15">
      <c r="A10" s="12" t="s">
        <v>21</v>
      </c>
      <c r="B10" s="10">
        <v>36</v>
      </c>
      <c r="C10" s="10">
        <v>36</v>
      </c>
      <c r="D10" s="10">
        <v>12</v>
      </c>
      <c r="E10" s="10">
        <v>6</v>
      </c>
      <c r="F10" s="10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2017-06-02T04:34:32Z</dcterms:modified>
</cp:coreProperties>
</file>