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H15" i="3" l="1"/>
  <c r="Q15" i="3"/>
  <c r="Q14" i="3" l="1"/>
  <c r="H14" i="3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<sst xmlns="http://schemas.openxmlformats.org/spreadsheetml/2006/main" count="1393" uniqueCount="939">
  <si>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</si>
  <si>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</si>
  <si>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</si>
  <si>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</si>
  <si>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</si>
  <si>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</si>
  <si>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</si>
  <si>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</si>
  <si>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</si>
  <si>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</si>
  <si>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</si>
  <si>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</si>
  <si>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</si>
  <si>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</si>
  <si>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</si>
  <si>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</si>
  <si>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</si>
  <si>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</si>
  <si>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</si>
  <si>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</si>
  <si>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</si>
  <si>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</si>
  <si>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</si>
  <si>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</si>
  <si>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</si>
  <si>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</si>
  <si>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</si>
  <si>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</si>
  <si>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</si>
  <si>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</si>
  <si>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</si>
  <si>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</si>
  <si>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</si>
  <si>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</si>
  <si>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</si>
  <si>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</si>
  <si>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</si>
  <si>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</si>
  <si>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</si>
  <si>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</si>
  <si>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</si>
  <si>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</si>
  <si>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</si>
  <si>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</si>
  <si>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</si>
  <si>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</si>
  <si>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</si>
  <si>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</si>
  <si>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</si>
  <si>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</si>
  <si>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</si>
  <si>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</si>
  <si>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</si>
  <si>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</si>
  <si>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</si>
  <si>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</si>
  <si>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</si>
  <si>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</si>
  <si>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</si>
  <si>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</si>
  <si>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</si>
  <si>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</si>
  <si>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</si>
  <si>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</si>
  <si>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</si>
  <si>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</si>
  <si>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</si>
  <si>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</si>
  <si>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</si>
  <si>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</si>
  <si>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</si>
  <si>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</si>
  <si>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</si>
  <si>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</si>
  <si>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</si>
  <si>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</si>
  <si>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</si>
  <si>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</si>
  <si>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</si>
  <si>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</si>
  <si>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</si>
  <si>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</si>
  <si>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</si>
  <si>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</si>
  <si>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</si>
  <si>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</si>
  <si>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</si>
  <si>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</si>
  <si>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</si>
  <si>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</si>
  <si>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</si>
  <si>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</si>
  <si>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</si>
  <si>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</si>
  <si>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</si>
  <si>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</si>
  <si>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</si>
  <si>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</si>
  <si>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</si>
  <si>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</si>
  <si>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</si>
  <si>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</si>
  <si>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</si>
  <si>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</si>
  <si>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</si>
  <si>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</si>
  <si>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</si>
  <si>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</si>
  <si>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</si>
  <si>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</si>
  <si>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</si>
  <si>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</si>
  <si>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</si>
  <si>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</si>
  <si>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</si>
  <si>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</si>
  <si>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</si>
  <si>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</si>
  <si>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</si>
  <si>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</si>
  <si>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</si>
  <si>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</si>
  <si>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</si>
  <si>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</si>
  <si>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</si>
  <si>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</si>
  <si>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</si>
  <si>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</si>
  <si>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</si>
  <si>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</si>
  <si>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</si>
  <si>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</si>
  <si>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</si>
  <si>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</si>
  <si>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</si>
  <si>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</si>
  <si>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</si>
  <si>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</si>
  <si>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</si>
  <si>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</si>
  <si>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</si>
  <si>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</si>
  <si>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</si>
  <si>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</si>
  <si>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</si>
  <si>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</si>
  <si>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</si>
  <si>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</si>
  <si>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</si>
  <si>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</si>
  <si>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</si>
  <si>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</si>
  <si>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</si>
  <si>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</si>
  <si>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</si>
  <si>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</si>
  <si>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</si>
  <si>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</si>
  <si>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</si>
  <si>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</si>
  <si>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</si>
  <si>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</si>
  <si>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</si>
  <si>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</si>
  <si>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</si>
  <si>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</si>
  <si>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</si>
  <si>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</si>
  <si>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</si>
  <si>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</si>
  <si>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</si>
  <si>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</si>
  <si>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</si>
  <si>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</si>
  <si>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</si>
  <si>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</si>
  <si>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</si>
  <si>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</si>
  <si>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</si>
  <si>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</si>
  <si>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</si>
  <si>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</si>
  <si>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</si>
  <si>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</si>
  <si>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</si>
  <si>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</si>
  <si>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</si>
  <si>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</si>
  <si>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</si>
  <si>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</si>
  <si>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</si>
  <si>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</si>
  <si>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</si>
  <si>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</si>
  <si>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</si>
  <si>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</si>
  <si>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</si>
  <si>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</si>
  <si>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</si>
  <si>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</si>
  <si>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</si>
  <si>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</si>
  <si>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</si>
  <si>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</si>
  <si>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</si>
  <si>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</si>
  <si>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</si>
  <si>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</si>
  <si>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</si>
  <si>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</si>
  <si>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</si>
  <si>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</si>
  <si>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</si>
  <si>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</si>
  <si>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</si>
  <si>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</si>
  <si>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</si>
  <si>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</si>
  <si>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</si>
  <si>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</si>
  <si>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</si>
  <si>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</si>
  <si>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</si>
  <si>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</si>
  <si>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</si>
  <si>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</si>
  <si>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</si>
  <si>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</si>
  <si>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</si>
  <si>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</si>
  <si>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</si>
  <si>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</si>
  <si>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</si>
  <si>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</si>
  <si>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</si>
  <si>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</si>
  <si>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</si>
  <si>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</si>
  <si>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</si>
  <si>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</si>
  <si>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</si>
  <si>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</si>
  <si>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</si>
  <si>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</si>
  <si>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</si>
  <si>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</si>
  <si>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</si>
  <si>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</si>
  <si>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</si>
  <si>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</si>
  <si>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</si>
  <si>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</si>
  <si>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</si>
  <si>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</si>
  <si>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</si>
  <si>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</si>
  <si>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</si>
  <si>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</si>
  <si>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</si>
  <si>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</si>
  <si>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</si>
  <si>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</si>
  <si>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</si>
  <si>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</si>
  <si>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</si>
  <si>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</si>
  <si>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</si>
  <si>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</si>
  <si>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</si>
  <si>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</si>
  <si>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</si>
  <si>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</si>
  <si>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</si>
  <si>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</si>
  <si>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</si>
  <si>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</si>
  <si>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</si>
  <si>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</si>
  <si>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</si>
  <si>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</si>
  <si>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</si>
  <si>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</si>
  <si>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</si>
  <si>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</si>
  <si>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</si>
  <si>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</si>
  <si>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</si>
  <si>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</si>
  <si>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</si>
  <si>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</si>
  <si>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</si>
  <si>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</si>
  <si>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</si>
  <si>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</si>
  <si>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</si>
  <si>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</si>
  <si>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</si>
  <si>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</si>
  <si>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</si>
  <si>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</si>
  <si>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</si>
  <si>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</si>
  <si>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</si>
  <si>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</si>
  <si>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</si>
  <si>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</si>
  <si>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</si>
  <si>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</si>
  <si>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</si>
  <si>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</si>
  <si>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</si>
  <si>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</si>
  <si>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</si>
  <si>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</si>
  <si>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</si>
  <si>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</si>
  <si>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</si>
  <si>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</si>
  <si>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</si>
  <si>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</si>
  <si>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</si>
  <si>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</si>
  <si>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</si>
  <si>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</si>
  <si>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</si>
  <si>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</si>
  <si>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</si>
  <si>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</si>
  <si>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</si>
  <si>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</si>
  <si>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</si>
  <si>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</si>
  <si>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</si>
  <si>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</si>
  <si>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</si>
  <si>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</si>
  <si>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</si>
  <si>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</si>
  <si>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</si>
  <si>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</si>
  <si>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</si>
  <si>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</si>
  <si>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</si>
  <si>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</si>
  <si>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</si>
  <si>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</si>
  <si>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</si>
  <si>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</si>
  <si>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</si>
  <si>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</si>
  <si>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</si>
  <si>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</si>
  <si>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</si>
  <si>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</si>
  <si>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</si>
  <si>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</si>
  <si>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</si>
  <si>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</si>
  <si>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</si>
  <si>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</si>
  <si>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</si>
  <si>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</si>
  <si>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</si>
  <si>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</si>
  <si>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</si>
  <si>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</si>
  <si>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</si>
  <si>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</si>
  <si>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</si>
  <si>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</si>
  <si>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</si>
  <si>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</si>
  <si>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</si>
  <si>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</si>
  <si>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</si>
  <si>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</si>
  <si>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</si>
  <si>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</si>
  <si>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</si>
  <si>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</si>
  <si>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</si>
  <si>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</si>
  <si>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</si>
  <si>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</si>
  <si>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</si>
  <si>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</si>
  <si>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</si>
  <si>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</si>
  <si>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</si>
  <si>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</si>
  <si>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</si>
  <si>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</si>
  <si>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</si>
  <si>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</si>
  <si>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</si>
  <si>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</si>
  <si>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</si>
  <si>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</si>
  <si>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</si>
  <si>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</si>
  <si>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</si>
  <si>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</si>
  <si>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</si>
  <si>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</si>
  <si>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</si>
  <si>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</si>
  <si>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</si>
  <si>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</si>
  <si>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</si>
  <si>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</si>
  <si>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</si>
  <si>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</si>
  <si>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</si>
  <si>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</si>
  <si>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</si>
  <si>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</si>
  <si>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</si>
  <si>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</si>
  <si>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</si>
  <si>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</si>
  <si>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</si>
  <si>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</si>
  <si>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</si>
  <si>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</si>
  <si>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</si>
  <si>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</si>
  <si>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</si>
  <si>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</si>
  <si>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</si>
  <si>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</si>
  <si>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</si>
  <si>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</si>
  <si>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</si>
  <si>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</si>
  <si>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</si>
  <si>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</si>
  <si>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</si>
  <si>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</si>
  <si>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</si>
  <si>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</si>
  <si>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</si>
  <si>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</si>
  <si>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</si>
  <si>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</si>
  <si>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</si>
  <si>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</si>
  <si>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</si>
  <si>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</si>
  <si>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</si>
  <si>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</si>
  <si>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</si>
  <si>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</si>
  <si>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</si>
  <si>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</si>
  <si>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</si>
  <si>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</si>
  <si>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</si>
  <si>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</si>
  <si>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</si>
  <si>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</si>
  <si>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</si>
  <si>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</si>
  <si>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</si>
  <si>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</si>
  <si>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</si>
  <si>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</si>
  <si>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</si>
  <si>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</si>
  <si>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</si>
  <si>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</si>
  <si>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</si>
  <si>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</si>
  <si>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</si>
  <si>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</si>
  <si>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</si>
  <si>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</si>
  <si>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</si>
  <si>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</si>
  <si>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</si>
  <si>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</si>
  <si>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</si>
  <si>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</si>
  <si>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</si>
  <si>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</si>
  <si>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</si>
  <si>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</si>
  <si>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</si>
  <si>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</si>
  <si>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</si>
  <si>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</si>
  <si>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</si>
  <si>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</si>
  <si>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</si>
  <si>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</si>
  <si>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</si>
  <si>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</si>
  <si>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</si>
  <si>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</si>
  <si>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</si>
  <si>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</si>
  <si>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</si>
  <si>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</si>
  <si>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</si>
  <si>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</si>
  <si>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</si>
  <si>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</si>
  <si>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</si>
  <si>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</si>
  <si>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</si>
  <si>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</si>
  <si>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</si>
  <si>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</si>
  <si>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</si>
  <si>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</si>
  <si>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</si>
  <si>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</si>
  <si>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</si>
  <si>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</si>
  <si>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</si>
  <si>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</si>
  <si>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</si>
  <si>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</si>
  <si>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</si>
  <si>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</si>
  <si>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</si>
  <si>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</si>
  <si>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</si>
  <si>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</si>
  <si>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</si>
  <si>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</si>
  <si>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</si>
  <si>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</si>
  <si>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</si>
  <si>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</si>
  <si>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</si>
  <si>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</si>
  <si>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</si>
  <si>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</si>
  <si>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</si>
  <si>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</si>
  <si>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</si>
  <si>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</si>
  <si>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</si>
  <si>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</si>
  <si>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</si>
  <si>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</si>
  <si>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</si>
  <si>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</si>
  <si>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</si>
  <si>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</si>
  <si>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</si>
  <si>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</si>
  <si>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</si>
  <si>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</si>
  <si>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</si>
  <si>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</si>
  <si>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</si>
  <si>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</si>
  <si>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</si>
  <si>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</si>
  <si>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</si>
  <si>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</si>
  <si>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</si>
  <si>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</si>
  <si>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</si>
  <si>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</si>
  <si>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</si>
  <si>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</si>
  <si>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</si>
  <si>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</si>
  <si>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</si>
  <si>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</si>
  <si>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</si>
  <si>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</si>
  <si>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</si>
  <si>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</si>
  <si>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</si>
  <si>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</si>
  <si>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</si>
  <si>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</si>
  <si>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</si>
  <si>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</si>
  <si>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</si>
  <si>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</si>
  <si>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</si>
  <si>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</si>
  <si>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</si>
  <si>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</si>
  <si>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</si>
  <si>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</si>
  <si>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</si>
  <si>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</si>
  <si>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</si>
  <si>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</si>
  <si>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</si>
  <si>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</si>
  <si>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</si>
  <si>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</si>
  <si>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</si>
  <si>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</si>
  <si>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</si>
  <si>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</si>
  <si>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</si>
  <si>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</si>
  <si>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</si>
  <si>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</si>
  <si>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</si>
  <si>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</si>
  <si>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</si>
  <si>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</si>
  <si>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</si>
  <si>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</si>
  <si>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</si>
  <si>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</si>
  <si>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</si>
  <si>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</si>
  <si>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</si>
  <si>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</si>
  <si>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</si>
  <si>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</si>
  <si>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</si>
  <si>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</si>
  <si>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</si>
  <si>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</si>
  <si>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</si>
  <si>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</si>
  <si>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</si>
  <si>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</si>
  <si>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</si>
  <si>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</si>
  <si>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</si>
  <si>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</si>
  <si>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</si>
  <si>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</si>
  <si>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</si>
  <si>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</si>
  <si>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</si>
  <si>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</si>
  <si>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</si>
  <si>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</si>
  <si>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</si>
  <si>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</si>
  <si>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</si>
  <si>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</si>
  <si>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</si>
  <si>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</si>
  <si>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</si>
  <si>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</si>
  <si>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</si>
  <si>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</si>
  <si>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</si>
  <si>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</si>
  <si>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</si>
  <si>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</si>
  <si>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</si>
  <si>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</si>
  <si>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</si>
  <si>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</si>
  <si>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</si>
  <si>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</si>
  <si>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</si>
  <si>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</si>
  <si>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</si>
  <si>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</si>
  <si>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</si>
  <si>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</si>
  <si>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</si>
  <si>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</si>
  <si>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</si>
  <si>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</si>
  <si>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</si>
  <si>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</si>
  <si>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</si>
  <si>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</si>
  <si>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</si>
  <si>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</si>
  <si>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</si>
  <si>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</si>
  <si>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</si>
  <si>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</si>
  <si>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</si>
  <si>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</si>
  <si>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</si>
  <si>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</si>
  <si>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</si>
  <si>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</si>
  <si>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</si>
  <si>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</si>
  <si>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</si>
  <si>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</si>
  <si>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</si>
  <si>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</si>
  <si>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</si>
  <si>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</si>
  <si>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</si>
  <si>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</si>
  <si>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</si>
  <si>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</si>
  <si>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</si>
  <si>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</si>
  <si>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</si>
  <si>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</si>
  <si>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</si>
  <si>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</si>
  <si>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</si>
  <si>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</si>
  <si>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</si>
  <si>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</si>
  <si>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</si>
  <si>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</si>
  <si>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</si>
  <si>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</si>
  <si>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</si>
  <si>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</si>
  <si>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</si>
  <si>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</si>
  <si>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</si>
  <si>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</si>
  <si>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</si>
  <si>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</si>
  <si>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</si>
  <si>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</si>
  <si>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</si>
  <si>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</si>
  <si>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</si>
  <si>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</si>
  <si>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</si>
  <si>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</si>
  <si>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</si>
  <si>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</si>
  <si>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</si>
  <si>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</si>
  <si>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</si>
  <si>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</si>
  <si>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</si>
  <si>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</si>
  <si>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</si>
  <si>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</si>
  <si>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</si>
  <si>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</si>
  <si>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</si>
  <si>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</si>
  <si>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</si>
  <si>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</si>
  <si>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</si>
  <si>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</si>
  <si>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</si>
  <si>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</si>
  <si>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</si>
  <si>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</si>
  <si>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</si>
  <si>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</si>
  <si>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</si>
  <si>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</si>
  <si>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</si>
  <si>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</si>
  <si>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</si>
  <si>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</si>
  <si>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</si>
  <si>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</si>
  <si>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</si>
  <si>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</si>
  <si>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</si>
  <si>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</si>
  <si>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</si>
  <si>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</si>
  <si>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</si>
  <si>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</si>
  <si>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</si>
  <si>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</si>
  <si>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</si>
  <si>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</si>
  <si>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</si>
  <si>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</si>
  <si>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</si>
  <si>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</si>
  <si>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</si>
  <si>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</si>
  <si>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</si>
  <si>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</si>
  <si>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</si>
  <si>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</si>
  <si>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</si>
  <si>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</si>
  <si>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</si>
  <si>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</si>
  <si>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</si>
  <si>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</si>
  <si>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</si>
  <si>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</si>
  <si>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</si>
  <si>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</si>
  <si>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</si>
  <si>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</si>
  <si>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</si>
  <si>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</si>
  <si>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</si>
  <si>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</si>
  <si>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</si>
  <si>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</si>
  <si>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</si>
  <si>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</si>
  <si>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</si>
  <si>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</si>
  <si>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</si>
  <si>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</si>
  <si>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</si>
  <si>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</si>
  <si>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</si>
  <si>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</si>
  <si>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</si>
  <si>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</si>
  <si>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</si>
  <si>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</si>
  <si>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</si>
  <si>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</si>
  <si>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</si>
  <si>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</si>
  <si>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</si>
  <si>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</si>
  <si>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</si>
  <si>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</si>
  <si>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</si>
  <si>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</si>
  <si>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</si>
  <si>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</si>
  <si>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</si>
  <si>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</si>
  <si>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</si>
  <si>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</si>
  <si>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</si>
  <si>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</si>
  <si>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</si>
  <si>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</si>
  <si>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</si>
  <si>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</si>
  <si>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</si>
  <si>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</si>
  <si>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</si>
  <si>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</si>
  <si>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</si>
  <si>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</si>
  <si>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</si>
  <si>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</si>
  <si>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</si>
  <si>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</si>
  <si>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</si>
  <si>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</si>
  <si>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</si>
  <si>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</si>
  <si>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</si>
  <si>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</si>
  <si>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</si>
  <si>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</si>
  <si>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</si>
  <si>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</si>
  <si>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</si>
  <si>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</si>
  <si>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</si>
  <si>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</si>
  <si>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</si>
  <si>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</si>
  <si>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</si>
  <si>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</si>
  <si>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</si>
  <si>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</si>
  <si>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</si>
  <si>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</si>
  <si>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</si>
  <si>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</si>
  <si>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</si>
  <si>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</si>
  <si>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</si>
  <si>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</si>
  <si>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</si>
  <si>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</si>
  <si>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t.OnSpellDamage( s.Damage,s.Attr);p.AddCard(null,s.Id, s.Level);</t>
  </si>
  <si>
    <t>t.OnSpellDamage( s.Damage,s.Attr);p.GetNextNCard(null,1);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</si>
  <si>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</si>
  <si>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</si>
  <si>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</si>
  <si>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</si>
  <si>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t.OnSpellDamage( s.Damage,s.Attr);if(t.HpRate&gt;0)p.GetNextNCard(null,1);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</si>
  <si>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</si>
  <si>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</si>
  <si>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</si>
  <si>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</si>
  <si>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</si>
  <si>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</si>
  <si>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</si>
  <si>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</si>
  <si>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</si>
  <si>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</si>
  <si>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</si>
  <si>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</si>
  <si>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</si>
  <si>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</si>
  <si>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</si>
  <si>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</si>
  <si>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</si>
  <si>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</si>
  <si>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</si>
  <si>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</si>
  <si>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int[] buffs=new int[]{56000011,56000014,56000012};            NarlonLib.Math.RandomSequence rs=new RandomSequence(buffs.Length);for (int i=0; i&lt;1; i++)
{t.Action.AddBuff(buffs[rs.NextNumber()],lv,s.Time);}p.AddCard(null,s.Id, s.Level);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</si>
  <si>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</si>
  <si>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</si>
  <si>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</si>
  <si>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Vortex Action.Transform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</si>
  <si>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</si>
  <si>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</si>
  <si>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</si>
  <si>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</si>
  <si>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foreach(IMonster im in m.GetAllMonster(mouse))if(im.Owner.IsLeft!=p.IsLeft)im.Action.BreakWeapon();if(MathTool.GetRandom(100)&lt;s.Rate) p.GetNextNCard(null,1);</t>
  </si>
  <si>
    <t>if(t.WeaponType==0)t.Action.AddWeapon(52100000,lv);else if(t.WeaponType==1)t.Action.LevelUpWeapon((int)s.Help);</t>
  </si>
  <si>
    <t>t.Action.ClearDebuff();t.Atk+=s.Atk;</t>
  </si>
  <si>
    <t>t.Action.ClearDebuff();if(MathTool.GetRandom(100)&lt;s.Rate) p.AddCard(null,s.Id, s.Level);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</si>
  <si>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</si>
  <si>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</si>
  <si>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</si>
  <si>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</si>
  <si>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</si>
  <si>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</si>
  <si>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UnAction.Summon</t>
  </si>
  <si>
    <t>farAction.Summon</t>
  </si>
  <si>
    <t>if(!t.Action.ResistBuffType(2))t.Action.Transform(51013002);if(MathTool.GetRandom(100)&lt;s.Rate) p.AddMp(1);</t>
  </si>
  <si>
    <t>foreach(IMonster im in m.GetRangeMonster(p.IsLeft,s.Target,s.Shape,s.Range,mouse))if(MathTool.GetRandom(100)&lt;s.Rate&amp;&amp;!im.Action.ResistBuffType(4))im.Action.Transform(51000229);</t>
  </si>
  <si>
    <t>t.Action.AddBuff(56000019,lv,s.Time);if(MathTool.GetRandom(100)&lt;s.Rate&amp;&amp;!t.Action.ResistBuffType(2))t.Action.Transform(51000001);</t>
  </si>
  <si>
    <t>if(MathTool.GetRandom(100)&lt;s.Rate&amp;&amp;!t.Action.ResistBuffType(1))t.Action.SuddenDeath();</t>
  </si>
  <si>
    <t>t.OnSpellDamage( s.Damage,s.Attr);if(MathTool.GetRandom(100)&lt;s.Rate&amp;&amp;!t.Action.ResistBuffType(1))t.Action.SuddenDeath();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</si>
  <si>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</si>
  <si>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</si>
  <si>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</si>
  <si>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Action.Silent</t>
  </si>
  <si>
    <t>foreach(IMonster im in m.GetRangeMonster(p.IsLeft,s.Target,s.Shape,s.Range,mouse))im.Action.AddPArmor(s.Cure);</t>
  </si>
  <si>
    <t>p.Tower.Action.AddPArmor(s.Cure);p.GetNextNCard(null,1);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</si>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</sst>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34" dataDxfId="133" tableBorderDxfId="132">
  <autoFilter ref="A3:AB143"/>
  <sortState ref="A4:AB113">
    <sortCondition ref="A3:A113"/>
  </sortState>
  <tableColumns count="28">
    <tableColumn id="1" name="Id" dataDxfId="131"/>
    <tableColumn id="2" name="Name" dataDxfId="130"/>
    <tableColumn id="20" name="Ename" dataDxfId="129"/>
    <tableColumn id="21" name="Remark" dataDxfId="128"/>
    <tableColumn id="3" name="Star" dataDxfId="127"/>
    <tableColumn id="4" name="Type" dataDxfId="126"/>
    <tableColumn id="5" name="Attr" dataDxfId="125"/>
    <tableColumn id="8" name="Quality" dataDxfId="12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3"/>
    <tableColumn id="9" name="Damage" dataDxfId="122"/>
    <tableColumn id="10" name="Cure" dataDxfId="121"/>
    <tableColumn id="11" name="Time" dataDxfId="120"/>
    <tableColumn id="13" name="Help" dataDxfId="119"/>
    <tableColumn id="16" name="Rate" dataDxfId="118"/>
    <tableColumn id="18" name="Atk" dataDxfId="117"/>
    <tableColumn id="12" name="Modify" dataDxfId="116"/>
    <tableColumn id="27" name="Sum" dataDxfId="115">
      <calculatedColumnFormula>T4-100+P4</calculatedColumnFormula>
    </tableColumn>
    <tableColumn id="6" name="Range" dataDxfId="114"/>
    <tableColumn id="15" name="Target" dataDxfId="113"/>
    <tableColumn id="25" name="Mark" dataDxfId="112"/>
    <tableColumn id="22" name="Effect" dataDxfId="111"/>
    <tableColumn id="24" name="GetDescript" dataDxfId="110"/>
    <tableColumn id="17" name="UnitEffect" dataDxfId="109"/>
    <tableColumn id="28" name="AreaEffect" dataDxfId="108"/>
    <tableColumn id="26" name="JobId" dataDxfId="107"/>
    <tableColumn id="19" name="Icon" dataDxfId="106"/>
    <tableColumn id="14" name="IsSpecial" dataDxfId="105"/>
    <tableColumn id="23" name="IsNew" dataDxfId="10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72" dataDxfId="71" tableBorderDxfId="70">
  <autoFilter ref="A3:AB15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workbookViewId="0">
      <pane xSplit="2" ySplit="3" topLeftCell="I12" activePane="bottomRight" state="frozen"/>
      <selection pane="topRight" activeCell="C1" sqref="C1"/>
      <selection pane="bottomLeft" activeCell="A4" sqref="A4"/>
      <selection pane="bottomRight" activeCell="U12" sqref="U12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397</v>
      </c>
      <c r="E1" s="13" t="s">
        <v>188</v>
      </c>
      <c r="F1" s="13" t="s">
        <v>189</v>
      </c>
      <c r="G1" s="13" t="s">
        <v>190</v>
      </c>
      <c r="H1" s="35" t="s">
        <v>446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678</v>
      </c>
      <c r="P1" s="17" t="s">
        <v>329</v>
      </c>
      <c r="Q1" s="16" t="s">
        <v>448</v>
      </c>
      <c r="R1" s="13" t="s">
        <v>312</v>
      </c>
      <c r="S1" s="13" t="s">
        <v>311</v>
      </c>
      <c r="T1" s="13" t="s">
        <v>378</v>
      </c>
      <c r="U1" s="13" t="s">
        <v>345</v>
      </c>
      <c r="V1" s="13" t="s">
        <v>301</v>
      </c>
      <c r="W1" s="13" t="s">
        <v>377</v>
      </c>
      <c r="X1" s="13" t="s">
        <v>451</v>
      </c>
      <c r="Y1" s="40" t="s">
        <v>477</v>
      </c>
      <c r="Z1" s="14" t="s">
        <v>191</v>
      </c>
      <c r="AA1" s="23" t="s">
        <v>356</v>
      </c>
      <c r="AB1" s="28" t="s">
        <v>359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358</v>
      </c>
      <c r="I2" s="4" t="s">
        <v>316</v>
      </c>
      <c r="J2" s="18" t="s">
        <v>322</v>
      </c>
      <c r="K2" s="18" t="s">
        <v>325</v>
      </c>
      <c r="L2" s="18" t="s">
        <v>346</v>
      </c>
      <c r="M2" s="18" t="s">
        <v>346</v>
      </c>
      <c r="N2" s="18" t="s">
        <v>348</v>
      </c>
      <c r="O2" s="18" t="s">
        <v>676</v>
      </c>
      <c r="P2" s="18" t="s">
        <v>330</v>
      </c>
      <c r="Q2" s="18" t="s">
        <v>449</v>
      </c>
      <c r="R2" s="4" t="s">
        <v>313</v>
      </c>
      <c r="S2" s="4" t="s">
        <v>178</v>
      </c>
      <c r="T2" s="4" t="s">
        <v>480</v>
      </c>
      <c r="U2" s="4" t="s">
        <v>675</v>
      </c>
      <c r="V2" s="10" t="s">
        <v>178</v>
      </c>
      <c r="W2" s="4" t="s">
        <v>178</v>
      </c>
      <c r="X2" s="4" t="s">
        <v>452</v>
      </c>
      <c r="Y2" s="41" t="s">
        <v>478</v>
      </c>
      <c r="Z2" s="5" t="s">
        <v>178</v>
      </c>
      <c r="AA2" s="24" t="s">
        <v>358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398</v>
      </c>
      <c r="E3" s="2" t="s">
        <v>181</v>
      </c>
      <c r="F3" s="2" t="s">
        <v>182</v>
      </c>
      <c r="G3" s="2" t="s">
        <v>183</v>
      </c>
      <c r="H3" s="36" t="s">
        <v>447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677</v>
      </c>
      <c r="P3" s="20" t="s">
        <v>331</v>
      </c>
      <c r="Q3" s="37" t="s">
        <v>450</v>
      </c>
      <c r="R3" s="6" t="s">
        <v>314</v>
      </c>
      <c r="S3" s="2" t="s">
        <v>456</v>
      </c>
      <c r="T3" s="2" t="s">
        <v>379</v>
      </c>
      <c r="U3" s="6" t="s">
        <v>455</v>
      </c>
      <c r="V3" s="6" t="s">
        <v>565</v>
      </c>
      <c r="W3" s="6" t="s">
        <v>461</v>
      </c>
      <c r="X3" s="6" t="s">
        <v>453</v>
      </c>
      <c r="Y3" s="42" t="s">
        <v>479</v>
      </c>
      <c r="Z3" s="2" t="s">
        <v>185</v>
      </c>
      <c r="AA3" s="26" t="s">
        <v>357</v>
      </c>
      <c r="AB3" s="26" t="s">
        <v>360</v>
      </c>
    </row>
    <row r="4" spans="1:28" ht="48" x14ac:dyDescent="0.15">
      <c r="A4">
        <v>53000001</v>
      </c>
      <c r="B4" s="8" t="s">
        <v>0</v>
      </c>
      <c r="C4" s="1" t="s">
        <v>210</v>
      </c>
      <c r="D4" s="25" t="s">
        <v>623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818</v>
      </c>
      <c r="V4" s="7" t="s">
        <v>792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211</v>
      </c>
      <c r="D5" s="25" t="s">
        <v>624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394</v>
      </c>
      <c r="V5" s="7" t="s">
        <v>516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212</v>
      </c>
      <c r="D6" s="25" t="s">
        <v>629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865</v>
      </c>
      <c r="V6" s="7" t="s">
        <v>376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213</v>
      </c>
      <c r="D7" s="25" t="s">
        <v>630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889</v>
      </c>
      <c r="V7" s="7" t="s">
        <v>763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195</v>
      </c>
      <c r="C8" s="1" t="s">
        <v>214</v>
      </c>
      <c r="D8" s="25" t="s">
        <v>857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463</v>
      </c>
      <c r="T8">
        <v>100</v>
      </c>
      <c r="U8" s="11" t="s">
        <v>890</v>
      </c>
      <c r="V8" s="7" t="s">
        <v>344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170</v>
      </c>
      <c r="C9" s="1" t="s">
        <v>292</v>
      </c>
      <c r="D9" s="25" t="s">
        <v>625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481</v>
      </c>
      <c r="V9" s="7" t="s">
        <v>465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172</v>
      </c>
      <c r="C10" s="1" t="s">
        <v>293</v>
      </c>
      <c r="D10" s="25" t="s">
        <v>625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471</v>
      </c>
      <c r="V10" s="7" t="s">
        <v>464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173</v>
      </c>
      <c r="C11" s="1" t="s">
        <v>294</v>
      </c>
      <c r="D11" s="25" t="s">
        <v>625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472</v>
      </c>
      <c r="V11" s="7" t="s">
        <v>466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174</v>
      </c>
      <c r="C12" s="1" t="s">
        <v>295</v>
      </c>
      <c r="D12" s="25" t="s">
        <v>625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473</v>
      </c>
      <c r="V12" s="7" t="s">
        <v>467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215</v>
      </c>
      <c r="D13" s="25" t="s">
        <v>625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474</v>
      </c>
      <c r="V13" s="7" t="s">
        <v>468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175</v>
      </c>
      <c r="C14" s="1" t="s">
        <v>209</v>
      </c>
      <c r="D14" s="25" t="s">
        <v>625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475</v>
      </c>
      <c r="V14" s="7" t="s">
        <v>469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216</v>
      </c>
      <c r="D15" s="25" t="s">
        <v>625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476</v>
      </c>
      <c r="V15" s="7" t="s">
        <v>470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369</v>
      </c>
      <c r="C16" s="15" t="s">
        <v>370</v>
      </c>
      <c r="D16" s="25" t="s">
        <v>621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371</v>
      </c>
      <c r="T16">
        <v>100</v>
      </c>
      <c r="U16" s="11" t="s">
        <v>924</v>
      </c>
      <c r="V16" s="7" t="s">
        <v>491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458</v>
      </c>
      <c r="C17" s="1" t="s">
        <v>459</v>
      </c>
      <c r="D17" s="25" t="s">
        <v>858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460</v>
      </c>
      <c r="T17">
        <v>100</v>
      </c>
      <c r="U17" s="11" t="s">
        <v>500</v>
      </c>
      <c r="V17" s="7" t="s">
        <v>482</v>
      </c>
      <c r="W17" s="1" t="s">
        <v>462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217</v>
      </c>
      <c r="D18" s="25" t="s">
        <v>626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685</v>
      </c>
      <c r="V18" s="7" t="s">
        <v>686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218</v>
      </c>
      <c r="D19" s="25" t="s">
        <v>621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891</v>
      </c>
      <c r="V19" s="7" t="s">
        <v>333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219</v>
      </c>
      <c r="D20" s="25" t="s">
        <v>621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921</v>
      </c>
      <c r="V20" s="7" t="s">
        <v>687</v>
      </c>
      <c r="W20" s="1" t="s">
        <v>619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220</v>
      </c>
      <c r="D21" s="25" t="s">
        <v>630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892</v>
      </c>
      <c r="V21" s="7" t="s">
        <v>569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221</v>
      </c>
      <c r="D22" s="25" t="s">
        <v>858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599</v>
      </c>
      <c r="T22">
        <v>100</v>
      </c>
      <c r="U22" s="11" t="s">
        <v>612</v>
      </c>
      <c r="V22" s="7" t="s">
        <v>504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222</v>
      </c>
      <c r="D23" s="25" t="s">
        <v>858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600</v>
      </c>
      <c r="T23">
        <v>100</v>
      </c>
      <c r="U23" s="11" t="s">
        <v>503</v>
      </c>
      <c r="V23" s="7" t="s">
        <v>501</v>
      </c>
      <c r="W23" s="1" t="s">
        <v>502</v>
      </c>
      <c r="X23" s="1" t="s">
        <v>502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223</v>
      </c>
      <c r="D24" s="25" t="s">
        <v>858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601</v>
      </c>
      <c r="T24">
        <v>100</v>
      </c>
      <c r="U24" s="11" t="s">
        <v>505</v>
      </c>
      <c r="V24" s="7" t="s">
        <v>506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224</v>
      </c>
      <c r="D25" s="25" t="s">
        <v>531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730</v>
      </c>
      <c r="V25" s="7" t="s">
        <v>731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225</v>
      </c>
      <c r="D26" s="25" t="s">
        <v>484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390</v>
      </c>
      <c r="V26" s="21" t="s">
        <v>388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226</v>
      </c>
      <c r="D27" s="25" t="s">
        <v>483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661</v>
      </c>
      <c r="V27" s="7" t="s">
        <v>389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227</v>
      </c>
      <c r="D28" s="25" t="s">
        <v>630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893</v>
      </c>
      <c r="V28" s="7" t="s">
        <v>494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228</v>
      </c>
      <c r="D29" s="25" t="s">
        <v>626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614</v>
      </c>
      <c r="V29" s="7" t="s">
        <v>492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229</v>
      </c>
      <c r="D30" s="25" t="s">
        <v>633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496</v>
      </c>
      <c r="V30" s="7" t="s">
        <v>850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230</v>
      </c>
      <c r="D31" s="25" t="s">
        <v>620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497</v>
      </c>
      <c r="V31" s="7" t="s">
        <v>851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231</v>
      </c>
      <c r="D32" s="25" t="s">
        <v>631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865</v>
      </c>
      <c r="V32" s="21" t="s">
        <v>341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440</v>
      </c>
      <c r="C33" s="1" t="s">
        <v>441</v>
      </c>
      <c r="D33" s="25" t="s">
        <v>485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808</v>
      </c>
      <c r="V33" s="1" t="s">
        <v>800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442</v>
      </c>
      <c r="C34" s="1" t="s">
        <v>443</v>
      </c>
      <c r="D34" s="25" t="s">
        <v>485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809</v>
      </c>
      <c r="V34" s="1" t="s">
        <v>802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176</v>
      </c>
      <c r="C35" s="1" t="s">
        <v>296</v>
      </c>
      <c r="D35" s="25" t="s">
        <v>858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866</v>
      </c>
      <c r="V35" s="7" t="s">
        <v>414</v>
      </c>
      <c r="W35" s="1" t="s">
        <v>444</v>
      </c>
      <c r="X35" s="1" t="s">
        <v>444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309</v>
      </c>
      <c r="C36" s="1" t="s">
        <v>297</v>
      </c>
      <c r="D36" s="25" t="s">
        <v>626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490</v>
      </c>
      <c r="V36" s="7" t="s">
        <v>351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168</v>
      </c>
      <c r="C37" s="1" t="s">
        <v>291</v>
      </c>
      <c r="D37" s="25" t="s">
        <v>499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649</v>
      </c>
      <c r="V37" s="7" t="s">
        <v>355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232</v>
      </c>
      <c r="D38" s="25" t="s">
        <v>858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590</v>
      </c>
      <c r="T38">
        <v>100</v>
      </c>
      <c r="U38" s="11" t="s">
        <v>746</v>
      </c>
      <c r="V38" s="7" t="s">
        <v>591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233</v>
      </c>
      <c r="D39" s="25" t="s">
        <v>588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589</v>
      </c>
      <c r="T39">
        <v>100</v>
      </c>
      <c r="U39" s="11" t="s">
        <v>586</v>
      </c>
      <c r="V39" s="1" t="s">
        <v>587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234</v>
      </c>
      <c r="D40" s="25" t="s">
        <v>627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493</v>
      </c>
      <c r="V40" s="7" t="s">
        <v>495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235</v>
      </c>
      <c r="D41" s="25" t="s">
        <v>859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747</v>
      </c>
      <c r="T41">
        <v>100</v>
      </c>
      <c r="U41" s="11" t="s">
        <v>933</v>
      </c>
      <c r="V41" s="7" t="s">
        <v>748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438</v>
      </c>
      <c r="C42" s="1" t="s">
        <v>439</v>
      </c>
      <c r="D42" s="25" t="s">
        <v>487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810</v>
      </c>
      <c r="V42" s="1" t="s">
        <v>801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435</v>
      </c>
      <c r="C43" s="1" t="s">
        <v>236</v>
      </c>
      <c r="D43" s="25" t="s">
        <v>487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811</v>
      </c>
      <c r="V43" s="1" t="s">
        <v>803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922</v>
      </c>
      <c r="D44" s="25" t="s">
        <v>540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650</v>
      </c>
      <c r="V44" s="7" t="s">
        <v>541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237</v>
      </c>
      <c r="D45" s="25" t="s">
        <v>858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867</v>
      </c>
      <c r="V45" s="7" t="s">
        <v>566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238</v>
      </c>
      <c r="D46" s="25" t="s">
        <v>518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395</v>
      </c>
      <c r="V46" s="1" t="s">
        <v>517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436</v>
      </c>
      <c r="C47" s="1" t="s">
        <v>239</v>
      </c>
      <c r="D47" s="25" t="s">
        <v>486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812</v>
      </c>
      <c r="V47" s="1" t="s">
        <v>804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240</v>
      </c>
      <c r="D48" s="25" t="s">
        <v>498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602</v>
      </c>
      <c r="T48">
        <v>100</v>
      </c>
      <c r="U48" s="11" t="s">
        <v>651</v>
      </c>
      <c r="V48" s="1" t="s">
        <v>750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241</v>
      </c>
      <c r="D49" s="25" t="s">
        <v>858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868</v>
      </c>
      <c r="V49" s="7" t="s">
        <v>560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242</v>
      </c>
      <c r="D50" s="25" t="s">
        <v>858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869</v>
      </c>
      <c r="V50" s="7" t="s">
        <v>592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243</v>
      </c>
      <c r="D51" s="25" t="s">
        <v>631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606</v>
      </c>
      <c r="T51">
        <v>100</v>
      </c>
      <c r="U51" s="11" t="s">
        <v>865</v>
      </c>
      <c r="V51" s="1" t="s">
        <v>574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244</v>
      </c>
      <c r="D52" s="25" t="s">
        <v>858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870</v>
      </c>
      <c r="V52" s="7" t="s">
        <v>571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245</v>
      </c>
      <c r="D53" s="25" t="s">
        <v>858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392</v>
      </c>
      <c r="T53">
        <v>95</v>
      </c>
      <c r="U53" s="11" t="s">
        <v>871</v>
      </c>
      <c r="V53" s="7" t="s">
        <v>559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246</v>
      </c>
      <c r="D54" s="25" t="s">
        <v>860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894</v>
      </c>
      <c r="V54" s="1" t="s">
        <v>572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582</v>
      </c>
      <c r="C55" s="1" t="s">
        <v>583</v>
      </c>
      <c r="D55" s="25" t="s">
        <v>858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749</v>
      </c>
      <c r="T55">
        <v>95</v>
      </c>
      <c r="U55" s="11" t="s">
        <v>936</v>
      </c>
      <c r="V55" s="7" t="s">
        <v>751</v>
      </c>
      <c r="W55" s="1" t="s">
        <v>585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247</v>
      </c>
      <c r="D56" s="25" t="s">
        <v>858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575</v>
      </c>
      <c r="T56">
        <v>100</v>
      </c>
      <c r="U56" s="11" t="s">
        <v>869</v>
      </c>
      <c r="V56" s="7" t="s">
        <v>576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196</v>
      </c>
      <c r="D57" s="25" t="s">
        <v>631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872</v>
      </c>
      <c r="V57" s="7" t="s">
        <v>573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248</v>
      </c>
      <c r="D58" s="25" t="s">
        <v>596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645</v>
      </c>
      <c r="V58" s="1" t="s">
        <v>519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249</v>
      </c>
      <c r="D59" s="25" t="s">
        <v>515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396</v>
      </c>
      <c r="V59" s="1" t="s">
        <v>530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299</v>
      </c>
      <c r="D60" s="25" t="s">
        <v>513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399</v>
      </c>
      <c r="T60">
        <v>100</v>
      </c>
      <c r="U60" s="11" t="s">
        <v>917</v>
      </c>
      <c r="V60" s="1" t="s">
        <v>514</v>
      </c>
      <c r="W60" s="1" t="s">
        <v>512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581</v>
      </c>
      <c r="C61" s="1" t="s">
        <v>584</v>
      </c>
      <c r="D61" s="25" t="s">
        <v>411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744</v>
      </c>
      <c r="T61">
        <v>100</v>
      </c>
      <c r="U61" s="11" t="s">
        <v>934</v>
      </c>
      <c r="V61" s="7" t="s">
        <v>757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250</v>
      </c>
      <c r="D62" s="25" t="s">
        <v>621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914</v>
      </c>
      <c r="V62" s="7" t="s">
        <v>684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251</v>
      </c>
      <c r="D63" s="25" t="s">
        <v>621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915</v>
      </c>
      <c r="V63" s="1" t="s">
        <v>391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252</v>
      </c>
      <c r="D64" s="25" t="s">
        <v>626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551</v>
      </c>
      <c r="V64" s="7" t="s">
        <v>352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253</v>
      </c>
      <c r="D65" s="25" t="s">
        <v>621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895</v>
      </c>
      <c r="V65" s="7" t="s">
        <v>335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254</v>
      </c>
      <c r="D66" s="25" t="s">
        <v>520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393</v>
      </c>
      <c r="V66" s="7" t="s">
        <v>521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255</v>
      </c>
      <c r="D67" s="25" t="s">
        <v>518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523</v>
      </c>
      <c r="V67" s="1" t="s">
        <v>522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197</v>
      </c>
      <c r="C68" s="1" t="s">
        <v>198</v>
      </c>
      <c r="D68" s="25" t="s">
        <v>858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873</v>
      </c>
      <c r="V68" s="1" t="s">
        <v>401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256</v>
      </c>
      <c r="D69" s="25" t="s">
        <v>488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813</v>
      </c>
      <c r="V69" s="1" t="s">
        <v>805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199</v>
      </c>
      <c r="C70" s="1" t="s">
        <v>257</v>
      </c>
      <c r="D70" s="25" t="s">
        <v>630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929</v>
      </c>
      <c r="V70" s="7" t="s">
        <v>607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258</v>
      </c>
      <c r="D71" s="25" t="s">
        <v>860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896</v>
      </c>
      <c r="V71" s="7" t="s">
        <v>532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201</v>
      </c>
      <c r="D72" s="25" t="s">
        <v>621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930</v>
      </c>
      <c r="V72" s="7" t="s">
        <v>683</v>
      </c>
      <c r="W72" s="1" t="s">
        <v>662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203</v>
      </c>
      <c r="D73" s="25" t="s">
        <v>621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743</v>
      </c>
      <c r="V73" s="7" t="s">
        <v>533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200</v>
      </c>
      <c r="D74" s="25" t="s">
        <v>861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925</v>
      </c>
      <c r="V74" s="7" t="s">
        <v>546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259</v>
      </c>
      <c r="D75" s="25" t="s">
        <v>621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926</v>
      </c>
      <c r="V75" s="1" t="s">
        <v>545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260</v>
      </c>
      <c r="D76" s="25" t="s">
        <v>861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897</v>
      </c>
      <c r="V76" s="7" t="s">
        <v>489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298</v>
      </c>
      <c r="D77" s="25" t="s">
        <v>634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927</v>
      </c>
      <c r="V77" s="7" t="s">
        <v>556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261</v>
      </c>
      <c r="D78" s="25" t="s">
        <v>621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898</v>
      </c>
      <c r="V78" s="7" t="s">
        <v>336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262</v>
      </c>
      <c r="D79" s="25" t="s">
        <v>635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899</v>
      </c>
      <c r="V79" s="7" t="s">
        <v>534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263</v>
      </c>
      <c r="D80" s="25" t="s">
        <v>621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900</v>
      </c>
      <c r="V80" s="7" t="s">
        <v>337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264</v>
      </c>
      <c r="D81" s="25" t="s">
        <v>636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457</v>
      </c>
      <c r="T81">
        <v>100</v>
      </c>
      <c r="U81" s="39" t="s">
        <v>646</v>
      </c>
      <c r="V81" s="7" t="s">
        <v>691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265</v>
      </c>
      <c r="D82" s="25" t="s">
        <v>637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536</v>
      </c>
      <c r="V82" s="7" t="s">
        <v>535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266</v>
      </c>
      <c r="D83" s="25" t="s">
        <v>637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603</v>
      </c>
      <c r="T83">
        <v>100</v>
      </c>
      <c r="U83" s="11" t="s">
        <v>901</v>
      </c>
      <c r="V83" s="7" t="s">
        <v>567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267</v>
      </c>
      <c r="D84" s="25" t="s">
        <v>858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604</v>
      </c>
      <c r="T84">
        <v>100</v>
      </c>
      <c r="U84" s="11" t="s">
        <v>874</v>
      </c>
      <c r="V84" s="7" t="s">
        <v>568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268</v>
      </c>
      <c r="D85" s="25" t="s">
        <v>628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831</v>
      </c>
      <c r="V85" s="7" t="s">
        <v>682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160</v>
      </c>
      <c r="C86" s="1" t="s">
        <v>287</v>
      </c>
      <c r="D86" s="25" t="s">
        <v>858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875</v>
      </c>
      <c r="V86" s="7" t="s">
        <v>539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202</v>
      </c>
      <c r="D87" s="25" t="s">
        <v>639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554</v>
      </c>
      <c r="T87">
        <v>100</v>
      </c>
      <c r="U87" s="11" t="s">
        <v>911</v>
      </c>
      <c r="V87" s="7" t="s">
        <v>555</v>
      </c>
      <c r="W87" s="1" t="s">
        <v>923</v>
      </c>
      <c r="X87" s="1" t="s">
        <v>923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204</v>
      </c>
      <c r="D88" s="25" t="s">
        <v>638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537</v>
      </c>
      <c r="T88">
        <v>100</v>
      </c>
      <c r="U88" s="11" t="s">
        <v>618</v>
      </c>
      <c r="V88" s="7" t="s">
        <v>538</v>
      </c>
      <c r="W88" s="1" t="s">
        <v>923</v>
      </c>
      <c r="X88" s="1" t="s">
        <v>923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125</v>
      </c>
      <c r="C89" s="1" t="s">
        <v>205</v>
      </c>
      <c r="D89" s="25" t="s">
        <v>639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832</v>
      </c>
      <c r="V89" s="7" t="s">
        <v>854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206</v>
      </c>
      <c r="D90" s="25" t="s">
        <v>630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605</v>
      </c>
      <c r="T90">
        <v>100</v>
      </c>
      <c r="U90" s="11" t="s">
        <v>902</v>
      </c>
      <c r="V90" s="7" t="s">
        <v>570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269</v>
      </c>
      <c r="D91" s="25" t="s">
        <v>858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869</v>
      </c>
      <c r="V91" s="7" t="s">
        <v>338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270</v>
      </c>
      <c r="D92" s="25" t="s">
        <v>858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869</v>
      </c>
      <c r="V92" s="7" t="s">
        <v>558</v>
      </c>
      <c r="W92" s="1" t="s">
        <v>454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162</v>
      </c>
      <c r="C93" s="1" t="s">
        <v>288</v>
      </c>
      <c r="D93" s="25" t="s">
        <v>542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353</v>
      </c>
      <c r="V93" s="1" t="s">
        <v>354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131</v>
      </c>
      <c r="C94" s="1" t="s">
        <v>271</v>
      </c>
      <c r="D94" s="25" t="s">
        <v>632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876</v>
      </c>
      <c r="V94" s="7" t="s">
        <v>339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593</v>
      </c>
      <c r="C95" s="1" t="s">
        <v>594</v>
      </c>
      <c r="D95" s="25" t="s">
        <v>596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595</v>
      </c>
      <c r="T95">
        <v>100</v>
      </c>
      <c r="U95" s="11" t="s">
        <v>647</v>
      </c>
      <c r="V95" s="1" t="s">
        <v>597</v>
      </c>
      <c r="W95" s="1" t="s">
        <v>598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207</v>
      </c>
      <c r="C96" s="1" t="s">
        <v>272</v>
      </c>
      <c r="D96" s="25" t="s">
        <v>631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928</v>
      </c>
      <c r="V96" s="7" t="s">
        <v>557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273</v>
      </c>
      <c r="D97" s="25" t="s">
        <v>528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525</v>
      </c>
      <c r="V97" s="1" t="s">
        <v>524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137</v>
      </c>
      <c r="C98" s="1" t="s">
        <v>274</v>
      </c>
      <c r="D98" s="25" t="s">
        <v>640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648</v>
      </c>
      <c r="V98" s="7" t="s">
        <v>578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275</v>
      </c>
      <c r="D99" s="25" t="s">
        <v>641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548</v>
      </c>
      <c r="T99">
        <v>104</v>
      </c>
      <c r="U99" s="11" t="s">
        <v>547</v>
      </c>
      <c r="V99" s="1" t="s">
        <v>549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276</v>
      </c>
      <c r="D100" s="25" t="s">
        <v>637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899</v>
      </c>
      <c r="V100" s="7" t="s">
        <v>552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164</v>
      </c>
      <c r="C101" s="1" t="s">
        <v>289</v>
      </c>
      <c r="D101" s="25" t="s">
        <v>540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427</v>
      </c>
      <c r="V101" s="7" t="s">
        <v>400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277</v>
      </c>
      <c r="D102" s="25" t="s">
        <v>631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877</v>
      </c>
      <c r="V102" s="7" t="s">
        <v>553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142</v>
      </c>
      <c r="C103" s="1" t="s">
        <v>278</v>
      </c>
      <c r="D103" s="25" t="s">
        <v>642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550</v>
      </c>
      <c r="T103">
        <v>100</v>
      </c>
      <c r="U103" s="11" t="s">
        <v>912</v>
      </c>
      <c r="V103" s="1" t="s">
        <v>692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166</v>
      </c>
      <c r="C104" s="1" t="s">
        <v>290</v>
      </c>
      <c r="D104" s="25" t="s">
        <v>622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579</v>
      </c>
      <c r="T104">
        <v>100</v>
      </c>
      <c r="U104" s="11" t="s">
        <v>577</v>
      </c>
      <c r="V104" s="1" t="s">
        <v>580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279</v>
      </c>
      <c r="D105" s="25" t="s">
        <v>631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865</v>
      </c>
      <c r="V105" s="7" t="s">
        <v>340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145</v>
      </c>
      <c r="C106" s="1" t="s">
        <v>280</v>
      </c>
      <c r="D106" s="25" t="s">
        <v>639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833</v>
      </c>
      <c r="V106" s="7" t="s">
        <v>852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147</v>
      </c>
      <c r="C107" s="1" t="s">
        <v>281</v>
      </c>
      <c r="D107" s="25" t="s">
        <v>643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834</v>
      </c>
      <c r="V107" s="7" t="s">
        <v>853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208</v>
      </c>
      <c r="D108" s="25" t="s">
        <v>529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527</v>
      </c>
      <c r="V108" s="1" t="s">
        <v>526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151</v>
      </c>
      <c r="C109" s="1" t="s">
        <v>282</v>
      </c>
      <c r="D109" s="25" t="s">
        <v>621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836</v>
      </c>
      <c r="V109" s="7" t="s">
        <v>681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153</v>
      </c>
      <c r="C110" s="1" t="s">
        <v>283</v>
      </c>
      <c r="D110" s="25" t="s">
        <v>621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835</v>
      </c>
      <c r="V110" s="7" t="s">
        <v>680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155</v>
      </c>
      <c r="C111" s="1" t="s">
        <v>284</v>
      </c>
      <c r="D111" s="25" t="s">
        <v>621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903</v>
      </c>
      <c r="V111" s="7" t="s">
        <v>544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285</v>
      </c>
      <c r="D112" s="25" t="s">
        <v>626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837</v>
      </c>
      <c r="V112" s="7" t="s">
        <v>543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159</v>
      </c>
      <c r="C113" s="1" t="s">
        <v>286</v>
      </c>
      <c r="D113" s="25" t="s">
        <v>542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658</v>
      </c>
      <c r="V113" s="7" t="s">
        <v>657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608</v>
      </c>
      <c r="C114" s="1" t="s">
        <v>609</v>
      </c>
      <c r="D114" s="25" t="s">
        <v>644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610</v>
      </c>
      <c r="T114">
        <v>100</v>
      </c>
      <c r="U114" s="11" t="s">
        <v>931</v>
      </c>
      <c r="V114" s="7" t="s">
        <v>611</v>
      </c>
      <c r="W114" s="1" t="s">
        <v>932</v>
      </c>
      <c r="X114" s="1" t="s">
        <v>932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613</v>
      </c>
      <c r="C115" s="1" t="s">
        <v>907</v>
      </c>
      <c r="D115" s="25" t="s">
        <v>617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615</v>
      </c>
      <c r="T115">
        <v>100</v>
      </c>
      <c r="U115" s="11" t="s">
        <v>653</v>
      </c>
      <c r="V115" s="7" t="s">
        <v>616</v>
      </c>
      <c r="W115" s="1" t="s">
        <v>923</v>
      </c>
      <c r="X115" s="1" t="s">
        <v>923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654</v>
      </c>
      <c r="C116" s="1" t="s">
        <v>655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656</v>
      </c>
      <c r="T116">
        <v>100</v>
      </c>
      <c r="U116" s="11" t="s">
        <v>909</v>
      </c>
      <c r="V116" s="7" t="s">
        <v>660</v>
      </c>
      <c r="W116" s="1" t="s">
        <v>659</v>
      </c>
      <c r="X116" s="1" t="s">
        <v>659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664</v>
      </c>
      <c r="C117" s="1" t="s">
        <v>663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656</v>
      </c>
      <c r="T117">
        <v>101</v>
      </c>
      <c r="U117" s="11" t="s">
        <v>878</v>
      </c>
      <c r="V117" s="7" t="s">
        <v>665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666</v>
      </c>
      <c r="C118" s="1" t="s">
        <v>667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668</v>
      </c>
      <c r="T118">
        <v>100</v>
      </c>
      <c r="U118" s="11" t="s">
        <v>877</v>
      </c>
      <c r="V118" s="7" t="s">
        <v>670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671</v>
      </c>
      <c r="C119" s="1" t="s">
        <v>672</v>
      </c>
      <c r="D119" s="25" t="s">
        <v>669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371</v>
      </c>
      <c r="T119">
        <v>101</v>
      </c>
      <c r="U119" s="11" t="s">
        <v>879</v>
      </c>
      <c r="V119" s="7" t="s">
        <v>717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673</v>
      </c>
      <c r="C120" s="1" t="s">
        <v>674</v>
      </c>
      <c r="D120" s="25" t="s">
        <v>669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679</v>
      </c>
      <c r="T120">
        <v>100</v>
      </c>
      <c r="U120" s="11" t="s">
        <v>838</v>
      </c>
      <c r="V120" s="7" t="s">
        <v>715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689</v>
      </c>
      <c r="C121" s="1" t="s">
        <v>688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695</v>
      </c>
      <c r="T121">
        <v>100</v>
      </c>
      <c r="U121" s="11" t="s">
        <v>690</v>
      </c>
      <c r="V121" s="7" t="s">
        <v>693</v>
      </c>
      <c r="W121" s="1" t="s">
        <v>694</v>
      </c>
      <c r="X121" s="1" t="s">
        <v>694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696</v>
      </c>
      <c r="C122" s="1" t="s">
        <v>697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700</v>
      </c>
      <c r="T122">
        <v>105</v>
      </c>
      <c r="U122" s="11" t="s">
        <v>918</v>
      </c>
      <c r="V122" s="7" t="s">
        <v>698</v>
      </c>
      <c r="W122" s="1" t="s">
        <v>699</v>
      </c>
      <c r="X122" s="1" t="s">
        <v>699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702</v>
      </c>
      <c r="C123" s="15" t="s">
        <v>704</v>
      </c>
      <c r="D123" s="25" t="s">
        <v>701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910</v>
      </c>
      <c r="V123" s="7" t="s">
        <v>703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705</v>
      </c>
      <c r="C124" s="15" t="s">
        <v>706</v>
      </c>
      <c r="D124" s="25" t="s">
        <v>863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707</v>
      </c>
      <c r="T124">
        <v>100</v>
      </c>
      <c r="U124" s="11" t="s">
        <v>880</v>
      </c>
      <c r="V124" s="1" t="s">
        <v>708</v>
      </c>
      <c r="W124" s="15" t="s">
        <v>709</v>
      </c>
      <c r="X124" s="15" t="s">
        <v>709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710</v>
      </c>
      <c r="C125" s="15" t="s">
        <v>711</v>
      </c>
      <c r="D125" s="25" t="s">
        <v>862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712</v>
      </c>
      <c r="T125">
        <v>101</v>
      </c>
      <c r="U125" s="11" t="s">
        <v>919</v>
      </c>
      <c r="V125" s="1" t="s">
        <v>722</v>
      </c>
      <c r="W125" s="15" t="s">
        <v>709</v>
      </c>
      <c r="X125" s="15" t="s">
        <v>709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714</v>
      </c>
      <c r="C126" s="15" t="s">
        <v>713</v>
      </c>
      <c r="D126" s="25" t="s">
        <v>621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716</v>
      </c>
      <c r="T126">
        <v>100</v>
      </c>
      <c r="U126" s="11" t="s">
        <v>881</v>
      </c>
      <c r="V126" s="1" t="s">
        <v>718</v>
      </c>
      <c r="W126" s="15" t="s">
        <v>709</v>
      </c>
      <c r="X126" s="15" t="s">
        <v>709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719</v>
      </c>
      <c r="C127" s="15" t="s">
        <v>720</v>
      </c>
      <c r="D127" s="25" t="s">
        <v>721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668</v>
      </c>
      <c r="T127">
        <v>101</v>
      </c>
      <c r="U127" s="11" t="s">
        <v>839</v>
      </c>
      <c r="V127" s="1" t="s">
        <v>723</v>
      </c>
      <c r="W127" s="15" t="s">
        <v>709</v>
      </c>
      <c r="X127" s="15" t="s">
        <v>709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724</v>
      </c>
      <c r="C128" s="15" t="s">
        <v>725</v>
      </c>
      <c r="D128" s="25" t="s">
        <v>726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727</v>
      </c>
      <c r="T128">
        <v>100</v>
      </c>
      <c r="U128" s="11" t="s">
        <v>882</v>
      </c>
      <c r="V128" s="1" t="s">
        <v>758</v>
      </c>
      <c r="W128" s="15" t="s">
        <v>728</v>
      </c>
      <c r="X128" s="15" t="s">
        <v>728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733</v>
      </c>
      <c r="C129" s="15" t="s">
        <v>732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729</v>
      </c>
      <c r="T129">
        <v>100</v>
      </c>
      <c r="U129" s="11" t="s">
        <v>913</v>
      </c>
      <c r="V129" s="1" t="s">
        <v>741</v>
      </c>
      <c r="W129" s="1" t="s">
        <v>774</v>
      </c>
      <c r="X129" s="1" t="s">
        <v>694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734</v>
      </c>
      <c r="C130" s="15" t="s">
        <v>735</v>
      </c>
      <c r="D130" s="25" t="s">
        <v>864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736</v>
      </c>
      <c r="T130">
        <v>103</v>
      </c>
      <c r="U130" s="11" t="s">
        <v>880</v>
      </c>
      <c r="V130" s="1" t="s">
        <v>737</v>
      </c>
      <c r="W130" s="1" t="s">
        <v>694</v>
      </c>
      <c r="X130" s="1" t="s">
        <v>694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740</v>
      </c>
      <c r="C131" s="15" t="s">
        <v>739</v>
      </c>
      <c r="D131" s="25" t="s">
        <v>859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738</v>
      </c>
      <c r="T131">
        <v>100</v>
      </c>
      <c r="U131" s="11" t="s">
        <v>916</v>
      </c>
      <c r="V131" s="1" t="s">
        <v>742</v>
      </c>
      <c r="W131" s="1" t="s">
        <v>694</v>
      </c>
      <c r="X131" s="1" t="s">
        <v>694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754</v>
      </c>
      <c r="C132" s="15" t="s">
        <v>753</v>
      </c>
      <c r="D132" s="25" t="s">
        <v>755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760</v>
      </c>
      <c r="T132">
        <v>103</v>
      </c>
      <c r="U132" s="11" t="s">
        <v>935</v>
      </c>
      <c r="V132" s="1" t="s">
        <v>759</v>
      </c>
      <c r="W132" s="1" t="s">
        <v>756</v>
      </c>
      <c r="X132" s="1" t="s">
        <v>756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761</v>
      </c>
      <c r="C133" s="15" t="s">
        <v>762</v>
      </c>
      <c r="D133" s="25" t="s">
        <v>859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736</v>
      </c>
      <c r="T133">
        <v>107</v>
      </c>
      <c r="U133" s="11" t="s">
        <v>904</v>
      </c>
      <c r="V133" s="1" t="s">
        <v>764</v>
      </c>
      <c r="W133" s="1" t="s">
        <v>765</v>
      </c>
      <c r="X133" s="1" t="s">
        <v>765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766</v>
      </c>
      <c r="C134" s="15" t="s">
        <v>767</v>
      </c>
      <c r="D134" s="25" t="s">
        <v>858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771</v>
      </c>
      <c r="T134">
        <v>100</v>
      </c>
      <c r="U134" s="11" t="s">
        <v>880</v>
      </c>
      <c r="V134" s="1" t="s">
        <v>772</v>
      </c>
      <c r="W134" s="1" t="s">
        <v>773</v>
      </c>
      <c r="X134" s="1" t="s">
        <v>773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768</v>
      </c>
      <c r="C135" s="15" t="s">
        <v>769</v>
      </c>
      <c r="D135" s="25" t="s">
        <v>770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775</v>
      </c>
      <c r="T135">
        <v>102</v>
      </c>
      <c r="U135" s="11" t="s">
        <v>840</v>
      </c>
      <c r="V135" s="1" t="s">
        <v>776</v>
      </c>
      <c r="W135" s="1" t="s">
        <v>774</v>
      </c>
      <c r="X135" s="1" t="s">
        <v>774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778</v>
      </c>
      <c r="C136" s="15" t="s">
        <v>777</v>
      </c>
      <c r="D136" s="25" t="s">
        <v>779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814</v>
      </c>
      <c r="V136" s="1" t="s">
        <v>806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781</v>
      </c>
      <c r="C137" s="15" t="s">
        <v>780</v>
      </c>
      <c r="D137" s="25" t="s">
        <v>779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815</v>
      </c>
      <c r="V137" s="1" t="s">
        <v>807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784</v>
      </c>
      <c r="C138" s="15" t="s">
        <v>785</v>
      </c>
      <c r="D138" s="25" t="s">
        <v>858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788</v>
      </c>
      <c r="T138" s="15">
        <v>108</v>
      </c>
      <c r="U138" s="11" t="s">
        <v>920</v>
      </c>
      <c r="V138" s="1" t="s">
        <v>790</v>
      </c>
      <c r="W138" s="1" t="s">
        <v>773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787</v>
      </c>
      <c r="C139" s="15" t="s">
        <v>786</v>
      </c>
      <c r="D139" s="25" t="s">
        <v>858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791</v>
      </c>
      <c r="T139" s="15">
        <v>100</v>
      </c>
      <c r="U139" s="11" t="s">
        <v>883</v>
      </c>
      <c r="V139" s="1" t="s">
        <v>793</v>
      </c>
      <c r="W139" s="15" t="s">
        <v>830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794</v>
      </c>
      <c r="C140" s="15" t="s">
        <v>795</v>
      </c>
      <c r="D140" s="25" t="s">
        <v>796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799</v>
      </c>
      <c r="T140" s="15">
        <v>102</v>
      </c>
      <c r="U140" s="11" t="s">
        <v>797</v>
      </c>
      <c r="V140" s="1" t="s">
        <v>798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816</v>
      </c>
      <c r="C141" s="15" t="s">
        <v>817</v>
      </c>
      <c r="D141" s="25" t="s">
        <v>409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695</v>
      </c>
      <c r="T141" s="15">
        <v>105</v>
      </c>
      <c r="U141" s="11" t="s">
        <v>827</v>
      </c>
      <c r="V141" s="1" t="s">
        <v>824</v>
      </c>
      <c r="W141" s="1" t="s">
        <v>694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819</v>
      </c>
      <c r="C142" s="15" t="s">
        <v>820</v>
      </c>
      <c r="D142" s="25" t="s">
        <v>499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799</v>
      </c>
      <c r="T142" s="15">
        <v>103</v>
      </c>
      <c r="U142" s="11" t="s">
        <v>826</v>
      </c>
      <c r="V142" s="1" t="s">
        <v>821</v>
      </c>
      <c r="W142" s="15" t="s">
        <v>829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822</v>
      </c>
      <c r="C143" s="15" t="s">
        <v>823</v>
      </c>
      <c r="D143" s="25" t="s">
        <v>409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799</v>
      </c>
      <c r="T143" s="15">
        <v>100</v>
      </c>
      <c r="U143" s="11" t="s">
        <v>828</v>
      </c>
      <c r="V143" s="1" t="s">
        <v>825</v>
      </c>
      <c r="W143" s="15" t="s">
        <v>829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173" priority="80" operator="notEqual">
      <formula>$E4</formula>
    </cfRule>
  </conditionalFormatting>
  <conditionalFormatting sqref="J4:N15 P38:Q68 P5:Q15 P17:Q35 P4 P70:Q122 J70:N122 J17:N35 J38:N68 N69 N136:N137">
    <cfRule type="cellIs" dxfId="172" priority="79" operator="equal">
      <formula>0</formula>
    </cfRule>
  </conditionalFormatting>
  <conditionalFormatting sqref="J69:M69 P69:Q69">
    <cfRule type="cellIs" dxfId="171" priority="43" operator="equal">
      <formula>0</formula>
    </cfRule>
  </conditionalFormatting>
  <conditionalFormatting sqref="I36">
    <cfRule type="cellIs" dxfId="170" priority="42" operator="notEqual">
      <formula>$E36</formula>
    </cfRule>
  </conditionalFormatting>
  <conditionalFormatting sqref="J36:N36 P36:Q36">
    <cfRule type="cellIs" dxfId="169" priority="41" operator="equal">
      <formula>0</formula>
    </cfRule>
  </conditionalFormatting>
  <conditionalFormatting sqref="I37">
    <cfRule type="cellIs" dxfId="168" priority="40" operator="notEqual">
      <formula>$E37</formula>
    </cfRule>
  </conditionalFormatting>
  <conditionalFormatting sqref="J37:N37 P37:Q37">
    <cfRule type="cellIs" dxfId="167" priority="39" operator="equal">
      <formula>0</formula>
    </cfRule>
  </conditionalFormatting>
  <conditionalFormatting sqref="H4:H15 H17:H122">
    <cfRule type="cellIs" dxfId="166" priority="35" operator="equal">
      <formula>1</formula>
    </cfRule>
    <cfRule type="cellIs" dxfId="165" priority="36" operator="equal">
      <formula>2</formula>
    </cfRule>
    <cfRule type="cellIs" dxfId="164" priority="37" operator="equal">
      <formula>3</formula>
    </cfRule>
    <cfRule type="cellIs" dxfId="163" priority="38" operator="greaterThanOrEqual">
      <formula>4</formula>
    </cfRule>
  </conditionalFormatting>
  <conditionalFormatting sqref="I16">
    <cfRule type="cellIs" dxfId="162" priority="32" operator="notEqual">
      <formula>$E16</formula>
    </cfRule>
  </conditionalFormatting>
  <conditionalFormatting sqref="J16:N16 P16:Q16">
    <cfRule type="cellIs" dxfId="161" priority="31" operator="equal">
      <formula>0</formula>
    </cfRule>
  </conditionalFormatting>
  <conditionalFormatting sqref="H16">
    <cfRule type="cellIs" dxfId="160" priority="27" operator="equal">
      <formula>1</formula>
    </cfRule>
    <cfRule type="cellIs" dxfId="159" priority="28" operator="equal">
      <formula>2</formula>
    </cfRule>
    <cfRule type="cellIs" dxfId="158" priority="29" operator="equal">
      <formula>3</formula>
    </cfRule>
    <cfRule type="cellIs" dxfId="157" priority="30" operator="greaterThanOrEqual">
      <formula>4</formula>
    </cfRule>
  </conditionalFormatting>
  <conditionalFormatting sqref="D1:D122 D144:D1048576">
    <cfRule type="containsText" dxfId="156" priority="26" operator="containsText" text="未完成">
      <formula>NOT(ISERROR(SEARCH("未完成",D1)))</formula>
    </cfRule>
  </conditionalFormatting>
  <conditionalFormatting sqref="O4:O134">
    <cfRule type="cellIs" dxfId="155" priority="25" operator="equal">
      <formula>0</formula>
    </cfRule>
  </conditionalFormatting>
  <conditionalFormatting sqref="I123:I135">
    <cfRule type="cellIs" dxfId="154" priority="24" operator="notEqual">
      <formula>$E123</formula>
    </cfRule>
  </conditionalFormatting>
  <conditionalFormatting sqref="J123:N134 P123:Q134">
    <cfRule type="cellIs" dxfId="153" priority="23" operator="equal">
      <formula>0</formula>
    </cfRule>
  </conditionalFormatting>
  <conditionalFormatting sqref="H123:H135">
    <cfRule type="cellIs" dxfId="152" priority="19" operator="equal">
      <formula>1</formula>
    </cfRule>
    <cfRule type="cellIs" dxfId="151" priority="20" operator="equal">
      <formula>2</formula>
    </cfRule>
    <cfRule type="cellIs" dxfId="150" priority="21" operator="equal">
      <formula>3</formula>
    </cfRule>
    <cfRule type="cellIs" dxfId="149" priority="22" operator="greaterThanOrEqual">
      <formula>4</formula>
    </cfRule>
  </conditionalFormatting>
  <conditionalFormatting sqref="O123:O134">
    <cfRule type="cellIs" dxfId="148" priority="17" operator="equal">
      <formula>0</formula>
    </cfRule>
  </conditionalFormatting>
  <conditionalFormatting sqref="D123:D135">
    <cfRule type="containsText" dxfId="147" priority="16" operator="containsText" text="未完成">
      <formula>NOT(ISERROR(SEARCH("未完成",D123)))</formula>
    </cfRule>
  </conditionalFormatting>
  <conditionalFormatting sqref="O135">
    <cfRule type="cellIs" dxfId="146" priority="15" operator="equal">
      <formula>0</formula>
    </cfRule>
  </conditionalFormatting>
  <conditionalFormatting sqref="J135:N135 P135:Q135">
    <cfRule type="cellIs" dxfId="145" priority="14" operator="equal">
      <formula>0</formula>
    </cfRule>
  </conditionalFormatting>
  <conditionalFormatting sqref="O135">
    <cfRule type="cellIs" dxfId="144" priority="13" operator="equal">
      <formula>0</formula>
    </cfRule>
  </conditionalFormatting>
  <conditionalFormatting sqref="J136:M137 J138:N143 P136:Q143">
    <cfRule type="cellIs" dxfId="143" priority="11" operator="equal">
      <formula>0</formula>
    </cfRule>
  </conditionalFormatting>
  <conditionalFormatting sqref="H136:H143">
    <cfRule type="cellIs" dxfId="142" priority="7" operator="equal">
      <formula>1</formula>
    </cfRule>
    <cfRule type="cellIs" dxfId="141" priority="8" operator="equal">
      <formula>2</formula>
    </cfRule>
    <cfRule type="cellIs" dxfId="140" priority="9" operator="equal">
      <formula>3</formula>
    </cfRule>
    <cfRule type="cellIs" dxfId="139" priority="10" operator="greaterThanOrEqual">
      <formula>4</formula>
    </cfRule>
  </conditionalFormatting>
  <conditionalFormatting sqref="O136:O143">
    <cfRule type="cellIs" dxfId="138" priority="5" operator="equal">
      <formula>0</formula>
    </cfRule>
  </conditionalFormatting>
  <conditionalFormatting sqref="D136:D137 D139:D143">
    <cfRule type="containsText" dxfId="137" priority="4" operator="containsText" text="未完成">
      <formula>NOT(ISERROR(SEARCH("未完成",D136)))</formula>
    </cfRule>
  </conditionalFormatting>
  <conditionalFormatting sqref="I136:I137 I69">
    <cfRule type="cellIs" dxfId="136" priority="2" operator="notEqual">
      <formula>$E69</formula>
    </cfRule>
  </conditionalFormatting>
  <conditionalFormatting sqref="D138">
    <cfRule type="containsText" dxfId="135" priority="1" operator="containsText" text="未完成">
      <formula>NOT(ISERROR(SEARCH("未完成",D138)))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12" sqref="U12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397</v>
      </c>
      <c r="E1" s="13" t="s">
        <v>188</v>
      </c>
      <c r="F1" s="13" t="s">
        <v>189</v>
      </c>
      <c r="G1" s="13" t="s">
        <v>190</v>
      </c>
      <c r="H1" s="35" t="s">
        <v>446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678</v>
      </c>
      <c r="P1" s="17" t="s">
        <v>329</v>
      </c>
      <c r="Q1" s="16" t="s">
        <v>448</v>
      </c>
      <c r="R1" s="13" t="s">
        <v>312</v>
      </c>
      <c r="S1" s="13" t="s">
        <v>311</v>
      </c>
      <c r="T1" s="13" t="s">
        <v>378</v>
      </c>
      <c r="U1" s="13" t="s">
        <v>345</v>
      </c>
      <c r="V1" s="13" t="s">
        <v>301</v>
      </c>
      <c r="W1" s="13" t="s">
        <v>377</v>
      </c>
      <c r="X1" s="13" t="s">
        <v>451</v>
      </c>
      <c r="Y1" s="40" t="s">
        <v>477</v>
      </c>
      <c r="Z1" s="14" t="s">
        <v>191</v>
      </c>
      <c r="AA1" s="23" t="s">
        <v>356</v>
      </c>
      <c r="AB1" s="28" t="s">
        <v>359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358</v>
      </c>
      <c r="I2" s="4" t="s">
        <v>316</v>
      </c>
      <c r="J2" s="18" t="s">
        <v>316</v>
      </c>
      <c r="K2" s="18" t="s">
        <v>316</v>
      </c>
      <c r="L2" s="18" t="s">
        <v>346</v>
      </c>
      <c r="M2" s="18" t="s">
        <v>346</v>
      </c>
      <c r="N2" s="18" t="s">
        <v>346</v>
      </c>
      <c r="O2" s="18" t="s">
        <v>676</v>
      </c>
      <c r="P2" s="18" t="s">
        <v>316</v>
      </c>
      <c r="Q2" s="18" t="s">
        <v>449</v>
      </c>
      <c r="R2" s="4" t="s">
        <v>313</v>
      </c>
      <c r="S2" s="4" t="s">
        <v>178</v>
      </c>
      <c r="T2" s="4" t="s">
        <v>480</v>
      </c>
      <c r="U2" s="4" t="s">
        <v>509</v>
      </c>
      <c r="V2" s="10" t="s">
        <v>178</v>
      </c>
      <c r="W2" s="4" t="s">
        <v>178</v>
      </c>
      <c r="X2" s="4" t="s">
        <v>452</v>
      </c>
      <c r="Y2" s="41" t="s">
        <v>478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398</v>
      </c>
      <c r="E3" s="2" t="s">
        <v>181</v>
      </c>
      <c r="F3" s="2" t="s">
        <v>182</v>
      </c>
      <c r="G3" s="2" t="s">
        <v>183</v>
      </c>
      <c r="H3" s="36" t="s">
        <v>447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677</v>
      </c>
      <c r="P3" s="20" t="s">
        <v>331</v>
      </c>
      <c r="Q3" s="37" t="s">
        <v>450</v>
      </c>
      <c r="R3" s="6" t="s">
        <v>314</v>
      </c>
      <c r="S3" s="2" t="s">
        <v>184</v>
      </c>
      <c r="T3" s="2" t="s">
        <v>379</v>
      </c>
      <c r="U3" s="6" t="s">
        <v>300</v>
      </c>
      <c r="V3" s="6" t="s">
        <v>302</v>
      </c>
      <c r="W3" s="6" t="s">
        <v>319</v>
      </c>
      <c r="X3" s="6" t="s">
        <v>453</v>
      </c>
      <c r="Y3" s="42" t="s">
        <v>479</v>
      </c>
      <c r="Z3" s="2" t="s">
        <v>185</v>
      </c>
      <c r="AA3" s="26" t="s">
        <v>357</v>
      </c>
      <c r="AB3" s="26" t="s">
        <v>360</v>
      </c>
    </row>
    <row r="4" spans="1:28" ht="24" x14ac:dyDescent="0.15">
      <c r="A4">
        <v>53100000</v>
      </c>
      <c r="B4" s="22" t="s">
        <v>361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884</v>
      </c>
      <c r="V4" s="7" t="s">
        <v>340</v>
      </c>
      <c r="W4" s="15" t="s">
        <v>362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373</v>
      </c>
      <c r="V5" s="7" t="s">
        <v>332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364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752</v>
      </c>
      <c r="T6" s="1">
        <v>-1</v>
      </c>
      <c r="U6" s="11" t="s">
        <v>885</v>
      </c>
      <c r="V6" s="7" t="s">
        <v>789</v>
      </c>
      <c r="W6" s="15" t="s">
        <v>363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365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782</v>
      </c>
      <c r="V7" s="7" t="s">
        <v>783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366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652</v>
      </c>
      <c r="V8" s="7" t="s">
        <v>375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367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905</v>
      </c>
      <c r="V9" s="7" t="s">
        <v>372</v>
      </c>
      <c r="W9" s="15" t="s">
        <v>368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507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508</v>
      </c>
      <c r="T10" s="1">
        <v>-1</v>
      </c>
      <c r="U10" s="11" t="s">
        <v>511</v>
      </c>
      <c r="V10" s="7" t="s">
        <v>510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561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563</v>
      </c>
      <c r="T11" s="1">
        <v>-1</v>
      </c>
      <c r="U11" s="11" t="s">
        <v>564</v>
      </c>
      <c r="V11" s="7" t="s">
        <v>562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745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744</v>
      </c>
      <c r="T12" s="1">
        <v>-1</v>
      </c>
      <c r="U12" s="11" t="s">
        <v>938</v>
      </c>
      <c r="V12" s="7" t="s">
        <v>846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843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842</v>
      </c>
      <c r="T13" s="1">
        <v>-1</v>
      </c>
      <c r="U13" s="11" t="s">
        <v>937</v>
      </c>
      <c r="V13" s="7" t="s">
        <v>847</v>
      </c>
      <c r="W13" s="15" t="s">
        <v>841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848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849</v>
      </c>
      <c r="T14">
        <v>-1</v>
      </c>
      <c r="U14" s="11" t="s">
        <v>844</v>
      </c>
      <c r="V14" s="7" t="s">
        <v>845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856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579</v>
      </c>
      <c r="T15" s="1">
        <v>-1</v>
      </c>
      <c r="U15" s="11" t="s">
        <v>908</v>
      </c>
      <c r="V15" s="7" t="s">
        <v>855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J4:Q13 J15:Q15">
    <cfRule type="cellIs" dxfId="103" priority="52" operator="equal">
      <formula>0</formula>
    </cfRule>
  </conditionalFormatting>
  <conditionalFormatting sqref="P4:Q8">
    <cfRule type="cellIs" dxfId="102" priority="48" operator="equal">
      <formula>0</formula>
    </cfRule>
  </conditionalFormatting>
  <conditionalFormatting sqref="J4:Q4 O4:O13 O15">
    <cfRule type="cellIs" dxfId="101" priority="47" operator="equal">
      <formula>0</formula>
    </cfRule>
  </conditionalFormatting>
  <conditionalFormatting sqref="I4">
    <cfRule type="cellIs" dxfId="100" priority="46" operator="notEqual">
      <formula>$E4</formula>
    </cfRule>
  </conditionalFormatting>
  <conditionalFormatting sqref="J4:Q4 O4:O13 O15">
    <cfRule type="cellIs" dxfId="99" priority="45" operator="equal">
      <formula>0</formula>
    </cfRule>
  </conditionalFormatting>
  <conditionalFormatting sqref="I5">
    <cfRule type="cellIs" dxfId="98" priority="44" operator="notEqual">
      <formula>$E5</formula>
    </cfRule>
  </conditionalFormatting>
  <conditionalFormatting sqref="J5:Q5">
    <cfRule type="cellIs" dxfId="97" priority="43" operator="equal">
      <formula>0</formula>
    </cfRule>
  </conditionalFormatting>
  <conditionalFormatting sqref="I6">
    <cfRule type="cellIs" dxfId="96" priority="42" operator="notEqual">
      <formula>$E6</formula>
    </cfRule>
  </conditionalFormatting>
  <conditionalFormatting sqref="J6:Q6">
    <cfRule type="cellIs" dxfId="95" priority="41" operator="equal">
      <formula>0</formula>
    </cfRule>
  </conditionalFormatting>
  <conditionalFormatting sqref="I7">
    <cfRule type="cellIs" dxfId="94" priority="40" operator="notEqual">
      <formula>$E7</formula>
    </cfRule>
  </conditionalFormatting>
  <conditionalFormatting sqref="J7:Q7">
    <cfRule type="cellIs" dxfId="93" priority="39" operator="equal">
      <formula>0</formula>
    </cfRule>
  </conditionalFormatting>
  <conditionalFormatting sqref="I8">
    <cfRule type="cellIs" dxfId="92" priority="38" operator="notEqual">
      <formula>$E8</formula>
    </cfRule>
  </conditionalFormatting>
  <conditionalFormatting sqref="J8:Q8">
    <cfRule type="cellIs" dxfId="91" priority="37" operator="equal">
      <formula>0</formula>
    </cfRule>
  </conditionalFormatting>
  <conditionalFormatting sqref="I9:I13 I15">
    <cfRule type="cellIs" dxfId="90" priority="36" operator="notEqual">
      <formula>$E9</formula>
    </cfRule>
  </conditionalFormatting>
  <conditionalFormatting sqref="J9:Q13 J15:Q15">
    <cfRule type="cellIs" dxfId="89" priority="35" operator="equal">
      <formula>0</formula>
    </cfRule>
  </conditionalFormatting>
  <conditionalFormatting sqref="H5:H13 H15">
    <cfRule type="cellIs" dxfId="88" priority="18" operator="equal">
      <formula>1</formula>
    </cfRule>
    <cfRule type="cellIs" dxfId="87" priority="19" operator="equal">
      <formula>2</formula>
    </cfRule>
    <cfRule type="cellIs" dxfId="86" priority="20" operator="equal">
      <formula>3</formula>
    </cfRule>
    <cfRule type="cellIs" dxfId="85" priority="21" operator="greaterThanOrEqual">
      <formula>4</formula>
    </cfRule>
  </conditionalFormatting>
  <conditionalFormatting sqref="H4">
    <cfRule type="cellIs" dxfId="84" priority="14" operator="equal">
      <formula>1</formula>
    </cfRule>
    <cfRule type="cellIs" dxfId="83" priority="15" operator="equal">
      <formula>2</formula>
    </cfRule>
    <cfRule type="cellIs" dxfId="82" priority="16" operator="equal">
      <formula>3</formula>
    </cfRule>
    <cfRule type="cellIs" dxfId="81" priority="17" operator="greaterThanOrEqual">
      <formula>4</formula>
    </cfRule>
  </conditionalFormatting>
  <conditionalFormatting sqref="L10:L13 L15">
    <cfRule type="cellIs" dxfId="80" priority="13" operator="equal">
      <formula>0</formula>
    </cfRule>
  </conditionalFormatting>
  <conditionalFormatting sqref="I14">
    <cfRule type="cellIs" dxfId="79" priority="9" operator="notEqual">
      <formula>$E14</formula>
    </cfRule>
  </conditionalFormatting>
  <conditionalFormatting sqref="H14">
    <cfRule type="cellIs" dxfId="78" priority="4" operator="equal">
      <formula>1</formula>
    </cfRule>
    <cfRule type="cellIs" dxfId="77" priority="5" operator="equal">
      <formula>2</formula>
    </cfRule>
    <cfRule type="cellIs" dxfId="76" priority="6" operator="equal">
      <formula>3</formula>
    </cfRule>
    <cfRule type="cellIs" dxfId="75" priority="7" operator="greaterThanOrEqual">
      <formula>4</formula>
    </cfRule>
  </conditionalFormatting>
  <conditionalFormatting sqref="P14:Q14 J14:N14">
    <cfRule type="cellIs" dxfId="74" priority="2" operator="equal">
      <formula>0</formula>
    </cfRule>
  </conditionalFormatting>
  <conditionalFormatting sqref="O14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Q5" sqref="Q5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397</v>
      </c>
      <c r="E1" s="13" t="s">
        <v>188</v>
      </c>
      <c r="F1" s="13" t="s">
        <v>189</v>
      </c>
      <c r="G1" s="13" t="s">
        <v>190</v>
      </c>
      <c r="H1" s="35" t="s">
        <v>446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678</v>
      </c>
      <c r="P1" s="17" t="s">
        <v>329</v>
      </c>
      <c r="Q1" s="16" t="s">
        <v>448</v>
      </c>
      <c r="R1" s="13" t="s">
        <v>312</v>
      </c>
      <c r="S1" s="13" t="s">
        <v>311</v>
      </c>
      <c r="T1" s="13" t="s">
        <v>378</v>
      </c>
      <c r="U1" s="13" t="s">
        <v>345</v>
      </c>
      <c r="V1" s="13" t="s">
        <v>301</v>
      </c>
      <c r="W1" s="13" t="s">
        <v>377</v>
      </c>
      <c r="X1" s="13" t="s">
        <v>451</v>
      </c>
      <c r="Y1" s="40" t="s">
        <v>477</v>
      </c>
      <c r="Z1" s="14" t="s">
        <v>191</v>
      </c>
      <c r="AA1" s="23" t="s">
        <v>356</v>
      </c>
      <c r="AB1" s="28" t="s">
        <v>359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358</v>
      </c>
      <c r="I2" s="4" t="s">
        <v>316</v>
      </c>
      <c r="J2" s="18" t="s">
        <v>316</v>
      </c>
      <c r="K2" s="18" t="s">
        <v>316</v>
      </c>
      <c r="L2" s="18" t="s">
        <v>346</v>
      </c>
      <c r="M2" s="18" t="s">
        <v>346</v>
      </c>
      <c r="N2" s="18" t="s">
        <v>346</v>
      </c>
      <c r="O2" s="18" t="s">
        <v>676</v>
      </c>
      <c r="P2" s="18" t="s">
        <v>316</v>
      </c>
      <c r="Q2" s="18" t="s">
        <v>449</v>
      </c>
      <c r="R2" s="4" t="s">
        <v>313</v>
      </c>
      <c r="S2" s="4" t="s">
        <v>178</v>
      </c>
      <c r="T2" s="4" t="s">
        <v>480</v>
      </c>
      <c r="U2" s="4" t="s">
        <v>318</v>
      </c>
      <c r="V2" s="10" t="s">
        <v>178</v>
      </c>
      <c r="W2" s="4" t="s">
        <v>178</v>
      </c>
      <c r="X2" s="4" t="s">
        <v>452</v>
      </c>
      <c r="Y2" s="41" t="s">
        <v>478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398</v>
      </c>
      <c r="E3" s="2" t="s">
        <v>181</v>
      </c>
      <c r="F3" s="2" t="s">
        <v>182</v>
      </c>
      <c r="G3" s="2" t="s">
        <v>183</v>
      </c>
      <c r="H3" s="36" t="s">
        <v>447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677</v>
      </c>
      <c r="P3" s="20" t="s">
        <v>331</v>
      </c>
      <c r="Q3" s="37" t="s">
        <v>450</v>
      </c>
      <c r="R3" s="6" t="s">
        <v>314</v>
      </c>
      <c r="S3" s="2" t="s">
        <v>184</v>
      </c>
      <c r="T3" s="2" t="s">
        <v>379</v>
      </c>
      <c r="U3" s="6" t="s">
        <v>300</v>
      </c>
      <c r="V3" s="6" t="s">
        <v>302</v>
      </c>
      <c r="W3" s="6" t="s">
        <v>319</v>
      </c>
      <c r="X3" s="6" t="s">
        <v>453</v>
      </c>
      <c r="Y3" s="42" t="s">
        <v>479</v>
      </c>
      <c r="Z3" s="2" t="s">
        <v>185</v>
      </c>
      <c r="AA3" s="26" t="s">
        <v>357</v>
      </c>
      <c r="AB3" s="26" t="s">
        <v>360</v>
      </c>
    </row>
    <row r="4" spans="1:28" ht="36" x14ac:dyDescent="0.15">
      <c r="A4">
        <v>53200100</v>
      </c>
      <c r="B4" s="22" t="s">
        <v>423</v>
      </c>
      <c r="C4" s="15" t="s">
        <v>424</v>
      </c>
      <c r="D4" s="25" t="s">
        <v>412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887</v>
      </c>
      <c r="V4" s="7" t="s">
        <v>374</v>
      </c>
      <c r="W4" s="15" t="s">
        <v>350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416</v>
      </c>
      <c r="C5" s="1" t="s">
        <v>417</v>
      </c>
      <c r="D5" s="25" t="s">
        <v>415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888</v>
      </c>
      <c r="V5" s="7" t="s">
        <v>376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425</v>
      </c>
      <c r="C6" s="1" t="s">
        <v>426</v>
      </c>
      <c r="D6" s="25" t="s">
        <v>402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445</v>
      </c>
      <c r="V6" s="31" t="s">
        <v>420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419</v>
      </c>
      <c r="C7" s="1" t="s">
        <v>418</v>
      </c>
      <c r="D7" s="25" t="s">
        <v>422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421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428</v>
      </c>
      <c r="C8" s="1" t="s">
        <v>430</v>
      </c>
      <c r="D8" s="25" t="s">
        <v>431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886</v>
      </c>
      <c r="V8" s="7" t="s">
        <v>385</v>
      </c>
      <c r="W8" s="1" t="s">
        <v>429</v>
      </c>
      <c r="X8" s="1" t="s">
        <v>429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432</v>
      </c>
      <c r="C9" s="1" t="s">
        <v>433</v>
      </c>
      <c r="D9" s="25" t="s">
        <v>434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906</v>
      </c>
      <c r="V9" s="7" t="s">
        <v>334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384</v>
      </c>
    </row>
    <row r="10" spans="1:11" x14ac:dyDescent="0.15">
      <c r="A10" t="s">
        <v>386</v>
      </c>
      <c r="B10" t="s">
        <v>387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404</v>
      </c>
    </row>
    <row r="2" spans="1:2" x14ac:dyDescent="0.15">
      <c r="A2" t="s">
        <v>403</v>
      </c>
      <c r="B2">
        <f>COUNTIF(标准!D:D,"*单伤*")</f>
        <v>0</v>
      </c>
    </row>
    <row r="3" spans="1:2" x14ac:dyDescent="0.15">
      <c r="A3" t="s">
        <v>405</v>
      </c>
      <c r="B3">
        <f>COUNTIF(标准!D:D,"*群伤*")</f>
        <v>0</v>
      </c>
    </row>
    <row r="4" spans="1:2" x14ac:dyDescent="0.15">
      <c r="A4" t="s">
        <v>406</v>
      </c>
      <c r="B4">
        <f>COUNTIF(标准!D:D,"*单治*")</f>
        <v>0</v>
      </c>
    </row>
    <row r="5" spans="1:2" x14ac:dyDescent="0.15">
      <c r="A5" t="s">
        <v>413</v>
      </c>
      <c r="B5">
        <f>COUNTIF(标准!D:D,"*群治*")</f>
        <v>0</v>
      </c>
    </row>
    <row r="6" spans="1:2" x14ac:dyDescent="0.15">
      <c r="A6" t="s">
        <v>407</v>
      </c>
      <c r="B6">
        <f>COUNTIF(标准!D:D,"*正状*")</f>
        <v>0</v>
      </c>
    </row>
    <row r="7" spans="1:2" x14ac:dyDescent="0.15">
      <c r="A7" t="s">
        <v>408</v>
      </c>
      <c r="B7">
        <f>COUNTIF(标准!D:D,"*负状*")</f>
        <v>0</v>
      </c>
    </row>
    <row r="8" spans="1:2" x14ac:dyDescent="0.15">
      <c r="A8" t="s">
        <v>409</v>
      </c>
      <c r="B8">
        <f>COUNTIF(标准!D:D,"*手牌*")</f>
        <v>21</v>
      </c>
    </row>
    <row r="9" spans="1:2" x14ac:dyDescent="0.15">
      <c r="A9" t="s">
        <v>437</v>
      </c>
      <c r="B9">
        <f>COUNTIF(标准!D:D,"*陷阱*")</f>
        <v>8</v>
      </c>
    </row>
    <row r="10" spans="1:2" x14ac:dyDescent="0.15">
      <c r="A10" t="s">
        <v>410</v>
      </c>
      <c r="B10">
        <f>COUNTIF(标准!D:D,"*地形*")</f>
        <v>7</v>
      </c>
    </row>
    <row r="11" spans="1:2" x14ac:dyDescent="0.15">
      <c r="A11" t="s">
        <v>411</v>
      </c>
      <c r="B11">
        <f>COUNTIF(标准!D:D,"*属性*")</f>
        <v>12</v>
      </c>
    </row>
    <row r="12" spans="1:2" x14ac:dyDescent="0.15">
      <c r="A12" t="s">
        <v>498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2017-07-08T05:06:07Z</dcterms:modified>
</cp:coreProperties>
</file>