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Q12" i="7" l="1"/>
  <c r="AI12" i="7"/>
  <c r="AD12" i="7"/>
  <c r="U12" i="7" s="1"/>
  <c r="I12" i="7" s="1"/>
  <c r="AQ333" i="1" l="1"/>
  <c r="AI333" i="1"/>
  <c r="AD333" i="1"/>
  <c r="U333" i="1" s="1"/>
  <c r="I333" i="1" s="1"/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3" i="7"/>
  <c r="AI14" i="7"/>
  <c r="AI15" i="7"/>
  <c r="AI16" i="7"/>
  <c r="AI17" i="7"/>
  <c r="AI18" i="7"/>
  <c r="AI19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19" i="7"/>
  <c r="U19" i="7" s="1"/>
  <c r="I19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7" i="7"/>
  <c r="AQ320" i="1" l="1"/>
  <c r="AQ319" i="1"/>
  <c r="I320" i="1" l="1"/>
  <c r="I319" i="1"/>
  <c r="AQ15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9" i="7" l="1"/>
  <c r="AQ5" i="7" l="1"/>
  <c r="AQ8" i="7" l="1"/>
  <c r="AQ7" i="7" l="1"/>
  <c r="I109" i="1" l="1"/>
  <c r="AQ6" i="7" l="1"/>
  <c r="AQ16" i="7"/>
  <c r="AQ13" i="7"/>
  <c r="AQ14" i="7"/>
  <c r="AQ18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<sst xmlns="http://schemas.openxmlformats.org/spreadsheetml/2006/main" count="2591" uniqueCount="1190">
  <si>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</si>
  <si>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</si>
  <si>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</si>
  <si>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</si>
  <si>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</si>
  <si>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</si>
  <si>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</si>
  <si>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</si>
  <si>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</si>
  <si>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</si>
  <si>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</si>
  <si>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</si>
  <si>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</si>
  <si>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</si>
  <si>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</si>
  <si>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</si>
  <si>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</si>
  <si>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</si>
  <si>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</si>
  <si>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</si>
  <si>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</si>
  <si>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</si>
  <si>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</si>
  <si>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</si>
  <si>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</si>
  <si>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</si>
  <si>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</si>
  <si>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</si>
  <si>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</si>
  <si>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</si>
  <si>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</si>
  <si>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</si>
  <si>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</si>
  <si>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</si>
  <si>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</si>
  <si>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</si>
  <si>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</si>
  <si>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</si>
  <si>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</si>
  <si>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</si>
  <si>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</si>
  <si>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</si>
  <si>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</si>
  <si>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</si>
  <si>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</si>
  <si>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</si>
  <si>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</si>
  <si>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</si>
  <si>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</si>
  <si>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</si>
  <si>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</si>
  <si>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</si>
  <si>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</si>
  <si>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</si>
  <si>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</si>
  <si>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</si>
  <si>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</si>
  <si>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</si>
  <si>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</si>
  <si>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</si>
  <si>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</si>
  <si>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</si>
  <si>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</si>
  <si>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</si>
  <si>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</si>
  <si>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</si>
  <si>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</si>
  <si>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</si>
  <si>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</si>
  <si>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</si>
  <si>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</si>
  <si>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</si>
  <si>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</si>
  <si>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</si>
  <si>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</si>
  <si>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</si>
  <si>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</si>
  <si>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</si>
  <si>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</si>
  <si>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</si>
  <si>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</si>
  <si>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</si>
  <si>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</si>
  <si>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</si>
  <si>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</si>
  <si>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</si>
  <si>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</si>
  <si>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</si>
  <si>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</si>
  <si>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</si>
  <si>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</si>
  <si>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</si>
  <si>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</si>
  <si>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</si>
  <si>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</si>
  <si>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</si>
  <si>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</si>
  <si>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</si>
  <si>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</si>
  <si>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</si>
  <si>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</si>
  <si>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</si>
  <si>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</si>
  <si>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</si>
  <si>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</si>
  <si>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</si>
  <si>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</si>
  <si>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</si>
  <si>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</si>
  <si>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</si>
  <si>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</si>
  <si>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</si>
  <si>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</si>
  <si>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</si>
  <si>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</si>
  <si>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</si>
  <si>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</si>
  <si>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</si>
  <si>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</si>
  <si>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</si>
  <si>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</si>
  <si>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</si>
  <si>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</si>
  <si>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</si>
  <si>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</si>
  <si>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</si>
  <si>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</si>
  <si>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</si>
  <si>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</si>
  <si>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</si>
  <si>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</si>
  <si>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</si>
  <si>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</si>
  <si>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</si>
  <si>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</si>
  <si>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</si>
  <si>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</si>
  <si>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</si>
  <si>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</si>
  <si>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</si>
  <si>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</si>
  <si>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</si>
  <si>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</si>
  <si>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</si>
  <si>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</si>
  <si>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</si>
  <si>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</si>
  <si>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</si>
  <si>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</si>
  <si>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</si>
  <si>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</si>
  <si>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</si>
  <si>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</si>
  <si>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</si>
  <si>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</si>
  <si>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</si>
  <si>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</si>
  <si>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</si>
  <si>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</si>
  <si>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</si>
  <si>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</si>
  <si>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</si>
  <si>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</si>
  <si>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</si>
  <si>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</si>
  <si>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</si>
  <si>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</si>
  <si>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</si>
  <si>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</si>
  <si>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</si>
  <si>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</si>
  <si>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</si>
  <si>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</si>
  <si>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</si>
  <si>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</si>
  <si>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</si>
  <si>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</si>
  <si>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</si>
  <si>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</si>
  <si>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</si>
  <si>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</si>
  <si>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</si>
  <si>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</si>
  <si>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</si>
  <si>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</si>
  <si>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</si>
  <si>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</si>
  <si>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</si>
  <si>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</si>
  <si>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</si>
  <si>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</si>
  <si>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</si>
  <si>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</si>
  <si>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</si>
  <si>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</si>
  <si>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</si>
  <si>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</si>
  <si>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</si>
  <si>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</si>
  <si>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</si>
  <si>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</si>
  <si>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</si>
  <si>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</si>
  <si>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</si>
  <si>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</si>
  <si>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</si>
  <si>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</si>
  <si>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</si>
  <si>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</si>
  <si>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</si>
  <si>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</si>
  <si>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</si>
  <si>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</si>
  <si>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</si>
  <si>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</si>
  <si>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</si>
  <si>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</si>
  <si>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</si>
  <si>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</si>
  <si>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</si>
  <si>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</si>
  <si>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</si>
  <si>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</si>
  <si>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</si>
  <si>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</si>
  <si>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</si>
  <si>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</si>
  <si>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</si>
  <si>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</si>
  <si>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</si>
  <si>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</si>
  <si>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</si>
  <si>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</si>
  <si>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</si>
  <si>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</si>
  <si>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</si>
  <si>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</si>
  <si>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</si>
  <si>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</si>
  <si>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</si>
  <si>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</si>
  <si>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</si>
  <si>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</si>
  <si>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</si>
  <si>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</si>
  <si>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</si>
  <si>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</si>
  <si>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</si>
  <si>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</si>
  <si>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</si>
  <si>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</si>
  <si>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</si>
  <si>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</si>
  <si>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</si>
  <si>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</si>
  <si>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</si>
  <si>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</si>
  <si>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</si>
  <si>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</si>
  <si>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</si>
  <si>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</si>
  <si>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</si>
  <si>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</si>
  <si>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</si>
  <si>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</si>
  <si>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</si>
  <si>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</si>
  <si>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</si>
  <si>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</si>
  <si>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</si>
  <si>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</si>
  <si>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</si>
  <si>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</si>
  <si>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</si>
  <si>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</si>
  <si>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</si>
  <si>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</si>
  <si>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</si>
  <si>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</si>
  <si>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</si>
  <si>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</si>
  <si>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</si>
  <si>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</si>
  <si>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</si>
  <si>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</si>
  <si>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</si>
  <si>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</si>
  <si>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</si>
  <si>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</si>
  <si>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</si>
  <si>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</si>
  <si>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</si>
  <si>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</si>
  <si>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</si>
  <si>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</si>
  <si>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</si>
  <si>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</si>
  <si>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</si>
  <si>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</si>
  <si>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</si>
  <si>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</si>
  <si>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</si>
  <si>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</si>
  <si>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</si>
  <si>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</si>
  <si>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</si>
  <si>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</si>
  <si>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</si>
  <si>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</si>
  <si>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</si>
  <si>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</si>
  <si>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</si>
  <si>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</si>
  <si>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</si>
  <si>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</si>
  <si>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</si>
  <si>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</si>
  <si>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</si>
  <si>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</si>
  <si>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</si>
  <si>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</si>
  <si>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</si>
  <si>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</si>
  <si>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</si>
  <si>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</si>
  <si>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</si>
  <si>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</si>
  <si>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</si>
  <si>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</si>
  <si>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</si>
  <si>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</si>
  <si>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</si>
  <si>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</si>
  <si>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</si>
  <si>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</si>
  <si>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</si>
  <si>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</si>
  <si>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</si>
  <si>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</si>
  <si>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</si>
  <si>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</si>
  <si>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</si>
  <si>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</si>
  <si>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</si>
  <si>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</si>
  <si>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</si>
  <si>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</si>
  <si>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</si>
  <si>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</si>
  <si>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</si>
  <si>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</si>
  <si>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</si>
  <si>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</si>
  <si>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</si>
  <si>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</si>
  <si>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</si>
  <si>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</si>
  <si>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</si>
  <si>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</si>
  <si>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</si>
  <si>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</si>
  <si>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</si>
  <si>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</si>
  <si>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</si>
  <si>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</si>
  <si>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</si>
  <si>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</si>
  <si>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</si>
  <si>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</si>
  <si>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</si>
  <si>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</si>
  <si>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</si>
  <si>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</si>
  <si>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</si>
  <si>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</si>
  <si>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</si>
  <si>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</si>
  <si>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</si>
  <si>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</si>
  <si>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</si>
  <si>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</si>
  <si>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</si>
  <si>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</si>
  <si>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</si>
  <si>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</si>
  <si>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</si>
  <si>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</si>
  <si>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</si>
  <si>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</si>
  <si>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</si>
  <si>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</si>
  <si>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</si>
  <si>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</si>
  <si>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</si>
  <si>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</si>
  <si>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</si>
  <si>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</si>
  <si>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</si>
  <si>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</si>
  <si>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</si>
  <si>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</si>
  <si>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</si>
  <si>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</si>
  <si>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</si>
  <si>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</si>
  <si>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</si>
  <si>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</si>
  <si>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</si>
  <si>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</si>
  <si>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</si>
  <si>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</si>
  <si>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</si>
  <si>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</si>
  <si>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</si>
  <si>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</si>
  <si>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</si>
  <si>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</si>
  <si>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</si>
  <si>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</si>
  <si>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</si>
  <si>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</si>
  <si>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</si>
  <si>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</si>
  <si>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</si>
  <si>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</si>
  <si>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</si>
  <si>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</si>
  <si>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</si>
  <si>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</si>
  <si>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</si>
  <si>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</si>
  <si>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</si>
  <si>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</si>
  <si>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</si>
  <si>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</si>
  <si>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</si>
  <si>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</si>
  <si>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</si>
  <si>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</si>
  <si>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</si>
  <si>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</si>
  <si>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</si>
  <si>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</si>
  <si>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</si>
  <si>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</si>
  <si>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</si>
  <si>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</si>
  <si>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</si>
  <si>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</si>
  <si>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</si>
  <si>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</si>
  <si>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</si>
  <si>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</si>
  <si>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</si>
  <si>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</si>
  <si>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</si>
  <si>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</si>
  <si>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</si>
  <si>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</si>
  <si>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</si>
  <si>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</si>
  <si>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</si>
  <si>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</si>
  <si>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</si>
  <si>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</si>
  <si>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</si>
  <si>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</si>
  <si>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</si>
  <si>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</si>
  <si>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</si>
  <si>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</si>
  <si>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</si>
  <si>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</si>
  <si>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</si>
  <si>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</si>
  <si>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</si>
  <si>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</si>
  <si>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</si>
  <si>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</si>
  <si>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</si>
  <si>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</si>
  <si>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</si>
  <si>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</si>
  <si>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</si>
  <si>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</si>
  <si>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</si>
  <si>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</si>
  <si>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</si>
  <si>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</si>
  <si>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</si>
  <si>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</si>
  <si>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</si>
  <si>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</si>
  <si>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</si>
  <si>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</si>
  <si>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</si>
  <si>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</si>
  <si>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</si>
  <si>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</si>
  <si>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</si>
  <si>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</si>
  <si>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</si>
  <si>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</si>
  <si>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</si>
  <si>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</si>
  <si>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</si>
  <si>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</si>
  <si>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</si>
  <si>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</si>
  <si>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</si>
  <si>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</si>
  <si>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</si>
  <si>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</si>
  <si>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</si>
  <si>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</si>
  <si>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</si>
  <si>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</si>
  <si>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</si>
  <si>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</si>
  <si>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</si>
  <si>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</si>
  <si>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</si>
  <si>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</si>
  <si>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</si>
  <si>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</si>
  <si>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</si>
  <si>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</si>
  <si>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</si>
  <si>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</si>
  <si>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</si>
  <si>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</si>
  <si>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</si>
  <si>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</si>
  <si>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</si>
  <si>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</si>
  <si>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</si>
  <si>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</si>
  <si>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</si>
  <si>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</si>
  <si>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</si>
  <si>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</si>
  <si>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</si>
  <si>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</si>
  <si>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</si>
  <si>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</si>
  <si>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</si>
  <si>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</si>
  <si>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</si>
  <si>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</si>
  <si>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</si>
  <si>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</si>
  <si>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</si>
  <si>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</si>
  <si>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</si>
  <si>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</si>
  <si>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</si>
  <si>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</si>
  <si>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</si>
  <si>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</si>
  <si>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</si>
  <si>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</si>
  <si>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</si>
  <si>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</si>
  <si>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</si>
  <si>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</si>
  <si>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</si>
  <si>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</si>
  <si>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</si>
  <si>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</si>
  <si>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</si>
  <si>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</si>
  <si>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</si>
  <si>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</si>
  <si>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</si>
  <si>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</si>
  <si>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</si>
  <si>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</si>
  <si>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</si>
  <si>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</si>
  <si>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</si>
  <si>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</si>
  <si>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</si>
  <si>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</si>
  <si>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</si>
  <si>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</si>
  <si>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</si>
  <si>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</si>
  <si>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</si>
  <si>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</si>
  <si>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</si>
  <si>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</si>
  <si>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</si>
  <si>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</si>
  <si>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</si>
  <si>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</si>
  <si>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</si>
  <si>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</si>
  <si>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</si>
  <si>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</si>
  <si>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</si>
  <si>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</si>
  <si>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</si>
  <si>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</si>
  <si>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</si>
  <si>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</si>
  <si>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</si>
  <si>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</si>
  <si>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</si>
  <si>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</si>
  <si>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</si>
  <si>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</si>
  <si>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</si>
  <si>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</si>
  <si>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</si>
  <si>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</si>
  <si>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</si>
  <si>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</si>
  <si>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</si>
  <si>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</si>
  <si>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</si>
  <si>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</si>
  <si>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</si>
  <si>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</si>
  <si>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</si>
  <si>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</si>
  <si>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</si>
  <si>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</si>
  <si>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</si>
  <si>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</si>
  <si>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</si>
  <si>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</si>
  <si>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</si>
  <si>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</si>
  <si>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</si>
  <si>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</si>
  <si>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</si>
  <si>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</si>
  <si>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</si>
  <si>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</si>
  <si>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</si>
  <si>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</si>
  <si>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</si>
  <si>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</si>
  <si>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</si>
  <si>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</si>
  <si>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</si>
  <si>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</si>
  <si>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</si>
  <si>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</si>
  <si>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</si>
  <si>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</si>
  <si>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</si>
  <si>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</si>
  <si>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</si>
  <si>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</si>
  <si>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</si>
  <si>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</si>
  <si>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</si>
  <si>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</si>
  <si>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</si>
  <si>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</si>
  <si>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</si>
  <si>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</si>
  <si>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</si>
  <si>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</si>
  <si>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</si>
  <si>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</si>
  <si>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</si>
  <si>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</si>
  <si>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</si>
  <si>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</si>
  <si>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</si>
  <si>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</si>
  <si>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</si>
  <si>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</si>
  <si>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</si>
  <si>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</si>
  <si>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</si>
  <si>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</si>
  <si>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</si>
  <si>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</si>
  <si>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</si>
  <si>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</si>
  <si>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</si>
  <si>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</si>
  <si>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</si>
  <si>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</si>
  <si>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</si>
  <si>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</si>
  <si>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</si>
  <si>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</si>
  <si>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</si>
  <si>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</si>
  <si>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</si>
  <si>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</si>
  <si>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</si>
  <si>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</si>
  <si>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</si>
  <si>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</si>
  <si>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</si>
  <si>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</si>
  <si>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</si>
  <si>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</si>
  <si>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</si>
  <si>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</si>
  <si>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</si>
  <si>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</si>
  <si>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</si>
  <si>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</si>
  <si>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</si>
  <si>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</si>
  <si>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</si>
  <si>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</si>
  <si>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</si>
  <si>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</si>
  <si>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</si>
  <si>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</si>
  <si>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</si>
  <si>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</si>
  <si>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</si>
  <si>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</si>
  <si>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</si>
  <si>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</si>
  <si>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</si>
  <si>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</si>
  <si>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</si>
  <si>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</si>
  <si>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</si>
  <si>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</si>
  <si>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</si>
  <si>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</si>
  <si>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</si>
  <si>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</si>
  <si>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</si>
  <si>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</si>
  <si>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</si>
  <si>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</si>
  <si>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</si>
  <si>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</si>
  <si>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</si>
  <si>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</si>
  <si>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</si>
  <si>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</si>
  <si>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</si>
  <si>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</si>
  <si>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</si>
  <si>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</si>
  <si>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</si>
  <si>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</si>
  <si>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</si>
  <si>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</si>
  <si>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</si>
  <si>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</si>
  <si>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</si>
  <si>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</si>
  <si>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</si>
  <si>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</si>
  <si>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</si>
  <si>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</si>
  <si>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</si>
  <si>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</si>
  <si>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</si>
  <si>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</si>
  <si>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</si>
  <si>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</si>
  <si>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</si>
  <si>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</si>
  <si>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</si>
  <si>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</si>
  <si>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</si>
  <si>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</si>
  <si>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</si>
  <si>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</si>
  <si>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</si>
  <si>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</si>
  <si>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</si>
  <si>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</si>
  <si>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</si>
  <si>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</si>
  <si>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</si>
  <si>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</si>
  <si>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</si>
  <si>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</si>
  <si>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</si>
  <si>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</si>
  <si>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</si>
  <si>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</si>
  <si>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</si>
  <si>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</si>
  <si>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</si>
  <si>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</si>
  <si>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</si>
  <si>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</si>
  <si>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</si>
  <si>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</si>
  <si>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</si>
  <si>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</si>
  <si>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</si>
  <si>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</si>
  <si>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</si>
  <si>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</si>
  <si>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</si>
  <si>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</si>
  <si>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</si>
  <si>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</si>
  <si>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</si>
  <si>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</si>
  <si>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</si>
  <si>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</si>
  <si>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</si>
  <si>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</si>
  <si>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</si>
  <si>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</si>
  <si>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</si>
  <si>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</si>
  <si>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</si>
  <si>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</si>
  <si>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</si>
  <si>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</si>
  <si>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</si>
  <si>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</si>
  <si>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</si>
  <si>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</si>
  <si>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</si>
  <si>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</si>
  <si>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</si>
  <si>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</si>
  <si>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</si>
  <si>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</si>
  <si>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</si>
  <si>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</si>
  <si>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</si>
  <si>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</si>
  <si>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</si>
  <si>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</si>
  <si>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</si>
  <si>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</si>
  <si>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</si>
  <si>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</si>
  <si>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</si>
  <si>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</si>
  <si>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</si>
  <si>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</si>
  <si>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</si>
  <si>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</si>
  <si>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</si>
  <si>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</si>
  <si>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</si>
  <si>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</si>
  <si>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</si>
  <si>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</si>
  <si>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</si>
  <si>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</si>
  <si>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</si>
  <si>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</si>
  <si>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</si>
  <si>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</si>
  <si>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</si>
  <si>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</si>
  <si>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</si>
  <si>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</si>
  <si>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</si>
  <si>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</si>
  <si>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</si>
  <si>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</si>
  <si>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</si>
  <si>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</si>
  <si>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</si>
  <si>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</si>
  <si>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</si>
  <si>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</si>
  <si>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</si>
  <si>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</si>
  <si>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</si>
  <si>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</si>
  <si>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</si>
  <si>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</si>
  <si>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</si>
  <si>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</si>
  <si>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</si>
  <si>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</si>
  <si>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</si>
  <si>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</si>
  <si>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</si>
  <si>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</si>
  <si>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</si>
  <si>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</si>
  <si>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</si>
  <si>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</si>
  <si>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</si>
  <si>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</si>
  <si>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</si>
  <si>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</si>
  <si>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</si>
  <si>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</si>
  <si>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</si>
  <si>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</si>
  <si>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</si>
  <si>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</si>
  <si>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</si>
  <si>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</si>
  <si>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</si>
  <si>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</si>
  <si>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</si>
  <si>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</si>
  <si>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</si>
  <si>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</si>
  <si>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</si>
  <si>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</si>
  <si>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</si>
  <si>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</si>
  <si>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</si>
  <si>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</si>
  <si>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</si>
  <si>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</si>
  <si>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</si>
  <si>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</si>
  <si>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</si>
  <si>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</si>
  <si>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</si>
  <si>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</si>
  <si>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</si>
  <si>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</si>
  <si>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</si>
  <si>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</si>
  <si>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</si>
  <si>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</si>
  <si>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</si>
  <si>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</si>
  <si>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</si>
  <si>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</si>
  <si>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</si>
  <si>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</si>
  <si>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</si>
  <si>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</si>
  <si>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</si>
  <si>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</si>
  <si>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</si>
  <si>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</si>
  <si>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</si>
  <si>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</si>
  <si>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</si>
  <si>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</si>
  <si>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</si>
  <si>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</si>
  <si>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</si>
  <si>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</si>
  <si>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</si>
  <si>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</si>
  <si>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</si>
  <si>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</si>
  <si>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</si>
  <si>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</si>
  <si>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</si>
  <si>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</si>
  <si>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</si>
  <si>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</si>
  <si>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</si>
  <si>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</si>
  <si>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</si>
  <si>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</si>
  <si>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</si>
  <si>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</si>
  <si>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</si>
  <si>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</si>
  <si>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</si>
  <si>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</si>
  <si>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</si>
  <si>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</si>
  <si>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</si>
  <si>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</si>
  <si>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</si>
  <si>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</si>
  <si>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</si>
  <si>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</si>
  <si>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</si>
  <si>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</si>
  <si>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</si>
  <si>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</si>
  <si>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</si>
  <si>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</si>
  <si>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</si>
  <si>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</si>
  <si>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</si>
  <si>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</si>
  <si>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</si>
  <si>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</si>
  <si>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</si>
  <si>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</si>
  <si>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</si>
  <si>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</si>
  <si>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</si>
  <si>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</si>
  <si>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</si>
  <si>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</si>
  <si>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</si>
  <si>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</si>
  <si>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</si>
  <si>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</si>
  <si>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</si>
  <si>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</si>
  <si>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</si>
  <si>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</si>
  <si>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</si>
  <si>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</si>
  <si>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</si>
  <si>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</si>
  <si>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</si>
  <si>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</si>
  <si>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</si>
  <si>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</si>
  <si>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</si>
  <si>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</si>
  <si>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</si>
  <si>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</si>
  <si>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</si>
  <si>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</si>
  <si>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</si>
  <si>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</si>
  <si>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</si>
  <si>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</si>
  <si>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</si>
  <si>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</si>
  <si>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</si>
  <si>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</si>
  <si>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</si>
  <si>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</si>
  <si>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</si>
  <si>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</si>
  <si>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</si>
  <si>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</si>
  <si>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</si>
  <si>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</si>
  <si>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</si>
  <si>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</si>
  <si>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</si>
  <si>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</si>
  <si>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</si>
  <si>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</si>
  <si>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</si>
  <si>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</si>
  <si>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</si>
  <si>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</si>
  <si>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</si>
  <si>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</si>
  <si>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</si>
  <si>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</si>
  <si>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</si>
  <si>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</si>
  <si>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</si>
  <si>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</si>
  <si>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</si>
  <si>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</si>
  <si>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</si>
  <si>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</si>
  <si>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</si>
  <si>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</si>
  <si>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</si>
  <si>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</si>
  <si>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</si>
  <si>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</si>
  <si>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</si>
  <si>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</si>
  <si>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</si>
  <si>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</si>
  <si>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</si>
  <si>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</si>
  <si>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</si>
  <si>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</si>
  <si>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</si>
  <si>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</si>
  <si>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</si>
  <si>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</si>
  <si>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</si>
  <si>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</si>
  <si>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</si>
  <si>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</si>
  <si>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</si>
  <si>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</si>
  <si>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</si>
  <si>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</si>
  <si>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</si>
  <si>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</si>
  <si>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</si>
  <si>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</si>
  <si>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</si>
  <si>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</si>
  <si>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</si>
  <si>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</si>
  <si>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</si>
  <si>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</si>
  <si>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</si>
  <si>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</si>
  <si>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</si>
  <si>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</si>
  <si>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</si>
  <si>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</si>
  <si>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</si>
  <si>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</si>
  <si>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</si>
  <si>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</si>
  <si>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</si>
  <si>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</si>
  <si>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</si>
  <si>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</si>
  <si>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</si>
  <si>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</si>
  <si>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</si>
  <si>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</si>
  <si>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</si>
  <si>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</si>
  <si>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</si>
  <si>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</si>
  <si>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</si>
  <si>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</si>
  <si>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</si>
  <si>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</si>
  <si>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</si>
  <si>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</si>
  <si>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</si>
  <si>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</si>
  <si>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</si>
  <si>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</si>
  <si>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</si>
  <si>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</si>
  <si>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</si>
  <si>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</si>
  <si>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</si>
  <si>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</si>
  <si>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</si>
  <si>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</si>
  <si>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</si>
  <si>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</si>
  <si>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</si>
  <si>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</si>
  <si>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</si>
  <si>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</si>
  <si>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</si>
  <si>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</si>
  <si>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</si>
  <si>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</si>
  <si>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</si>
  <si>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</si>
  <si>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</si>
  <si>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</si>
  <si>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</si>
  <si>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</si>
  <si>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</si>
  <si>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</si>
  <si>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</si>
  <si>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</si>
  <si>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</si>
  <si>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</si>
  <si>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</si>
  <si>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</si>
  <si>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</si>
  <si>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</si>
  <si>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</si>
  <si>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</si>
  <si>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</si>
  <si>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</si>
  <si>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</si>
  <si>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</si>
  <si>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</si>
  <si>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</si>
  <si>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</si>
  <si>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</si>
  <si>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</si>
  <si>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</si>
  <si>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</si>
  <si>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</si>
  <si>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</si>
  <si>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</si>
  <si>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</si>
  <si>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</si>
  <si>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</si>
  <si>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</si>
  <si>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</si>
  <si>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</si>
  <si>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</si>
  <si>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</si>
  <si>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</si>
  <si>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</si>
  <si>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</si>
  <si>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</si>
  <si>
    <t>奇异博士</t>
    <phoneticPr fontId="18" type="noConversion"/>
  </si>
  <si>
    <t>Doctor Strange</t>
    <phoneticPr fontId="18" type="noConversion"/>
  </si>
  <si>
    <t>幻盾</t>
    <phoneticPr fontId="18" type="noConversion"/>
  </si>
  <si>
    <t>Fake Shield</t>
    <phoneticPr fontId="18" type="noConversion"/>
  </si>
  <si>
    <t>swordattack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</si>
</sst>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  <cell r="AB175"/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55990001</v>
          </cell>
          <cell r="AB211">
            <v>10</v>
          </cell>
        </row>
        <row r="212">
          <cell r="A212">
            <v>55990002</v>
          </cell>
          <cell r="AB212">
            <v>10</v>
          </cell>
        </row>
        <row r="213">
          <cell r="A213">
            <v>55990003</v>
          </cell>
          <cell r="AB213">
            <v>10</v>
          </cell>
        </row>
        <row r="214">
          <cell r="A214">
            <v>55990004</v>
          </cell>
          <cell r="AB214">
            <v>10</v>
          </cell>
        </row>
        <row r="215">
          <cell r="A215">
            <v>55990005</v>
          </cell>
          <cell r="AB215">
            <v>10</v>
          </cell>
        </row>
        <row r="216">
          <cell r="A216">
            <v>55990006</v>
          </cell>
          <cell r="AB216">
            <v>10</v>
          </cell>
        </row>
        <row r="217">
          <cell r="A217">
            <v>55990011</v>
          </cell>
          <cell r="AB217">
            <v>10</v>
          </cell>
        </row>
        <row r="218">
          <cell r="A218">
            <v>55990012</v>
          </cell>
          <cell r="AB218">
            <v>10</v>
          </cell>
        </row>
        <row r="219">
          <cell r="A219">
            <v>55990013</v>
          </cell>
          <cell r="AB219">
            <v>10</v>
          </cell>
        </row>
        <row r="220">
          <cell r="A220">
            <v>55990014</v>
          </cell>
          <cell r="AB220">
            <v>10</v>
          </cell>
        </row>
        <row r="221">
          <cell r="A221">
            <v>55990015</v>
          </cell>
          <cell r="AB221">
            <v>10</v>
          </cell>
        </row>
        <row r="222">
          <cell r="A222">
            <v>55990016</v>
          </cell>
          <cell r="AB222">
            <v>10</v>
          </cell>
        </row>
        <row r="223">
          <cell r="A223">
            <v>55990101</v>
          </cell>
          <cell r="AB223">
            <v>15</v>
          </cell>
        </row>
        <row r="224">
          <cell r="A224">
            <v>55990102</v>
          </cell>
          <cell r="AB224">
            <v>25</v>
          </cell>
        </row>
        <row r="225">
          <cell r="A225">
            <v>55990103</v>
          </cell>
          <cell r="AB225">
            <v>35</v>
          </cell>
        </row>
        <row r="226">
          <cell r="A226">
            <v>55990104</v>
          </cell>
          <cell r="AB226">
            <v>50</v>
          </cell>
        </row>
        <row r="227">
          <cell r="A227">
            <v>55990105</v>
          </cell>
          <cell r="AB227">
            <v>150</v>
          </cell>
        </row>
        <row r="228">
          <cell r="A228">
            <v>55990106</v>
          </cell>
          <cell r="AB228">
            <v>80</v>
          </cell>
        </row>
        <row r="229">
          <cell r="A229">
            <v>55990107</v>
          </cell>
          <cell r="AB229">
            <v>50</v>
          </cell>
        </row>
        <row r="230">
          <cell r="A230">
            <v>55990108</v>
          </cell>
          <cell r="AB230">
            <v>4</v>
          </cell>
        </row>
        <row r="231">
          <cell r="A231">
            <v>55990109</v>
          </cell>
          <cell r="AB231">
            <v>15</v>
          </cell>
        </row>
        <row r="232">
          <cell r="A232">
            <v>55990110</v>
          </cell>
          <cell r="AB232">
            <v>25</v>
          </cell>
        </row>
        <row r="233">
          <cell r="A233">
            <v>55990111</v>
          </cell>
          <cell r="AB233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3" totalsRowShown="0" headerRowDxfId="130" dataDxfId="129" tableBorderDxfId="128">
  <autoFilter ref="A3:BA333"/>
  <sortState ref="A4:BA331">
    <sortCondition ref="A3:A331"/>
  </sortState>
  <tableColumns count="53">
    <tableColumn id="1" name="Id" dataDxfId="127"/>
    <tableColumn id="38" name="Alias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INT(SUM(K4:L4)+SUM(N4:T4)*5+IF(ISNUMBER(AD4),AD4,0)+M4)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30" name="BuffImmune" dataDxfId="94">
      <calculatedColumnFormula>CONCATENATE(AE4,";",AF4,";",AG4,";",AH4)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CONCATENATE(AJ4,";",AK4,";",AL4,";",AM4,";",AN4,";",AO4,";",AP4)</calculatedColumnFormula>
    </tableColumn>
    <tableColumn id="50" name="IsBuilding" dataDxfId="85"/>
    <tableColumn id="29" name="JobId" dataDxfId="84"/>
    <tableColumn id="20" name="DropId1" dataDxfId="83"/>
    <tableColumn id="39" name="DropId2" dataDxfId="82"/>
    <tableColumn id="21" name="Icon" dataDxfId="81"/>
    <tableColumn id="17" name="Cover" dataDxfId="80"/>
    <tableColumn id="18" name="Sound" dataDxfId="79"/>
    <tableColumn id="15" name="IsSpecial" dataDxfId="78"/>
    <tableColumn id="19" name="IsHeroCard" dataDxfId="77"/>
    <tableColumn id="28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9" totalsRowShown="0" headerRowDxfId="55" dataDxfId="54" tableBorderDxfId="53">
  <autoFilter ref="A3:BA19"/>
  <sortState ref="A4:BA19">
    <sortCondition ref="A3:A19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IF(AND(U4&gt;=13,U4&lt;=16),5,IF(AND(U4&gt;=9,U4&lt;=12),4,IF(AND(U4&gt;=5,U4&lt;=8),3,IF(AND(U4&gt;=1,U4&lt;=4),2,IF(AND(U4&gt;=-3,U4&lt;=0),1,0)))))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INT(SUM(K4:L4)+SUM(N4:T4)*5+IF(ISNUMBER(AD4),AD4,0)+M4)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19" name="IsHeroCard" dataDxfId="2"/>
    <tableColumn id="28" name="IsNew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3"/>
  <sheetViews>
    <sheetView workbookViewId="0">
      <pane xSplit="3" ySplit="3" topLeftCell="D301" activePane="bottomRight" state="frozen"/>
      <selection pane="topRight" activeCell="C1" sqref="C1"/>
      <selection pane="bottomLeft" activeCell="A4" sqref="A4"/>
      <selection pane="bottomRight" activeCell="V314" sqref="V314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1081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884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1082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885</v>
      </c>
      <c r="AU5" s="4" t="s">
        <v>886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887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1083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889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1084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1085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890</v>
      </c>
      <c r="AU9" s="4" t="s">
        <v>891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892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1083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893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1086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1087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1088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894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1087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895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891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1087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892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896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897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1089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898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899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1154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900</v>
      </c>
      <c r="AU27" s="4" t="s">
        <v>901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902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1171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1086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903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904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889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1137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1155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905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1114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906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1156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891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1085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903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1176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907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1093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908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908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1094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909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1154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910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1086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1095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>
        <v>55100020</v>
      </c>
      <c r="AC49" s="18">
        <v>100</v>
      </c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910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911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912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1085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913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914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1094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908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1097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1038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1157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915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1158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916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907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917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918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919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920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1094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921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1139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921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1136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922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1097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1154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923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1154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924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1099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925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1086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926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927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899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920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1046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1102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1102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1090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928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1092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929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1094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930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1103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1136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931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1139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891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1142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1154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893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932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>
        <v>55100020</v>
      </c>
      <c r="AA93" s="18">
        <v>100</v>
      </c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933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934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1172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935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919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1099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1175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936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1153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939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1039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1103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940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1093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916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941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941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942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1099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943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1083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944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945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1109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937</v>
      </c>
      <c r="AU114" s="4" t="s">
        <v>938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937</v>
      </c>
      <c r="AU115" s="4" t="s">
        <v>938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937</v>
      </c>
      <c r="AU116" s="4" t="s">
        <v>938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1110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937</v>
      </c>
      <c r="AU117" s="4" t="s">
        <v>938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937</v>
      </c>
      <c r="AU118" s="4" t="s">
        <v>938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1093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937</v>
      </c>
      <c r="AU120" s="4" t="s">
        <v>938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1145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937</v>
      </c>
      <c r="AU121" s="4" t="s">
        <v>938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>
        <v>55100020</v>
      </c>
      <c r="AA122" s="18">
        <v>100</v>
      </c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929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1088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1040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946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1159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946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1090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947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1041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1042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1114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>
        <v>55100020</v>
      </c>
      <c r="AC130" s="18">
        <v>100</v>
      </c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947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1136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950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1154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909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951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1082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952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1094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954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1096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955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1114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949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1157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956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1088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957</v>
      </c>
      <c r="AU143" s="4" t="s">
        <v>958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1102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888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1082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959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1115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889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1138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889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1086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960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956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1082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939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962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1151</v>
      </c>
      <c r="D155" s="8" t="s">
        <v>560</v>
      </c>
      <c r="E155" s="19" t="s">
        <v>1083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903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939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963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1070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948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955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1172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1114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964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1087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1087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930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1087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941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1092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890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1116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899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1142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908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965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1157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966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967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1094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968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969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1088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970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1146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971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1160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906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1088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972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1094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921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1117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950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1090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1082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973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1094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974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1035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1177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975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1083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976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1118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977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1119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978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1085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979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1113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980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981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1154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982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1120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983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1154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1027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1096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984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985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961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1093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1121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916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1096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1094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907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1083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986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1122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987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1152</v>
      </c>
      <c r="D214" s="8" t="s">
        <v>602</v>
      </c>
      <c r="E214" s="19" t="s">
        <v>1094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897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1123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987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>
        <v>55100020</v>
      </c>
      <c r="AC216" s="18">
        <v>100</v>
      </c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893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885</v>
      </c>
      <c r="AU217" s="4" t="s">
        <v>1037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1119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>
        <v>55100020</v>
      </c>
      <c r="AC218" s="18">
        <v>100</v>
      </c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1121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988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1082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920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1136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989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990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1082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991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1160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1096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1154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992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1121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993</v>
      </c>
      <c r="AU228" s="4" t="s">
        <v>994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1094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917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1084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1178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995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996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1101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997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998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1082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999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1162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906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1000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971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1092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1001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1002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1094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1003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1003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944</v>
      </c>
      <c r="AU246" s="4" t="s">
        <v>945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1004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1005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891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1094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1006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1154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886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1163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1036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1085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1007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1121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1008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1094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996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1136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1009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1164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1109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1010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1125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1119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1011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1012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1088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1013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1044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1068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918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1121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1175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994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1014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1126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953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1173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953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1147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1015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1092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1016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1109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1017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1142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1045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1083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891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971</v>
      </c>
      <c r="AU276" s="4" t="s">
        <v>994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1044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1176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1114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1018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1114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1018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1114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1018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1165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1019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1082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1020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1087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967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1142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943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1094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1021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1022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1128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1023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1093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985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1093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1034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1148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891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1024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1129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1025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1114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>
        <v>55100020</v>
      </c>
      <c r="AC298" s="18">
        <v>100</v>
      </c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1157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1157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1146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1026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909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1093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927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1139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1088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898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1163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888</v>
      </c>
      <c r="AU306" s="54" t="s">
        <v>1036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1166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917</v>
      </c>
      <c r="AU308" s="8" t="s">
        <v>899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1167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1043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1168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891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1088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1130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1149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893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1010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899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1131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909</v>
      </c>
      <c r="AU316" s="8" t="s">
        <v>906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903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881</v>
      </c>
      <c r="D318" s="8" t="s">
        <v>882</v>
      </c>
      <c r="E318" s="8" t="s">
        <v>1083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883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1019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1050</v>
      </c>
      <c r="D319" s="8" t="s">
        <v>1051</v>
      </c>
      <c r="E319" s="19" t="s">
        <v>1136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1053</v>
      </c>
      <c r="D320" s="8" t="s">
        <v>1052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1059</v>
      </c>
      <c r="D321" s="8" t="s">
        <v>1058</v>
      </c>
      <c r="E321" s="19" t="s">
        <v>1132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1060</v>
      </c>
      <c r="D322" s="8" t="s">
        <v>1061</v>
      </c>
      <c r="E322" s="60" t="s">
        <v>1132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1062</v>
      </c>
      <c r="D323" s="8" t="s">
        <v>1063</v>
      </c>
      <c r="E323" s="60" t="s">
        <v>1132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1064</v>
      </c>
      <c r="D324" s="8" t="s">
        <v>1065</v>
      </c>
      <c r="E324" s="60" t="s">
        <v>1132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892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1066</v>
      </c>
      <c r="D325" s="8" t="s">
        <v>1067</v>
      </c>
      <c r="E325" s="8" t="s">
        <v>1121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1069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1071</v>
      </c>
      <c r="D326" s="8" t="s">
        <v>1072</v>
      </c>
      <c r="E326" s="60" t="s">
        <v>1090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>
        <v>55100020</v>
      </c>
      <c r="AC326" s="18">
        <v>100</v>
      </c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906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1073</v>
      </c>
      <c r="D327" s="8" t="s">
        <v>1074</v>
      </c>
      <c r="E327" s="8" t="s">
        <v>1128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1075</v>
      </c>
      <c r="D328" s="8" t="s">
        <v>1076</v>
      </c>
      <c r="E328" s="60" t="s">
        <v>1086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1077</v>
      </c>
      <c r="D329" s="8" t="s">
        <v>1078</v>
      </c>
      <c r="E329" s="60" t="s">
        <v>1150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1079</v>
      </c>
      <c r="D330" s="8" t="s">
        <v>1080</v>
      </c>
      <c r="E330" s="60" t="s">
        <v>1136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1134</v>
      </c>
      <c r="D331" s="8" t="s">
        <v>1135</v>
      </c>
      <c r="E331" s="60" t="s">
        <v>1169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1183</v>
      </c>
      <c r="D332" s="8" t="s">
        <v>1184</v>
      </c>
      <c r="E332" s="8" t="s">
        <v>1139</v>
      </c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  <row r="333" spans="1:53" x14ac:dyDescent="0.15">
      <c r="A333">
        <v>51000330</v>
      </c>
      <c r="C333" s="8" t="s">
        <v>1185</v>
      </c>
      <c r="D333" s="8" t="s">
        <v>1186</v>
      </c>
      <c r="E333" s="60"/>
      <c r="F333" s="8">
        <v>4</v>
      </c>
      <c r="G333" s="8">
        <v>8</v>
      </c>
      <c r="H333" s="8">
        <v>0</v>
      </c>
      <c r="I333" s="21">
        <f t="shared" ref="I333" si="24">IF(AND(U333&gt;=13,U333&lt;=16),5,IF(AND(U333&gt;=9,U333&lt;=12),4,IF(AND(U333&gt;=5,U333&lt;=8),3,IF(AND(U333&gt;=1,U333&lt;=4),2,IF(AND(U333&gt;=-3,U333&lt;=0),1,IF(AND(U333&gt;=-5,U333&lt;=-4),0,6))))))</f>
        <v>4</v>
      </c>
      <c r="J333" s="8">
        <v>4</v>
      </c>
      <c r="K333" s="8">
        <v>0</v>
      </c>
      <c r="L333" s="8">
        <v>25</v>
      </c>
      <c r="M333" s="8">
        <v>-45</v>
      </c>
      <c r="N333" s="8">
        <v>0</v>
      </c>
      <c r="O333" s="8">
        <v>2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21">
        <f t="shared" ref="U333" si="25">INT(SUM(K333:L333)+SUM(N333:T333)*5+IF(ISNUMBER(AD333),AD333,0)+M333)</f>
        <v>10</v>
      </c>
      <c r="V333" s="8">
        <v>10</v>
      </c>
      <c r="W333" s="8">
        <v>20</v>
      </c>
      <c r="X333" s="8">
        <v>0</v>
      </c>
      <c r="Y333" s="8" t="s">
        <v>665</v>
      </c>
      <c r="Z333" s="18">
        <v>55900063</v>
      </c>
      <c r="AA333" s="18">
        <v>100</v>
      </c>
      <c r="AB333" s="18">
        <v>55110010</v>
      </c>
      <c r="AC333" s="18">
        <v>100</v>
      </c>
      <c r="AD333" s="18">
        <f>IF(ISBLANK($Z333),0, LOOKUP($Z333,[1]Skill!$A:$A,[1]Skill!$AB:$AB)*$AA333/100)+
IF(ISBLANK($AB333),0, LOOKUP($AB333,[1]Skill!$A:$A,[1]Skill!$AB:$AB)*$AC333/100)</f>
        <v>20</v>
      </c>
      <c r="AE333" s="18">
        <v>0</v>
      </c>
      <c r="AF333" s="18">
        <v>0</v>
      </c>
      <c r="AG333" s="18">
        <v>0</v>
      </c>
      <c r="AH333" s="18">
        <v>0</v>
      </c>
      <c r="AI333" s="8" t="str">
        <f t="shared" ref="AI333" si="26">CONCATENATE(AE333,";",AF333,";",AG333,";",AH333)</f>
        <v>0;0;0;0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8" t="str">
        <f t="shared" ref="AQ333" si="27">CONCATENATE(AJ333,";",AK333,";",AL333,";",AM333,";",AN333,";",AO333,";",AP333)</f>
        <v>0;0;0;0;0;0;0</v>
      </c>
      <c r="AR333" s="48" t="s">
        <v>761</v>
      </c>
      <c r="AS333" s="50"/>
      <c r="AT333" s="8"/>
      <c r="AU333" s="8"/>
      <c r="AV333" s="8">
        <v>330</v>
      </c>
      <c r="AW333" s="8"/>
      <c r="AX333" s="19" t="s">
        <v>824</v>
      </c>
      <c r="AY333" s="21">
        <v>0</v>
      </c>
      <c r="AZ333" s="21">
        <v>0</v>
      </c>
      <c r="BA333" s="8">
        <v>1</v>
      </c>
    </row>
  </sheetData>
  <phoneticPr fontId="18" type="noConversion"/>
  <conditionalFormatting sqref="I4:I318">
    <cfRule type="cellIs" dxfId="200" priority="99" operator="greaterThanOrEqual">
      <formula>5</formula>
    </cfRule>
    <cfRule type="cellIs" dxfId="199" priority="110" operator="equal">
      <formula>1</formula>
    </cfRule>
    <cfRule type="cellIs" dxfId="198" priority="111" operator="equal">
      <formula>2</formula>
    </cfRule>
    <cfRule type="cellIs" dxfId="197" priority="112" operator="equal">
      <formula>3</formula>
    </cfRule>
    <cfRule type="cellIs" dxfId="196" priority="113" operator="equal">
      <formula>4</formula>
    </cfRule>
  </conditionalFormatting>
  <conditionalFormatting sqref="U4:U33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95" priority="83">
      <formula>LEN(TRIM(AU306))=0</formula>
    </cfRule>
  </conditionalFormatting>
  <conditionalFormatting sqref="AT309">
    <cfRule type="containsBlanks" dxfId="194" priority="82">
      <formula>LEN(TRIM(AT309))=0</formula>
    </cfRule>
  </conditionalFormatting>
  <conditionalFormatting sqref="AT310">
    <cfRule type="containsBlanks" dxfId="193" priority="81">
      <formula>LEN(TRIM(AT310))=0</formula>
    </cfRule>
  </conditionalFormatting>
  <conditionalFormatting sqref="AT303">
    <cfRule type="containsBlanks" dxfId="192" priority="80">
      <formula>LEN(TRIM(AT303))=0</formula>
    </cfRule>
  </conditionalFormatting>
  <conditionalFormatting sqref="AT78">
    <cfRule type="containsBlanks" dxfId="191" priority="79">
      <formula>LEN(TRIM(AT78))=0</formula>
    </cfRule>
  </conditionalFormatting>
  <conditionalFormatting sqref="I319:I321">
    <cfRule type="cellIs" dxfId="190" priority="67" operator="greaterThanOrEqual">
      <formula>5</formula>
    </cfRule>
    <cfRule type="cellIs" dxfId="189" priority="68" operator="equal">
      <formula>1</formula>
    </cfRule>
    <cfRule type="cellIs" dxfId="188" priority="69" operator="equal">
      <formula>2</formula>
    </cfRule>
    <cfRule type="cellIs" dxfId="187" priority="70" operator="equal">
      <formula>3</formula>
    </cfRule>
    <cfRule type="cellIs" dxfId="186" priority="71" operator="equal">
      <formula>4</formula>
    </cfRule>
  </conditionalFormatting>
  <conditionalFormatting sqref="I322:I323">
    <cfRule type="cellIs" dxfId="185" priority="61" operator="greaterThanOrEqual">
      <formula>5</formula>
    </cfRule>
    <cfRule type="cellIs" dxfId="184" priority="62" operator="equal">
      <formula>1</formula>
    </cfRule>
    <cfRule type="cellIs" dxfId="183" priority="63" operator="equal">
      <formula>2</formula>
    </cfRule>
    <cfRule type="cellIs" dxfId="182" priority="64" operator="equal">
      <formula>3</formula>
    </cfRule>
    <cfRule type="cellIs" dxfId="181" priority="65" operator="equal">
      <formula>4</formula>
    </cfRule>
  </conditionalFormatting>
  <conditionalFormatting sqref="I324">
    <cfRule type="cellIs" dxfId="180" priority="55" operator="greaterThanOrEqual">
      <formula>5</formula>
    </cfRule>
    <cfRule type="cellIs" dxfId="179" priority="56" operator="equal">
      <formula>1</formula>
    </cfRule>
    <cfRule type="cellIs" dxfId="178" priority="57" operator="equal">
      <formula>2</formula>
    </cfRule>
    <cfRule type="cellIs" dxfId="177" priority="58" operator="equal">
      <formula>3</formula>
    </cfRule>
    <cfRule type="cellIs" dxfId="176" priority="59" operator="equal">
      <formula>4</formula>
    </cfRule>
  </conditionalFormatting>
  <conditionalFormatting sqref="I325">
    <cfRule type="cellIs" dxfId="175" priority="49" operator="greaterThanOrEqual">
      <formula>5</formula>
    </cfRule>
    <cfRule type="cellIs" dxfId="174" priority="50" operator="equal">
      <formula>1</formula>
    </cfRule>
    <cfRule type="cellIs" dxfId="173" priority="51" operator="equal">
      <formula>2</formula>
    </cfRule>
    <cfRule type="cellIs" dxfId="172" priority="52" operator="equal">
      <formula>3</formula>
    </cfRule>
    <cfRule type="cellIs" dxfId="171" priority="53" operator="equal">
      <formula>4</formula>
    </cfRule>
  </conditionalFormatting>
  <conditionalFormatting sqref="I326">
    <cfRule type="cellIs" dxfId="170" priority="43" operator="greaterThanOrEqual">
      <formula>5</formula>
    </cfRule>
    <cfRule type="cellIs" dxfId="169" priority="44" operator="equal">
      <formula>1</formula>
    </cfRule>
    <cfRule type="cellIs" dxfId="168" priority="45" operator="equal">
      <formula>2</formula>
    </cfRule>
    <cfRule type="cellIs" dxfId="167" priority="46" operator="equal">
      <formula>3</formula>
    </cfRule>
    <cfRule type="cellIs" dxfId="166" priority="47" operator="equal">
      <formula>4</formula>
    </cfRule>
  </conditionalFormatting>
  <conditionalFormatting sqref="I327">
    <cfRule type="cellIs" dxfId="165" priority="37" operator="greaterThanOrEqual">
      <formula>5</formula>
    </cfRule>
    <cfRule type="cellIs" dxfId="164" priority="38" operator="equal">
      <formula>1</formula>
    </cfRule>
    <cfRule type="cellIs" dxfId="163" priority="39" operator="equal">
      <formula>2</formula>
    </cfRule>
    <cfRule type="cellIs" dxfId="162" priority="40" operator="equal">
      <formula>3</formula>
    </cfRule>
    <cfRule type="cellIs" dxfId="161" priority="41" operator="equal">
      <formula>4</formula>
    </cfRule>
  </conditionalFormatting>
  <conditionalFormatting sqref="I328">
    <cfRule type="cellIs" dxfId="160" priority="31" operator="greaterThanOrEqual">
      <formula>5</formula>
    </cfRule>
    <cfRule type="cellIs" dxfId="159" priority="32" operator="equal">
      <formula>1</formula>
    </cfRule>
    <cfRule type="cellIs" dxfId="158" priority="33" operator="equal">
      <formula>2</formula>
    </cfRule>
    <cfRule type="cellIs" dxfId="157" priority="34" operator="equal">
      <formula>3</formula>
    </cfRule>
    <cfRule type="cellIs" dxfId="156" priority="35" operator="equal">
      <formula>4</formula>
    </cfRule>
  </conditionalFormatting>
  <conditionalFormatting sqref="I329">
    <cfRule type="cellIs" dxfId="155" priority="25" operator="greaterThanOrEqual">
      <formula>5</formula>
    </cfRule>
    <cfRule type="cellIs" dxfId="154" priority="26" operator="equal">
      <formula>1</formula>
    </cfRule>
    <cfRule type="cellIs" dxfId="153" priority="27" operator="equal">
      <formula>2</formula>
    </cfRule>
    <cfRule type="cellIs" dxfId="152" priority="28" operator="equal">
      <formula>3</formula>
    </cfRule>
    <cfRule type="cellIs" dxfId="151" priority="29" operator="equal">
      <formula>4</formula>
    </cfRule>
  </conditionalFormatting>
  <conditionalFormatting sqref="I330">
    <cfRule type="cellIs" dxfId="150" priority="19" operator="greaterThanOrEqual">
      <formula>5</formula>
    </cfRule>
    <cfRule type="cellIs" dxfId="149" priority="20" operator="equal">
      <formula>1</formula>
    </cfRule>
    <cfRule type="cellIs" dxfId="148" priority="21" operator="equal">
      <formula>2</formula>
    </cfRule>
    <cfRule type="cellIs" dxfId="147" priority="22" operator="equal">
      <formula>3</formula>
    </cfRule>
    <cfRule type="cellIs" dxfId="146" priority="23" operator="equal">
      <formula>4</formula>
    </cfRule>
  </conditionalFormatting>
  <conditionalFormatting sqref="U3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45" priority="13" operator="greaterThanOrEqual">
      <formula>5</formula>
    </cfRule>
    <cfRule type="cellIs" dxfId="144" priority="14" operator="equal">
      <formula>1</formula>
    </cfRule>
    <cfRule type="cellIs" dxfId="143" priority="15" operator="equal">
      <formula>2</formula>
    </cfRule>
    <cfRule type="cellIs" dxfId="142" priority="16" operator="equal">
      <formula>3</formula>
    </cfRule>
    <cfRule type="cellIs" dxfId="141" priority="17" operator="equal">
      <formula>4</formula>
    </cfRule>
  </conditionalFormatting>
  <conditionalFormatting sqref="U3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140" priority="7" operator="greaterThanOrEqual">
      <formula>5</formula>
    </cfRule>
    <cfRule type="cellIs" dxfId="139" priority="8" operator="equal">
      <formula>1</formula>
    </cfRule>
    <cfRule type="cellIs" dxfId="138" priority="9" operator="equal">
      <formula>2</formula>
    </cfRule>
    <cfRule type="cellIs" dxfId="137" priority="10" operator="equal">
      <formula>3</formula>
    </cfRule>
    <cfRule type="cellIs" dxfId="136" priority="11" operator="equal">
      <formula>4</formula>
    </cfRule>
  </conditionalFormatting>
  <conditionalFormatting sqref="U3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3">
    <cfRule type="cellIs" dxfId="135" priority="1" operator="greaterThanOrEqual">
      <formula>5</formula>
    </cfRule>
    <cfRule type="cellIs" dxfId="134" priority="2" operator="equal">
      <formula>1</formula>
    </cfRule>
    <cfRule type="cellIs" dxfId="133" priority="3" operator="equal">
      <formula>2</formula>
    </cfRule>
    <cfRule type="cellIs" dxfId="132" priority="4" operator="equal">
      <formula>3</formula>
    </cfRule>
    <cfRule type="cellIs" dxfId="13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9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Y12" sqref="Y12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9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9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9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9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880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1189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1181</v>
      </c>
      <c r="D11" s="4" t="s">
        <v>1182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-40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-129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51013008</v>
      </c>
      <c r="C12" s="4" t="s">
        <v>1187</v>
      </c>
      <c r="D12" s="4" t="s">
        <v>1188</v>
      </c>
      <c r="E12" s="19"/>
      <c r="F12" s="4">
        <v>1</v>
      </c>
      <c r="G12" s="4">
        <v>13</v>
      </c>
      <c r="H12" s="4">
        <v>0</v>
      </c>
      <c r="I12" s="4">
        <f t="shared" ref="I12" si="6">IF(AND(U12&gt;=13,U12&lt;=16),5,IF(AND(U12&gt;=9,U12&lt;=12),4,IF(AND(U12&gt;=5,U12&lt;=8),3,IF(AND(U12&gt;=1,U12&lt;=4),2,IF(AND(U12&gt;=-3,U12&lt;=0),1,0)))))</f>
        <v>0</v>
      </c>
      <c r="J12" s="4">
        <v>3</v>
      </c>
      <c r="K12" s="4">
        <v>-100</v>
      </c>
      <c r="L12" s="4">
        <v>0</v>
      </c>
      <c r="M12">
        <v>-30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12">
        <f t="shared" ref="U12" si="7">INT(SUM(K12:L12)+SUM(N12:T12)*5+IF(ISNUMBER(AD12),AD12,0)+M12)</f>
        <v>-125</v>
      </c>
      <c r="V12" s="4">
        <v>0</v>
      </c>
      <c r="W12" s="4">
        <v>0</v>
      </c>
      <c r="X12" s="4">
        <v>5</v>
      </c>
      <c r="Y12" s="4" t="s">
        <v>9</v>
      </c>
      <c r="Z12" s="44"/>
      <c r="AA12" s="44"/>
      <c r="AB12" s="44"/>
      <c r="AC12" s="44"/>
      <c r="AD12" s="18">
        <f>IF(ISBLANK($Z12),0, LOOKUP($Z12,[1]Skill!$A:$A,[1]Skill!$AB:$AB)*$AA12/100)+
IF(ISBLANK($AB12),0, LOOKUP($AB12,[1]Skill!$A:$A,[1]Skill!$AB:$AB)*$AC12/100)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8" t="str">
        <f t="shared" ref="AI12" si="8">CONCATENATE(AE12,";",AF12,";",AG12,";",AH12)</f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ref="AQ12" si="9">CONCATENATE(AJ12,";",AK12,";",AL12,";",AM12,";",AN12,";",AO12,";",AP12)</f>
        <v>0;0;0;0;0;0;0</v>
      </c>
      <c r="AR12" s="47" t="s">
        <v>761</v>
      </c>
      <c r="AS12" s="47"/>
      <c r="AT12" s="47"/>
      <c r="AU12" s="47"/>
      <c r="AV12" s="4">
        <v>13008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51018001</v>
      </c>
      <c r="B13" t="s">
        <v>1047</v>
      </c>
      <c r="C13" s="8" t="s">
        <v>754</v>
      </c>
      <c r="D13" s="8" t="s">
        <v>755</v>
      </c>
      <c r="E13" s="19"/>
      <c r="F13" s="8">
        <v>3</v>
      </c>
      <c r="G13" s="8">
        <v>35</v>
      </c>
      <c r="H13" s="8">
        <v>0</v>
      </c>
      <c r="I13" s="4">
        <f t="shared" si="0"/>
        <v>0</v>
      </c>
      <c r="J13" s="8">
        <v>0</v>
      </c>
      <c r="K13" s="4">
        <v>-40</v>
      </c>
      <c r="L13" s="4">
        <v>240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215</v>
      </c>
      <c r="V13" s="8">
        <v>35</v>
      </c>
      <c r="W13" s="8">
        <v>0</v>
      </c>
      <c r="X13" s="8">
        <v>0</v>
      </c>
      <c r="Y13" s="8" t="s">
        <v>764</v>
      </c>
      <c r="Z13" s="44">
        <v>55990101</v>
      </c>
      <c r="AA13" s="44">
        <v>100</v>
      </c>
      <c r="AB13" s="44"/>
      <c r="AC13" s="44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18001</v>
      </c>
      <c r="AW13" s="18"/>
      <c r="AX13" s="54"/>
      <c r="AY13" s="21">
        <v>1</v>
      </c>
      <c r="AZ13" s="18">
        <v>0</v>
      </c>
      <c r="BA13" s="30">
        <v>0</v>
      </c>
    </row>
    <row r="14" spans="1:53" x14ac:dyDescent="0.15">
      <c r="A14">
        <v>51018002</v>
      </c>
      <c r="C14" s="8" t="s">
        <v>1028</v>
      </c>
      <c r="D14" s="8" t="s">
        <v>756</v>
      </c>
      <c r="E14" s="19"/>
      <c r="F14" s="8">
        <v>2</v>
      </c>
      <c r="G14" s="8">
        <v>34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120</v>
      </c>
      <c r="M14" s="4">
        <v>0</v>
      </c>
      <c r="N14" s="8">
        <v>0</v>
      </c>
      <c r="O14" s="8">
        <v>0</v>
      </c>
      <c r="P14" s="8">
        <v>2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85</v>
      </c>
      <c r="V14" s="8">
        <v>40</v>
      </c>
      <c r="W14" s="8">
        <v>0</v>
      </c>
      <c r="X14" s="8">
        <v>0</v>
      </c>
      <c r="Y14" s="8" t="s">
        <v>757</v>
      </c>
      <c r="Z14" s="44"/>
      <c r="AA14" s="44"/>
      <c r="AB14" s="44"/>
      <c r="AC14" s="44"/>
      <c r="AD14" s="18">
        <f>IF(ISBLANK($Z14),0, LOOKUP($Z14,[1]Skill!$A:$A,[1]Skill!$AB:$AB)*$AA14/100)+
IF(ISBLANK($AB14),0, LOOKUP($AB14,[1]Skill!$A:$A,[1]Skill!$AB:$AB)*$AC14/100)</f>
        <v>0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18002</v>
      </c>
      <c r="AW14" s="18"/>
      <c r="AX14" s="54"/>
      <c r="AY14" s="21">
        <v>1</v>
      </c>
      <c r="AZ14" s="18">
        <v>0</v>
      </c>
      <c r="BA14" s="30">
        <v>0</v>
      </c>
    </row>
    <row r="15" spans="1:53" x14ac:dyDescent="0.15">
      <c r="A15">
        <v>51018005</v>
      </c>
      <c r="C15" s="8" t="s">
        <v>1048</v>
      </c>
      <c r="D15" s="8" t="s">
        <v>1049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-45</v>
      </c>
      <c r="L15" s="4">
        <v>280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250</v>
      </c>
      <c r="V15" s="8">
        <v>35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18005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51018006</v>
      </c>
      <c r="C16" s="8" t="s">
        <v>1054</v>
      </c>
      <c r="D16" s="8" t="s">
        <v>1055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-30</v>
      </c>
      <c r="L16" s="4">
        <v>220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205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7" t="s">
        <v>763</v>
      </c>
      <c r="AS16" s="47"/>
      <c r="AT16" s="47"/>
      <c r="AU16" s="47"/>
      <c r="AV16" s="8">
        <v>18006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51018007</v>
      </c>
      <c r="C17" s="8" t="s">
        <v>1056</v>
      </c>
      <c r="D17" s="8" t="s">
        <v>1057</v>
      </c>
      <c r="E17" s="19"/>
      <c r="F17" s="8">
        <v>3</v>
      </c>
      <c r="G17" s="8">
        <v>35</v>
      </c>
      <c r="H17" s="8">
        <v>0</v>
      </c>
      <c r="I17" s="4">
        <f t="shared" si="0"/>
        <v>0</v>
      </c>
      <c r="J17" s="8">
        <v>0</v>
      </c>
      <c r="K17" s="4">
        <v>-35</v>
      </c>
      <c r="L17" s="4">
        <v>210</v>
      </c>
      <c r="M17" s="4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190</v>
      </c>
      <c r="V17" s="8">
        <v>30</v>
      </c>
      <c r="W17" s="8">
        <v>0</v>
      </c>
      <c r="X17" s="8">
        <v>0</v>
      </c>
      <c r="Y17" s="8" t="s">
        <v>757</v>
      </c>
      <c r="Z17" s="44">
        <v>55990101</v>
      </c>
      <c r="AA17" s="44">
        <v>100</v>
      </c>
      <c r="AB17" s="44"/>
      <c r="AC17" s="44"/>
      <c r="AD17" s="18">
        <f>IF(ISBLANK($Z17),0, LOOKUP($Z17,[1]Skill!$A:$A,[1]Skill!$AB:$AB)*$AA17/100)+
IF(ISBLANK($AB17),0, LOOKUP($AB17,[1]Skill!$A:$A,[1]Skill!$AB:$AB)*$AC17/100)</f>
        <v>15</v>
      </c>
      <c r="AE17" s="18">
        <v>1</v>
      </c>
      <c r="AF17" s="18">
        <v>1</v>
      </c>
      <c r="AG17" s="18">
        <v>1</v>
      </c>
      <c r="AH17" s="18">
        <v>1</v>
      </c>
      <c r="AI17" s="8" t="str">
        <f t="shared" si="3"/>
        <v>1;1;1;1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ref="AQ17" si="10">CONCATENATE(AJ17,";",AK17,";",AL17,";",AM17,";",AN17,";",AO17,";",AP17)</f>
        <v>0;0;0;0;0;0;0</v>
      </c>
      <c r="AR17" s="47" t="s">
        <v>763</v>
      </c>
      <c r="AS17" s="47"/>
      <c r="AT17" s="47"/>
      <c r="AU17" s="47"/>
      <c r="AV17" s="8">
        <v>18007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51019001</v>
      </c>
      <c r="C18" s="8" t="s">
        <v>812</v>
      </c>
      <c r="D18" s="8" t="s">
        <v>1029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10</v>
      </c>
      <c r="L18" s="29">
        <v>-80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280</v>
      </c>
      <c r="AW18" s="18"/>
      <c r="AX18" s="54"/>
      <c r="AY18" s="21">
        <v>1</v>
      </c>
      <c r="AZ18" s="18">
        <v>0</v>
      </c>
      <c r="BA18" s="30">
        <v>0</v>
      </c>
    </row>
    <row r="19" spans="1:53" x14ac:dyDescent="0.15">
      <c r="A19">
        <v>51019002</v>
      </c>
      <c r="C19" s="8" t="s">
        <v>813</v>
      </c>
      <c r="D19" s="8" t="s">
        <v>1030</v>
      </c>
      <c r="E19" s="19"/>
      <c r="F19" s="29">
        <v>2</v>
      </c>
      <c r="G19" s="29">
        <v>8</v>
      </c>
      <c r="H19" s="29">
        <v>0</v>
      </c>
      <c r="I19" s="4">
        <f t="shared" si="0"/>
        <v>0</v>
      </c>
      <c r="J19" s="29">
        <v>2</v>
      </c>
      <c r="K19" s="29">
        <v>-80</v>
      </c>
      <c r="L19" s="29">
        <v>10</v>
      </c>
      <c r="M19" s="29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2">
        <f t="shared" si="1"/>
        <v>-70</v>
      </c>
      <c r="V19" s="8">
        <v>10</v>
      </c>
      <c r="W19" s="8">
        <v>20</v>
      </c>
      <c r="X19" s="8">
        <v>0</v>
      </c>
      <c r="Y19" s="8" t="s">
        <v>6</v>
      </c>
      <c r="Z19" s="44"/>
      <c r="AA19" s="44"/>
      <c r="AB19" s="44"/>
      <c r="AC19" s="44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8" t="str">
        <f t="shared" si="3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8" t="str">
        <f t="shared" si="2"/>
        <v>0;0;0;0;0;0;0</v>
      </c>
      <c r="AR19" s="47" t="s">
        <v>762</v>
      </c>
      <c r="AS19" s="47"/>
      <c r="AT19" s="47"/>
      <c r="AU19" s="47"/>
      <c r="AV19" s="29">
        <v>278</v>
      </c>
      <c r="AW19" s="18"/>
      <c r="AX19" s="54"/>
      <c r="AY19" s="21">
        <v>1</v>
      </c>
      <c r="AZ19" s="18">
        <v>0</v>
      </c>
      <c r="BA19" s="30">
        <v>0</v>
      </c>
    </row>
  </sheetData>
  <phoneticPr fontId="18" type="noConversion"/>
  <conditionalFormatting sqref="I18:I19 I4:I10 I13:I16">
    <cfRule type="cellIs" dxfId="75" priority="41" operator="greaterThanOrEqual">
      <formula>5</formula>
    </cfRule>
    <cfRule type="cellIs" dxfId="74" priority="42" operator="equal">
      <formula>1</formula>
    </cfRule>
    <cfRule type="cellIs" dxfId="73" priority="43" operator="equal">
      <formula>2</formula>
    </cfRule>
    <cfRule type="cellIs" dxfId="72" priority="44" operator="equal">
      <formula>3</formula>
    </cfRule>
    <cfRule type="cellIs" dxfId="71" priority="45" operator="equal">
      <formula>4</formula>
    </cfRule>
  </conditionalFormatting>
  <conditionalFormatting sqref="I17">
    <cfRule type="cellIs" dxfId="70" priority="20" operator="greaterThanOrEqual">
      <formula>5</formula>
    </cfRule>
    <cfRule type="cellIs" dxfId="69" priority="21" operator="equal">
      <formula>1</formula>
    </cfRule>
    <cfRule type="cellIs" dxfId="68" priority="22" operator="equal">
      <formula>2</formula>
    </cfRule>
    <cfRule type="cellIs" dxfId="67" priority="23" operator="equal">
      <formula>3</formula>
    </cfRule>
    <cfRule type="cellIs" dxfId="66" priority="24" operator="equal">
      <formula>4</formula>
    </cfRule>
  </conditionalFormatting>
  <conditionalFormatting sqref="U13:U1514 U4:U10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5" priority="7" operator="greaterThanOrEqual">
      <formula>5</formula>
    </cfRule>
    <cfRule type="cellIs" dxfId="64" priority="8" operator="equal">
      <formula>1</formula>
    </cfRule>
    <cfRule type="cellIs" dxfId="63" priority="9" operator="equal">
      <formula>2</formula>
    </cfRule>
    <cfRule type="cellIs" dxfId="62" priority="10" operator="equal">
      <formula>3</formula>
    </cfRule>
    <cfRule type="cellIs" dxfId="61" priority="11" operator="equal">
      <formula>4</formula>
    </cfRule>
  </conditionalFormatting>
  <conditionalFormatting sqref="U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ellIs" dxfId="60" priority="1" operator="greaterThanOrEqual">
      <formula>5</formula>
    </cfRule>
    <cfRule type="cellIs" dxfId="59" priority="2" operator="equal">
      <formula>1</formula>
    </cfRule>
    <cfRule type="cellIs" dxfId="58" priority="3" operator="equal">
      <formula>2</formula>
    </cfRule>
    <cfRule type="cellIs" dxfId="57" priority="4" operator="equal">
      <formula>3</formula>
    </cfRule>
    <cfRule type="cellIs" dxfId="56" priority="5" operator="equal">
      <formula>4</formula>
    </cfRule>
  </conditionalFormatting>
  <conditionalFormatting sqref="U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2018-06-04T06:59:26Z</dcterms:modified>
</cp:coreProperties>
</file>