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9001"/>
  <workbookPr defaultThemeVersion="124226"/>
  <mc:AlternateContent xmlns:mc="http://schemas.openxmlformats.org/markup-compatibility/2006">
    <mc:Choice Requires="x15">
      <x15ac:absPath xmlns:x15ac="http://schemas.microsoft.com/office/spreadsheetml/2010/11/ac" url="G:\Code\TOMClassicGit\ConfigData\Xlsx\"/>
    </mc:Choice>
  </mc:AlternateContent>
  <bookViews>
    <workbookView xWindow="600" yWindow="30" windowWidth="18135" windowHeight="8385"/>
  </bookViews>
  <sheets>
    <sheet name="标准" sheetId="1" r:id="rId1"/>
    <sheet name="英雄技能" sheetId="3" r:id="rId2"/>
    <sheet name="隐藏" sheetId="6" r:id="rId3"/>
    <sheet name="~评分" sheetId="2" r:id="rId4"/>
    <sheet name="~类型统计" sheetId="5" r:id="rId5"/>
  </sheets>
  <calcPr calcId="162913"/>
</workbook>
</file>

<file path=xl/calcChain.xml><?xml version="1.0" encoding="utf-8"?>
<calcChain xmlns="http://schemas.openxmlformats.org/spreadsheetml/2006/main">
  <c r="Q147" i="1" l="1"/>
  <c r="H147" i="1" s="1"/>
  <c r="Q148" i="1"/>
  <c r="H148" i="1" s="1"/>
  <c r="Q146" i="1" l="1"/>
  <c r="H146" i="1" s="1"/>
  <c r="H4" i="6"/>
  <c r="H5" i="6"/>
  <c r="H6" i="6"/>
  <c r="H7" i="6"/>
  <c r="H8" i="6"/>
  <c r="H9" i="6"/>
  <c r="H4" i="3"/>
  <c r="H5" i="3"/>
  <c r="H6" i="3"/>
  <c r="H7" i="3"/>
  <c r="H8" i="3"/>
  <c r="H9" i="3"/>
  <c r="H10" i="3"/>
  <c r="H11" i="3"/>
  <c r="H12" i="3"/>
  <c r="H13" i="3"/>
  <c r="H14" i="3"/>
  <c r="H15" i="3"/>
  <c r="Q145" i="1"/>
  <c r="H145" i="1" s="1"/>
  <c r="Q144" i="1"/>
  <c r="H144" i="1" s="1"/>
  <c r="Q15" i="3" l="1"/>
  <c r="Q14" i="3" l="1"/>
  <c r="Q13" i="3" l="1"/>
  <c r="Q143" i="1" l="1"/>
  <c r="H143" i="1" s="1"/>
  <c r="Q142" i="1" l="1"/>
  <c r="H142" i="1" s="1"/>
  <c r="Q141" i="1" l="1"/>
  <c r="H141" i="1" l="1"/>
  <c r="Q140" i="1" l="1"/>
  <c r="H140" i="1" s="1"/>
  <c r="Q138" i="1"/>
  <c r="H138" i="1" s="1"/>
  <c r="Q139" i="1"/>
  <c r="H139" i="1" s="1"/>
  <c r="Q137" i="1" l="1"/>
  <c r="H137" i="1" s="1"/>
  <c r="Q136" i="1"/>
  <c r="H136" i="1" s="1"/>
  <c r="Q135" i="1"/>
  <c r="H135" i="1" s="1"/>
  <c r="Q134" i="1"/>
  <c r="H134" i="1" s="1"/>
  <c r="Q133" i="1" l="1"/>
  <c r="H133" i="1" s="1"/>
  <c r="Q132" i="1" l="1"/>
  <c r="H132" i="1" s="1"/>
  <c r="Q12" i="3" l="1"/>
  <c r="Q131" i="1" l="1"/>
  <c r="H131" i="1" s="1"/>
  <c r="Q130" i="1" l="1"/>
  <c r="H130" i="1" s="1"/>
  <c r="Q129" i="1" l="1"/>
  <c r="H129" i="1" s="1"/>
  <c r="Q128" i="1"/>
  <c r="H128" i="1" s="1"/>
  <c r="Q127" i="1" l="1"/>
  <c r="H127" i="1" s="1"/>
  <c r="Q126" i="1" l="1"/>
  <c r="H126" i="1" s="1"/>
  <c r="Q125" i="1" l="1"/>
  <c r="H125" i="1" s="1"/>
  <c r="Q124" i="1"/>
  <c r="H124" i="1" s="1"/>
  <c r="Q123" i="1" l="1"/>
  <c r="H123" i="1" s="1"/>
  <c r="Q122" i="1" l="1"/>
  <c r="H122" i="1" s="1"/>
  <c r="Q121" i="1" l="1"/>
  <c r="H121" i="1" s="1"/>
  <c r="Q120" i="1" l="1"/>
  <c r="H120" i="1" s="1"/>
  <c r="Q119" i="1" l="1"/>
  <c r="H119" i="1" s="1"/>
  <c r="Q118" i="1"/>
  <c r="H118" i="1" s="1"/>
  <c r="Q117" i="1" l="1"/>
  <c r="H117" i="1" s="1"/>
  <c r="Q116" i="1" l="1"/>
  <c r="H116" i="1" s="1"/>
  <c r="Q115" i="1" l="1"/>
  <c r="H115" i="1" s="1"/>
  <c r="Q113" i="1" l="1"/>
  <c r="Q114" i="1"/>
  <c r="H114" i="1" s="1"/>
  <c r="Q11" i="3" l="1"/>
  <c r="Q53" i="1" l="1"/>
  <c r="Q72" i="1" l="1"/>
  <c r="Q66" i="1" l="1"/>
  <c r="Q10" i="3" l="1"/>
  <c r="Q68" i="1" l="1"/>
  <c r="B12" i="5" l="1"/>
  <c r="C5" i="2"/>
  <c r="D5" i="2"/>
  <c r="E5" i="2"/>
  <c r="F5" i="2"/>
  <c r="G5" i="2"/>
  <c r="H5" i="2"/>
  <c r="I5" i="2"/>
  <c r="J5" i="2"/>
  <c r="K5" i="2"/>
  <c r="B5" i="2"/>
  <c r="C4" i="2"/>
  <c r="D4" i="2"/>
  <c r="E4" i="2"/>
  <c r="F4" i="2"/>
  <c r="G4" i="2"/>
  <c r="H4" i="2"/>
  <c r="I4" i="2"/>
  <c r="J4" i="2"/>
  <c r="K4" i="2"/>
  <c r="B4" i="2"/>
  <c r="C6" i="2"/>
  <c r="D6" i="2"/>
  <c r="E6" i="2"/>
  <c r="F6" i="2"/>
  <c r="G6" i="2"/>
  <c r="H6" i="2"/>
  <c r="I6" i="2"/>
  <c r="J6" i="2"/>
  <c r="K6" i="2"/>
  <c r="B6" i="2"/>
  <c r="Q69" i="1" l="1"/>
  <c r="Q4" i="6"/>
  <c r="Q5" i="6"/>
  <c r="Q6" i="6"/>
  <c r="Q7" i="6"/>
  <c r="Q8" i="6"/>
  <c r="Q9" i="6"/>
  <c r="Q4" i="3"/>
  <c r="Q5" i="3"/>
  <c r="Q6" i="3"/>
  <c r="Q7" i="3"/>
  <c r="Q8" i="3"/>
  <c r="Q9" i="3"/>
  <c r="Q4" i="1"/>
  <c r="Q5" i="1"/>
  <c r="Q6" i="1"/>
  <c r="Q7" i="1"/>
  <c r="Q8" i="1"/>
  <c r="Q9" i="1"/>
  <c r="Q10" i="1"/>
  <c r="Q11" i="1"/>
  <c r="Q12" i="1"/>
  <c r="Q13" i="1"/>
  <c r="Q14" i="1"/>
  <c r="Q15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8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4" i="1"/>
  <c r="Q55" i="1"/>
  <c r="Q56" i="1"/>
  <c r="Q57" i="1"/>
  <c r="Q58" i="1"/>
  <c r="Q59" i="1"/>
  <c r="Q60" i="1"/>
  <c r="Q61" i="1"/>
  <c r="Q62" i="1"/>
  <c r="Q63" i="1"/>
  <c r="Q64" i="1"/>
  <c r="Q65" i="1"/>
  <c r="Q67" i="1"/>
  <c r="Q70" i="1"/>
  <c r="Q71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7" i="1"/>
  <c r="Q88" i="1"/>
  <c r="Q89" i="1"/>
  <c r="Q90" i="1"/>
  <c r="Q91" i="1"/>
  <c r="Q92" i="1"/>
  <c r="Q94" i="1"/>
  <c r="Q95" i="1"/>
  <c r="Q96" i="1"/>
  <c r="Q97" i="1"/>
  <c r="Q98" i="1"/>
  <c r="Q99" i="1"/>
  <c r="Q100" i="1"/>
  <c r="Q102" i="1"/>
  <c r="Q103" i="1"/>
  <c r="Q105" i="1"/>
  <c r="Q106" i="1"/>
  <c r="Q107" i="1"/>
  <c r="Q108" i="1"/>
  <c r="Q109" i="1"/>
  <c r="Q110" i="1"/>
  <c r="Q111" i="1"/>
  <c r="Q112" i="1"/>
  <c r="Q86" i="1"/>
  <c r="Q93" i="1"/>
  <c r="Q101" i="1"/>
  <c r="Q104" i="1"/>
  <c r="Q37" i="1"/>
  <c r="Q35" i="1"/>
  <c r="Q36" i="1"/>
  <c r="Q16" i="1"/>
  <c r="Q39" i="1"/>
  <c r="H17" i="1" l="1"/>
  <c r="H4" i="1" l="1"/>
  <c r="H5" i="1"/>
  <c r="H6" i="1"/>
  <c r="H7" i="1"/>
  <c r="H8" i="1"/>
  <c r="H9" i="1"/>
  <c r="H10" i="1"/>
  <c r="H11" i="1"/>
  <c r="H12" i="1"/>
  <c r="H13" i="1"/>
  <c r="H14" i="1"/>
  <c r="H15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8" i="1"/>
  <c r="H40" i="1"/>
  <c r="H41" i="1"/>
  <c r="H42" i="1"/>
  <c r="H43" i="1"/>
  <c r="H44" i="1"/>
  <c r="H45" i="1"/>
  <c r="H46" i="1"/>
  <c r="H47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7" i="1"/>
  <c r="H88" i="1"/>
  <c r="H89" i="1"/>
  <c r="H90" i="1"/>
  <c r="H91" i="1"/>
  <c r="H92" i="1"/>
  <c r="H94" i="1"/>
  <c r="H95" i="1"/>
  <c r="H96" i="1"/>
  <c r="H97" i="1"/>
  <c r="H98" i="1"/>
  <c r="H99" i="1"/>
  <c r="H100" i="1"/>
  <c r="H102" i="1"/>
  <c r="H103" i="1"/>
  <c r="H105" i="1"/>
  <c r="H106" i="1"/>
  <c r="H107" i="1"/>
  <c r="H108" i="1"/>
  <c r="H109" i="1"/>
  <c r="H110" i="1"/>
  <c r="H111" i="1"/>
  <c r="H112" i="1"/>
  <c r="H113" i="1"/>
  <c r="H86" i="1"/>
  <c r="H93" i="1"/>
  <c r="H101" i="1"/>
  <c r="H104" i="1"/>
  <c r="H37" i="1"/>
  <c r="H35" i="1"/>
  <c r="H36" i="1"/>
  <c r="H16" i="1"/>
  <c r="B9" i="5" l="1"/>
  <c r="B5" i="5" l="1"/>
  <c r="B11" i="5"/>
  <c r="B10" i="5"/>
  <c r="B8" i="5"/>
  <c r="B7" i="5"/>
  <c r="B6" i="5"/>
  <c r="B4" i="5"/>
  <c r="B3" i="5"/>
  <c r="B2" i="5"/>
  <c r="H48" i="1" l="1"/>
  <c r="H39" i="1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参考范围1-2（不管修正和卡牌品质）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参考范围1-2（不管修正和卡牌品质）</t>
        </r>
      </text>
    </comment>
    <comment ref="N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1-1.4</t>
        </r>
      </text>
    </comment>
    <comment ref="T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满分1000</t>
        </r>
      </text>
    </comment>
    <comment ref="V2" authorId="1" shapeId="0">
      <text>
        <r>
          <rPr>
            <b/>
            <sz val="9"/>
            <color indexed="81"/>
            <rFont val="Tahoma"/>
            <family val="2"/>
          </rPr>
          <t>delegate(ISpell s, IMap m, IPlayer p, IPlayer r, IMonster t,System.Drawing.Point mouse,int lv)</t>
        </r>
      </text>
    </comment>
  </commentList>
</comments>
</file>

<file path=xl/comments2.xml><?xml version="1.0" encoding="utf-8"?>
<comments xmlns="http://schemas.openxmlformats.org/spreadsheetml/2006/main">
  <authors>
    <author>real</author>
    <author>Real</author>
  </authors>
  <commentLis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参考范围1-2（不管修正和卡牌品质）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参考范围1-2（不管修正和卡牌品质）</t>
        </r>
      </text>
    </comment>
    <comment ref="N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1-1.4</t>
        </r>
      </text>
    </comment>
    <comment ref="V2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p</t>
        </r>
        <r>
          <rPr>
            <sz val="9"/>
            <color indexed="81"/>
            <rFont val="宋体"/>
            <family val="3"/>
            <charset val="134"/>
          </rPr>
          <t>我方玩家</t>
        </r>
        <r>
          <rPr>
            <sz val="9"/>
            <color indexed="81"/>
            <rFont val="Tahoma"/>
            <family val="2"/>
          </rPr>
          <t>,r</t>
        </r>
        <r>
          <rPr>
            <sz val="9"/>
            <color indexed="81"/>
            <rFont val="宋体"/>
            <family val="3"/>
            <charset val="134"/>
          </rPr>
          <t>对方玩家</t>
        </r>
        <r>
          <rPr>
            <sz val="9"/>
            <color indexed="81"/>
            <rFont val="Tahoma"/>
            <family val="2"/>
          </rPr>
          <t>,t</t>
        </r>
        <r>
          <rPr>
            <sz val="9"/>
            <color indexed="81"/>
            <rFont val="宋体"/>
            <family val="3"/>
            <charset val="134"/>
          </rPr>
          <t>目标单位</t>
        </r>
      </text>
    </comment>
  </commentList>
</comments>
</file>

<file path=xl/comments3.xml><?xml version="1.0" encoding="utf-8"?>
<comments xmlns="http://schemas.openxmlformats.org/spreadsheetml/2006/main">
  <authors>
    <author>real</author>
    <author>Real</author>
  </authors>
  <commentLis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参考范围1-2（不管修正和卡牌品质）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参考范围1-2（不管修正和卡牌品质）</t>
        </r>
      </text>
    </comment>
    <comment ref="N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1-1.4</t>
        </r>
      </text>
    </comment>
    <comment ref="V2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p</t>
        </r>
        <r>
          <rPr>
            <sz val="9"/>
            <color indexed="81"/>
            <rFont val="宋体"/>
            <family val="3"/>
            <charset val="134"/>
          </rPr>
          <t>我方玩家</t>
        </r>
        <r>
          <rPr>
            <sz val="9"/>
            <color indexed="81"/>
            <rFont val="Tahoma"/>
            <family val="2"/>
          </rPr>
          <t>,r</t>
        </r>
        <r>
          <rPr>
            <sz val="9"/>
            <color indexed="81"/>
            <rFont val="宋体"/>
            <family val="3"/>
            <charset val="134"/>
          </rPr>
          <t>对方玩家</t>
        </r>
        <r>
          <rPr>
            <sz val="9"/>
            <color indexed="81"/>
            <rFont val="Tahoma"/>
            <family val="2"/>
          </rPr>
          <t>,t</t>
        </r>
        <r>
          <rPr>
            <sz val="9"/>
            <color indexed="81"/>
            <rFont val="宋体"/>
            <family val="3"/>
            <charset val="134"/>
          </rPr>
          <t>目标单位</t>
        </r>
      </text>
    </comment>
  </commentList>
</comments>
</file>

<file path=xl/sharedStrings.xml><?xml version="1.0" encoding="utf-8"?>
<sst xmlns="http://schemas.openxmlformats.org/spreadsheetml/2006/main" count="1477" uniqueCount="979">
  <si>
    <t>慈悲</t>
  </si>
  <si>
    <t>NFO</t>
  </si>
  <si>
    <t>yellowflash</t>
  </si>
  <si>
    <t>甘霖</t>
  </si>
  <si>
    <t>blueflash</t>
  </si>
  <si>
    <t>魔法箭</t>
  </si>
  <si>
    <t>UES</t>
  </si>
  <si>
    <t>magicbolt</t>
  </si>
  <si>
    <t>毒液</t>
  </si>
  <si>
    <t>greenbubble</t>
  </si>
  <si>
    <t>rootattack</t>
  </si>
  <si>
    <t>遗迹</t>
  </si>
  <si>
    <t>黑暗林</t>
  </si>
  <si>
    <t>治愈</t>
  </si>
  <si>
    <t>UFS</t>
  </si>
  <si>
    <t>yellowstar</t>
  </si>
  <si>
    <t>削弱</t>
  </si>
  <si>
    <t>evilface</t>
  </si>
  <si>
    <t>心智控制</t>
  </si>
  <si>
    <t>stun</t>
  </si>
  <si>
    <t>火球</t>
  </si>
  <si>
    <t>fireball</t>
  </si>
  <si>
    <t>火浪</t>
  </si>
  <si>
    <t>firearrow</t>
  </si>
  <si>
    <t>光波</t>
  </si>
  <si>
    <t>激流</t>
  </si>
  <si>
    <t>waterball2</t>
  </si>
  <si>
    <t>丑孩子</t>
  </si>
  <si>
    <t>NEO</t>
  </si>
  <si>
    <t>colorball</t>
  </si>
  <si>
    <t>脱胎换骨</t>
  </si>
  <si>
    <t>强夺</t>
  </si>
  <si>
    <t>寒冰崩</t>
  </si>
  <si>
    <t>icesharp</t>
  </si>
  <si>
    <t>死者复活</t>
  </si>
  <si>
    <t>redwing</t>
  </si>
  <si>
    <t>加速</t>
  </si>
  <si>
    <t>UAS</t>
  </si>
  <si>
    <t>redring</t>
  </si>
  <si>
    <t>迟缓</t>
  </si>
  <si>
    <t>bluering</t>
  </si>
  <si>
    <t>邪念冲击</t>
  </si>
  <si>
    <t>darkinvasion</t>
  </si>
  <si>
    <t>holy1</t>
  </si>
  <si>
    <t>holy2</t>
  </si>
  <si>
    <t>holy10</t>
  </si>
  <si>
    <t>死雾</t>
  </si>
  <si>
    <t>NAA</t>
  </si>
  <si>
    <t>deathmist</t>
  </si>
  <si>
    <t>次元之门</t>
  </si>
  <si>
    <t>etwave</t>
  </si>
  <si>
    <t>健体强身</t>
  </si>
  <si>
    <t>strong</t>
  </si>
  <si>
    <t>保护</t>
  </si>
  <si>
    <t>protect</t>
  </si>
  <si>
    <t>逆向召唤</t>
  </si>
  <si>
    <t>bluewing</t>
  </si>
  <si>
    <t>雷霆</t>
  </si>
  <si>
    <t>electhit</t>
  </si>
  <si>
    <t>魔力夺取</t>
  </si>
  <si>
    <t>念动力</t>
  </si>
  <si>
    <t>大风暴</t>
  </si>
  <si>
    <t>tornado</t>
  </si>
  <si>
    <t>陨石</t>
  </si>
  <si>
    <t>inferno</t>
  </si>
  <si>
    <t>炎爆</t>
  </si>
  <si>
    <t>虫害</t>
  </si>
  <si>
    <t>swarm</t>
  </si>
  <si>
    <t>大地震</t>
  </si>
  <si>
    <t>yellowsplash</t>
  </si>
  <si>
    <t>冰雹</t>
  </si>
  <si>
    <t>icestorm</t>
  </si>
  <si>
    <t>飓风</t>
  </si>
  <si>
    <t>wirledwind</t>
  </si>
  <si>
    <t>赤雷</t>
  </si>
  <si>
    <t>electballred</t>
  </si>
  <si>
    <t>恩赐</t>
  </si>
  <si>
    <t>审判</t>
  </si>
  <si>
    <t>judge</t>
  </si>
  <si>
    <t>吸魂</t>
  </si>
  <si>
    <t>longly</t>
  </si>
  <si>
    <t>破魔</t>
  </si>
  <si>
    <t>curseoff</t>
  </si>
  <si>
    <t>解咒</t>
  </si>
  <si>
    <t>生命之河</t>
  </si>
  <si>
    <t>NFA</t>
  </si>
  <si>
    <t>黄粱梦境</t>
  </si>
  <si>
    <t>sleep</t>
  </si>
  <si>
    <t>百花酿</t>
  </si>
  <si>
    <t>wine</t>
  </si>
  <si>
    <t>五气朝元</t>
  </si>
  <si>
    <t>colorsplash</t>
  </si>
  <si>
    <t>yellowrounds</t>
  </si>
  <si>
    <t>破坏</t>
  </si>
  <si>
    <t>question</t>
  </si>
  <si>
    <t>血雾</t>
  </si>
  <si>
    <t>bleedglow</t>
  </si>
  <si>
    <t>衰老</t>
  </si>
  <si>
    <t>badblood</t>
  </si>
  <si>
    <t>缩小</t>
  </si>
  <si>
    <t>shrink</t>
  </si>
  <si>
    <t>石化光线</t>
  </si>
  <si>
    <t>stonelight</t>
  </si>
  <si>
    <t>鼠之笛</t>
  </si>
  <si>
    <t>transmit</t>
  </si>
  <si>
    <t>混乱之雨</t>
  </si>
  <si>
    <t>scourge</t>
  </si>
  <si>
    <t>灵魂盗取</t>
  </si>
  <si>
    <t>soulget</t>
  </si>
  <si>
    <t>索蒂斯之力</t>
  </si>
  <si>
    <t>sotis</t>
  </si>
  <si>
    <t>致盲光束</t>
  </si>
  <si>
    <t>faintlight</t>
  </si>
  <si>
    <t>瘟疫</t>
  </si>
  <si>
    <t>生命之力</t>
  </si>
  <si>
    <t>极光</t>
  </si>
  <si>
    <t>aurora</t>
  </si>
  <si>
    <t>NFR</t>
  </si>
  <si>
    <t>极度恐惧</t>
  </si>
  <si>
    <t>抽筋</t>
  </si>
  <si>
    <t>巨大化</t>
  </si>
  <si>
    <t>giant</t>
  </si>
  <si>
    <t>星光所向</t>
  </si>
  <si>
    <t>亡者复生</t>
  </si>
  <si>
    <t>急速行军</t>
  </si>
  <si>
    <t>高压电流</t>
  </si>
  <si>
    <t>万箭穿身</t>
  </si>
  <si>
    <t>arrow</t>
  </si>
  <si>
    <t>大爆破</t>
  </si>
  <si>
    <t>rocket</t>
  </si>
  <si>
    <t>微寒光线</t>
  </si>
  <si>
    <t>dimlight</t>
  </si>
  <si>
    <t>awaylight</t>
  </si>
  <si>
    <t>和解</t>
  </si>
  <si>
    <t>NAO</t>
  </si>
  <si>
    <t>peace</t>
  </si>
  <si>
    <t>魔法泉水</t>
  </si>
  <si>
    <t>bluebubble</t>
  </si>
  <si>
    <t>盛宴</t>
  </si>
  <si>
    <t>浓雾</t>
  </si>
  <si>
    <t>剧痛</t>
  </si>
  <si>
    <t>腐蚀</t>
  </si>
  <si>
    <t>rust</t>
  </si>
  <si>
    <t>旋风</t>
  </si>
  <si>
    <t>月蚀</t>
  </si>
  <si>
    <t>eclipse</t>
  </si>
  <si>
    <t>重力</t>
  </si>
  <si>
    <t>gravity</t>
  </si>
  <si>
    <t>喉音回应</t>
  </si>
  <si>
    <t>bluesword2</t>
  </si>
  <si>
    <t>尊神之鞭</t>
  </si>
  <si>
    <t>pinkball</t>
  </si>
  <si>
    <t>蝠雾</t>
  </si>
  <si>
    <t>batcrowd</t>
  </si>
  <si>
    <t>苦痛之源</t>
  </si>
  <si>
    <t>smallstars</t>
  </si>
  <si>
    <t>魔神臂膀</t>
  </si>
  <si>
    <t>strongarm</t>
  </si>
  <si>
    <t>愿望晨风</t>
  </si>
  <si>
    <t>银光</t>
  </si>
  <si>
    <t>魔法破碎</t>
  </si>
  <si>
    <t>cardbreak</t>
  </si>
  <si>
    <t>巫师之眼</t>
  </si>
  <si>
    <t>eye</t>
  </si>
  <si>
    <t>换班</t>
  </si>
  <si>
    <t>cyantriangle</t>
  </si>
  <si>
    <t>找寻</t>
  </si>
  <si>
    <t>cardfly</t>
  </si>
  <si>
    <t>沙丘</t>
  </si>
  <si>
    <t>NAR</t>
  </si>
  <si>
    <t>火山</t>
  </si>
  <si>
    <t>草原</t>
  </si>
  <si>
    <t>海洋</t>
  </si>
  <si>
    <t>石地</t>
  </si>
  <si>
    <t>尸爆术</t>
  </si>
  <si>
    <t>int</t>
    <phoneticPr fontId="18" type="noConversion"/>
  </si>
  <si>
    <t>string</t>
    <phoneticPr fontId="18" type="noConversion"/>
  </si>
  <si>
    <t>Id</t>
  </si>
  <si>
    <t>Name</t>
  </si>
  <si>
    <t>Star</t>
  </si>
  <si>
    <t>Type</t>
  </si>
  <si>
    <t>Attr</t>
  </si>
  <si>
    <t>Target</t>
  </si>
  <si>
    <t>Icon</t>
  </si>
  <si>
    <t>序列</t>
  </si>
  <si>
    <t>名字</t>
  </si>
  <si>
    <t>星级</t>
  </si>
  <si>
    <t>类型</t>
  </si>
  <si>
    <t>属性</t>
  </si>
  <si>
    <t>路径</t>
  </si>
  <si>
    <t>英文名</t>
    <phoneticPr fontId="18" type="noConversion"/>
  </si>
  <si>
    <t>Ename</t>
    <phoneticPr fontId="18" type="noConversion"/>
  </si>
  <si>
    <t>string</t>
    <phoneticPr fontId="18" type="noConversion"/>
  </si>
  <si>
    <t>缠绕</t>
    <phoneticPr fontId="18" type="noConversion"/>
  </si>
  <si>
    <t>Red Thunder</t>
  </si>
  <si>
    <t>六道轮回</t>
    <phoneticPr fontId="18" type="noConversion"/>
  </si>
  <si>
    <t>Samsara</t>
  </si>
  <si>
    <t>大悲咒</t>
    <phoneticPr fontId="18" type="noConversion"/>
  </si>
  <si>
    <t>Sculpture</t>
  </si>
  <si>
    <t>Senility</t>
  </si>
  <si>
    <t>Shine</t>
  </si>
  <si>
    <t>Shrink</t>
  </si>
  <si>
    <t>Spartoi</t>
  </si>
  <si>
    <t>Chariot</t>
  </si>
  <si>
    <t>Disbelist</t>
  </si>
  <si>
    <t>驱逐之光</t>
    <phoneticPr fontId="18" type="noConversion"/>
  </si>
  <si>
    <t>Guttural</t>
  </si>
  <si>
    <t>Stoneland</t>
  </si>
  <si>
    <t>Mercy</t>
  </si>
  <si>
    <t>Manna</t>
  </si>
  <si>
    <t>Magic Bolt</t>
  </si>
  <si>
    <t>Poison</t>
  </si>
  <si>
    <t>Root</t>
  </si>
  <si>
    <t>Ruin</t>
  </si>
  <si>
    <t>Darkness</t>
  </si>
  <si>
    <t>Cure</t>
  </si>
  <si>
    <t>Weakness</t>
  </si>
  <si>
    <t>Mental Control</t>
  </si>
  <si>
    <t>Fireball</t>
  </si>
  <si>
    <t>Flame Wave</t>
  </si>
  <si>
    <t>Light Wave</t>
  </si>
  <si>
    <t>Stream Wave</t>
  </si>
  <si>
    <t>Changeling</t>
  </si>
  <si>
    <t>Reincarnation</t>
  </si>
  <si>
    <t>Snatch</t>
  </si>
  <si>
    <t>Icefall</t>
  </si>
  <si>
    <t>Raise Dead</t>
  </si>
  <si>
    <t>Haste</t>
  </si>
  <si>
    <t>Slow</t>
  </si>
  <si>
    <t>Evil Blast</t>
  </si>
  <si>
    <t>Death Cloud</t>
  </si>
  <si>
    <t>Dimension Door</t>
  </si>
  <si>
    <t>Growth Body</t>
  </si>
  <si>
    <t>Protection</t>
  </si>
  <si>
    <t>Silence</t>
  </si>
  <si>
    <t>Thunderstorm</t>
  </si>
  <si>
    <t>Drain Magic</t>
  </si>
  <si>
    <t>Bind</t>
  </si>
  <si>
    <t>Telekinesis</t>
  </si>
  <si>
    <t>Tempest</t>
  </si>
  <si>
    <t>Meteor</t>
  </si>
  <si>
    <t>Fire Explosion</t>
  </si>
  <si>
    <t>Insect Swarm</t>
  </si>
  <si>
    <t>Earth Shaker</t>
  </si>
  <si>
    <t>Ice Storm</t>
  </si>
  <si>
    <t>Hurricane</t>
  </si>
  <si>
    <t>Grace</t>
  </si>
  <si>
    <t>Judgment</t>
  </si>
  <si>
    <t>Anti Demon</t>
  </si>
  <si>
    <t>Remove Curse</t>
  </si>
  <si>
    <t>Life Stream</t>
  </si>
  <si>
    <t>Nice Dream</t>
  </si>
  <si>
    <t>Flower Wine</t>
  </si>
  <si>
    <t>Five Gas</t>
  </si>
  <si>
    <t>Shatter</t>
  </si>
  <si>
    <t>Great Dharani</t>
  </si>
  <si>
    <t>Blood Fog</t>
  </si>
  <si>
    <t>Rat Flute</t>
  </si>
  <si>
    <t>Chaos Rain</t>
  </si>
  <si>
    <t>Sotis</t>
  </si>
  <si>
    <t>Blind Light</t>
  </si>
  <si>
    <t>Plague</t>
  </si>
  <si>
    <t>Life Force</t>
  </si>
  <si>
    <t>Aurora</t>
  </si>
  <si>
    <t>Top Fear</t>
  </si>
  <si>
    <t>Cramps</t>
  </si>
  <si>
    <t>Gigantism</t>
  </si>
  <si>
    <t>Arrow Rain</t>
  </si>
  <si>
    <t>Blasting</t>
  </si>
  <si>
    <t>Cold Ray</t>
  </si>
  <si>
    <t>Banish Light</t>
  </si>
  <si>
    <t>Peace</t>
  </si>
  <si>
    <t>Magic Spring</t>
  </si>
  <si>
    <t>Feast</t>
  </si>
  <si>
    <t>Fog</t>
  </si>
  <si>
    <t>Pain</t>
  </si>
  <si>
    <t>Corrosion</t>
  </si>
  <si>
    <t>Cyclone</t>
  </si>
  <si>
    <t>Eclipse</t>
  </si>
  <si>
    <t>Gravity</t>
  </si>
  <si>
    <t>God Scourge</t>
  </si>
  <si>
    <t>Bat Fog</t>
  </si>
  <si>
    <t>Pain Source</t>
  </si>
  <si>
    <t>Mutation</t>
  </si>
  <si>
    <t>Hope Breeze</t>
  </si>
  <si>
    <t>Magic Broken</t>
  </si>
  <si>
    <t>Wizard Eye</t>
  </si>
  <si>
    <t>Shift</t>
  </si>
  <si>
    <t>Look For</t>
  </si>
  <si>
    <t>Dune</t>
  </si>
  <si>
    <t>Volcano</t>
  </si>
  <si>
    <t>Grassland</t>
  </si>
  <si>
    <t>Sea</t>
  </si>
  <si>
    <t>Corpse Explosion</t>
  </si>
  <si>
    <t>Resurrect</t>
  </si>
  <si>
    <t>Soul Steal</t>
    <phoneticPr fontId="18" type="noConversion"/>
  </si>
  <si>
    <t>Soul Snatch</t>
    <phoneticPr fontId="18" type="noConversion"/>
  </si>
  <si>
    <t>Effect</t>
    <phoneticPr fontId="18" type="noConversion"/>
  </si>
  <si>
    <t>描述新</t>
    <phoneticPr fontId="18" type="noConversion"/>
  </si>
  <si>
    <t>GetDescript</t>
    <phoneticPr fontId="18" type="noConversion"/>
  </si>
  <si>
    <t>UFS</t>
    <phoneticPr fontId="18" type="noConversion"/>
  </si>
  <si>
    <t>NEC</t>
    <phoneticPr fontId="18" type="noConversion"/>
  </si>
  <si>
    <t>NER</t>
    <phoneticPr fontId="18" type="noConversion"/>
  </si>
  <si>
    <t>NEC</t>
    <phoneticPr fontId="18" type="noConversion"/>
  </si>
  <si>
    <t>NFR</t>
    <phoneticPr fontId="18" type="noConversion"/>
  </si>
  <si>
    <t>NFC</t>
    <phoneticPr fontId="18" type="noConversion"/>
  </si>
  <si>
    <t>辉光</t>
    <phoneticPr fontId="18" type="noConversion"/>
  </si>
  <si>
    <t>目标判定</t>
    <phoneticPr fontId="18" type="noConversion"/>
  </si>
  <si>
    <t>参数射程</t>
  </si>
  <si>
    <t>int</t>
  </si>
  <si>
    <t>Range</t>
  </si>
  <si>
    <t>消耗</t>
    <phoneticPr fontId="18" type="noConversion"/>
  </si>
  <si>
    <t>int</t>
    <phoneticPr fontId="18" type="noConversion"/>
  </si>
  <si>
    <t>Cost</t>
    <phoneticPr fontId="18" type="noConversion"/>
  </si>
  <si>
    <t>SpellEffectDelegate</t>
    <phoneticPr fontId="18" type="noConversion"/>
  </si>
  <si>
    <t>UnitEffect</t>
    <phoneticPr fontId="18" type="noConversion"/>
  </si>
  <si>
    <t>bluewing</t>
    <phoneticPr fontId="18" type="noConversion"/>
  </si>
  <si>
    <t>伤害</t>
    <phoneticPr fontId="18" type="noConversion"/>
  </si>
  <si>
    <t>int</t>
    <phoneticPr fontId="18" type="noConversion"/>
  </si>
  <si>
    <t>Damage</t>
    <phoneticPr fontId="18" type="noConversion"/>
  </si>
  <si>
    <t>治疗</t>
    <phoneticPr fontId="18" type="noConversion"/>
  </si>
  <si>
    <t>int</t>
    <phoneticPr fontId="18" type="noConversion"/>
  </si>
  <si>
    <t>Cure</t>
    <phoneticPr fontId="18" type="noConversion"/>
  </si>
  <si>
    <t>持续</t>
    <phoneticPr fontId="18" type="noConversion"/>
  </si>
  <si>
    <t>Time</t>
    <phoneticPr fontId="18" type="noConversion"/>
  </si>
  <si>
    <t>修正</t>
    <phoneticPr fontId="18" type="noConversion"/>
  </si>
  <si>
    <t>int</t>
    <phoneticPr fontId="18" type="noConversion"/>
  </si>
  <si>
    <t>Modify</t>
    <phoneticPr fontId="18" type="noConversion"/>
  </si>
  <si>
    <t>使敌方单体背叛{2:0.0}回合</t>
    <phoneticPr fontId="18" type="noConversion"/>
  </si>
  <si>
    <t>对敌方单体睡眠{2:0.0}回合</t>
    <phoneticPr fontId="18" type="noConversion"/>
  </si>
  <si>
    <t>使敌方单体随机获得恐惧，削弱，麻痹，混乱，中毒中两种状态{2:0.0}回合</t>
    <phoneticPr fontId="18" type="noConversion"/>
  </si>
  <si>
    <t>使敌我所有单位中毒{2:0.0}回合</t>
    <phoneticPr fontId="18" type="noConversion"/>
  </si>
  <si>
    <t>对2卡片距离敌方单位造成{0}点伤害</t>
    <phoneticPr fontId="18" type="noConversion"/>
  </si>
  <si>
    <t>对敌方单体造成{0}点魔法伤害，使用后返回手牌</t>
    <phoneticPr fontId="18" type="noConversion"/>
  </si>
  <si>
    <t>对敌方单体造成{0}点魔法伤害</t>
    <phoneticPr fontId="18" type="noConversion"/>
  </si>
  <si>
    <t>对敌方单体造成{0}点魔法伤害</t>
    <phoneticPr fontId="18" type="noConversion"/>
  </si>
  <si>
    <t>辅助</t>
    <phoneticPr fontId="18" type="noConversion"/>
  </si>
  <si>
    <t>Help</t>
    <phoneticPr fontId="18" type="noConversion"/>
  </si>
  <si>
    <t>技能效果</t>
    <phoneticPr fontId="18" type="noConversion"/>
  </si>
  <si>
    <t>double</t>
    <phoneticPr fontId="18" type="noConversion"/>
  </si>
  <si>
    <t>几率</t>
    <phoneticPr fontId="18" type="noConversion"/>
  </si>
  <si>
    <t>double</t>
    <phoneticPr fontId="18" type="noConversion"/>
  </si>
  <si>
    <t>Rate</t>
    <phoneticPr fontId="18" type="noConversion"/>
  </si>
  <si>
    <t>holy1</t>
    <phoneticPr fontId="18" type="noConversion"/>
  </si>
  <si>
    <t>回复1.2卡片距离内我方单位{1}点生命</t>
    <phoneticPr fontId="18" type="noConversion"/>
  </si>
  <si>
    <t>回复我方全体单位{1}点生命</t>
    <phoneticPr fontId="18" type="noConversion"/>
  </si>
  <si>
    <t>对方召唤师手牌中所有魔法卡等级下降{3:0}</t>
    <phoneticPr fontId="18" type="noConversion"/>
  </si>
  <si>
    <t>立即获得1张卡片，使用后{4:0.0}%几率返回手牌</t>
    <phoneticPr fontId="18" type="noConversion"/>
  </si>
  <si>
    <t>特殊卡片</t>
    <phoneticPr fontId="18" type="noConversion"/>
  </si>
  <si>
    <t>IsSpecial</t>
    <phoneticPr fontId="18" type="noConversion"/>
  </si>
  <si>
    <t>int</t>
    <phoneticPr fontId="18" type="noConversion"/>
  </si>
  <si>
    <t>是否新卡</t>
    <phoneticPr fontId="18" type="noConversion"/>
  </si>
  <si>
    <t>火箭</t>
    <phoneticPr fontId="18" type="noConversion"/>
  </si>
  <si>
    <t>firestorm</t>
    <phoneticPr fontId="18" type="noConversion"/>
  </si>
  <si>
    <t>arrow</t>
    <phoneticPr fontId="18" type="noConversion"/>
  </si>
  <si>
    <t>瞄准射击</t>
    <phoneticPr fontId="18" type="noConversion"/>
  </si>
  <si>
    <t>转化</t>
    <phoneticPr fontId="18" type="noConversion"/>
  </si>
  <si>
    <t>探索</t>
    <phoneticPr fontId="18" type="noConversion"/>
  </si>
  <si>
    <t>背刺</t>
    <phoneticPr fontId="18" type="noConversion"/>
  </si>
  <si>
    <t>bleedgrow</t>
    <phoneticPr fontId="18" type="noConversion"/>
  </si>
  <si>
    <t>变形术</t>
    <phoneticPr fontId="18" type="noConversion"/>
  </si>
  <si>
    <t>Ploymophy</t>
    <phoneticPr fontId="18" type="noConversion"/>
  </si>
  <si>
    <t>UES</t>
    <phoneticPr fontId="18" type="noConversion"/>
  </si>
  <si>
    <t>使敌方单体流血{2:0.0}回合</t>
    <phoneticPr fontId="18" type="noConversion"/>
  </si>
  <si>
    <t>将单位的攻速永久降为0,{4:0.0}%几率受到{0}点魔法伤害</t>
    <phoneticPr fontId="18" type="noConversion"/>
  </si>
  <si>
    <t>{4:0.0}%几率抽取1张卡牌</t>
    <phoneticPr fontId="18" type="noConversion"/>
  </si>
  <si>
    <t>对敌方单体造成{0}点魔法伤害</t>
    <phoneticPr fontId="18" type="noConversion"/>
  </si>
  <si>
    <t>单位特效</t>
    <phoneticPr fontId="18" type="noConversion"/>
  </si>
  <si>
    <t>技能评分</t>
    <phoneticPr fontId="18" type="noConversion"/>
  </si>
  <si>
    <t>Mark</t>
    <phoneticPr fontId="18" type="noConversion"/>
  </si>
  <si>
    <t>几率等成长属性都取30级效果</t>
    <phoneticPr fontId="18" type="noConversion"/>
  </si>
  <si>
    <t>Time</t>
    <phoneticPr fontId="18" type="noConversion"/>
  </si>
  <si>
    <t>Help</t>
  </si>
  <si>
    <t>Rate</t>
    <phoneticPr fontId="18" type="noConversion"/>
  </si>
  <si>
    <t>治疗为伤害0.75</t>
    <phoneticPr fontId="18" type="noConversion"/>
  </si>
  <si>
    <t>对1列敌方单位造成{0}点魔法伤害</t>
    <phoneticPr fontId="18" type="noConversion"/>
  </si>
  <si>
    <t>改变等级</t>
    <phoneticPr fontId="18" type="noConversion"/>
  </si>
  <si>
    <t>5级算10%属性</t>
    <phoneticPr fontId="18" type="noConversion"/>
  </si>
  <si>
    <t>所有手牌等级上升{3:0}</t>
    <phoneticPr fontId="18" type="noConversion"/>
  </si>
  <si>
    <t>随机夺取对手1张手牌，并提升手牌等级{3:0}</t>
    <phoneticPr fontId="18" type="noConversion"/>
  </si>
  <si>
    <t>消除目标单体所有负面状态，使用后{4:0.0}%返回手牌</t>
    <phoneticPr fontId="18" type="noConversion"/>
  </si>
  <si>
    <t>NAA</t>
    <phoneticPr fontId="18" type="noConversion"/>
  </si>
  <si>
    <t>标签</t>
    <phoneticPr fontId="18" type="noConversion"/>
  </si>
  <si>
    <t>Remark</t>
    <phoneticPr fontId="18" type="noConversion"/>
  </si>
  <si>
    <t>UFS</t>
    <phoneticPr fontId="18" type="noConversion"/>
  </si>
  <si>
    <t>随机复制对手1张手牌，并提升手牌等级{3:0}</t>
    <phoneticPr fontId="18" type="noConversion"/>
  </si>
  <si>
    <t>对敌我全体单位造成{0}点魔法伤害</t>
    <phoneticPr fontId="18" type="noConversion"/>
  </si>
  <si>
    <t>单治,正状</t>
    <phoneticPr fontId="18" type="noConversion"/>
  </si>
  <si>
    <t>单伤</t>
    <phoneticPr fontId="18" type="noConversion"/>
  </si>
  <si>
    <t>count</t>
    <phoneticPr fontId="18" type="noConversion"/>
  </si>
  <si>
    <t>群伤</t>
    <phoneticPr fontId="18" type="noConversion"/>
  </si>
  <si>
    <t>单治</t>
    <phoneticPr fontId="18" type="noConversion"/>
  </si>
  <si>
    <t>正状</t>
    <phoneticPr fontId="18" type="noConversion"/>
  </si>
  <si>
    <t>负状</t>
    <phoneticPr fontId="18" type="noConversion"/>
  </si>
  <si>
    <t>手牌</t>
    <phoneticPr fontId="18" type="noConversion"/>
  </si>
  <si>
    <t>地形</t>
    <phoneticPr fontId="18" type="noConversion"/>
  </si>
  <si>
    <t>属性</t>
    <phoneticPr fontId="18" type="noConversion"/>
  </si>
  <si>
    <t>单伤，负状</t>
    <phoneticPr fontId="18" type="noConversion"/>
  </si>
  <si>
    <t>群治</t>
    <phoneticPr fontId="18" type="noConversion"/>
  </si>
  <si>
    <t>在敌方墓地上尸爆，对1.5卡片距离内敌方单位造成{0}点魔法伤害</t>
    <phoneticPr fontId="18" type="noConversion"/>
  </si>
  <si>
    <t>单伤</t>
    <phoneticPr fontId="18" type="noConversion"/>
  </si>
  <si>
    <t>圣言-痛</t>
    <phoneticPr fontId="18" type="noConversion"/>
  </si>
  <si>
    <t>Word Pain</t>
    <phoneticPr fontId="18" type="noConversion"/>
  </si>
  <si>
    <t>Word Exchange</t>
    <phoneticPr fontId="18" type="noConversion"/>
  </si>
  <si>
    <t>圣言-换</t>
    <phoneticPr fontId="18" type="noConversion"/>
  </si>
  <si>
    <t>将单位的攻速永久升到20,{4:0.0}%几率同时回复{1}点生命</t>
    <phoneticPr fontId="18" type="noConversion"/>
  </si>
  <si>
    <t>增加目标防御{3:0.0}%的攻击</t>
    <phoneticPr fontId="18" type="noConversion"/>
  </si>
  <si>
    <t>正状</t>
    <phoneticPr fontId="18" type="noConversion"/>
  </si>
  <si>
    <t>圣言-停</t>
    <phoneticPr fontId="18" type="noConversion"/>
  </si>
  <si>
    <t>Word Stop</t>
    <phoneticPr fontId="18" type="noConversion"/>
  </si>
  <si>
    <t>圣言-速</t>
    <phoneticPr fontId="18" type="noConversion"/>
  </si>
  <si>
    <t>Word Haste</t>
    <phoneticPr fontId="18" type="noConversion"/>
  </si>
  <si>
    <t>圣言-转</t>
    <phoneticPr fontId="18" type="noConversion"/>
  </si>
  <si>
    <t>holy3</t>
    <phoneticPr fontId="18" type="noConversion"/>
  </si>
  <si>
    <t>Word Roll</t>
    <phoneticPr fontId="18" type="noConversion"/>
  </si>
  <si>
    <t>群伤</t>
    <phoneticPr fontId="18" type="noConversion"/>
  </si>
  <si>
    <t>圣言-叛</t>
    <phoneticPr fontId="18" type="noConversion"/>
  </si>
  <si>
    <t>Word Betray</t>
    <phoneticPr fontId="18" type="noConversion"/>
  </si>
  <si>
    <t>负状</t>
    <phoneticPr fontId="18" type="noConversion"/>
  </si>
  <si>
    <t>法术反制</t>
    <phoneticPr fontId="18" type="noConversion"/>
  </si>
  <si>
    <t>束缚</t>
    <phoneticPr fontId="18" type="noConversion"/>
  </si>
  <si>
    <t>陷阱</t>
    <phoneticPr fontId="18" type="noConversion"/>
  </si>
  <si>
    <t>倒虹吸</t>
    <phoneticPr fontId="18" type="noConversion"/>
  </si>
  <si>
    <t>Inverted Siphon</t>
    <phoneticPr fontId="18" type="noConversion"/>
  </si>
  <si>
    <t>冰晶</t>
    <phoneticPr fontId="18" type="noConversion"/>
  </si>
  <si>
    <t>Diamond Dust</t>
  </si>
  <si>
    <t>爆炸陷阱</t>
    <phoneticPr fontId="18" type="noConversion"/>
  </si>
  <si>
    <t>Explosion Trap</t>
    <phoneticPr fontId="18" type="noConversion"/>
  </si>
  <si>
    <t>fireball</t>
    <phoneticPr fontId="18" type="noConversion"/>
  </si>
  <si>
    <t>品质</t>
    <phoneticPr fontId="18" type="noConversion"/>
  </si>
  <si>
    <t>Quality</t>
    <phoneticPr fontId="18" type="noConversion"/>
  </si>
  <si>
    <t>求和</t>
    <phoneticPr fontId="18" type="noConversion"/>
  </si>
  <si>
    <t>double</t>
    <phoneticPr fontId="18" type="noConversion"/>
  </si>
  <si>
    <t>Sum</t>
    <phoneticPr fontId="18" type="noConversion"/>
  </si>
  <si>
    <t>范围特效</t>
    <phoneticPr fontId="18" type="noConversion"/>
  </si>
  <si>
    <t>string</t>
    <phoneticPr fontId="18" type="noConversion"/>
  </si>
  <si>
    <t>AreaEffect</t>
    <phoneticPr fontId="18" type="noConversion"/>
  </si>
  <si>
    <t>rocket</t>
    <phoneticPr fontId="18" type="noConversion"/>
  </si>
  <si>
    <t>Effect</t>
    <phoneticPr fontId="18" type="noConversion"/>
  </si>
  <si>
    <t>Target</t>
    <phoneticPr fontId="18" type="noConversion"/>
  </si>
  <si>
    <t>NFN</t>
    <phoneticPr fontId="18" type="noConversion"/>
  </si>
  <si>
    <t>魔法飞弹</t>
    <phoneticPr fontId="18" type="noConversion"/>
  </si>
  <si>
    <t xml:space="preserve">Magic Missile </t>
    <phoneticPr fontId="18" type="noConversion"/>
  </si>
  <si>
    <t>NER</t>
    <phoneticPr fontId="18" type="noConversion"/>
  </si>
  <si>
    <t>longly</t>
    <phoneticPr fontId="18" type="noConversion"/>
  </si>
  <si>
    <t>NER</t>
    <phoneticPr fontId="18" type="noConversion"/>
  </si>
  <si>
    <t>将2卡片范围地形变换为火属性，{4:0.0}%几率扩大效果到2.5卡牌范围</t>
    <phoneticPr fontId="18" type="noConversion"/>
  </si>
  <si>
    <t>将2卡片范围地形变换为风属性，{4:0.0}%几率扩大效果到2.5卡牌范围</t>
    <phoneticPr fontId="18" type="noConversion"/>
  </si>
  <si>
    <t>将2卡片范围地形变换为无属性，{4:0.0}%几率扩大效果到2.5卡牌范围</t>
    <phoneticPr fontId="18" type="noConversion"/>
  </si>
  <si>
    <t>将2卡片范围地形变换为水属性，{4:0.0}%几率扩大效果到2.5卡牌范围</t>
    <phoneticPr fontId="18" type="noConversion"/>
  </si>
  <si>
    <t>将2卡片范围地形变换为光属性，{4:0.0}%几率扩大效果到2.5卡牌范围</t>
    <phoneticPr fontId="18" type="noConversion"/>
  </si>
  <si>
    <t>将2卡片范围地形变换为地属性，{4:0.0}%几率扩大效果到2.5卡牌范围</t>
    <phoneticPr fontId="18" type="noConversion"/>
  </si>
  <si>
    <t>将2卡片范围地形变换为暗属性，{4:0.0}%几率扩大效果到2.5卡牌范围</t>
    <phoneticPr fontId="18" type="noConversion"/>
  </si>
  <si>
    <t>职业id</t>
    <phoneticPr fontId="18" type="noConversion"/>
  </si>
  <si>
    <t>int</t>
    <phoneticPr fontId="18" type="noConversion"/>
  </si>
  <si>
    <t>JobId</t>
    <phoneticPr fontId="18" type="noConversion"/>
  </si>
  <si>
    <t>double</t>
    <phoneticPr fontId="18" type="noConversion"/>
  </si>
  <si>
    <t>手牌</t>
    <phoneticPr fontId="18" type="noConversion"/>
  </si>
  <si>
    <t>手牌</t>
    <phoneticPr fontId="18" type="noConversion"/>
  </si>
  <si>
    <t>陷阱</t>
    <phoneticPr fontId="18" type="noConversion"/>
  </si>
  <si>
    <t>陷阱</t>
    <phoneticPr fontId="18" type="noConversion"/>
  </si>
  <si>
    <t>陷阱</t>
    <phoneticPr fontId="18" type="noConversion"/>
  </si>
  <si>
    <t>陷阱</t>
    <phoneticPr fontId="18" type="noConversion"/>
  </si>
  <si>
    <t>使敌我所有单位进入混乱状态{2:0.0}回合</t>
    <phoneticPr fontId="18" type="noConversion"/>
  </si>
  <si>
    <t>把敌方单体变为羊，{4:0.0}%回复一点魔法</t>
    <phoneticPr fontId="18" type="noConversion"/>
  </si>
  <si>
    <t>复活己方指定单位，并回复其{1}点生命</t>
    <phoneticPr fontId="18" type="noConversion"/>
  </si>
  <si>
    <t>对敌方单体造成{0}点魔法伤害，并有{4:0.0}%几率冰冻目标{2:0.0}回合</t>
    <phoneticPr fontId="18" type="noConversion"/>
  </si>
  <si>
    <t>永久提高我方单体{3:0.0}点防御，并回复其{1}点生命</t>
    <phoneticPr fontId="18" type="noConversion"/>
  </si>
  <si>
    <t>位移</t>
    <phoneticPr fontId="18" type="noConversion"/>
  </si>
  <si>
    <t>手牌</t>
    <phoneticPr fontId="18" type="noConversion"/>
  </si>
  <si>
    <t>召唤3个具有{0}点魔法伤害的光波</t>
    <phoneticPr fontId="18" type="noConversion"/>
  </si>
  <si>
    <t>laser</t>
    <phoneticPr fontId="18" type="noConversion"/>
  </si>
  <si>
    <t>召唤5个具有{0}点魔法伤害的火浪</t>
    <phoneticPr fontId="18" type="noConversion"/>
  </si>
  <si>
    <t>召唤5个具有{0}点魔法伤害的水波</t>
    <phoneticPr fontId="18" type="noConversion"/>
  </si>
  <si>
    <t>亡灵</t>
    <phoneticPr fontId="18" type="noConversion"/>
  </si>
  <si>
    <t>SpellEffectDelegate</t>
    <phoneticPr fontId="18" type="noConversion"/>
  </si>
  <si>
    <t>在目标墓碑位置召唤一个亡灵</t>
    <phoneticPr fontId="18" type="noConversion"/>
  </si>
  <si>
    <t>soulget</t>
    <phoneticPr fontId="18" type="noConversion"/>
  </si>
  <si>
    <t>属性</t>
    <phoneticPr fontId="18" type="noConversion"/>
  </si>
  <si>
    <t>杀死一个己方随从，并回复{3:0.0}点LP</t>
    <phoneticPr fontId="18" type="noConversion"/>
  </si>
  <si>
    <t>召唤师回复{3:0.0}点MP</t>
  </si>
  <si>
    <t>属性</t>
    <phoneticPr fontId="18" type="noConversion"/>
  </si>
  <si>
    <t>召唤师回复{3:0.0}点PP</t>
    <phoneticPr fontId="18" type="noConversion"/>
  </si>
  <si>
    <t>回复双方召唤师{3:0.0}点LP和PP</t>
    <phoneticPr fontId="18" type="noConversion"/>
  </si>
  <si>
    <t>属性</t>
    <phoneticPr fontId="18" type="noConversion"/>
  </si>
  <si>
    <t>手牌</t>
    <phoneticPr fontId="18" type="noConversion"/>
  </si>
  <si>
    <t>使1列敌方单位流血{2:0.0}回合</t>
    <phoneticPr fontId="18" type="noConversion"/>
  </si>
  <si>
    <t>永久降低敌方单体{3:0.0}%最大生命</t>
    <phoneticPr fontId="18" type="noConversion"/>
  </si>
  <si>
    <t>使1.5卡片距离内敌方单位致盲{2:0.0}回合</t>
    <phoneticPr fontId="18" type="noConversion"/>
  </si>
  <si>
    <t>永久提高1.5卡片距离内我方单位{3}点命中和回避</t>
    <phoneticPr fontId="18" type="noConversion"/>
  </si>
  <si>
    <t>对敌我所有3星以下单位造成{0}点魔法伤害</t>
    <phoneticPr fontId="18" type="noConversion"/>
  </si>
  <si>
    <t>手牌</t>
    <phoneticPr fontId="18" type="noConversion"/>
  </si>
  <si>
    <t>复制一张己方场上怪物到手牌，并提升{3:0}级</t>
    <phoneticPr fontId="18" type="noConversion"/>
  </si>
  <si>
    <t>手牌</t>
    <phoneticPr fontId="18" type="noConversion"/>
  </si>
  <si>
    <t>使敌方单体随机获得晕眩，诅咒，致盲中一种状态{2:0.0}回合，使用后返回手牌</t>
    <phoneticPr fontId="18" type="noConversion"/>
  </si>
  <si>
    <t>使敌方单体睡眠{2:0.0}回合，并有{4:0.0}%几率将星级低于4的目标变为巨鼠</t>
    <phoneticPr fontId="18" type="noConversion"/>
  </si>
  <si>
    <t>{4:0.0}%几率将1.2卡片距离内敌方变为雕像</t>
    <phoneticPr fontId="18" type="noConversion"/>
  </si>
  <si>
    <t>NAA</t>
    <phoneticPr fontId="18" type="noConversion"/>
  </si>
  <si>
    <t>回复敌我所有单位{1}点生命</t>
    <phoneticPr fontId="18" type="noConversion"/>
  </si>
  <si>
    <t>NEO</t>
    <phoneticPr fontId="18" type="noConversion"/>
  </si>
  <si>
    <t>使2.5卡片距离内敌方单位致盲{2:0.0}回合</t>
    <phoneticPr fontId="18" type="noConversion"/>
  </si>
  <si>
    <t>对敌方单体造成{0}点魔法伤害，抽一张牌</t>
    <phoneticPr fontId="18" type="noConversion"/>
  </si>
  <si>
    <t>对敌方单体造成{0}点魔法伤害，并有{4:0.0}%几率一击必杀</t>
    <phoneticPr fontId="18" type="noConversion"/>
  </si>
  <si>
    <t>对2.5卡片距离内敌方单位造成{0}点魔法伤害</t>
    <phoneticPr fontId="18" type="noConversion"/>
  </si>
  <si>
    <t>对敌我所有防御单位造成{0}点魔法伤害</t>
    <phoneticPr fontId="18" type="noConversion"/>
  </si>
  <si>
    <t>对敌我所有6星以下单位造成{0}点魔法伤害</t>
    <phoneticPr fontId="18" type="noConversion"/>
  </si>
  <si>
    <t>图腾</t>
    <phoneticPr fontId="18" type="noConversion"/>
  </si>
  <si>
    <t>在指定位置召唤一个图腾</t>
    <phoneticPr fontId="18" type="noConversion"/>
  </si>
  <si>
    <t>GetDescript</t>
    <phoneticPr fontId="18" type="noConversion"/>
  </si>
  <si>
    <t>对1.5卡片距离内敌方单位造成{0}点魔法伤害，30%伤害抖动</t>
    <phoneticPr fontId="18" type="noConversion"/>
  </si>
  <si>
    <t>使一行敌方单位恐惧{2:0.0}回合</t>
    <phoneticPr fontId="18" type="noConversion"/>
  </si>
  <si>
    <t>使一行敌方单位造成{0}点魔法伤害，25%伤害抖动</t>
    <phoneticPr fontId="18" type="noConversion"/>
  </si>
  <si>
    <t>对敌方单体造成{0}点魔法伤害，并有{4:0.0}%几率灼伤目标{2:0.0}回合</t>
    <phoneticPr fontId="18" type="noConversion"/>
  </si>
  <si>
    <t>对敌方单体造成{0}点魔法伤害，并有{4:0.0}%几率麻痹目标{2:0.0}回合</t>
    <phoneticPr fontId="18" type="noConversion"/>
  </si>
  <si>
    <t>对1.5卡片距离内敌我生命未满单位造成{0}点魔法伤害</t>
    <phoneticPr fontId="18" type="noConversion"/>
  </si>
  <si>
    <t>对1.2卡片距离内敌方单位造成{0}点魔法伤害，并冰冻目标{2:0.0}回合</t>
    <phoneticPr fontId="18" type="noConversion"/>
  </si>
  <si>
    <t>对敌方单体造成{0}点魔法伤害，伤害抖动15%</t>
    <phoneticPr fontId="18" type="noConversion"/>
  </si>
  <si>
    <t>对敌方单体造成{0}点魔法伤害</t>
  </si>
  <si>
    <t>NER</t>
    <phoneticPr fontId="18" type="noConversion"/>
  </si>
  <si>
    <t>对2卡片距离内敌方单位造成{0}点魔法伤害</t>
    <phoneticPr fontId="18" type="noConversion"/>
  </si>
  <si>
    <t>回复1.5卡片距离内我方单位{1}点生命，抽一张牌</t>
    <phoneticPr fontId="18" type="noConversion"/>
  </si>
  <si>
    <t>UFS</t>
    <phoneticPr fontId="18" type="noConversion"/>
  </si>
  <si>
    <t>将我方单位变换为随机怪物，并回复{1}点生命</t>
    <phoneticPr fontId="18" type="noConversion"/>
  </si>
  <si>
    <t>盾牌格挡</t>
    <phoneticPr fontId="18" type="noConversion"/>
  </si>
  <si>
    <t>盾牌猛击</t>
    <phoneticPr fontId="18" type="noConversion"/>
  </si>
  <si>
    <t>Shield Slam</t>
    <phoneticPr fontId="18" type="noConversion"/>
  </si>
  <si>
    <t>Shield Block</t>
    <phoneticPr fontId="18" type="noConversion"/>
  </si>
  <si>
    <t>bandattack</t>
    <phoneticPr fontId="18" type="noConversion"/>
  </si>
  <si>
    <t>在随机位置召唤一个随机怪物</t>
    <phoneticPr fontId="18" type="noConversion"/>
  </si>
  <si>
    <t>召唤</t>
    <phoneticPr fontId="18" type="noConversion"/>
  </si>
  <si>
    <t>NFO</t>
    <phoneticPr fontId="18" type="noConversion"/>
  </si>
  <si>
    <t>NAR</t>
    <phoneticPr fontId="18" type="noConversion"/>
  </si>
  <si>
    <t>降低1.5卡片范围内所有单位{3:0}%生命上限</t>
    <phoneticPr fontId="18" type="noConversion"/>
  </si>
  <si>
    <t>先祖知识</t>
    <phoneticPr fontId="18" type="noConversion"/>
  </si>
  <si>
    <t>Ancestral Knowledge</t>
    <phoneticPr fontId="18" type="noConversion"/>
  </si>
  <si>
    <t>NFO</t>
    <phoneticPr fontId="18" type="noConversion"/>
  </si>
  <si>
    <t>属性，手牌</t>
  </si>
  <si>
    <t>回复召唤师{3:0.0}点LP，并抽两张牌</t>
    <phoneticPr fontId="18" type="noConversion"/>
  </si>
  <si>
    <t>electballred</t>
    <phoneticPr fontId="18" type="noConversion"/>
  </si>
  <si>
    <t>NEC</t>
    <phoneticPr fontId="18" type="noConversion"/>
  </si>
  <si>
    <t>NEC</t>
    <phoneticPr fontId="18" type="noConversion"/>
  </si>
  <si>
    <t>NEC</t>
    <phoneticPr fontId="18" type="noConversion"/>
  </si>
  <si>
    <t>NEW</t>
    <phoneticPr fontId="18" type="noConversion"/>
  </si>
  <si>
    <t>NEW</t>
    <phoneticPr fontId="18" type="noConversion"/>
  </si>
  <si>
    <t>NEW</t>
    <phoneticPr fontId="18" type="noConversion"/>
  </si>
  <si>
    <t>UES</t>
    <phoneticPr fontId="18" type="noConversion"/>
  </si>
  <si>
    <t>UES</t>
    <phoneticPr fontId="18" type="noConversion"/>
  </si>
  <si>
    <t>对敌方单体造成{0}点魔法伤害，并使其沉默</t>
    <phoneticPr fontId="18" type="noConversion"/>
  </si>
  <si>
    <t>群体驱散</t>
    <phoneticPr fontId="18" type="noConversion"/>
  </si>
  <si>
    <t>Mass Dispel</t>
    <phoneticPr fontId="18" type="noConversion"/>
  </si>
  <si>
    <t>NAR</t>
    <phoneticPr fontId="18" type="noConversion"/>
  </si>
  <si>
    <t>沉默范围内的目标，并有{4:0.0}%几率不消耗MP</t>
    <phoneticPr fontId="18" type="noConversion"/>
  </si>
  <si>
    <t>亡灵转化</t>
    <phoneticPr fontId="18" type="noConversion"/>
  </si>
  <si>
    <t>把己方坟墓转化为2张亡灵卡加入手牌</t>
    <phoneticPr fontId="18" type="noConversion"/>
  </si>
  <si>
    <t>手牌</t>
    <phoneticPr fontId="18" type="noConversion"/>
  </si>
  <si>
    <t>stun</t>
    <phoneticPr fontId="18" type="noConversion"/>
  </si>
  <si>
    <t>状态，基本</t>
  </si>
  <si>
    <t>状态</t>
  </si>
  <si>
    <t>状态，治疗</t>
  </si>
  <si>
    <t>手牌，基本</t>
  </si>
  <si>
    <t>属性，基本</t>
  </si>
  <si>
    <t>地形，基本</t>
  </si>
  <si>
    <t>治疗</t>
  </si>
  <si>
    <t>状态，治疗，基本</t>
  </si>
  <si>
    <t>治疗，状态</t>
  </si>
  <si>
    <t>直伤，基本</t>
  </si>
  <si>
    <t>直伤，状态</t>
  </si>
  <si>
    <t>直伤</t>
  </si>
  <si>
    <t>直伤，手牌</t>
  </si>
  <si>
    <t>状态，基本</t>
    <phoneticPr fontId="18" type="noConversion"/>
  </si>
  <si>
    <t>直伤</t>
    <phoneticPr fontId="18" type="noConversion"/>
  </si>
  <si>
    <t>状态，范围</t>
    <phoneticPr fontId="18" type="noConversion"/>
  </si>
  <si>
    <t>属性，手牌</t>
    <phoneticPr fontId="18" type="noConversion"/>
  </si>
  <si>
    <t>状态，范围</t>
    <phoneticPr fontId="18" type="noConversion"/>
  </si>
  <si>
    <t>治疗，范围</t>
    <phoneticPr fontId="18" type="noConversion"/>
  </si>
  <si>
    <t>状态，范围</t>
    <phoneticPr fontId="18" type="noConversion"/>
  </si>
  <si>
    <t>治疗，范围</t>
    <phoneticPr fontId="18" type="noConversion"/>
  </si>
  <si>
    <t>治疗，范围</t>
    <phoneticPr fontId="18" type="noConversion"/>
  </si>
  <si>
    <t>手牌，状态</t>
    <phoneticPr fontId="18" type="noConversion"/>
  </si>
  <si>
    <t>状态，范围</t>
    <phoneticPr fontId="18" type="noConversion"/>
  </si>
  <si>
    <t>状态，范围</t>
    <phoneticPr fontId="18" type="noConversion"/>
  </si>
  <si>
    <t>闷棍</t>
    <phoneticPr fontId="18" type="noConversion"/>
  </si>
  <si>
    <t>Sap</t>
    <phoneticPr fontId="18" type="noConversion"/>
  </si>
  <si>
    <t>UES</t>
    <phoneticPr fontId="18" type="noConversion"/>
  </si>
  <si>
    <t>随机拷贝手上2张卡片，并有{4:0.0}%几率不消耗MP</t>
    <phoneticPr fontId="18" type="noConversion"/>
  </si>
  <si>
    <t>stun</t>
    <phoneticPr fontId="18" type="noConversion"/>
  </si>
  <si>
    <t>使敌方单体返回手牌，并有{4:0.0}%几率消耗MP-1</t>
    <phoneticPr fontId="18" type="noConversion"/>
  </si>
  <si>
    <t>badblood</t>
    <phoneticPr fontId="18" type="noConversion"/>
  </si>
  <si>
    <t>Backstab</t>
    <phoneticPr fontId="18" type="noConversion"/>
  </si>
  <si>
    <t>背刺</t>
    <phoneticPr fontId="18" type="noConversion"/>
  </si>
  <si>
    <t>对敌方单体造成{0}点魔法伤害，对未受伤单位造成双倍伤害</t>
    <phoneticPr fontId="18" type="noConversion"/>
  </si>
  <si>
    <t>毒刃</t>
    <phoneticPr fontId="18" type="noConversion"/>
  </si>
  <si>
    <t>Shiv</t>
    <phoneticPr fontId="18" type="noConversion"/>
  </si>
  <si>
    <t>UAS</t>
    <phoneticPr fontId="18" type="noConversion"/>
  </si>
  <si>
    <t>连击</t>
    <phoneticPr fontId="18" type="noConversion"/>
  </si>
  <si>
    <t>对敌方单体造成{0}点魔法伤害，并抽一张牌</t>
    <phoneticPr fontId="18" type="noConversion"/>
  </si>
  <si>
    <t>刺骨</t>
    <phoneticPr fontId="18" type="noConversion"/>
  </si>
  <si>
    <t>Eviscerate</t>
    <phoneticPr fontId="18" type="noConversion"/>
  </si>
  <si>
    <t>冷血</t>
    <phoneticPr fontId="18" type="noConversion"/>
  </si>
  <si>
    <t>Cold Blood</t>
    <phoneticPr fontId="18" type="noConversion"/>
  </si>
  <si>
    <t>int</t>
    <phoneticPr fontId="18" type="noConversion"/>
  </si>
  <si>
    <t>Atk</t>
    <phoneticPr fontId="18" type="noConversion"/>
  </si>
  <si>
    <t>攻击</t>
    <phoneticPr fontId="18" type="noConversion"/>
  </si>
  <si>
    <t>UAS</t>
    <phoneticPr fontId="18" type="noConversion"/>
  </si>
  <si>
    <t>永久提高我方单体{5}点攻击</t>
    <phoneticPr fontId="18" type="noConversion"/>
  </si>
  <si>
    <t>永久提高我方单体{5}点攻击，并回复{1}点生命</t>
    <phoneticPr fontId="18" type="noConversion"/>
  </si>
  <si>
    <t>沉默目标，并降低敌方单体{5}点攻击和{3:0.0}%最大生命</t>
    <phoneticPr fontId="18" type="noConversion"/>
  </si>
  <si>
    <t>消除目标单位所有负面状态，并提高{5}点攻击</t>
    <phoneticPr fontId="18" type="noConversion"/>
  </si>
  <si>
    <t>策反目标敌方怪物，并回复其{1}点生命</t>
    <phoneticPr fontId="18" type="noConversion"/>
  </si>
  <si>
    <t>Sprint</t>
    <phoneticPr fontId="18" type="noConversion"/>
  </si>
  <si>
    <t>疾跑</t>
    <phoneticPr fontId="18" type="noConversion"/>
  </si>
  <si>
    <t>下一张使用的怪物卡消耗为0,{4:0.0}%几率抽额外1张卡牌</t>
  </si>
  <si>
    <t>破坏所有敌方单位的武器，{4:0.0}%几率抽额外1张卡牌</t>
  </si>
  <si>
    <t>抽3张卡片,{4:0.0}%几率抽额外1张卡牌</t>
  </si>
  <si>
    <t>yellowflash</t>
    <phoneticPr fontId="18" type="noConversion"/>
  </si>
  <si>
    <t>NFO</t>
    <phoneticPr fontId="18" type="noConversion"/>
  </si>
  <si>
    <t>刺杀</t>
    <phoneticPr fontId="18" type="noConversion"/>
  </si>
  <si>
    <t>Assassinate</t>
    <phoneticPr fontId="18" type="noConversion"/>
  </si>
  <si>
    <t>hit2</t>
    <phoneticPr fontId="18" type="noConversion"/>
  </si>
  <si>
    <t>UES</t>
    <phoneticPr fontId="18" type="noConversion"/>
  </si>
  <si>
    <t>手牌</t>
    <phoneticPr fontId="18" type="noConversion"/>
  </si>
  <si>
    <t>暗影步</t>
    <phoneticPr fontId="18" type="noConversion"/>
  </si>
  <si>
    <t>把一个己方生物拿回手牌，并降低{3:0}点费用</t>
    <phoneticPr fontId="18" type="noConversion"/>
  </si>
  <si>
    <t>Shadowstep</t>
    <phoneticPr fontId="18" type="noConversion"/>
  </si>
  <si>
    <t>旋风斩</t>
    <phoneticPr fontId="18" type="noConversion"/>
  </si>
  <si>
    <t>Whirl Wind</t>
    <phoneticPr fontId="18" type="noConversion"/>
  </si>
  <si>
    <t>NAR</t>
    <phoneticPr fontId="18" type="noConversion"/>
  </si>
  <si>
    <t>对3卡片距离内敌我单位造成{0}点魔法伤害</t>
    <phoneticPr fontId="18" type="noConversion"/>
  </si>
  <si>
    <t>hit1</t>
    <phoneticPr fontId="18" type="noConversion"/>
  </si>
  <si>
    <t>斩杀</t>
    <phoneticPr fontId="18" type="noConversion"/>
  </si>
  <si>
    <t>Execute</t>
    <phoneticPr fontId="18" type="noConversion"/>
  </si>
  <si>
    <t>UES</t>
    <phoneticPr fontId="18" type="noConversion"/>
  </si>
  <si>
    <t>Inner Rage</t>
    <phoneticPr fontId="18" type="noConversion"/>
  </si>
  <si>
    <t>怒火中烧</t>
    <phoneticPr fontId="18" type="noConversion"/>
  </si>
  <si>
    <t>永久提高单体{5}点攻击，连击造成双倍效果</t>
    <phoneticPr fontId="18" type="noConversion"/>
  </si>
  <si>
    <t>UAS</t>
    <phoneticPr fontId="18" type="noConversion"/>
  </si>
  <si>
    <t>对敌方单体造成{0}点魔法伤害，连击造成双倍伤害</t>
    <phoneticPr fontId="18" type="noConversion"/>
  </si>
  <si>
    <t>对单体造成{0}点魔法伤害，并永久提高{5}点攻击</t>
    <phoneticPr fontId="18" type="noConversion"/>
  </si>
  <si>
    <t>狂暴</t>
    <phoneticPr fontId="18" type="noConversion"/>
  </si>
  <si>
    <t>Rampage</t>
    <phoneticPr fontId="18" type="noConversion"/>
  </si>
  <si>
    <t>状态</t>
    <phoneticPr fontId="18" type="noConversion"/>
  </si>
  <si>
    <t>直接斩杀生命值低于{0}且生命未满的敌方单位</t>
    <phoneticPr fontId="18" type="noConversion"/>
  </si>
  <si>
    <t>永久提高目标{5}点攻击，如果目标生命高于{0}，则降低目标3点防御</t>
    <phoneticPr fontId="18" type="noConversion"/>
  </si>
  <si>
    <t>猛击</t>
    <phoneticPr fontId="18" type="noConversion"/>
  </si>
  <si>
    <t>Slam</t>
    <phoneticPr fontId="18" type="noConversion"/>
  </si>
  <si>
    <t>手牌，直伤</t>
    <phoneticPr fontId="18" type="noConversion"/>
  </si>
  <si>
    <t>UAS</t>
    <phoneticPr fontId="18" type="noConversion"/>
  </si>
  <si>
    <t>yellowsplash</t>
    <phoneticPr fontId="18" type="noConversion"/>
  </si>
  <si>
    <t>UFS</t>
    <phoneticPr fontId="18" type="noConversion"/>
  </si>
  <si>
    <t>将对手随机2张手牌变为哥布林，并降低卡牌等级{3:0}</t>
    <phoneticPr fontId="18" type="noConversion"/>
  </si>
  <si>
    <t>Upgrade</t>
    <phoneticPr fontId="18" type="noConversion"/>
  </si>
  <si>
    <t>升级</t>
    <phoneticPr fontId="18" type="noConversion"/>
  </si>
  <si>
    <t>光剑</t>
    <phoneticPr fontId="18" type="noConversion"/>
  </si>
  <si>
    <t>Light Sword</t>
    <phoneticPr fontId="18" type="noConversion"/>
  </si>
  <si>
    <t>NER</t>
    <phoneticPr fontId="18" type="noConversion"/>
  </si>
  <si>
    <t>对1.5卡片距离内敌方单位造成{0}点魔法伤害</t>
    <phoneticPr fontId="18" type="noConversion"/>
  </si>
  <si>
    <t>NFR</t>
    <phoneticPr fontId="18" type="noConversion"/>
  </si>
  <si>
    <t>Charge</t>
    <phoneticPr fontId="18" type="noConversion"/>
  </si>
  <si>
    <t>冲锋</t>
    <phoneticPr fontId="18" type="noConversion"/>
  </si>
  <si>
    <t>修复友方目标手中武器，并提升{3:0}级。如果目标没有武器，则给予铁锤</t>
    <phoneticPr fontId="18" type="noConversion"/>
  </si>
  <si>
    <t>范围内的友方单位向前移动{3:0}格</t>
    <phoneticPr fontId="18" type="noConversion"/>
  </si>
  <si>
    <t>NFO</t>
    <phoneticPr fontId="18" type="noConversion"/>
  </si>
  <si>
    <t>铁盾</t>
  </si>
  <si>
    <t>NFR</t>
    <phoneticPr fontId="18" type="noConversion"/>
  </si>
  <si>
    <t>使范围内我方单位获得{1}点物甲</t>
    <phoneticPr fontId="18" type="noConversion"/>
  </si>
  <si>
    <t>UES</t>
    <phoneticPr fontId="18" type="noConversion"/>
  </si>
  <si>
    <t>将当前行单位传送到随机相邻行，使用后{4:0.0}%返回手牌</t>
    <phoneticPr fontId="18" type="noConversion"/>
  </si>
  <si>
    <t>对敌方单位造成我方王塔物甲数{4:0.0}%点魔法伤害</t>
    <phoneticPr fontId="18" type="noConversion"/>
  </si>
  <si>
    <t>NEO</t>
    <phoneticPr fontId="18" type="noConversion"/>
  </si>
  <si>
    <t>Bash</t>
    <phoneticPr fontId="18" type="noConversion"/>
  </si>
  <si>
    <t>怒袭</t>
    <phoneticPr fontId="18" type="noConversion"/>
  </si>
  <si>
    <t>直伤</t>
    <phoneticPr fontId="18" type="noConversion"/>
  </si>
  <si>
    <t>yellowsplash</t>
    <phoneticPr fontId="18" type="noConversion"/>
  </si>
  <si>
    <t>使我方王塔获得{1}点物甲，抽一张牌</t>
    <phoneticPr fontId="18" type="noConversion"/>
  </si>
  <si>
    <t>对目标造成{0}点魔法伤害，如果目标仍然存活，则抽一张牌</t>
    <phoneticPr fontId="18" type="noConversion"/>
  </si>
  <si>
    <t>对目标造成{0}点魔法伤害，并使我方王塔获得{1}点物甲</t>
    <phoneticPr fontId="18" type="noConversion"/>
  </si>
  <si>
    <t>UAS</t>
    <phoneticPr fontId="18" type="noConversion"/>
  </si>
  <si>
    <t>大震荡</t>
    <phoneticPr fontId="18" type="noConversion"/>
  </si>
  <si>
    <t>Great Shock</t>
    <phoneticPr fontId="18" type="noConversion"/>
  </si>
  <si>
    <t>对敌方单体造成{0}点魔法伤害，并使目标中毒{2:0.0}回合</t>
    <phoneticPr fontId="18" type="noConversion"/>
  </si>
  <si>
    <t>对2.5卡片距离内敌方单位造成{0}点魔法伤害，并使目标晕眩{2:0.0}回合</t>
    <phoneticPr fontId="18" type="noConversion"/>
  </si>
  <si>
    <t>bluewing</t>
    <phoneticPr fontId="18" type="noConversion"/>
  </si>
  <si>
    <t>持盾冲锋</t>
    <phoneticPr fontId="18" type="noConversion"/>
  </si>
  <si>
    <t>Shield Rush</t>
    <phoneticPr fontId="18" type="noConversion"/>
  </si>
  <si>
    <t>大反击</t>
    <phoneticPr fontId="18" type="noConversion"/>
  </si>
  <si>
    <t>Counter Strike</t>
    <phoneticPr fontId="18" type="noConversion"/>
  </si>
  <si>
    <t>状态</t>
    <phoneticPr fontId="18" type="noConversion"/>
  </si>
  <si>
    <t>NEW</t>
    <phoneticPr fontId="18" type="noConversion"/>
  </si>
  <si>
    <t>对一行敌方单位造成{0}点魔法伤害</t>
    <phoneticPr fontId="18" type="noConversion"/>
  </si>
  <si>
    <t>hit1</t>
    <phoneticPr fontId="18" type="noConversion"/>
  </si>
  <si>
    <t>yellowflash</t>
    <phoneticPr fontId="18" type="noConversion"/>
  </si>
  <si>
    <t>UFS</t>
    <phoneticPr fontId="18" type="noConversion"/>
  </si>
  <si>
    <t>永久提高友方{5}点攻击，如果目标生命低于50%，则永久提高目标4点防御</t>
    <phoneticPr fontId="18" type="noConversion"/>
  </si>
  <si>
    <t>Freezing Trap</t>
    <phoneticPr fontId="18" type="noConversion"/>
  </si>
  <si>
    <t>冰冻陷阱</t>
    <phoneticPr fontId="18" type="noConversion"/>
  </si>
  <si>
    <t>陷阱</t>
    <phoneticPr fontId="18" type="noConversion"/>
  </si>
  <si>
    <t>Misdirection</t>
    <phoneticPr fontId="18" type="noConversion"/>
  </si>
  <si>
    <t>误导</t>
    <phoneticPr fontId="18" type="noConversion"/>
  </si>
  <si>
    <t>回复召唤师{3:0.0}点PP</t>
    <phoneticPr fontId="18" type="noConversion"/>
  </si>
  <si>
    <t>致命狙击</t>
    <phoneticPr fontId="18" type="noConversion"/>
  </si>
  <si>
    <t>Deadly Shot</t>
    <phoneticPr fontId="18" type="noConversion"/>
  </si>
  <si>
    <t>Multi-Shot</t>
    <phoneticPr fontId="18" type="noConversion"/>
  </si>
  <si>
    <t>多重射击</t>
    <phoneticPr fontId="18" type="noConversion"/>
  </si>
  <si>
    <t>NEL</t>
    <phoneticPr fontId="18" type="noConversion"/>
  </si>
  <si>
    <t>对敌王塔造成{0}点魔法伤害</t>
    <phoneticPr fontId="18" type="noConversion"/>
  </si>
  <si>
    <t>直接杀死范围内一个敌方随机单位，对敌王塔造成{0}点魔法伤害</t>
    <phoneticPr fontId="18" type="noConversion"/>
  </si>
  <si>
    <t>NER</t>
    <phoneticPr fontId="18" type="noConversion"/>
  </si>
  <si>
    <t>抽1张卡片,{4:0.0}%几率抽额外1张卡牌</t>
    <phoneticPr fontId="18" type="noConversion"/>
  </si>
  <si>
    <t>对范围内随机2-3个单位造成{0}点魔法伤害，{4:0.0}%几率造成3个单位受伤</t>
    <phoneticPr fontId="18" type="noConversion"/>
  </si>
  <si>
    <t>照明弹</t>
    <phoneticPr fontId="18" type="noConversion"/>
  </si>
  <si>
    <t>Flare</t>
    <phoneticPr fontId="18" type="noConversion"/>
  </si>
  <si>
    <t>手牌</t>
    <phoneticPr fontId="18" type="noConversion"/>
  </si>
  <si>
    <t>抽1张卡片，随机消除对方1-2个陷阱（{4:0.0}%几率消除2个）</t>
    <phoneticPr fontId="18" type="noConversion"/>
  </si>
  <si>
    <t>NEO</t>
    <phoneticPr fontId="18" type="noConversion"/>
  </si>
  <si>
    <t>陷阱：对方召唤时，冰冻目标5回合。触发需求MP:1，{4:0.0}%不消耗MP</t>
    <phoneticPr fontId="18" type="noConversion"/>
  </si>
  <si>
    <t>陷阱：对方使用卡牌时，额外消耗1倍费用。触发需求MP:1，{4:0.0}%不消耗MP</t>
    <phoneticPr fontId="18" type="noConversion"/>
  </si>
  <si>
    <t>陷阱：对方召唤时，对目标造成{0}点魔法伤害。触发需求MP:1，{4:0.0}%不消耗MP</t>
    <phoneticPr fontId="18" type="noConversion"/>
  </si>
  <si>
    <t>陷阱：对方使用的下张魔法卡无效。触发需求MP:1，{4:0.0}%不消耗MP</t>
    <phoneticPr fontId="18" type="noConversion"/>
  </si>
  <si>
    <t>陷阱：对方使用的下张卡牌无效。触发需求MP:3，{4:0.0}%不消耗MP</t>
    <phoneticPr fontId="18" type="noConversion"/>
  </si>
  <si>
    <t>陷阱：对方使用的下张武器卡无效。触发需求MP:1，{4:0.0}%不消耗MP</t>
    <phoneticPr fontId="18" type="noConversion"/>
  </si>
  <si>
    <t>陷阱：对方召唤时，将目标移回手牌，并提升{3}点费用。触发需求MP:1，{4:0.0}%不消耗MP</t>
    <phoneticPr fontId="18" type="noConversion"/>
  </si>
  <si>
    <t>陷阱：对方召唤时，如果目标星级低于3，使目标反叛。触发需求MP:1，{4:0.0}%不消耗MP</t>
    <phoneticPr fontId="18" type="noConversion"/>
  </si>
  <si>
    <t>雕文石板</t>
    <phoneticPr fontId="18" type="noConversion"/>
  </si>
  <si>
    <t>Glyphic Tablet</t>
    <phoneticPr fontId="18" type="noConversion"/>
  </si>
  <si>
    <t>亡者之墙</t>
    <phoneticPr fontId="18" type="noConversion"/>
  </si>
  <si>
    <t>Wall of Dead</t>
    <phoneticPr fontId="18" type="noConversion"/>
  </si>
  <si>
    <t>发现一张亡灵随从，{4:0.0}%几率拷贝一份</t>
    <phoneticPr fontId="18" type="noConversion"/>
  </si>
  <si>
    <t>追随者</t>
    <phoneticPr fontId="18" type="noConversion"/>
  </si>
  <si>
    <t>Follower</t>
    <phoneticPr fontId="18" type="noConversion"/>
  </si>
  <si>
    <t>发现一张法术,{4:0.0}%几率发现的卡牌等级+1</t>
    <phoneticPr fontId="18" type="noConversion"/>
  </si>
  <si>
    <t>发现一张人类随从，并提升{3}级，{4:0.0}%几率额外提升1级</t>
    <phoneticPr fontId="18" type="noConversion"/>
  </si>
  <si>
    <t>blackflash</t>
    <phoneticPr fontId="18" type="noConversion"/>
  </si>
  <si>
    <t>lockon</t>
    <phoneticPr fontId="18" type="noConversion"/>
  </si>
  <si>
    <t>blueflash</t>
    <phoneticPr fontId="18" type="noConversion"/>
  </si>
  <si>
    <t>UAS</t>
    <phoneticPr fontId="18" type="noConversion"/>
  </si>
  <si>
    <t>护盾</t>
    <phoneticPr fontId="18" type="noConversion"/>
  </si>
  <si>
    <t>提升指定单位{5}点攻击和{3:0.0}%最大生命</t>
    <phoneticPr fontId="18" type="noConversion"/>
  </si>
  <si>
    <t>使我方王塔获得{1}点物甲</t>
    <phoneticPr fontId="18" type="noConversion"/>
  </si>
  <si>
    <t>使指定单位获得{1}魔甲</t>
    <phoneticPr fontId="18" type="noConversion"/>
  </si>
  <si>
    <t>训练</t>
    <phoneticPr fontId="18" type="noConversion"/>
  </si>
  <si>
    <t>UAS</t>
    <phoneticPr fontId="18" type="noConversion"/>
  </si>
  <si>
    <t>提高目标攻速{3:0}点</t>
    <phoneticPr fontId="18" type="noConversion"/>
  </si>
  <si>
    <t>降低目标攻速{3:0}点</t>
    <phoneticPr fontId="18" type="noConversion"/>
  </si>
  <si>
    <t>永久提高1.5卡片距离内我方{5}点攻击和{3}点攻速</t>
    <phoneticPr fontId="18" type="noConversion"/>
  </si>
  <si>
    <t>使一列我方单位永久提高{3}点攻速</t>
    <phoneticPr fontId="18" type="noConversion"/>
  </si>
  <si>
    <t>使指定单位返回手牌</t>
    <phoneticPr fontId="18" type="noConversion"/>
  </si>
  <si>
    <t>传送</t>
    <phoneticPr fontId="18" type="noConversion"/>
  </si>
  <si>
    <t>范围，控制</t>
  </si>
  <si>
    <t>范围，直伤</t>
  </si>
  <si>
    <t>范围，状态</t>
  </si>
  <si>
    <t>范围，直伤，状态</t>
  </si>
  <si>
    <t>状态，范围</t>
  </si>
  <si>
    <t>直伤</t>
    <phoneticPr fontId="18" type="noConversion"/>
  </si>
  <si>
    <t>范围，直伤</t>
    <phoneticPr fontId="18" type="noConversion"/>
  </si>
  <si>
    <t>范围，直伤</t>
    <phoneticPr fontId="18" type="noConversion"/>
  </si>
  <si>
    <t>t.Action.Return(0);</t>
  </si>
  <si>
    <t>回复我方非机械单体{1}点生命</t>
    <phoneticPr fontId="18" type="noConversion"/>
  </si>
  <si>
    <t>回复墓地周围2范围内友方非机械{1}点生命</t>
    <phoneticPr fontId="18" type="noConversion"/>
  </si>
  <si>
    <t>回复我方非机械单体{1}点生命并提升{3:0.0}%生命上限</t>
    <phoneticPr fontId="18" type="noConversion"/>
  </si>
  <si>
    <t>silent</t>
    <phoneticPr fontId="18" type="noConversion"/>
  </si>
  <si>
    <t>silent</t>
    <phoneticPr fontId="18" type="noConversion"/>
  </si>
  <si>
    <t>farsummon</t>
    <phoneticPr fontId="18" type="noConversion"/>
  </si>
  <si>
    <t>UnSummon</t>
    <phoneticPr fontId="18" type="noConversion"/>
  </si>
  <si>
    <t>Vortex Transform</t>
    <phoneticPr fontId="18" type="noConversion"/>
  </si>
  <si>
    <t>p.AddMp(spl.Help);</t>
  </si>
  <si>
    <t>t.OnSpellDamage( spl.Damage,spl.Attr);</t>
  </si>
  <si>
    <t>if(MathTool.GetRandom(100)&lt;spl.Rate)m.SetTile(mouse,25,2);else m.SetTile(mouse,20,2);</t>
  </si>
  <si>
    <t>if(MathTool.GetRandom(100)&lt;spl.Rate)m.SetTile(mouse,25,3);else m.SetTile(mouse,20,3);</t>
  </si>
  <si>
    <t>if(MathTool.GetRandom(100)&lt;spl.Rate)m.SetTile(mouse,25,9);else m.SetTile(mouse,20,9);</t>
  </si>
  <si>
    <t>if(MathTool.GetRandom(100)&lt;spl.Rate)m.SetTile(mouse,25,1);else m.SetTile(mouse,20,1);</t>
  </si>
  <si>
    <t>if(MathTool.GetRandom(100)&lt;spl.Rate)m.SetTile(mouse,25,5);else m.SetTile(mouse,20,5);</t>
  </si>
  <si>
    <t>if(MathTool.GetRandom(100)&lt;spl.Rate)m.SetTile(mouse,25,4);else m.SetTile(mouse,20,4);</t>
  </si>
  <si>
    <t>if(MathTool.GetRandom(100)&lt;spl.Rate)m.SetTile(mouse,25,6);else m.SetTile(mouse,20,6);</t>
  </si>
  <si>
    <t>t.Action.Transform(51013002);if(MathTool.GetRandom(100)&lt;spl.Rate) p.AddMp(1);</t>
  </si>
  <si>
    <t>t.AddHp(spl.Cure);</t>
  </si>
  <si>
    <t>t.Action.Rebel();t.AddHp(spl.Cure);</t>
  </si>
  <si>
    <t>r.Action.ConvertCard(2,51000019,(int)-spl.Help);</t>
  </si>
  <si>
    <t>r.Action.DeleteRandomCardFor(p,(int)spl.Help);</t>
  </si>
  <si>
    <t>foreach(IMonster im in m.GetRangeMonster(p.IsLeft,spl.Target,spl.Shape,spl.Range,mouse))im.AddHp(spl.Cure);</t>
  </si>
  <si>
    <t>foreach(IMonster im in m.GetRangeMonster(p.IsLeft,spl.Target,spl.Shape,spl.Range,mouse))im.Action.AddPArmor(spl.Cure);</t>
  </si>
  <si>
    <t>p.Action.AddCard(null,t.CardId, t.Level+(int)spl.Help);</t>
  </si>
  <si>
    <t>foreach(IMonster im in m.GetRangeMonster(p.IsLeft,spl.Target,spl.Shape,spl.Range,mouse))im.OnSpellDamage( spl.Damage,spl.Attr);</t>
  </si>
  <si>
    <t>foreach(IMonster im in m.GetRangeMonster(p.IsLeft,spl.Target,spl.Shape,spl.Range,mouse))if(im.HpRate&lt;1)im.OnSpellDamage( spl.Damage,spl.Attr);</t>
  </si>
  <si>
    <t>foreach(IMonster im in m.GetAllMonster(mouse).FilterType(0))if(im.IsDefence)im.OnSpellDamage( spl.Damage,spl.Attr);</t>
  </si>
  <si>
    <t>t.OnSpellDamage( p.Tower.Action.GetPArmor()*spl.Rate/100,spl.Attr);</t>
  </si>
  <si>
    <t>t.OnSpellDamage( spl.Damage,spl.Attr,0.15);</t>
  </si>
  <si>
    <t>p.AddLp(spl.Help);t.Action.SuddenDeath();</t>
  </si>
  <si>
    <t>p.Tower.Action.AddPArmor(spl.Cure);p.Action.GetNextNCard(null,1);</t>
  </si>
  <si>
    <t>t.Action.ClearDebuff();if(MathTool.GetRandom(100)&lt;spl.Rate) p.Action.AddCard(null,spl.Id, spl.Level);</t>
  </si>
  <si>
    <t>foreach(IMonster im in m.GetAllMonster(mouse))if(im.Owner.IsLeft==p.IsLeft)im.AddHp(spl.Cure);</t>
  </si>
  <si>
    <t>p.AddLp(spl.Help);</t>
  </si>
  <si>
    <t>foreach(IMonster im in m.GetAllMonster(mouse))im.OnSpellDamage( spl.Damage,spl.Attr);</t>
  </si>
  <si>
    <t>foreach(IMonster im in m.GetRangeMonster(p.IsLeft,spl.Target,spl.Shape,spl.Range,mouse))if(MathTool.GetRandom(100)&lt;spl.Rate)im.Action.Transform(51000229);</t>
  </si>
  <si>
    <t>foreach(IMonster im in m.GetRangeMonster(p.IsLeft,spl.Target,spl.Shape,spl.Range,mouse))im.OnSpellDamage( spl.Damage,spl.Attr,0.25);</t>
  </si>
  <si>
    <t>foreach(IMonster im in m.GetAllMonster(mouse).FilterStar(1,2))im.OnSpellDamage( spl.Damage,spl.Attr);</t>
  </si>
  <si>
    <t>t.OnSpellDamage( spl.Damage,spl.Attr);p.Action.AddCard(null,spl.Id, spl.Level);</t>
  </si>
  <si>
    <t>p.AddLp(spl.Help);p.Action.GetNextNCard(null,2);</t>
  </si>
  <si>
    <t>t.OnSpellDamage( spl.Damage,spl.Attr);if(MathTool.GetRandom(100)&lt;spl.Rate)t.Action.SuddenDeath();</t>
  </si>
  <si>
    <t>p.AddLp(spl.Help);p.AddPp(spl.Help);r.AddLp(spl.Help);r.AddPp(spl.Help);</t>
  </si>
  <si>
    <t>foreach(IMonster im in m.GetRangeMonster(p.IsLeft,spl.Target,spl.Shape,spl.Range,mouse))im.AddHp(spl.Cure);p.Action.GetNextNCard(null,1);</t>
  </si>
  <si>
    <t>foreach(IMonster im in m.GetAllMonster(mouse))im.AddHp(spl.Cure);</t>
  </si>
  <si>
    <t>r.Action.CopyRandomCardFor(p,(int)spl.Help);</t>
  </si>
  <si>
    <t>t.OnSpellDamage( spl.Damage,spl.Attr);p.Action.GetNextNCard(null,1);</t>
  </si>
  <si>
    <t>foreach(IMonster im in m.GetAllMonster(mouse))if(im.Owner.IsLeft!=p.IsLeft)im.Action.BreakWeapon();if(MathTool.GetRandom(100)&lt;spl.Rate) p.Action.GetNextNCard(null,1);</t>
  </si>
  <si>
    <t>p.Action.CopyRandomNCard(2,spl.Id);if(MathTool.GetRandom(100)&lt;spl.Rate) p.AddMp(4);</t>
  </si>
  <si>
    <t>foreach(IMonster im in m.GetRangeMonster(p.IsLeft,spl.Target,spl.Shape,spl.Range,mouse)){im.Action.Silent();}if(MathTool.GetRandom(100)&lt;spl.Rate) p.AddMp(3);</t>
  </si>
  <si>
    <t>t.Action.Return(0);if(MathTool.GetRandom(100)&lt;spl.Rate) p.AddMp(1);</t>
  </si>
  <si>
    <t>if(t.HpRate&gt;=100) t.OnSpellDamage( spl.Damage*2,spl.Attr);else t.OnSpellDamage( spl.Damage,spl.Attr);</t>
  </si>
  <si>
    <t>if(MathTool.GetRandom(100)&lt;spl.Rate) p.Action.GetNextNCard(null,3);else p.Action.GetNextNCard(null,4);</t>
  </si>
  <si>
    <t>t.Action.SuddenDeath();if(MathTool.GetRandom(100)&lt;spl.Rate) p.AddMp(1);</t>
  </si>
  <si>
    <t>t.Action.Return(-(int)spl.Help);</t>
  </si>
  <si>
    <t>foreach(IMonster im in m.GetRangeMonster(p.IsLeft,spl.Target,spl.Shape,spl.Range,mouse)){im.OnSpellDamage( spl.Damage,spl.Attr);}</t>
  </si>
  <si>
    <t>t.OnSpellDamage( spl.Damage,spl.Attr);if(t.HpRate&gt;0)p.Action.GetNextNCard(null,1);</t>
  </si>
  <si>
    <t>foreach(IMonster im in m.GetRangeMonster(p.IsLeft,spl.Target,spl.Shape,spl.Range,mouse)){im.Action.SetToPosition("come",(int)spl.Help);}</t>
  </si>
  <si>
    <t>foreach(IMonster im in m.GetRangeMonster(p.IsLeft,spl.Target,spl.Shape,spl.Range,mouse).SortRandom().Top(1)){im.Action.SuddenDeath();im.Owner.Tower.OnSpellDamage(spl.Damage,spl.Attr);}</t>
  </si>
  <si>
    <t>int count=2;if(MathTool.GetRandom(100)&lt;spl.Rate)count=3;foreach(IMonster im in m.GetRangeMonster(p.IsLeft,spl.Target,spl.Shape,spl.Range,mouse).SortRandom().Top(count)){im.OnSpellDamage(spl.Damage,spl.Attr);}</t>
  </si>
  <si>
    <t>r.Action.RemoveRandomTrap();if(MathTool.GetRandom(100)&lt;spl.Rate)r.Action.RemoveRandomTrap();p.Action.GetNextNCard(null,1);</t>
  </si>
  <si>
    <t>t.OnSpellDamage(spl.Damage,0);</t>
  </si>
  <si>
    <t>r.Tower.OnSpellDamage(spl.Damage,spl.Attr);</t>
  </si>
  <si>
    <t>p.AddPp(spl.Help);</t>
  </si>
  <si>
    <t>if(MathTool.GetRandom(100)&lt;spl.Rate) p.Action.GetNextNCard(null,1);</t>
  </si>
  <si>
    <t>p.Tower.Action.AddPArmor(spl.Cure);</t>
  </si>
  <si>
    <t>t.Action.AddMArmor(spl.Cure);</t>
  </si>
  <si>
    <t>if(MathTool.GetRandom(100)&lt;spl.Rate)t.OnSpellDamage( spl.Damage,0);</t>
  </si>
  <si>
    <t>t.OnSpellDamage( spl.Damage,0);</t>
  </si>
  <si>
    <t>if(MathTool.GetRandom(100)&lt;spl.Rate)t.AddHp(spl.Cure);</t>
  </si>
  <si>
    <t>foreach(IMonster im in m.GetRangeMonster(p.IsLeft,spl.Target,spl.Shape,spl.Range,mouse))im.OnSpellDamage(spl.Damage,3);</t>
  </si>
  <si>
    <t>foreach(IMonster im in m.GetRangeMonster(p.IsLeft,spl.Target,spl.Shape,spl.Range,mouse)) im.Action.AddBuff(56000001,spl.Level,spl.Time);</t>
  </si>
  <si>
    <t>t.OnSpellDamage( spl.Damage,spl.Attr);if(MathTool.GetRandom(100)&lt;spl.Rate)t.Action.AddBuff(56000009,spl.Level,spl.Time);</t>
  </si>
  <si>
    <t>p.Action.AddTrap(54000005,spl.Id,spl.Level,spl.Rate,0,0);</t>
  </si>
  <si>
    <t>p.Action.AddTrap(54000006,spl.Id,spl.Level,spl.Rate,spl.Damage,0);</t>
  </si>
  <si>
    <t>p.Action.AddTrap(54000004,spl.Id,spl.Level,spl.Rate,0,0);</t>
  </si>
  <si>
    <t>p.Action.AddTrap(54000002,spl.Id,spl.Level,spl.Rate,0,0);</t>
  </si>
  <si>
    <t>p.Action.AddTrap(54000003,spl.Id,spl.Level,spl.Rate,0,0);</t>
  </si>
  <si>
    <t>foreach(IMonster im in m.GetRangeMonster(p.IsLeft,spl.Target,spl.Shape,spl.Range,mouse)){im.OnSpellDamage( spl.Damage,spl.Attr);im.Action.AddBuff(56000009,spl.Level,spl.Time);}</t>
  </si>
  <si>
    <t>t.Action.AddBuff(56000019,spl.Level,spl.Time);</t>
  </si>
  <si>
    <t>p.Action.AddTrap(54000001,spl.Id,spl.Level,spl.Rate,0,0);</t>
  </si>
  <si>
    <t>foreach(IMonster im in m.GetRangeMonster(p.IsLeft,spl.Target,spl.Shape,spl.Range,mouse))im.Action.AddBuff(56000013,spl.Level,spl.Time);</t>
  </si>
  <si>
    <t>t.Action.AddBuff(56000019,spl.Level,spl.Time);if(MathTool.GetRandom(100)&lt;spl.Rate)t.Action.Transform(51000001);</t>
  </si>
  <si>
    <t>foreach(IMonster im in m.GetAllMonster(mouse))im.Action.AddBuff(56000006,spl.Level,spl.Time);</t>
  </si>
  <si>
    <t>foreach(IMonster im in m.GetRangeMonster(p.IsLeft,spl.Target,spl.Shape,spl.Range,mouse))im.Action.AddBuff(56000011,spl.Level,spl.Time);</t>
  </si>
  <si>
    <t>foreach(IMonster im in m.GetAllMonster(mouse))im.Action.AddBuff(56000007,spl.Level,spl.Time);</t>
  </si>
  <si>
    <t>foreach(IMonster im in m.GetRangeMonster(p.IsLeft,spl.Target,spl.Shape,spl.Range,mouse))im.Action.AddBuff(56000003,spl.Level,spl.Time);</t>
  </si>
  <si>
    <t>t.AddHp(spl.Cure);p.Action.ExchangeMonster(t,spl.Level);</t>
  </si>
  <si>
    <t>if(t.WeaponType==0)t.Action.AddWeapon(52100000,spl.Level);else if(t.WeaponType==1)t.Action.LevelUpWeapon((int)spl.Help);</t>
  </si>
  <si>
    <t>foreach(IMonster im in m.GetRangeMonster(p.IsLeft,spl.Target,spl.Shape,spl.Range,mouse)){im.OnSpellDamage( spl.Damage,spl.Attr);im.Action.AddBuff(56000012,spl.Level,spl.Time);}</t>
  </si>
  <si>
    <t>p.Action.AddTrap(54000007,spl.Id,spl.Level,spl.Rate,0,spl.Help);</t>
  </si>
  <si>
    <t>p.Action.AddTrap(54000008,spl.Id,spl.Level,spl.Rate,0,0);</t>
  </si>
  <si>
    <t>if(MathTool.GetRandom(100)&lt;spl.Rate)p.Action.DiscoverCardRace(null,10,spl.Level,"Add2Cards");else p.Action.DiscoverCardRace(null,10,spl.Level,"AddCard");</t>
  </si>
  <si>
    <t>t.Action.ClearDebuff();t.Action.AddAttrModify("Spell",spl.Id,"Atk",spl.Atk);</t>
    <phoneticPr fontId="18" type="noConversion"/>
  </si>
  <si>
    <t>t.Action.AddAttrModify("Spell",spl.Id,"Atk",spl.Atk);</t>
    <phoneticPr fontId="18" type="noConversion"/>
  </si>
  <si>
    <t>if(t.Owner.Combo) t.Action.AddAttrModify("Spell",spl.Id,"Atk",spl.Atk*2);else t.Action.AddAttrModify("Spell",spl.Id,"Atk",spl.Atk);;</t>
    <phoneticPr fontId="18" type="noConversion"/>
  </si>
  <si>
    <t>t.OnSpellDamage( spl.Damage,spl.Attr);t.Action.AddAttrModify("Spell",spl.Id,"Atk",spl.Atk);</t>
    <phoneticPr fontId="18" type="noConversion"/>
  </si>
  <si>
    <t>p.Action.AddSpellRowMissile(spl,5,mouse,"firewall");</t>
    <phoneticPr fontId="18" type="noConversion"/>
  </si>
  <si>
    <t>p.Action.AddSpellRowMissile(spl,3,mouse,"laser");</t>
    <phoneticPr fontId="18" type="noConversion"/>
  </si>
  <si>
    <t>p.Action.AddSpellRowMissile(spl,5,mouse,"waterwall");</t>
    <phoneticPr fontId="18" type="noConversion"/>
  </si>
  <si>
    <t>foreach(IMonster im in m.GetRangeMonster(p.IsLeft,spl.Target,spl.Shape,spl.Range,mouse).Top(3))p.Action.AddSpellMissile(im,spl,mouse,"purpleline");</t>
    <phoneticPr fontId="18" type="noConversion"/>
  </si>
  <si>
    <t>t.Action.AddAttrModify("Spell",spl.Id,"Atk",spl.Atk);if(t.HpRate&lt;50)t.Action.AddAttrModify("Spell",spl.Id,"Def",4);</t>
    <phoneticPr fontId="18" type="noConversion"/>
  </si>
  <si>
    <t>t.Action.AddAttrModify("Spell",spl.Id,"Atk",spl.Atk);if(t.Hp&gt;spl.Damage)t.Action.AddAttrModify("Spell",spl.Id,"Def",-3);</t>
    <phoneticPr fontId="18" type="noConversion"/>
  </si>
  <si>
    <t>t.Action.AddAttrModify("Spell",spl.Id,"Def",spl.Help);t.AddHp(spl.Cure);</t>
    <phoneticPr fontId="18" type="noConversion"/>
  </si>
  <si>
    <t>t.Action.AddBuff(56000013,spl.Level,spl.Time);</t>
  </si>
  <si>
    <t>p.Action.AddMonster(51013004,spl.Level,mouse);</t>
  </si>
  <si>
    <t>t.Action.AddAttrModify("Spell",spl.Id,"Spd",spl.Help);</t>
    <phoneticPr fontId="18" type="noConversion"/>
  </si>
  <si>
    <t>t.Action.AddAttrModify("Spell",spl.Id,"Spd",-spl.Help);</t>
    <phoneticPr fontId="18" type="noConversion"/>
  </si>
  <si>
    <t>foreach(IMonster im in m.GetRangeMonster(p.IsLeft,spl.Target,spl.Shape,spl.Range,mouse)){im.Action.AddAttrModify("Spell",spl.Id,"Spd",spl.Help);}</t>
    <phoneticPr fontId="18" type="noConversion"/>
  </si>
  <si>
    <t>t.OnSpellDamage( spl.Damage,spl.Attr);if(MathTool.GetRandom(100)&lt;spl.Rate)t.Action.AddBuff(56000002,spl.Level,spl.Time);</t>
    <phoneticPr fontId="18" type="noConversion"/>
  </si>
  <si>
    <t>foreach(IMonster im in m.GetRangeMonster(p.IsLeft,spl.Target,spl.Shape,spl.Range,mouse)){im.Action.AddAttrModify("Spell",spl.Id,"Atk",spl.Atk);im.Action.AddAttrModify("Spell",spl.Id,"Spd",spl.Help);}</t>
    <phoneticPr fontId="18" type="noConversion"/>
  </si>
  <si>
    <t>int[] buffs=new int[]{56000002,56000003,56000004,56000006,56000007};NarlonLib.Math.RandomSequence rs=new RandomSequence(buffs.Length);for (int i=0; i&lt;2; i++)
{t.Action.AddBuff(buffs[rs.NextNumber()],spl.Level,spl.Time);}</t>
    <phoneticPr fontId="18" type="noConversion"/>
  </si>
  <si>
    <t>foreach(IMonster im in m.GetRangeMonster(p.IsLeft,spl.Target,spl.Shape,spl.Range,mouse)){im.Action.AddAttrModify("Spell",spl.Id,"Hit",spl.Help);im.Action.AddAttrModify("Spell",spl.Id,"Dhit",spl.Help);}</t>
    <phoneticPr fontId="18" type="noConversion"/>
  </si>
  <si>
    <t>int[] buffs=new int[]{56000011,56000014,56000012};NarlonLib.Math.RandomSequence rs=new RandomSequence(buffs.Length);for (int i=0; i&lt;1; i++){t.Action.AddBuff(buffs[rs.NextNumber()],spl.Level,spl.Time);}p.Action.AddCard(null,spl.Id,spl.Level);</t>
    <phoneticPr fontId="18" type="noConversion"/>
  </si>
  <si>
    <t>int lv=spl.Level;if(MathTool.GetRandom(100)&lt;spl.Rate)lv++;p.Action.DiscoverCardType(null,3,lv,"AddCard");</t>
    <phoneticPr fontId="18" type="noConversion"/>
  </si>
  <si>
    <t>int lv=spl.Level+(int)spl.Help;if(MathTool.GetRandom(100)&lt;spl.Rate)lv++;p.Action.DiscoverCardRace(null,8,lv,"AddCard");</t>
    <phoneticPr fontId="18" type="noConversion"/>
  </si>
  <si>
    <t>t.Action.AddBuff(56000022,spl.Level,spl.Time);</t>
    <phoneticPr fontId="18" type="noConversion"/>
  </si>
  <si>
    <t>foreach(IMonster im in m.GetRangeMonster(p.IsLeft,spl.Target,spl.Shape,spl.Range,mouse))im.Action.AddMaxHp("Spell",spl.Id,-im.MaxHp*spl.Help/100);</t>
    <phoneticPr fontId="18" type="noConversion"/>
  </si>
  <si>
    <t>t.Action.AddAttrModify("Spell",spl.Id,"Atk",-spl.Atk);t.Action.AddMaxHp("Spell",spl.Id,-spl.Help/100*t.MaxHp);t.Action.Silent();</t>
    <phoneticPr fontId="18" type="noConversion"/>
  </si>
  <si>
    <t>t.Action.AddMaxHp("Spell",spl.Id,-spl.Help/100*t.MaxHp);</t>
    <phoneticPr fontId="18" type="noConversion"/>
  </si>
  <si>
    <t>t.Action.AddAttrModify("Spell",spl.Id,"Atk",spl.Atk);t.Action.AddMaxHp("Spell",spl.Id,spl.Help/100*t.MaxHp);</t>
    <phoneticPr fontId="18" type="noConversion"/>
  </si>
  <si>
    <t>t.Action.AddMaxHp("Spell",spl.Id,t.MaxHp*spl.Help/100);t.AddHp(spl.Cure);</t>
    <phoneticPr fontId="18" type="noConversion"/>
  </si>
  <si>
    <t>对范围内3个随机敌人造成{0}点魔法伤害</t>
    <phoneticPr fontId="18" type="noConversion"/>
  </si>
  <si>
    <t>在指定位置召唤一个我方死亡的随机怪物</t>
    <phoneticPr fontId="18" type="noConversion"/>
  </si>
  <si>
    <t>int monId=p.Action.GetGraveMonsterId();if(monId&gt;0)p.Action.AddMonster(monId,spl.Level,mouse);</t>
    <phoneticPr fontId="18" type="noConversion"/>
  </si>
  <si>
    <t>DNG</t>
    <phoneticPr fontId="18" type="noConversion"/>
  </si>
  <si>
    <t>英雄卡片</t>
    <phoneticPr fontId="18" type="noConversion"/>
  </si>
  <si>
    <t>IsHeroCard</t>
    <phoneticPr fontId="18" type="noConversion"/>
  </si>
  <si>
    <t>IsNew</t>
    <phoneticPr fontId="18" type="noConversion"/>
  </si>
  <si>
    <t>p.Action.CardLevelUp((int)spl.Help,0,false);</t>
    <phoneticPr fontId="18" type="noConversion"/>
  </si>
  <si>
    <t>r.Action.CardLevelUp(-(int)spl.Help,3,false);</t>
    <phoneticPr fontId="18" type="noConversion"/>
  </si>
  <si>
    <t>Silver Light</t>
    <phoneticPr fontId="18" type="noConversion"/>
  </si>
  <si>
    <t>foreach(IMonster im in m.GetAllMonster(mouse).FilterStar(1,5))im.OnSpellDamage(spl.Damage,spl.Attr);</t>
    <phoneticPr fontId="18" type="noConversion"/>
  </si>
  <si>
    <t>foreach(IMonster im in m.GetRangeMonster(p.IsLeft,spl.Target,spl.Shape,spl.Range,mouse))im.OnSpellDamage(spl.Damage,spl.Attr);</t>
    <phoneticPr fontId="18" type="noConversion"/>
  </si>
  <si>
    <t>foreach(IMonster im in m.GetRangeMonster(p.IsLeft,spl.Target,spl.Shape,spl.Range,mouse))im.OnSpellDamage( spl.Damage,spl.Attr,0.3);</t>
    <phoneticPr fontId="18" type="noConversion"/>
  </si>
  <si>
    <t>foreach(IMonster im in m.GetRangeMonster(p.IsLeft,spl.Target,spl.Shape,spl.Range,mouse))im.Action.SetToPosition("side",1);if(MathTool.GetRandom(100)&lt;spl.Rate) p.Action.AddCard(null,spl.Id, spl.Level);</t>
    <phoneticPr fontId="18" type="noConversion"/>
  </si>
  <si>
    <t>foreach(System.Drawing.Point p1 in m.GetRangePoint(spl.Shape,spl.Range,mouse)){p.Action.AddRandomMonster(1,spl.Level,p1);}</t>
    <phoneticPr fontId="18" type="noConversion"/>
  </si>
  <si>
    <t>在范围内召唤随机1星生物</t>
    <phoneticPr fontId="18" type="noConversion"/>
  </si>
  <si>
    <t>p.Action.AddRandomMonster(-1,spl.Level,m.GetRandomPoint());</t>
    <phoneticPr fontId="18" type="noConversion"/>
  </si>
  <si>
    <t>silverlight</t>
    <phoneticPr fontId="18" type="noConversion"/>
  </si>
  <si>
    <t>t.OnSpellDamage( spl.Damage,spl.Attr);t.Action.Silent();</t>
    <phoneticPr fontId="18" type="noConversion"/>
  </si>
  <si>
    <t>t.OnSpellDamage( spl.Damage,spl.Attr);if(MathTool.GetRandom(100)&lt;spl.Rate)t.Action.SuddenDeath();</t>
    <phoneticPr fontId="18" type="noConversion"/>
  </si>
  <si>
    <t>对敌方单体造成{0}点魔法伤害，{4:0.0}%几率直接将其杀死</t>
    <phoneticPr fontId="18" type="noConversion"/>
  </si>
  <si>
    <t>p.AddLp(spl.Help);p.Action.GetNextNCard(null,1);</t>
    <phoneticPr fontId="18" type="noConversion"/>
  </si>
  <si>
    <t>回复召唤师{3:0.0}点LP，并抽一张牌</t>
    <phoneticPr fontId="18" type="noConversion"/>
  </si>
  <si>
    <t>直接杀死目标,{4:0.0}%几率降低1点MP消耗</t>
    <phoneticPr fontId="18" type="noConversion"/>
  </si>
  <si>
    <t>范围，直伤，状态</t>
    <phoneticPr fontId="18" type="noConversion"/>
  </si>
  <si>
    <t>连击，直伤</t>
    <phoneticPr fontId="18" type="noConversion"/>
  </si>
  <si>
    <t>if(t.Owner.Combo) t.OnSpellDamage( spl.Damage*2,spl.Attr); else t.OnSpellDamage( spl.Damage,spl.Attr);</t>
    <phoneticPr fontId="18" type="noConversion"/>
  </si>
  <si>
    <t>p.Action.GetNextNCard(null,1);if(MathTool.GetRandom(100)&lt;spl.Rate) p.Action.AddCard(null,spl.Id, spl.Level);</t>
    <phoneticPr fontId="18" type="noConversion"/>
  </si>
  <si>
    <t>t.OnSpellDamage( spl.Damage,spl.Attr);if(MathTool.GetRandom(100)&lt;spl.Rate) p.Action.AddCard(null,spl.Id, spl.Level);</t>
    <phoneticPr fontId="18" type="noConversion"/>
  </si>
  <si>
    <t>对敌方单体造成{0}点魔法伤害，使用后{4:0.0}%返回手牌</t>
    <phoneticPr fontId="18" type="noConversion"/>
  </si>
  <si>
    <t>foreach(System.Drawing.Point p1 in m.GetRangePoint(spl.Shape,spl.Range,mouse)){p.Action.AddMonster(51013007,spl.Level,p1);}</t>
    <phoneticPr fontId="18" type="noConversion"/>
  </si>
  <si>
    <t>在范围内召唤若干灵士</t>
    <phoneticPr fontId="18" type="noConversion"/>
  </si>
  <si>
    <t>NFC</t>
    <phoneticPr fontId="18" type="noConversion"/>
  </si>
  <si>
    <t>p.Action.AddSpike(57000006);if(MathTool.GetRandom(100)&lt;spl.Rate) p.Action.GetNextNCard(null,1);</t>
    <phoneticPr fontId="18" type="noConversion"/>
  </si>
  <si>
    <t>使对方在回合内使用法术消耗+5，使用后{4:0.0}%几率返回手牌</t>
    <phoneticPr fontId="18" type="noConversion"/>
  </si>
  <si>
    <t>无敌斩</t>
    <phoneticPr fontId="18" type="noConversion"/>
  </si>
  <si>
    <t>int count=0;foreach(IMonster im in m.GetRangeMonster(p.IsLeft,spl.Target,spl.Shape,spl.Range,mouse))count++;foreach(IMonster im in m.GetRangeMonster(p.IsLeft,spl.Target,spl.Shape,spl.Range,mouse))im.OnSpellDamage(spl.Damage*10/count,spl.Attr);</t>
    <phoneticPr fontId="18" type="noConversion"/>
  </si>
  <si>
    <t>对1.5卡片距离内敌方单位累计造成{0}点魔法伤害</t>
    <phoneticPr fontId="18" type="noConversion"/>
  </si>
  <si>
    <t>yellowsplash</t>
    <phoneticPr fontId="18" type="noConversion"/>
  </si>
  <si>
    <t>Omnislash</t>
    <phoneticPr fontId="18" type="noConversion"/>
  </si>
  <si>
    <t>r.Action.AddSpike(57000007);if(MathTool.GetRandom(100)&lt;spl.Rate) p.Action.AddCard(null,spl.Id, spl.Level);</t>
    <phoneticPr fontId="18" type="noConversion"/>
  </si>
  <si>
    <t>割裂</t>
    <phoneticPr fontId="18" type="noConversion"/>
  </si>
  <si>
    <t>Carve</t>
    <phoneticPr fontId="18" type="noConversion"/>
  </si>
  <si>
    <t>直伤，状态</t>
    <phoneticPr fontId="18" type="noConversion"/>
  </si>
  <si>
    <t>t.OnSpellDamage(spl.Damage,spl.Attr);t.Action.AddBuff(56000013,spl.Level,spl.Time);</t>
    <phoneticPr fontId="18" type="noConversion"/>
  </si>
  <si>
    <t>对敌方单体造成{0}点魔法伤害，并流血{2:0.0}回合</t>
    <phoneticPr fontId="18" type="noConversion"/>
  </si>
  <si>
    <t>武器重铸</t>
    <phoneticPr fontId="18" type="noConversion"/>
  </si>
  <si>
    <t>Forge</t>
    <phoneticPr fontId="18" type="noConversion"/>
  </si>
  <si>
    <t>UFS</t>
    <phoneticPr fontId="18" type="noConversion"/>
  </si>
  <si>
    <t>使友方的武器牌回手，{4:0.0}%几率获得额外拷贝</t>
    <phoneticPr fontId="18" type="noConversion"/>
  </si>
  <si>
    <t>t.Action.WeaponReturn();if(MathTool.GetRandom(100)&lt;spl.Rate)t.Action.WeaponReturn();</t>
    <phoneticPr fontId="18" type="noConversion"/>
  </si>
  <si>
    <t>foreach(IMonster im in m.GetRangeMonster(p.IsLeft,spl.Target,spl.Shape,spl.Range,mouse))im.Action.AddAttrModify("Spell",spl.Id,"Atk",-spl.Atk);</t>
    <phoneticPr fontId="18" type="noConversion"/>
  </si>
  <si>
    <t>永久降低范围内敌方{5}点攻击</t>
    <phoneticPr fontId="18" type="noConversion"/>
  </si>
  <si>
    <t>t.OnSpellDamage( spl.Damage,spl.Attr);t.Action.AddBuff(56000007,spl.Level,spl.Time);</t>
    <phoneticPr fontId="18" type="noConversion"/>
  </si>
  <si>
    <t>使2.5卡片范围内敌方静止{2:0.0}回合</t>
    <phoneticPr fontId="18" type="noConversion"/>
  </si>
  <si>
    <t>t.OnSpellDamage( spl.Damage,spl.Attr);if(MathTool.GetRandom(100)&lt;spl.Rate)t.Action.AddBuff(56000010,spl.Level,spl.Time);</t>
    <phoneticPr fontId="18" type="noConversion"/>
  </si>
  <si>
    <t>t.OnSpellDamage( spl.Damage,spl.Attr);t.Action.AddBuff(56000004,spl.Level,spl.Time);</t>
    <phoneticPr fontId="18" type="noConversion"/>
  </si>
  <si>
    <t>对敌方单体造成{0}点魔法伤害，并削弱{2:0.0}回合</t>
    <phoneticPr fontId="18" type="noConversion"/>
  </si>
  <si>
    <t>范围，直伤</t>
    <phoneticPr fontId="18" type="noConversion"/>
  </si>
  <si>
    <t>状态，直伤</t>
    <phoneticPr fontId="18" type="noConversion"/>
  </si>
  <si>
    <t>火焰挥砍</t>
    <phoneticPr fontId="18" type="noConversion"/>
  </si>
  <si>
    <t>Flame Crash</t>
    <phoneticPr fontId="18" type="noConversion"/>
  </si>
  <si>
    <t>火刑</t>
    <phoneticPr fontId="18" type="noConversion"/>
  </si>
  <si>
    <t>Kindle</t>
    <phoneticPr fontId="18" type="noConversion"/>
  </si>
  <si>
    <t>对敌方单体造成{0}点魔法伤害，并灼烧{2:0.0}回合</t>
    <phoneticPr fontId="18" type="noConversion"/>
  </si>
  <si>
    <t>t.OnSpellDamage(spl.Damage,spl.Attr);t.Action.AddBuff(56000010,spl.Level,spl.Time);</t>
    <phoneticPr fontId="18" type="noConversion"/>
  </si>
  <si>
    <t>p.Action.GetNextNCard(null,1);if(MathTool.GetRandom(100)&lt;spl.Rate) p.Action.GetNextNCard(null,1);</t>
    <phoneticPr fontId="18" type="noConversion"/>
  </si>
  <si>
    <t>redflash</t>
    <phoneticPr fontId="18" type="noConversion"/>
  </si>
  <si>
    <t>int count=0;foreach(IMonster im in m.GetRangeMonster(p.IsLeft,spl.Target,spl.Shape,spl.Range,mouse)){if(im.HpRate&lt;100)count++;}p.Action.GetNextNCard(null,count);if(MathTool.GetRandom(100)&lt;spl.Rate) p.AddMp(1);</t>
    <phoneticPr fontId="18" type="noConversion"/>
  </si>
  <si>
    <t>抽取范围内我方受伤单位数的卡牌，并有{4:0.0}%几率消耗MP-1</t>
    <phoneticPr fontId="18" type="noConversion"/>
  </si>
  <si>
    <t>p.Tower.Action.AddPArmor(spl.Cure);t.OnSpellDamage( spl.Damage,spl.Attr);</t>
    <phoneticPr fontId="18" type="noConversion"/>
  </si>
  <si>
    <t>永久降低1.2卡片距离内敌方{3:0.0}点攻速，并使我方王塔获得目标数x{1}点物甲</t>
    <phoneticPr fontId="18" type="noConversion"/>
  </si>
  <si>
    <t>int count=0;foreach(IMonster im in m.GetRangeMonster(p.IsLeft,spl.Target,spl.Shape,spl.Range,mouse)){im.Action.AddAttrModify("Spell",spl.Id,"Spd",-spl.Help);count++;}if(count&gt;0)p.Tower.Action.AddPArmor(spl.Cure*count);</t>
    <phoneticPr fontId="18" type="noConversion"/>
  </si>
  <si>
    <t>bleedglow</t>
    <phoneticPr fontId="18" type="noConversion"/>
  </si>
  <si>
    <t>ai指导</t>
    <phoneticPr fontId="18" type="noConversion"/>
  </si>
  <si>
    <t>AIGuide</t>
    <phoneticPr fontId="18" type="noConversion"/>
  </si>
  <si>
    <t>int</t>
    <phoneticPr fontId="18" type="noConversion"/>
  </si>
  <si>
    <t>Fire Arrow</t>
    <phoneticPr fontId="18" type="noConversion"/>
  </si>
  <si>
    <t>Heal</t>
    <phoneticPr fontId="18" type="noConversion"/>
  </si>
  <si>
    <t>Aim Shoot</t>
    <phoneticPr fontId="18" type="noConversion"/>
  </si>
  <si>
    <t>Transform</t>
    <phoneticPr fontId="18" type="noConversion"/>
  </si>
  <si>
    <t>Totems</t>
  </si>
  <si>
    <t>Shield</t>
  </si>
  <si>
    <t>Delivery</t>
  </si>
  <si>
    <t>Explore</t>
    <phoneticPr fontId="18" type="noConversion"/>
  </si>
  <si>
    <t>Dorsal Thorns</t>
    <phoneticPr fontId="18" type="noConversion"/>
  </si>
  <si>
    <t>The Undead</t>
    <phoneticPr fontId="18" type="noConversion"/>
  </si>
  <si>
    <t>Iron Shield</t>
    <phoneticPr fontId="18" type="noConversion"/>
  </si>
  <si>
    <t>Train</t>
    <phoneticPr fontId="18" type="noConversion"/>
  </si>
  <si>
    <t>SpellCheckDelegate</t>
    <phoneticPr fontId="18" type="noConversion"/>
  </si>
  <si>
    <t>CanCast</t>
    <phoneticPr fontId="18" type="noConversion"/>
  </si>
  <si>
    <t>释放判定</t>
    <phoneticPr fontId="18" type="noConversion"/>
  </si>
  <si>
    <t>t.Hp&lt;=spl.Damage&amp;&amp;t.HpRate&lt;100</t>
    <phoneticPr fontId="18" type="noConversion"/>
  </si>
  <si>
    <t>t.Action.SuddenDeath();</t>
    <phoneticPr fontId="18" type="noConversion"/>
  </si>
  <si>
    <t>UFS</t>
    <phoneticPr fontId="18" type="noConversion"/>
  </si>
  <si>
    <t>t.IsGhost</t>
    <phoneticPr fontId="18" type="noConversion"/>
  </si>
  <si>
    <t>m.RemoveTomb(t);foreach(IMonster im in m.GetRangeMonster(p.IsLeft,spl.Target,spl.Shape,spl.Range,mouse))im.OnSpellDamage( spl.Damage,spl.Attr);</t>
    <phoneticPr fontId="18" type="noConversion"/>
  </si>
  <si>
    <t>m.RemoveTomb(t);foreach(IMonster im in m.GetRangeMonster(p.IsLeft,spl.Target,spl.Shape,spl.Range,mouse))im.AddHp(spl.Cure);</t>
    <phoneticPr fontId="18" type="noConversion"/>
  </si>
  <si>
    <t>m.RemoveTomb(t);p.Action.AddRandomCardRace(null,10,spl.Level);p.Action.AddRandomCardRace(null,10,spl.Level);</t>
    <phoneticPr fontId="18" type="noConversion"/>
  </si>
  <si>
    <t>m.RemoveTomb(t);p.Action.AddMonster(51013003,spl.Level,mouse);</t>
    <phoneticPr fontId="18" type="noConversion"/>
  </si>
  <si>
    <t>m.ReviveUnit(p,t,spl.Cure);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</si>
</sst>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5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sz val="9"/>
      <color rgb="FFFF0000"/>
      <name val="Courier New"/>
      <family val="3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1"/>
      <color rgb="FF000000"/>
      <name val="Consolas"/>
      <family val="3"/>
    </font>
    <font>
      <sz val="1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0.5"/>
      <color rgb="FF000000"/>
      <name val="Courier New"/>
      <family val="3"/>
    </font>
    <font>
      <b/>
      <sz val="11"/>
      <color theme="0"/>
      <name val="宋体"/>
      <family val="3"/>
      <charset val="134"/>
      <scheme val="minor"/>
    </font>
    <font>
      <sz val="10.5"/>
      <color theme="1"/>
      <name val="宋体"/>
      <family val="3"/>
      <charset val="134"/>
    </font>
  </fonts>
  <fills count="4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59999389629810485"/>
        <bgColor theme="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-0.249977111117893"/>
        <bgColor theme="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6" tint="-0.499984740745262"/>
        <bgColor theme="4"/>
      </patternFill>
    </fill>
    <fill>
      <patternFill patternType="solid">
        <fgColor theme="4"/>
        <bgColor theme="4"/>
      </patternFill>
    </fill>
    <fill>
      <patternFill patternType="solid">
        <fgColor theme="4" tint="0.39997558519241921"/>
        <bgColor theme="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theme="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5">
    <xf numFmtId="0" fontId="0" fillId="0" borderId="0" xfId="0">
      <alignment vertical="center"/>
    </xf>
    <xf numFmtId="0" fontId="0" fillId="0" borderId="11" xfId="0" applyFont="1" applyBorder="1">
      <alignment vertical="center"/>
    </xf>
    <xf numFmtId="0" fontId="0" fillId="0" borderId="0" xfId="0" applyFont="1" applyBorder="1">
      <alignment vertical="center"/>
    </xf>
    <xf numFmtId="0" fontId="19" fillId="34" borderId="10" xfId="0" applyFont="1" applyFill="1" applyBorder="1">
      <alignment vertical="center"/>
    </xf>
    <xf numFmtId="0" fontId="19" fillId="34" borderId="11" xfId="0" applyFont="1" applyFill="1" applyBorder="1">
      <alignment vertical="center"/>
    </xf>
    <xf numFmtId="0" fontId="19" fillId="34" borderId="12" xfId="0" applyFont="1" applyFill="1" applyBorder="1">
      <alignment vertical="center"/>
    </xf>
    <xf numFmtId="0" fontId="0" fillId="0" borderId="0" xfId="0" applyBorder="1">
      <alignment vertical="center"/>
    </xf>
    <xf numFmtId="0" fontId="0" fillId="0" borderId="11" xfId="0" applyBorder="1">
      <alignment vertical="center"/>
    </xf>
    <xf numFmtId="0" fontId="0" fillId="34" borderId="11" xfId="0" applyFont="1" applyFill="1" applyBorder="1">
      <alignment vertical="center"/>
    </xf>
    <xf numFmtId="0" fontId="0" fillId="34" borderId="11" xfId="0" applyFill="1" applyBorder="1">
      <alignment vertical="center"/>
    </xf>
    <xf numFmtId="0" fontId="19" fillId="35" borderId="11" xfId="0" applyFont="1" applyFill="1" applyBorder="1">
      <alignment vertical="center"/>
    </xf>
    <xf numFmtId="0" fontId="23" fillId="36" borderId="11" xfId="0" applyFont="1" applyFill="1" applyBorder="1" applyAlignment="1">
      <alignment vertical="center" wrapText="1"/>
    </xf>
    <xf numFmtId="0" fontId="24" fillId="33" borderId="10" xfId="0" applyFont="1" applyFill="1" applyBorder="1" applyAlignment="1">
      <alignment vertical="center" textRotation="255"/>
    </xf>
    <xf numFmtId="0" fontId="24" fillId="33" borderId="11" xfId="0" applyFont="1" applyFill="1" applyBorder="1" applyAlignment="1">
      <alignment vertical="center" textRotation="255"/>
    </xf>
    <xf numFmtId="0" fontId="24" fillId="33" borderId="12" xfId="0" applyFont="1" applyFill="1" applyBorder="1" applyAlignment="1">
      <alignment vertical="center" textRotation="255"/>
    </xf>
    <xf numFmtId="0" fontId="25" fillId="0" borderId="11" xfId="0" applyFont="1" applyBorder="1">
      <alignment vertical="center"/>
    </xf>
    <xf numFmtId="0" fontId="24" fillId="37" borderId="11" xfId="0" applyFont="1" applyFill="1" applyBorder="1" applyAlignment="1">
      <alignment vertical="center" textRotation="255"/>
    </xf>
    <xf numFmtId="0" fontId="26" fillId="38" borderId="11" xfId="0" applyFont="1" applyFill="1" applyBorder="1" applyAlignment="1">
      <alignment vertical="center" textRotation="255"/>
    </xf>
    <xf numFmtId="0" fontId="19" fillId="38" borderId="11" xfId="0" applyFont="1" applyFill="1" applyBorder="1">
      <alignment vertical="center"/>
    </xf>
    <xf numFmtId="0" fontId="0" fillId="39" borderId="0" xfId="0" applyFill="1" applyBorder="1">
      <alignment vertical="center"/>
    </xf>
    <xf numFmtId="0" fontId="27" fillId="40" borderId="0" xfId="0" applyFont="1" applyFill="1" applyBorder="1">
      <alignment vertical="center"/>
    </xf>
    <xf numFmtId="0" fontId="0" fillId="0" borderId="11" xfId="0" applyFill="1" applyBorder="1">
      <alignment vertical="center"/>
    </xf>
    <xf numFmtId="0" fontId="25" fillId="34" borderId="11" xfId="0" applyFont="1" applyFill="1" applyBorder="1">
      <alignment vertical="center"/>
    </xf>
    <xf numFmtId="0" fontId="24" fillId="42" borderId="12" xfId="0" applyFont="1" applyFill="1" applyBorder="1" applyAlignment="1">
      <alignment vertical="center" textRotation="255"/>
    </xf>
    <xf numFmtId="0" fontId="19" fillId="35" borderId="12" xfId="0" applyFont="1" applyFill="1" applyBorder="1">
      <alignment vertical="center"/>
    </xf>
    <xf numFmtId="0" fontId="25" fillId="0" borderId="0" xfId="0" applyFont="1" applyBorder="1">
      <alignment vertical="center"/>
    </xf>
    <xf numFmtId="0" fontId="25" fillId="41" borderId="0" xfId="0" applyFont="1" applyFill="1">
      <alignment vertical="center"/>
    </xf>
    <xf numFmtId="0" fontId="25" fillId="0" borderId="0" xfId="0" applyNumberFormat="1" applyFont="1" applyBorder="1">
      <alignment vertical="center"/>
    </xf>
    <xf numFmtId="0" fontId="29" fillId="0" borderId="0" xfId="0" applyFont="1">
      <alignment vertical="center"/>
    </xf>
    <xf numFmtId="0" fontId="30" fillId="0" borderId="11" xfId="0" applyFont="1" applyFill="1" applyBorder="1" applyAlignment="1">
      <alignment vertical="center" wrapText="1"/>
    </xf>
    <xf numFmtId="0" fontId="24" fillId="42" borderId="13" xfId="0" applyFont="1" applyFill="1" applyBorder="1" applyAlignment="1">
      <alignment vertical="center" textRotation="255"/>
    </xf>
    <xf numFmtId="0" fontId="19" fillId="35" borderId="13" xfId="0" applyFont="1" applyFill="1" applyBorder="1">
      <alignment vertical="center"/>
    </xf>
    <xf numFmtId="0" fontId="31" fillId="0" borderId="0" xfId="0" applyFont="1" applyBorder="1">
      <alignment vertical="center"/>
    </xf>
    <xf numFmtId="0" fontId="24" fillId="42" borderId="11" xfId="0" applyFont="1" applyFill="1" applyBorder="1" applyAlignment="1">
      <alignment vertical="center" textRotation="255"/>
    </xf>
    <xf numFmtId="0" fontId="13" fillId="41" borderId="0" xfId="0" applyFont="1" applyFill="1" applyBorder="1">
      <alignment vertical="center"/>
    </xf>
    <xf numFmtId="0" fontId="13" fillId="37" borderId="0" xfId="0" applyFont="1" applyFill="1" applyBorder="1">
      <alignment vertical="center"/>
    </xf>
    <xf numFmtId="0" fontId="0" fillId="0" borderId="11" xfId="0" applyNumberFormat="1" applyFont="1" applyBorder="1">
      <alignment vertical="center"/>
    </xf>
    <xf numFmtId="0" fontId="23" fillId="43" borderId="11" xfId="0" applyFont="1" applyFill="1" applyBorder="1" applyAlignment="1">
      <alignment vertical="center" wrapText="1"/>
    </xf>
    <xf numFmtId="0" fontId="24" fillId="44" borderId="11" xfId="0" applyFont="1" applyFill="1" applyBorder="1" applyAlignment="1">
      <alignment vertical="center" textRotation="255"/>
    </xf>
    <xf numFmtId="0" fontId="19" fillId="45" borderId="11" xfId="0" applyFont="1" applyFill="1" applyBorder="1">
      <alignment vertical="center"/>
    </xf>
    <xf numFmtId="0" fontId="13" fillId="46" borderId="0" xfId="0" applyFont="1" applyFill="1" applyBorder="1">
      <alignment vertical="center"/>
    </xf>
    <xf numFmtId="0" fontId="25" fillId="0" borderId="11" xfId="0" applyNumberFormat="1" applyFont="1" applyBorder="1">
      <alignment vertical="center"/>
    </xf>
    <xf numFmtId="0" fontId="32" fillId="0" borderId="0" xfId="0" applyFont="1" applyBorder="1">
      <alignment vertical="center"/>
    </xf>
    <xf numFmtId="0" fontId="33" fillId="41" borderId="0" xfId="0" applyFont="1" applyFill="1">
      <alignment vertical="center"/>
    </xf>
    <xf numFmtId="0" fontId="34" fillId="0" borderId="0" xfId="0" applyFont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2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宋体"/>
        <scheme val="minor"/>
      </font>
      <fill>
        <patternFill patternType="solid">
          <fgColor indexed="64"/>
          <bgColor rgb="FFFFFF00"/>
        </patternFill>
      </fill>
      <alignment horizontal="general" vertical="center" textRotation="0" wrapText="1" relative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0000"/>
        <name val="Courier New"/>
        <scheme val="none"/>
      </font>
      <fill>
        <patternFill patternType="solid">
          <fgColor indexed="64"/>
          <bgColor rgb="FFFFFF00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alignment horizontal="justify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color auto="1"/>
      </font>
      <fill>
        <patternFill>
          <bgColor theme="9"/>
        </patternFill>
      </fill>
    </dxf>
    <dxf>
      <font>
        <b/>
        <i val="0"/>
        <color auto="1"/>
      </font>
      <fill>
        <patternFill>
          <bgColor rgb="FF7030A0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宋体"/>
        <scheme val="minor"/>
      </font>
      <fill>
        <patternFill patternType="solid">
          <fgColor indexed="64"/>
          <bgColor rgb="FFFFFF00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0000"/>
        <name val="Courier New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rgb="FF000000"/>
        <name val="Courier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color auto="1"/>
      </font>
      <fill>
        <patternFill>
          <bgColor theme="9"/>
        </patternFill>
      </fill>
    </dxf>
    <dxf>
      <font>
        <b/>
        <i val="0"/>
        <color auto="1"/>
      </font>
      <fill>
        <patternFill>
          <bgColor rgb="FF7030A0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宋体"/>
        <scheme val="minor"/>
      </font>
      <fill>
        <patternFill patternType="solid">
          <fgColor indexed="64"/>
          <bgColor rgb="FFFFFF00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0000"/>
        <name val="Courier New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/>
        </patternFill>
      </fill>
    </dxf>
    <dxf>
      <font>
        <b/>
        <i val="0"/>
        <color auto="1"/>
      </font>
      <fill>
        <patternFill>
          <bgColor rgb="FF7030A0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/>
        </patternFill>
      </fill>
    </dxf>
    <dxf>
      <font>
        <b/>
        <i val="0"/>
        <color auto="1"/>
      </font>
      <fill>
        <patternFill>
          <bgColor rgb="FF7030A0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/>
        </patternFill>
      </fill>
    </dxf>
    <dxf>
      <font>
        <b/>
        <i val="0"/>
        <color auto="1"/>
      </font>
      <fill>
        <patternFill>
          <bgColor rgb="FF7030A0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'~类型统计'!$B$1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'~类型统计'!$A$2:$A$12</c:f>
              <c:strCache>
                <c:ptCount val="11"/>
                <c:pt idx="0">
                  <c:v>单伤</c:v>
                </c:pt>
                <c:pt idx="1">
                  <c:v>群伤</c:v>
                </c:pt>
                <c:pt idx="2">
                  <c:v>单治</c:v>
                </c:pt>
                <c:pt idx="3">
                  <c:v>群治</c:v>
                </c:pt>
                <c:pt idx="4">
                  <c:v>正状</c:v>
                </c:pt>
                <c:pt idx="5">
                  <c:v>负状</c:v>
                </c:pt>
                <c:pt idx="6">
                  <c:v>手牌</c:v>
                </c:pt>
                <c:pt idx="7">
                  <c:v>陷阱</c:v>
                </c:pt>
                <c:pt idx="8">
                  <c:v>地形</c:v>
                </c:pt>
                <c:pt idx="9">
                  <c:v>属性</c:v>
                </c:pt>
                <c:pt idx="10">
                  <c:v>位移</c:v>
                </c:pt>
              </c:strCache>
            </c:strRef>
          </c:cat>
          <c:val>
            <c:numRef>
              <c:f>'~类型统计'!$B$2:$B$12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23</c:v>
                </c:pt>
                <c:pt idx="7">
                  <c:v>8</c:v>
                </c:pt>
                <c:pt idx="8">
                  <c:v>7</c:v>
                </c:pt>
                <c:pt idx="9">
                  <c:v>8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22-4075-A404-74AE8324B4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8705424"/>
        <c:axId val="288705984"/>
      </c:barChart>
      <c:catAx>
        <c:axId val="288705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8705984"/>
        <c:crosses val="autoZero"/>
        <c:auto val="1"/>
        <c:lblAlgn val="ctr"/>
        <c:lblOffset val="100"/>
        <c:noMultiLvlLbl val="0"/>
      </c:catAx>
      <c:valAx>
        <c:axId val="28870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8705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28575</xdr:rowOff>
    </xdr:from>
    <xdr:to>
      <xdr:col>13</xdr:col>
      <xdr:colOff>152400</xdr:colOff>
      <xdr:row>22</xdr:row>
      <xdr:rowOff>90487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表1" displayName="表1" ref="A3:AE148" totalsRowShown="0" headerRowDxfId="109" dataDxfId="108" tableBorderDxfId="107">
  <autoFilter ref="A3:AE148"/>
  <sortState ref="A4:AE113">
    <sortCondition ref="A3:A113"/>
  </sortState>
  <tableColumns count="31">
    <tableColumn id="1" name="Id" dataDxfId="106"/>
    <tableColumn id="2" name="Name" dataDxfId="105"/>
    <tableColumn id="20" name="Ename" dataDxfId="104"/>
    <tableColumn id="21" name="Remark" dataDxfId="103"/>
    <tableColumn id="3" name="Star" dataDxfId="102"/>
    <tableColumn id="4" name="Type" dataDxfId="101"/>
    <tableColumn id="5" name="Attr" dataDxfId="100"/>
    <tableColumn id="8" name="Quality" dataDxfId="99">
      <calculatedColumnFormula>IF(AND(Q4&gt;=13,Q4&lt;=16),5,IF(AND(Q4&gt;=9,Q4&lt;=12),4,IF(AND(Q4&gt;=5,Q4&lt;=8),3,IF(AND(Q4&gt;=1,Q4&lt;=4),2,IF(AND(Q4&gt;=-3,Q4&lt;=0),1,IF(AND(Q4&gt;=-5,Q4&lt;=-4),0,6))))))</calculatedColumnFormula>
    </tableColumn>
    <tableColumn id="7" name="Cost" dataDxfId="98"/>
    <tableColumn id="9" name="Damage" dataDxfId="97"/>
    <tableColumn id="10" name="Cure" dataDxfId="96"/>
    <tableColumn id="11" name="Time" dataDxfId="95"/>
    <tableColumn id="13" name="Help" dataDxfId="94"/>
    <tableColumn id="16" name="Rate" dataDxfId="93"/>
    <tableColumn id="18" name="Atk" dataDxfId="92"/>
    <tableColumn id="12" name="Modify" dataDxfId="91"/>
    <tableColumn id="27" name="Sum" dataDxfId="90">
      <calculatedColumnFormula>T4-100+P4</calculatedColumnFormula>
    </tableColumn>
    <tableColumn id="6" name="Range" dataDxfId="89"/>
    <tableColumn id="15" name="Target" dataDxfId="88"/>
    <tableColumn id="25" name="Mark" dataDxfId="87"/>
    <tableColumn id="31" name="CanCast" dataDxfId="86"/>
    <tableColumn id="22" name="Effect" dataDxfId="85"/>
    <tableColumn id="24" name="GetDescript" dataDxfId="84"/>
    <tableColumn id="30" name="AIGuide" dataDxfId="83"/>
    <tableColumn id="17" name="UnitEffect" dataDxfId="82"/>
    <tableColumn id="28" name="AreaEffect" dataDxfId="81"/>
    <tableColumn id="26" name="JobId" dataDxfId="80"/>
    <tableColumn id="19" name="Icon" dataDxfId="79"/>
    <tableColumn id="14" name="IsSpecial" dataDxfId="78"/>
    <tableColumn id="29" name="IsHeroCard" dataDxfId="77"/>
    <tableColumn id="23" name="IsNew" dataDxfId="76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表1_3" displayName="表1_3" ref="A3:AE15" totalsRowShown="0" headerRowDxfId="70" dataDxfId="69" tableBorderDxfId="68">
  <autoFilter ref="A3:AE15"/>
  <sortState ref="A4:Z138">
    <sortCondition ref="A3:A138"/>
  </sortState>
  <tableColumns count="31">
    <tableColumn id="1" name="Id" dataDxfId="67"/>
    <tableColumn id="2" name="Name" dataDxfId="66"/>
    <tableColumn id="20" name="Ename" dataDxfId="65"/>
    <tableColumn id="21" name="Remark" dataDxfId="64"/>
    <tableColumn id="3" name="Star" dataDxfId="63"/>
    <tableColumn id="4" name="Type" dataDxfId="62"/>
    <tableColumn id="5" name="Attr" dataDxfId="61"/>
    <tableColumn id="8" name="Quality" dataDxfId="60">
      <calculatedColumnFormula>IF(AND(Q4&gt;=13,Q4&lt;=16),5,IF(AND(Q4&gt;=9,Q4&lt;=12),4,IF(AND(Q4&gt;=5,Q4&lt;=8),3,IF(AND(Q4&gt;=1,Q4&lt;=4),2,IF(AND(Q4&gt;=-3,Q4&lt;=0),1,0)))))</calculatedColumnFormula>
    </tableColumn>
    <tableColumn id="7" name="Cost" dataDxfId="59"/>
    <tableColumn id="9" name="Damage" dataDxfId="58"/>
    <tableColumn id="10" name="Cure" dataDxfId="57"/>
    <tableColumn id="11" name="Time" dataDxfId="56"/>
    <tableColumn id="13" name="Help" dataDxfId="55"/>
    <tableColumn id="16" name="Rate" dataDxfId="54"/>
    <tableColumn id="18" name="Atk" dataDxfId="53"/>
    <tableColumn id="12" name="Modify" dataDxfId="52"/>
    <tableColumn id="27" name="Sum" dataDxfId="51">
      <calculatedColumnFormula>T4-100+P4</calculatedColumnFormula>
    </tableColumn>
    <tableColumn id="6" name="Range" dataDxfId="50"/>
    <tableColumn id="15" name="Target" dataDxfId="49"/>
    <tableColumn id="25" name="Mark" dataDxfId="48"/>
    <tableColumn id="31" name="CanCast" dataDxfId="47"/>
    <tableColumn id="22" name="Effect" dataDxfId="46"/>
    <tableColumn id="24" name="GetDescript" dataDxfId="45"/>
    <tableColumn id="30" name="AIGuide" dataDxfId="44"/>
    <tableColumn id="17" name="UnitEffect" dataDxfId="43"/>
    <tableColumn id="28" name="AreaEffect" dataDxfId="42"/>
    <tableColumn id="26" name="JobId" dataDxfId="41"/>
    <tableColumn id="19" name="Icon" dataDxfId="40"/>
    <tableColumn id="14" name="IsSpecial" dataDxfId="39"/>
    <tableColumn id="29" name="IsHeroCard" dataDxfId="38"/>
    <tableColumn id="23" name="IsNew" dataDxfId="37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4" name="表1_35" displayName="表1_35" ref="A3:AE9" totalsRowShown="0" headerRowDxfId="31" tableBorderDxfId="30">
  <autoFilter ref="A3:AE9"/>
  <sortState ref="A4:Z138">
    <sortCondition ref="A3:A138"/>
  </sortState>
  <tableColumns count="31">
    <tableColumn id="1" name="Id" dataDxfId="29"/>
    <tableColumn id="2" name="Name" dataDxfId="28"/>
    <tableColumn id="20" name="Ename" dataDxfId="27"/>
    <tableColumn id="21" name="Remark" dataDxfId="26"/>
    <tableColumn id="3" name="Star" dataDxfId="25"/>
    <tableColumn id="4" name="Type" dataDxfId="24"/>
    <tableColumn id="5" name="Attr" dataDxfId="23"/>
    <tableColumn id="8" name="Quality" dataDxfId="22">
      <calculatedColumnFormula>IF(AND(Q4&gt;=13,Q4&lt;=16),5,IF(AND(Q4&gt;=9,Q4&lt;=12),4,IF(AND(Q4&gt;=5,Q4&lt;=8),3,IF(AND(Q4&gt;=1,Q4&lt;=4),2,IF(AND(Q4&gt;=-3,Q4&lt;=0),1,0)))))</calculatedColumnFormula>
    </tableColumn>
    <tableColumn id="7" name="Cost" dataDxfId="21"/>
    <tableColumn id="9" name="Damage" dataDxfId="20"/>
    <tableColumn id="10" name="Cure" dataDxfId="19"/>
    <tableColumn id="11" name="Time" dataDxfId="18"/>
    <tableColumn id="13" name="Help" dataDxfId="17"/>
    <tableColumn id="16" name="Rate" dataDxfId="16"/>
    <tableColumn id="18" name="Atk" dataDxfId="15"/>
    <tableColumn id="12" name="Modify" dataDxfId="14"/>
    <tableColumn id="27" name="Sum" dataDxfId="13">
      <calculatedColumnFormula>T4-100+P4</calculatedColumnFormula>
    </tableColumn>
    <tableColumn id="6" name="Range" dataDxfId="12"/>
    <tableColumn id="15" name="Target" dataDxfId="11"/>
    <tableColumn id="25" name="Mark" dataDxfId="10"/>
    <tableColumn id="31" name="CanCast"/>
    <tableColumn id="22" name="Effect" dataDxfId="9"/>
    <tableColumn id="24" name="GetDescript" dataDxfId="8"/>
    <tableColumn id="30" name="AIGuide" dataDxfId="7"/>
    <tableColumn id="17" name="UnitEffect" dataDxfId="6"/>
    <tableColumn id="28" name="AreaEffect" dataDxfId="5"/>
    <tableColumn id="26" name="JobId" dataDxfId="4"/>
    <tableColumn id="19" name="Icon" dataDxfId="3"/>
    <tableColumn id="14" name="IsSpecial" dataDxfId="2"/>
    <tableColumn id="29" name="IsHeroCard" dataDxfId="1"/>
    <tableColumn id="23" name="IsNew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148"/>
  <sheetViews>
    <sheetView tabSelected="1" workbookViewId="0">
      <pane xSplit="2" ySplit="3" topLeftCell="D142" activePane="bottomRight" state="frozen"/>
      <selection pane="topRight" activeCell="C1" sqref="C1"/>
      <selection pane="bottomLeft" activeCell="A4" sqref="A4"/>
      <selection pane="bottomRight" activeCell="W143" sqref="W143"/>
    </sheetView>
  </sheetViews>
  <sheetFormatPr defaultRowHeight="13.5" x14ac:dyDescent="0.15"/>
  <cols>
    <col min="1" max="1" width="9.125" customWidth="1"/>
    <col min="2" max="2" width="7.875" customWidth="1"/>
    <col min="3" max="3" width="26.25" customWidth="1"/>
    <col min="4" max="4" width="10.875" customWidth="1"/>
    <col min="5" max="5" width="3.125" customWidth="1"/>
    <col min="6" max="6" width="3.625" customWidth="1"/>
    <col min="7" max="9" width="3.125" customWidth="1"/>
    <col min="10" max="10" width="3.875" customWidth="1"/>
    <col min="11" max="11" width="4" customWidth="1"/>
    <col min="12" max="16" width="3.125" customWidth="1"/>
    <col min="17" max="17" width="5.25" customWidth="1"/>
    <col min="18" max="18" width="3.125" customWidth="1"/>
    <col min="19" max="19" width="5.375" customWidth="1"/>
    <col min="20" max="20" width="5.75" customWidth="1"/>
    <col min="21" max="21" width="13" customWidth="1"/>
    <col min="22" max="22" width="24.625" customWidth="1"/>
    <col min="23" max="23" width="52.875" customWidth="1"/>
    <col min="24" max="24" width="7.75" customWidth="1"/>
    <col min="25" max="26" width="7.875" customWidth="1"/>
    <col min="27" max="27" width="9.125" customWidth="1"/>
    <col min="28" max="31" width="4" customWidth="1"/>
  </cols>
  <sheetData>
    <row r="1" spans="1:31" ht="65.25" customHeight="1" x14ac:dyDescent="0.15">
      <c r="A1" s="12" t="s">
        <v>184</v>
      </c>
      <c r="B1" s="13" t="s">
        <v>185</v>
      </c>
      <c r="C1" s="13" t="s">
        <v>190</v>
      </c>
      <c r="D1" s="30" t="s">
        <v>382</v>
      </c>
      <c r="E1" s="13" t="s">
        <v>186</v>
      </c>
      <c r="F1" s="13" t="s">
        <v>187</v>
      </c>
      <c r="G1" s="13" t="s">
        <v>188</v>
      </c>
      <c r="H1" s="33" t="s">
        <v>429</v>
      </c>
      <c r="I1" s="13" t="s">
        <v>311</v>
      </c>
      <c r="J1" s="16" t="s">
        <v>317</v>
      </c>
      <c r="K1" s="16" t="s">
        <v>320</v>
      </c>
      <c r="L1" s="16" t="s">
        <v>323</v>
      </c>
      <c r="M1" s="16" t="s">
        <v>336</v>
      </c>
      <c r="N1" s="16" t="s">
        <v>340</v>
      </c>
      <c r="O1" s="16" t="s">
        <v>602</v>
      </c>
      <c r="P1" s="17" t="s">
        <v>325</v>
      </c>
      <c r="Q1" s="16" t="s">
        <v>431</v>
      </c>
      <c r="R1" s="13" t="s">
        <v>308</v>
      </c>
      <c r="S1" s="13" t="s">
        <v>307</v>
      </c>
      <c r="T1" s="13" t="s">
        <v>368</v>
      </c>
      <c r="U1" s="13" t="s">
        <v>969</v>
      </c>
      <c r="V1" s="13" t="s">
        <v>338</v>
      </c>
      <c r="W1" s="13" t="s">
        <v>298</v>
      </c>
      <c r="X1" s="13" t="s">
        <v>952</v>
      </c>
      <c r="Y1" s="13" t="s">
        <v>367</v>
      </c>
      <c r="Z1" s="13" t="s">
        <v>434</v>
      </c>
      <c r="AA1" s="38" t="s">
        <v>453</v>
      </c>
      <c r="AB1" s="14" t="s">
        <v>189</v>
      </c>
      <c r="AC1" s="23" t="s">
        <v>348</v>
      </c>
      <c r="AD1" s="23" t="s">
        <v>882</v>
      </c>
      <c r="AE1" s="23" t="s">
        <v>351</v>
      </c>
    </row>
    <row r="2" spans="1:31" x14ac:dyDescent="0.15">
      <c r="A2" s="3" t="s">
        <v>175</v>
      </c>
      <c r="B2" s="4" t="s">
        <v>176</v>
      </c>
      <c r="C2" s="4" t="s">
        <v>192</v>
      </c>
      <c r="D2" s="31" t="s">
        <v>192</v>
      </c>
      <c r="E2" s="4" t="s">
        <v>175</v>
      </c>
      <c r="F2" s="4" t="s">
        <v>175</v>
      </c>
      <c r="G2" s="4" t="s">
        <v>175</v>
      </c>
      <c r="H2" s="10" t="s">
        <v>350</v>
      </c>
      <c r="I2" s="4" t="s">
        <v>312</v>
      </c>
      <c r="J2" s="18" t="s">
        <v>318</v>
      </c>
      <c r="K2" s="18" t="s">
        <v>321</v>
      </c>
      <c r="L2" s="18" t="s">
        <v>339</v>
      </c>
      <c r="M2" s="18" t="s">
        <v>339</v>
      </c>
      <c r="N2" s="18" t="s">
        <v>341</v>
      </c>
      <c r="O2" s="18" t="s">
        <v>600</v>
      </c>
      <c r="P2" s="18" t="s">
        <v>326</v>
      </c>
      <c r="Q2" s="18" t="s">
        <v>432</v>
      </c>
      <c r="R2" s="4" t="s">
        <v>309</v>
      </c>
      <c r="S2" s="4" t="s">
        <v>176</v>
      </c>
      <c r="T2" s="4" t="s">
        <v>456</v>
      </c>
      <c r="U2" s="4" t="s">
        <v>967</v>
      </c>
      <c r="V2" s="4" t="s">
        <v>314</v>
      </c>
      <c r="W2" s="10" t="s">
        <v>176</v>
      </c>
      <c r="X2" s="10" t="s">
        <v>954</v>
      </c>
      <c r="Y2" s="4" t="s">
        <v>176</v>
      </c>
      <c r="Z2" s="4" t="s">
        <v>435</v>
      </c>
      <c r="AA2" s="39" t="s">
        <v>454</v>
      </c>
      <c r="AB2" s="5" t="s">
        <v>176</v>
      </c>
      <c r="AC2" s="24" t="s">
        <v>175</v>
      </c>
      <c r="AD2" s="24" t="s">
        <v>175</v>
      </c>
      <c r="AE2" s="24" t="s">
        <v>175</v>
      </c>
    </row>
    <row r="3" spans="1:31" x14ac:dyDescent="0.15">
      <c r="A3" s="2" t="s">
        <v>177</v>
      </c>
      <c r="B3" s="2" t="s">
        <v>178</v>
      </c>
      <c r="C3" s="6" t="s">
        <v>191</v>
      </c>
      <c r="D3" s="26" t="s">
        <v>383</v>
      </c>
      <c r="E3" s="2" t="s">
        <v>179</v>
      </c>
      <c r="F3" s="2" t="s">
        <v>180</v>
      </c>
      <c r="G3" s="2" t="s">
        <v>181</v>
      </c>
      <c r="H3" s="34" t="s">
        <v>430</v>
      </c>
      <c r="I3" s="2" t="s">
        <v>313</v>
      </c>
      <c r="J3" s="19" t="s">
        <v>319</v>
      </c>
      <c r="K3" s="19" t="s">
        <v>322</v>
      </c>
      <c r="L3" s="19" t="s">
        <v>324</v>
      </c>
      <c r="M3" s="19" t="s">
        <v>337</v>
      </c>
      <c r="N3" s="19" t="s">
        <v>342</v>
      </c>
      <c r="O3" s="19" t="s">
        <v>601</v>
      </c>
      <c r="P3" s="20" t="s">
        <v>327</v>
      </c>
      <c r="Q3" s="35" t="s">
        <v>433</v>
      </c>
      <c r="R3" s="6" t="s">
        <v>310</v>
      </c>
      <c r="S3" s="2" t="s">
        <v>439</v>
      </c>
      <c r="T3" s="2" t="s">
        <v>369</v>
      </c>
      <c r="U3" s="2" t="s">
        <v>968</v>
      </c>
      <c r="V3" s="6" t="s">
        <v>438</v>
      </c>
      <c r="W3" s="6" t="s">
        <v>508</v>
      </c>
      <c r="X3" s="6" t="s">
        <v>953</v>
      </c>
      <c r="Y3" s="6" t="s">
        <v>315</v>
      </c>
      <c r="Z3" s="6" t="s">
        <v>436</v>
      </c>
      <c r="AA3" s="40" t="s">
        <v>455</v>
      </c>
      <c r="AB3" s="2" t="s">
        <v>183</v>
      </c>
      <c r="AC3" s="26" t="s">
        <v>349</v>
      </c>
      <c r="AD3" s="43" t="s">
        <v>883</v>
      </c>
      <c r="AE3" s="43" t="s">
        <v>884</v>
      </c>
    </row>
    <row r="4" spans="1:31" ht="60" x14ac:dyDescent="0.15">
      <c r="A4">
        <v>53000001</v>
      </c>
      <c r="B4" s="8" t="s">
        <v>0</v>
      </c>
      <c r="C4" s="1" t="s">
        <v>208</v>
      </c>
      <c r="D4" s="25" t="s">
        <v>559</v>
      </c>
      <c r="E4" s="1">
        <v>2</v>
      </c>
      <c r="F4">
        <v>202</v>
      </c>
      <c r="G4" s="1">
        <v>0</v>
      </c>
      <c r="H4" s="41">
        <f t="shared" ref="H4:H35" si="0">IF(AND(Q4&gt;=13,Q4&lt;=16),5,IF(AND(Q4&gt;=9,Q4&lt;=12),4,IF(AND(Q4&gt;=5,Q4&lt;=8),3,IF(AND(Q4&gt;=1,Q4&lt;=4),2,IF(AND(Q4&gt;=-3,Q4&lt;=0),1,IF(AND(Q4&gt;=-5,Q4&lt;=-4),0,6))))))</f>
        <v>0</v>
      </c>
      <c r="I4" s="1">
        <v>2</v>
      </c>
      <c r="J4" s="1">
        <v>0</v>
      </c>
      <c r="K4" s="1">
        <v>0</v>
      </c>
      <c r="L4" s="1">
        <v>0</v>
      </c>
      <c r="M4" s="1">
        <v>0</v>
      </c>
      <c r="N4" s="1">
        <v>30</v>
      </c>
      <c r="O4" s="1">
        <v>0</v>
      </c>
      <c r="P4" s="1">
        <v>0</v>
      </c>
      <c r="Q4" s="36">
        <f t="shared" ref="Q4:Q35" si="1">T4-100+P4</f>
        <v>-5</v>
      </c>
      <c r="R4" s="1">
        <v>0</v>
      </c>
      <c r="S4" s="1" t="s">
        <v>1</v>
      </c>
      <c r="T4">
        <v>95</v>
      </c>
      <c r="V4" s="11" t="s">
        <v>944</v>
      </c>
      <c r="W4" s="7" t="s">
        <v>707</v>
      </c>
      <c r="X4" s="7"/>
      <c r="Y4" s="1" t="s">
        <v>2</v>
      </c>
      <c r="Z4" s="1"/>
      <c r="AA4" s="1"/>
      <c r="AB4" s="1">
        <v>1</v>
      </c>
      <c r="AC4" s="27">
        <v>0</v>
      </c>
      <c r="AD4" s="27">
        <v>0</v>
      </c>
      <c r="AE4" s="25">
        <v>0</v>
      </c>
    </row>
    <row r="5" spans="1:31" x14ac:dyDescent="0.15">
      <c r="A5">
        <v>53000002</v>
      </c>
      <c r="B5" s="8" t="s">
        <v>3</v>
      </c>
      <c r="C5" s="1" t="s">
        <v>209</v>
      </c>
      <c r="D5" s="25" t="s">
        <v>560</v>
      </c>
      <c r="E5" s="1">
        <v>1</v>
      </c>
      <c r="F5">
        <v>202</v>
      </c>
      <c r="G5" s="1">
        <v>0</v>
      </c>
      <c r="H5" s="41">
        <f t="shared" si="0"/>
        <v>0</v>
      </c>
      <c r="I5" s="1">
        <v>1</v>
      </c>
      <c r="J5" s="1">
        <v>0</v>
      </c>
      <c r="K5" s="1">
        <v>0</v>
      </c>
      <c r="L5" s="1">
        <v>0</v>
      </c>
      <c r="M5" s="1">
        <v>3</v>
      </c>
      <c r="N5" s="1">
        <v>0</v>
      </c>
      <c r="O5" s="1">
        <v>0</v>
      </c>
      <c r="P5" s="1">
        <v>16</v>
      </c>
      <c r="Q5" s="36">
        <f t="shared" si="1"/>
        <v>-4</v>
      </c>
      <c r="R5" s="1">
        <v>0</v>
      </c>
      <c r="S5" s="1" t="s">
        <v>1</v>
      </c>
      <c r="T5">
        <v>80</v>
      </c>
      <c r="V5" s="11" t="s">
        <v>764</v>
      </c>
      <c r="W5" s="7" t="s">
        <v>480</v>
      </c>
      <c r="X5" s="7"/>
      <c r="Y5" s="1" t="s">
        <v>4</v>
      </c>
      <c r="Z5" s="1"/>
      <c r="AA5" s="1"/>
      <c r="AB5" s="1">
        <v>2</v>
      </c>
      <c r="AC5" s="27">
        <v>0</v>
      </c>
      <c r="AD5" s="27">
        <v>0</v>
      </c>
      <c r="AE5" s="25">
        <v>0</v>
      </c>
    </row>
    <row r="6" spans="1:31" ht="24" x14ac:dyDescent="0.15">
      <c r="A6">
        <v>53000003</v>
      </c>
      <c r="B6" s="8" t="s">
        <v>5</v>
      </c>
      <c r="C6" s="1" t="s">
        <v>210</v>
      </c>
      <c r="D6" s="25" t="s">
        <v>565</v>
      </c>
      <c r="E6" s="1">
        <v>2</v>
      </c>
      <c r="F6">
        <v>200</v>
      </c>
      <c r="G6" s="1">
        <v>0</v>
      </c>
      <c r="H6" s="41">
        <f t="shared" si="0"/>
        <v>0</v>
      </c>
      <c r="I6" s="1">
        <v>2</v>
      </c>
      <c r="J6" s="1">
        <v>100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-4</v>
      </c>
      <c r="Q6" s="36">
        <f t="shared" si="1"/>
        <v>-4</v>
      </c>
      <c r="R6" s="1">
        <v>0</v>
      </c>
      <c r="S6" s="1" t="s">
        <v>6</v>
      </c>
      <c r="T6">
        <v>100</v>
      </c>
      <c r="V6" s="11" t="s">
        <v>765</v>
      </c>
      <c r="W6" s="7" t="s">
        <v>366</v>
      </c>
      <c r="X6" s="7">
        <v>100</v>
      </c>
      <c r="Y6" s="1" t="s">
        <v>7</v>
      </c>
      <c r="Z6" s="1"/>
      <c r="AA6" s="1"/>
      <c r="AB6" s="1">
        <v>3</v>
      </c>
      <c r="AC6" s="27">
        <v>0</v>
      </c>
      <c r="AD6" s="27">
        <v>0</v>
      </c>
      <c r="AE6" s="25">
        <v>0</v>
      </c>
    </row>
    <row r="7" spans="1:31" ht="48" x14ac:dyDescent="0.15">
      <c r="A7">
        <v>53000004</v>
      </c>
      <c r="B7" s="8" t="s">
        <v>8</v>
      </c>
      <c r="C7" s="1" t="s">
        <v>211</v>
      </c>
      <c r="D7" s="25" t="s">
        <v>566</v>
      </c>
      <c r="E7" s="1">
        <v>2</v>
      </c>
      <c r="F7">
        <v>200</v>
      </c>
      <c r="G7" s="1">
        <v>0</v>
      </c>
      <c r="H7" s="41">
        <f t="shared" si="0"/>
        <v>1</v>
      </c>
      <c r="I7" s="1">
        <v>2</v>
      </c>
      <c r="J7" s="1">
        <v>60</v>
      </c>
      <c r="K7" s="1">
        <v>0</v>
      </c>
      <c r="L7" s="1">
        <v>2</v>
      </c>
      <c r="M7" s="1">
        <v>0</v>
      </c>
      <c r="N7" s="1">
        <v>0</v>
      </c>
      <c r="O7" s="1">
        <v>0</v>
      </c>
      <c r="P7" s="1">
        <v>-2</v>
      </c>
      <c r="Q7" s="36">
        <f t="shared" si="1"/>
        <v>-2</v>
      </c>
      <c r="R7" s="1">
        <v>0</v>
      </c>
      <c r="S7" s="1" t="s">
        <v>6</v>
      </c>
      <c r="T7">
        <v>100</v>
      </c>
      <c r="V7" s="11" t="s">
        <v>931</v>
      </c>
      <c r="W7" s="7" t="s">
        <v>679</v>
      </c>
      <c r="X7" s="7">
        <v>100</v>
      </c>
      <c r="Y7" s="1" t="s">
        <v>9</v>
      </c>
      <c r="Z7" s="1"/>
      <c r="AA7" s="1">
        <v>11000003</v>
      </c>
      <c r="AB7" s="1">
        <v>4</v>
      </c>
      <c r="AC7" s="27">
        <v>0</v>
      </c>
      <c r="AD7" s="27">
        <v>0</v>
      </c>
      <c r="AE7" s="25">
        <v>0</v>
      </c>
    </row>
    <row r="8" spans="1:31" ht="72" x14ac:dyDescent="0.15">
      <c r="A8">
        <v>53000005</v>
      </c>
      <c r="B8" s="9" t="s">
        <v>193</v>
      </c>
      <c r="C8" s="1" t="s">
        <v>212</v>
      </c>
      <c r="D8" s="25" t="s">
        <v>747</v>
      </c>
      <c r="E8" s="1">
        <v>2</v>
      </c>
      <c r="F8">
        <v>200</v>
      </c>
      <c r="G8" s="1">
        <v>0</v>
      </c>
      <c r="H8" s="41">
        <f t="shared" si="0"/>
        <v>2</v>
      </c>
      <c r="I8" s="1">
        <v>2</v>
      </c>
      <c r="J8" s="1">
        <v>0</v>
      </c>
      <c r="K8" s="1">
        <v>0</v>
      </c>
      <c r="L8" s="1">
        <v>2</v>
      </c>
      <c r="M8" s="1">
        <v>0</v>
      </c>
      <c r="N8" s="1">
        <v>0</v>
      </c>
      <c r="O8" s="1">
        <v>0</v>
      </c>
      <c r="P8" s="1">
        <v>3</v>
      </c>
      <c r="Q8" s="36">
        <f t="shared" si="1"/>
        <v>3</v>
      </c>
      <c r="R8" s="1">
        <v>25</v>
      </c>
      <c r="S8" s="1" t="s">
        <v>445</v>
      </c>
      <c r="T8">
        <v>100</v>
      </c>
      <c r="V8" s="11" t="s">
        <v>827</v>
      </c>
      <c r="W8" s="7" t="s">
        <v>932</v>
      </c>
      <c r="X8" s="7">
        <v>102</v>
      </c>
      <c r="Y8" s="1"/>
      <c r="Z8" s="1" t="s">
        <v>10</v>
      </c>
      <c r="AA8" s="1">
        <v>11000004</v>
      </c>
      <c r="AB8" s="1">
        <v>5</v>
      </c>
      <c r="AC8" s="27">
        <v>0</v>
      </c>
      <c r="AD8" s="27">
        <v>0</v>
      </c>
      <c r="AE8" s="25">
        <v>0</v>
      </c>
    </row>
    <row r="9" spans="1:31" ht="48" x14ac:dyDescent="0.15">
      <c r="A9">
        <v>53000006</v>
      </c>
      <c r="B9" s="8" t="s">
        <v>168</v>
      </c>
      <c r="C9" s="1" t="s">
        <v>289</v>
      </c>
      <c r="D9" s="25" t="s">
        <v>561</v>
      </c>
      <c r="E9" s="1">
        <v>1</v>
      </c>
      <c r="F9">
        <v>203</v>
      </c>
      <c r="G9" s="1">
        <v>2</v>
      </c>
      <c r="H9" s="41">
        <f t="shared" si="0"/>
        <v>0</v>
      </c>
      <c r="I9" s="1">
        <v>1</v>
      </c>
      <c r="J9" s="1">
        <v>0</v>
      </c>
      <c r="K9" s="1">
        <v>0</v>
      </c>
      <c r="L9" s="1">
        <v>0</v>
      </c>
      <c r="M9" s="1">
        <v>0</v>
      </c>
      <c r="N9" s="1">
        <v>30</v>
      </c>
      <c r="O9" s="1">
        <v>0</v>
      </c>
      <c r="P9" s="1">
        <v>6</v>
      </c>
      <c r="Q9" s="36">
        <f t="shared" si="1"/>
        <v>-4</v>
      </c>
      <c r="R9" s="1">
        <v>20</v>
      </c>
      <c r="S9" s="1" t="s">
        <v>169</v>
      </c>
      <c r="T9">
        <v>90</v>
      </c>
      <c r="V9" s="11" t="s">
        <v>766</v>
      </c>
      <c r="W9" s="7" t="s">
        <v>447</v>
      </c>
      <c r="X9" s="7"/>
      <c r="Y9" s="1" t="s">
        <v>2</v>
      </c>
      <c r="Z9" s="1"/>
      <c r="AA9" s="1"/>
      <c r="AB9" s="1">
        <v>6</v>
      </c>
      <c r="AC9" s="27">
        <v>0</v>
      </c>
      <c r="AD9" s="27">
        <v>0</v>
      </c>
      <c r="AE9" s="25">
        <v>0</v>
      </c>
    </row>
    <row r="10" spans="1:31" ht="48" x14ac:dyDescent="0.15">
      <c r="A10">
        <v>53000007</v>
      </c>
      <c r="B10" s="8" t="s">
        <v>170</v>
      </c>
      <c r="C10" s="1" t="s">
        <v>290</v>
      </c>
      <c r="D10" s="25" t="s">
        <v>561</v>
      </c>
      <c r="E10" s="1">
        <v>1</v>
      </c>
      <c r="F10">
        <v>203</v>
      </c>
      <c r="G10" s="1">
        <v>3</v>
      </c>
      <c r="H10" s="41">
        <f t="shared" si="0"/>
        <v>0</v>
      </c>
      <c r="I10" s="1">
        <v>1</v>
      </c>
      <c r="J10" s="1">
        <v>0</v>
      </c>
      <c r="K10" s="1">
        <v>0</v>
      </c>
      <c r="L10" s="1">
        <v>0</v>
      </c>
      <c r="M10" s="1">
        <v>0</v>
      </c>
      <c r="N10" s="1">
        <v>30</v>
      </c>
      <c r="O10" s="1">
        <v>0</v>
      </c>
      <c r="P10" s="1">
        <v>6</v>
      </c>
      <c r="Q10" s="36">
        <f t="shared" si="1"/>
        <v>-4</v>
      </c>
      <c r="R10" s="1">
        <v>20</v>
      </c>
      <c r="S10" s="1" t="s">
        <v>169</v>
      </c>
      <c r="T10">
        <v>90</v>
      </c>
      <c r="V10" s="11" t="s">
        <v>767</v>
      </c>
      <c r="W10" s="7" t="s">
        <v>446</v>
      </c>
      <c r="X10" s="7"/>
      <c r="Y10" s="1" t="s">
        <v>2</v>
      </c>
      <c r="Z10" s="1"/>
      <c r="AA10" s="1"/>
      <c r="AB10" s="1">
        <v>7</v>
      </c>
      <c r="AC10" s="27">
        <v>0</v>
      </c>
      <c r="AD10" s="27">
        <v>0</v>
      </c>
      <c r="AE10" s="25">
        <v>0</v>
      </c>
    </row>
    <row r="11" spans="1:31" ht="48" x14ac:dyDescent="0.15">
      <c r="A11">
        <v>53000008</v>
      </c>
      <c r="B11" s="8" t="s">
        <v>171</v>
      </c>
      <c r="C11" s="1" t="s">
        <v>291</v>
      </c>
      <c r="D11" s="25" t="s">
        <v>561</v>
      </c>
      <c r="E11" s="1">
        <v>1</v>
      </c>
      <c r="F11">
        <v>203</v>
      </c>
      <c r="G11" s="1">
        <v>0</v>
      </c>
      <c r="H11" s="41">
        <f t="shared" si="0"/>
        <v>0</v>
      </c>
      <c r="I11" s="1">
        <v>1</v>
      </c>
      <c r="J11" s="1">
        <v>0</v>
      </c>
      <c r="K11" s="1">
        <v>0</v>
      </c>
      <c r="L11" s="1">
        <v>0</v>
      </c>
      <c r="M11" s="1">
        <v>0</v>
      </c>
      <c r="N11" s="1">
        <v>30</v>
      </c>
      <c r="O11" s="1">
        <v>0</v>
      </c>
      <c r="P11" s="1">
        <v>6</v>
      </c>
      <c r="Q11" s="36">
        <f t="shared" si="1"/>
        <v>-4</v>
      </c>
      <c r="R11" s="1">
        <v>20</v>
      </c>
      <c r="S11" s="1" t="s">
        <v>169</v>
      </c>
      <c r="T11">
        <v>90</v>
      </c>
      <c r="V11" s="11" t="s">
        <v>768</v>
      </c>
      <c r="W11" s="7" t="s">
        <v>448</v>
      </c>
      <c r="X11" s="7"/>
      <c r="Y11" s="1" t="s">
        <v>2</v>
      </c>
      <c r="Z11" s="1"/>
      <c r="AA11" s="1"/>
      <c r="AB11" s="1">
        <v>8</v>
      </c>
      <c r="AC11" s="27">
        <v>0</v>
      </c>
      <c r="AD11" s="27">
        <v>0</v>
      </c>
      <c r="AE11" s="25">
        <v>0</v>
      </c>
    </row>
    <row r="12" spans="1:31" ht="48" x14ac:dyDescent="0.15">
      <c r="A12">
        <v>53000009</v>
      </c>
      <c r="B12" s="8" t="s">
        <v>172</v>
      </c>
      <c r="C12" s="1" t="s">
        <v>292</v>
      </c>
      <c r="D12" s="25" t="s">
        <v>561</v>
      </c>
      <c r="E12" s="1">
        <v>1</v>
      </c>
      <c r="F12">
        <v>203</v>
      </c>
      <c r="G12" s="1">
        <v>1</v>
      </c>
      <c r="H12" s="41">
        <f t="shared" si="0"/>
        <v>0</v>
      </c>
      <c r="I12" s="1">
        <v>1</v>
      </c>
      <c r="J12" s="1">
        <v>0</v>
      </c>
      <c r="K12" s="1">
        <v>0</v>
      </c>
      <c r="L12" s="1">
        <v>0</v>
      </c>
      <c r="M12" s="1">
        <v>0</v>
      </c>
      <c r="N12" s="1">
        <v>30</v>
      </c>
      <c r="O12" s="1">
        <v>0</v>
      </c>
      <c r="P12" s="1">
        <v>6</v>
      </c>
      <c r="Q12" s="36">
        <f t="shared" si="1"/>
        <v>-4</v>
      </c>
      <c r="R12" s="1">
        <v>20</v>
      </c>
      <c r="S12" s="1" t="s">
        <v>169</v>
      </c>
      <c r="T12">
        <v>90</v>
      </c>
      <c r="V12" s="11" t="s">
        <v>769</v>
      </c>
      <c r="W12" s="7" t="s">
        <v>449</v>
      </c>
      <c r="X12" s="7"/>
      <c r="Y12" s="1" t="s">
        <v>2</v>
      </c>
      <c r="Z12" s="1"/>
      <c r="AA12" s="1"/>
      <c r="AB12" s="1">
        <v>9</v>
      </c>
      <c r="AC12" s="27">
        <v>0</v>
      </c>
      <c r="AD12" s="27">
        <v>0</v>
      </c>
      <c r="AE12" s="25">
        <v>0</v>
      </c>
    </row>
    <row r="13" spans="1:31" ht="48" x14ac:dyDescent="0.15">
      <c r="A13">
        <v>53000010</v>
      </c>
      <c r="B13" s="8" t="s">
        <v>11</v>
      </c>
      <c r="C13" s="1" t="s">
        <v>213</v>
      </c>
      <c r="D13" s="25" t="s">
        <v>561</v>
      </c>
      <c r="E13" s="1">
        <v>1</v>
      </c>
      <c r="F13">
        <v>203</v>
      </c>
      <c r="G13" s="1">
        <v>5</v>
      </c>
      <c r="H13" s="41">
        <f t="shared" si="0"/>
        <v>0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30</v>
      </c>
      <c r="O13" s="1">
        <v>0</v>
      </c>
      <c r="P13" s="1">
        <v>6</v>
      </c>
      <c r="Q13" s="36">
        <f t="shared" si="1"/>
        <v>-4</v>
      </c>
      <c r="R13" s="1">
        <v>20</v>
      </c>
      <c r="S13" s="1" t="s">
        <v>169</v>
      </c>
      <c r="T13">
        <v>90</v>
      </c>
      <c r="V13" s="11" t="s">
        <v>770</v>
      </c>
      <c r="W13" s="7" t="s">
        <v>450</v>
      </c>
      <c r="X13" s="7"/>
      <c r="Y13" s="1" t="s">
        <v>2</v>
      </c>
      <c r="Z13" s="1"/>
      <c r="AA13" s="1"/>
      <c r="AB13" s="1">
        <v>10</v>
      </c>
      <c r="AC13" s="27">
        <v>0</v>
      </c>
      <c r="AD13" s="27">
        <v>0</v>
      </c>
      <c r="AE13" s="25">
        <v>0</v>
      </c>
    </row>
    <row r="14" spans="1:31" ht="48" x14ac:dyDescent="0.15">
      <c r="A14">
        <v>53000011</v>
      </c>
      <c r="B14" s="8" t="s">
        <v>173</v>
      </c>
      <c r="C14" s="1" t="s">
        <v>207</v>
      </c>
      <c r="D14" s="25" t="s">
        <v>561</v>
      </c>
      <c r="E14" s="1">
        <v>1</v>
      </c>
      <c r="F14">
        <v>203</v>
      </c>
      <c r="G14" s="1">
        <v>4</v>
      </c>
      <c r="H14" s="41">
        <f t="shared" si="0"/>
        <v>0</v>
      </c>
      <c r="I14" s="1">
        <v>1</v>
      </c>
      <c r="J14" s="1">
        <v>0</v>
      </c>
      <c r="K14" s="1">
        <v>0</v>
      </c>
      <c r="L14" s="1">
        <v>0</v>
      </c>
      <c r="M14" s="1">
        <v>0</v>
      </c>
      <c r="N14" s="1">
        <v>30</v>
      </c>
      <c r="O14" s="1">
        <v>0</v>
      </c>
      <c r="P14" s="1">
        <v>6</v>
      </c>
      <c r="Q14" s="36">
        <f t="shared" si="1"/>
        <v>-4</v>
      </c>
      <c r="R14" s="1">
        <v>20</v>
      </c>
      <c r="S14" s="1" t="s">
        <v>169</v>
      </c>
      <c r="T14">
        <v>90</v>
      </c>
      <c r="V14" s="11" t="s">
        <v>771</v>
      </c>
      <c r="W14" s="7" t="s">
        <v>451</v>
      </c>
      <c r="X14" s="7"/>
      <c r="Y14" s="1" t="s">
        <v>2</v>
      </c>
      <c r="Z14" s="1"/>
      <c r="AA14" s="1"/>
      <c r="AB14" s="1">
        <v>11</v>
      </c>
      <c r="AC14" s="27">
        <v>0</v>
      </c>
      <c r="AD14" s="27">
        <v>0</v>
      </c>
      <c r="AE14" s="25">
        <v>0</v>
      </c>
    </row>
    <row r="15" spans="1:31" ht="48" x14ac:dyDescent="0.15">
      <c r="A15">
        <v>53000012</v>
      </c>
      <c r="B15" s="8" t="s">
        <v>12</v>
      </c>
      <c r="C15" s="1" t="s">
        <v>214</v>
      </c>
      <c r="D15" s="25" t="s">
        <v>561</v>
      </c>
      <c r="E15" s="1">
        <v>1</v>
      </c>
      <c r="F15">
        <v>203</v>
      </c>
      <c r="G15" s="1">
        <v>6</v>
      </c>
      <c r="H15" s="41">
        <f t="shared" si="0"/>
        <v>0</v>
      </c>
      <c r="I15" s="1">
        <v>1</v>
      </c>
      <c r="J15" s="1">
        <v>0</v>
      </c>
      <c r="K15" s="1">
        <v>0</v>
      </c>
      <c r="L15" s="1">
        <v>0</v>
      </c>
      <c r="M15" s="1">
        <v>0</v>
      </c>
      <c r="N15" s="1">
        <v>30</v>
      </c>
      <c r="O15" s="1">
        <v>0</v>
      </c>
      <c r="P15" s="1">
        <v>6</v>
      </c>
      <c r="Q15" s="36">
        <f t="shared" si="1"/>
        <v>-4</v>
      </c>
      <c r="R15" s="1">
        <v>20</v>
      </c>
      <c r="S15" s="1" t="s">
        <v>169</v>
      </c>
      <c r="T15">
        <v>90</v>
      </c>
      <c r="V15" s="11" t="s">
        <v>772</v>
      </c>
      <c r="W15" s="7" t="s">
        <v>452</v>
      </c>
      <c r="X15" s="7"/>
      <c r="Y15" s="1" t="s">
        <v>2</v>
      </c>
      <c r="Z15" s="1"/>
      <c r="AA15" s="1"/>
      <c r="AB15" s="1">
        <v>12</v>
      </c>
      <c r="AC15" s="27">
        <v>0</v>
      </c>
      <c r="AD15" s="27">
        <v>0</v>
      </c>
      <c r="AE15" s="25">
        <v>0</v>
      </c>
    </row>
    <row r="16" spans="1:31" ht="36" x14ac:dyDescent="0.15">
      <c r="A16">
        <v>53000013</v>
      </c>
      <c r="B16" s="22" t="s">
        <v>360</v>
      </c>
      <c r="C16" s="15" t="s">
        <v>361</v>
      </c>
      <c r="D16" s="25" t="s">
        <v>557</v>
      </c>
      <c r="E16" s="15">
        <v>4</v>
      </c>
      <c r="F16">
        <v>200</v>
      </c>
      <c r="G16" s="15">
        <v>0</v>
      </c>
      <c r="H16" s="41">
        <f t="shared" si="0"/>
        <v>2</v>
      </c>
      <c r="I16" s="15">
        <v>4</v>
      </c>
      <c r="J16" s="15">
        <v>0</v>
      </c>
      <c r="K16" s="15">
        <v>0</v>
      </c>
      <c r="L16" s="15">
        <v>0</v>
      </c>
      <c r="M16" s="15">
        <v>0</v>
      </c>
      <c r="N16" s="15">
        <v>20</v>
      </c>
      <c r="O16" s="1">
        <v>0</v>
      </c>
      <c r="P16" s="15">
        <v>3</v>
      </c>
      <c r="Q16" s="36">
        <f t="shared" si="1"/>
        <v>3</v>
      </c>
      <c r="R16" s="15">
        <v>0</v>
      </c>
      <c r="S16" s="15" t="s">
        <v>362</v>
      </c>
      <c r="T16">
        <v>100</v>
      </c>
      <c r="V16" s="11" t="s">
        <v>773</v>
      </c>
      <c r="W16" s="7" t="s">
        <v>464</v>
      </c>
      <c r="X16" s="7">
        <v>100</v>
      </c>
      <c r="Y16" s="1" t="s">
        <v>104</v>
      </c>
      <c r="Z16" s="1"/>
      <c r="AA16" s="1">
        <v>11000006</v>
      </c>
      <c r="AB16" s="15">
        <v>13</v>
      </c>
      <c r="AC16" s="27">
        <v>0</v>
      </c>
      <c r="AD16" s="27">
        <v>0</v>
      </c>
      <c r="AE16" s="25">
        <v>0</v>
      </c>
    </row>
    <row r="17" spans="1:31" ht="72" x14ac:dyDescent="0.15">
      <c r="A17">
        <v>53000014</v>
      </c>
      <c r="B17" s="8" t="s">
        <v>441</v>
      </c>
      <c r="C17" s="1" t="s">
        <v>442</v>
      </c>
      <c r="D17" s="25" t="s">
        <v>936</v>
      </c>
      <c r="E17" s="1">
        <v>2</v>
      </c>
      <c r="F17">
        <v>201</v>
      </c>
      <c r="G17" s="1">
        <v>0</v>
      </c>
      <c r="H17" s="41">
        <f t="shared" si="0"/>
        <v>1</v>
      </c>
      <c r="I17" s="1">
        <v>2</v>
      </c>
      <c r="J17" s="1">
        <v>45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36">
        <f t="shared" si="1"/>
        <v>0</v>
      </c>
      <c r="R17" s="1">
        <v>30</v>
      </c>
      <c r="S17" s="1" t="s">
        <v>443</v>
      </c>
      <c r="T17">
        <v>100</v>
      </c>
      <c r="V17" s="11" t="s">
        <v>856</v>
      </c>
      <c r="W17" s="7" t="s">
        <v>878</v>
      </c>
      <c r="X17" s="7">
        <v>102</v>
      </c>
      <c r="Y17" s="1" t="s">
        <v>444</v>
      </c>
      <c r="Z17" s="1"/>
      <c r="AA17" s="1">
        <v>11000006</v>
      </c>
      <c r="AB17" s="1">
        <v>14</v>
      </c>
      <c r="AC17" s="27">
        <v>0</v>
      </c>
      <c r="AD17" s="27">
        <v>0</v>
      </c>
      <c r="AE17" s="25">
        <v>0</v>
      </c>
    </row>
    <row r="18" spans="1:31" x14ac:dyDescent="0.15">
      <c r="A18">
        <v>53000015</v>
      </c>
      <c r="B18" s="8" t="s">
        <v>13</v>
      </c>
      <c r="C18" s="1" t="s">
        <v>215</v>
      </c>
      <c r="D18" s="25" t="s">
        <v>562</v>
      </c>
      <c r="E18" s="1">
        <v>1</v>
      </c>
      <c r="F18">
        <v>200</v>
      </c>
      <c r="G18" s="1">
        <v>0</v>
      </c>
      <c r="H18" s="41">
        <f t="shared" si="0"/>
        <v>1</v>
      </c>
      <c r="I18" s="1">
        <v>1</v>
      </c>
      <c r="J18" s="1">
        <v>0</v>
      </c>
      <c r="K18" s="1">
        <v>100</v>
      </c>
      <c r="L18" s="1">
        <v>0</v>
      </c>
      <c r="M18" s="1">
        <v>0</v>
      </c>
      <c r="N18" s="1">
        <v>0</v>
      </c>
      <c r="O18" s="1">
        <v>0</v>
      </c>
      <c r="P18" s="1">
        <v>25</v>
      </c>
      <c r="Q18" s="36">
        <f t="shared" si="1"/>
        <v>0</v>
      </c>
      <c r="R18" s="1">
        <v>0</v>
      </c>
      <c r="S18" s="1" t="s">
        <v>14</v>
      </c>
      <c r="T18">
        <v>75</v>
      </c>
      <c r="V18" s="11" t="s">
        <v>774</v>
      </c>
      <c r="W18" s="7" t="s">
        <v>756</v>
      </c>
      <c r="X18" s="7">
        <v>201</v>
      </c>
      <c r="Y18" s="1" t="s">
        <v>15</v>
      </c>
      <c r="Z18" s="1"/>
      <c r="AA18" s="1">
        <v>11000007</v>
      </c>
      <c r="AB18" s="1">
        <v>15</v>
      </c>
      <c r="AC18" s="27">
        <v>0</v>
      </c>
      <c r="AD18" s="27">
        <v>0</v>
      </c>
      <c r="AE18" s="25">
        <v>0</v>
      </c>
    </row>
    <row r="19" spans="1:31" ht="48" x14ac:dyDescent="0.15">
      <c r="A19">
        <v>53000016</v>
      </c>
      <c r="B19" s="8" t="s">
        <v>16</v>
      </c>
      <c r="C19" s="1" t="s">
        <v>216</v>
      </c>
      <c r="D19" s="25" t="s">
        <v>937</v>
      </c>
      <c r="E19" s="1">
        <v>3</v>
      </c>
      <c r="F19">
        <v>200</v>
      </c>
      <c r="G19" s="1">
        <v>0</v>
      </c>
      <c r="H19" s="41">
        <f t="shared" si="0"/>
        <v>1</v>
      </c>
      <c r="I19" s="1">
        <v>3</v>
      </c>
      <c r="J19" s="1">
        <v>35</v>
      </c>
      <c r="K19" s="1">
        <v>0</v>
      </c>
      <c r="L19" s="1">
        <v>2</v>
      </c>
      <c r="M19" s="1">
        <v>0</v>
      </c>
      <c r="N19" s="1">
        <v>0</v>
      </c>
      <c r="O19" s="1">
        <v>0</v>
      </c>
      <c r="P19" s="1">
        <v>3</v>
      </c>
      <c r="Q19" s="36">
        <f t="shared" si="1"/>
        <v>-2</v>
      </c>
      <c r="R19" s="1">
        <v>0</v>
      </c>
      <c r="S19" s="1" t="s">
        <v>6</v>
      </c>
      <c r="T19">
        <v>95</v>
      </c>
      <c r="V19" s="11" t="s">
        <v>934</v>
      </c>
      <c r="W19" s="7" t="s">
        <v>935</v>
      </c>
      <c r="X19" s="7">
        <v>100</v>
      </c>
      <c r="Y19" s="1" t="s">
        <v>17</v>
      </c>
      <c r="Z19" s="1"/>
      <c r="AA19" s="1">
        <v>11000002</v>
      </c>
      <c r="AB19" s="1">
        <v>16</v>
      </c>
      <c r="AC19" s="27">
        <v>0</v>
      </c>
      <c r="AD19" s="27">
        <v>0</v>
      </c>
      <c r="AE19" s="25">
        <v>0</v>
      </c>
    </row>
    <row r="20" spans="1:31" ht="24" x14ac:dyDescent="0.15">
      <c r="A20">
        <v>53000017</v>
      </c>
      <c r="B20" s="8" t="s">
        <v>18</v>
      </c>
      <c r="C20" s="1" t="s">
        <v>217</v>
      </c>
      <c r="D20" s="25" t="s">
        <v>557</v>
      </c>
      <c r="E20" s="1">
        <v>7</v>
      </c>
      <c r="F20">
        <v>200</v>
      </c>
      <c r="G20" s="1">
        <v>0</v>
      </c>
      <c r="H20" s="41">
        <f t="shared" si="0"/>
        <v>1</v>
      </c>
      <c r="I20" s="1">
        <v>7</v>
      </c>
      <c r="J20" s="1">
        <v>0</v>
      </c>
      <c r="K20" s="1">
        <v>30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36">
        <f t="shared" si="1"/>
        <v>0</v>
      </c>
      <c r="R20" s="1">
        <v>0</v>
      </c>
      <c r="S20" s="1" t="s">
        <v>6</v>
      </c>
      <c r="T20">
        <v>100</v>
      </c>
      <c r="V20" s="11" t="s">
        <v>775</v>
      </c>
      <c r="W20" s="7" t="s">
        <v>608</v>
      </c>
      <c r="X20" s="7">
        <v>100</v>
      </c>
      <c r="Y20" s="1" t="s">
        <v>555</v>
      </c>
      <c r="Z20" s="1"/>
      <c r="AA20" s="1">
        <v>11000007</v>
      </c>
      <c r="AB20" s="1">
        <v>17</v>
      </c>
      <c r="AC20" s="27">
        <v>0</v>
      </c>
      <c r="AD20" s="27">
        <v>0</v>
      </c>
      <c r="AE20" s="25">
        <v>0</v>
      </c>
    </row>
    <row r="21" spans="1:31" ht="60" x14ac:dyDescent="0.15">
      <c r="A21">
        <v>53000018</v>
      </c>
      <c r="B21" s="8" t="s">
        <v>20</v>
      </c>
      <c r="C21" s="1" t="s">
        <v>218</v>
      </c>
      <c r="D21" s="25" t="s">
        <v>566</v>
      </c>
      <c r="E21" s="1">
        <v>3</v>
      </c>
      <c r="F21">
        <v>200</v>
      </c>
      <c r="G21" s="1">
        <v>3</v>
      </c>
      <c r="H21" s="41">
        <f t="shared" si="0"/>
        <v>2</v>
      </c>
      <c r="I21" s="1">
        <v>3</v>
      </c>
      <c r="J21" s="1">
        <v>90</v>
      </c>
      <c r="K21" s="1">
        <v>0</v>
      </c>
      <c r="L21" s="1">
        <v>3</v>
      </c>
      <c r="M21" s="1">
        <v>0</v>
      </c>
      <c r="N21" s="1">
        <v>30</v>
      </c>
      <c r="O21" s="1">
        <v>0</v>
      </c>
      <c r="P21" s="1">
        <v>0</v>
      </c>
      <c r="Q21" s="36">
        <f t="shared" si="1"/>
        <v>2</v>
      </c>
      <c r="R21" s="1">
        <v>0</v>
      </c>
      <c r="S21" s="1" t="s">
        <v>6</v>
      </c>
      <c r="T21">
        <v>102</v>
      </c>
      <c r="V21" s="11" t="s">
        <v>933</v>
      </c>
      <c r="W21" s="7" t="s">
        <v>512</v>
      </c>
      <c r="X21" s="7">
        <v>100</v>
      </c>
      <c r="Y21" s="1" t="s">
        <v>21</v>
      </c>
      <c r="Z21" s="1"/>
      <c r="AA21" s="1">
        <v>11000006</v>
      </c>
      <c r="AB21" s="1">
        <v>18</v>
      </c>
      <c r="AC21" s="27">
        <v>0</v>
      </c>
      <c r="AD21" s="27">
        <v>0</v>
      </c>
      <c r="AE21" s="25">
        <v>0</v>
      </c>
    </row>
    <row r="22" spans="1:31" ht="24" x14ac:dyDescent="0.15">
      <c r="A22">
        <v>53000019</v>
      </c>
      <c r="B22" s="8" t="s">
        <v>22</v>
      </c>
      <c r="C22" s="1" t="s">
        <v>219</v>
      </c>
      <c r="D22" s="25" t="s">
        <v>748</v>
      </c>
      <c r="E22" s="1">
        <v>4</v>
      </c>
      <c r="F22">
        <v>201</v>
      </c>
      <c r="G22" s="1">
        <v>3</v>
      </c>
      <c r="H22" s="41">
        <f t="shared" si="0"/>
        <v>2</v>
      </c>
      <c r="I22" s="1">
        <v>4</v>
      </c>
      <c r="J22" s="1">
        <v>50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3</v>
      </c>
      <c r="Q22" s="36">
        <f t="shared" si="1"/>
        <v>3</v>
      </c>
      <c r="R22" s="1">
        <v>40</v>
      </c>
      <c r="S22" s="7" t="s">
        <v>539</v>
      </c>
      <c r="T22">
        <v>100</v>
      </c>
      <c r="V22" s="11" t="s">
        <v>853</v>
      </c>
      <c r="W22" s="7" t="s">
        <v>472</v>
      </c>
      <c r="X22" s="7">
        <v>102</v>
      </c>
      <c r="Y22" s="1" t="s">
        <v>23</v>
      </c>
      <c r="Z22" s="1" t="s">
        <v>21</v>
      </c>
      <c r="AA22" s="1">
        <v>11000006</v>
      </c>
      <c r="AB22" s="1">
        <v>19</v>
      </c>
      <c r="AC22" s="27">
        <v>0</v>
      </c>
      <c r="AD22" s="27">
        <v>0</v>
      </c>
      <c r="AE22" s="25">
        <v>0</v>
      </c>
    </row>
    <row r="23" spans="1:31" ht="24" x14ac:dyDescent="0.15">
      <c r="A23">
        <v>53000020</v>
      </c>
      <c r="B23" s="8" t="s">
        <v>24</v>
      </c>
      <c r="C23" s="1" t="s">
        <v>220</v>
      </c>
      <c r="D23" s="25" t="s">
        <v>748</v>
      </c>
      <c r="E23" s="1">
        <v>3</v>
      </c>
      <c r="F23">
        <v>201</v>
      </c>
      <c r="G23" s="1">
        <v>5</v>
      </c>
      <c r="H23" s="41">
        <f t="shared" si="0"/>
        <v>1</v>
      </c>
      <c r="I23" s="1">
        <v>3</v>
      </c>
      <c r="J23" s="1">
        <v>65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-1</v>
      </c>
      <c r="Q23" s="36">
        <f t="shared" si="1"/>
        <v>-1</v>
      </c>
      <c r="R23" s="1">
        <v>60</v>
      </c>
      <c r="S23" s="7" t="s">
        <v>540</v>
      </c>
      <c r="T23">
        <v>100</v>
      </c>
      <c r="V23" s="11" t="s">
        <v>854</v>
      </c>
      <c r="W23" s="7" t="s">
        <v>470</v>
      </c>
      <c r="X23" s="7">
        <v>102</v>
      </c>
      <c r="Y23" s="1" t="s">
        <v>471</v>
      </c>
      <c r="Z23" s="1" t="s">
        <v>471</v>
      </c>
      <c r="AA23" s="1">
        <v>11000007</v>
      </c>
      <c r="AB23" s="1">
        <v>20</v>
      </c>
      <c r="AC23" s="27">
        <v>0</v>
      </c>
      <c r="AD23" s="27">
        <v>0</v>
      </c>
      <c r="AE23" s="25">
        <v>0</v>
      </c>
    </row>
    <row r="24" spans="1:31" ht="24" x14ac:dyDescent="0.15">
      <c r="A24">
        <v>53000021</v>
      </c>
      <c r="B24" s="8" t="s">
        <v>25</v>
      </c>
      <c r="C24" s="1" t="s">
        <v>221</v>
      </c>
      <c r="D24" s="25" t="s">
        <v>748</v>
      </c>
      <c r="E24" s="1">
        <v>2</v>
      </c>
      <c r="F24">
        <v>201</v>
      </c>
      <c r="G24" s="1">
        <v>1</v>
      </c>
      <c r="H24" s="41">
        <f t="shared" si="0"/>
        <v>2</v>
      </c>
      <c r="I24" s="1">
        <v>2</v>
      </c>
      <c r="J24" s="1">
        <v>35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4</v>
      </c>
      <c r="Q24" s="36">
        <f t="shared" si="1"/>
        <v>4</v>
      </c>
      <c r="R24" s="1">
        <v>90</v>
      </c>
      <c r="S24" s="7" t="s">
        <v>541</v>
      </c>
      <c r="T24">
        <v>100</v>
      </c>
      <c r="V24" s="11" t="s">
        <v>855</v>
      </c>
      <c r="W24" s="7" t="s">
        <v>473</v>
      </c>
      <c r="X24" s="7">
        <v>102</v>
      </c>
      <c r="Y24" s="1" t="s">
        <v>26</v>
      </c>
      <c r="Z24" s="1" t="s">
        <v>26</v>
      </c>
      <c r="AA24" s="1">
        <v>11000006</v>
      </c>
      <c r="AB24" s="1">
        <v>21</v>
      </c>
      <c r="AC24" s="27">
        <v>0</v>
      </c>
      <c r="AD24" s="27">
        <v>0</v>
      </c>
      <c r="AE24" s="25">
        <v>0</v>
      </c>
    </row>
    <row r="25" spans="1:31" ht="24" x14ac:dyDescent="0.15">
      <c r="A25">
        <v>53000022</v>
      </c>
      <c r="B25" s="8" t="s">
        <v>27</v>
      </c>
      <c r="C25" s="1" t="s">
        <v>222</v>
      </c>
      <c r="D25" s="25" t="s">
        <v>485</v>
      </c>
      <c r="E25" s="1">
        <v>4</v>
      </c>
      <c r="F25">
        <v>202</v>
      </c>
      <c r="G25" s="1">
        <v>0</v>
      </c>
      <c r="H25" s="41">
        <f t="shared" si="0"/>
        <v>3</v>
      </c>
      <c r="I25" s="1">
        <v>4</v>
      </c>
      <c r="J25" s="1">
        <v>0</v>
      </c>
      <c r="K25" s="1">
        <v>0</v>
      </c>
      <c r="L25" s="1">
        <v>0</v>
      </c>
      <c r="M25" s="1">
        <v>2</v>
      </c>
      <c r="N25" s="1">
        <v>0</v>
      </c>
      <c r="O25" s="1">
        <v>0</v>
      </c>
      <c r="P25" s="1">
        <v>0</v>
      </c>
      <c r="Q25" s="36">
        <f t="shared" si="1"/>
        <v>7</v>
      </c>
      <c r="R25" s="1">
        <v>0</v>
      </c>
      <c r="S25" s="1" t="s">
        <v>28</v>
      </c>
      <c r="T25">
        <v>107</v>
      </c>
      <c r="V25" s="11" t="s">
        <v>776</v>
      </c>
      <c r="W25" s="7" t="s">
        <v>649</v>
      </c>
      <c r="X25" s="7"/>
      <c r="Y25" s="1" t="s">
        <v>29</v>
      </c>
      <c r="Z25" s="1"/>
      <c r="AA25" s="1">
        <v>11000008</v>
      </c>
      <c r="AB25" s="1">
        <v>22</v>
      </c>
      <c r="AC25" s="27">
        <v>0</v>
      </c>
      <c r="AD25" s="27">
        <v>0</v>
      </c>
      <c r="AE25" s="25">
        <v>0</v>
      </c>
    </row>
    <row r="26" spans="1:31" ht="24" x14ac:dyDescent="0.15">
      <c r="A26">
        <v>53000023</v>
      </c>
      <c r="B26" s="8" t="s">
        <v>30</v>
      </c>
      <c r="C26" s="1" t="s">
        <v>223</v>
      </c>
      <c r="D26" s="25" t="s">
        <v>458</v>
      </c>
      <c r="E26" s="1">
        <v>3</v>
      </c>
      <c r="F26">
        <v>202</v>
      </c>
      <c r="G26" s="1">
        <v>0</v>
      </c>
      <c r="H26" s="41">
        <f t="shared" si="0"/>
        <v>2</v>
      </c>
      <c r="I26" s="1">
        <v>3</v>
      </c>
      <c r="J26" s="1">
        <v>0</v>
      </c>
      <c r="K26" s="1">
        <v>0</v>
      </c>
      <c r="L26" s="1">
        <v>0</v>
      </c>
      <c r="M26" s="1">
        <v>2</v>
      </c>
      <c r="N26" s="1">
        <v>0</v>
      </c>
      <c r="O26" s="1">
        <v>0</v>
      </c>
      <c r="P26" s="1">
        <v>1</v>
      </c>
      <c r="Q26" s="36">
        <f t="shared" si="1"/>
        <v>1</v>
      </c>
      <c r="R26" s="1">
        <v>0</v>
      </c>
      <c r="S26" s="1" t="s">
        <v>1</v>
      </c>
      <c r="T26">
        <v>100</v>
      </c>
      <c r="V26" s="11" t="s">
        <v>885</v>
      </c>
      <c r="W26" s="21" t="s">
        <v>378</v>
      </c>
      <c r="X26" s="21"/>
      <c r="Y26" s="1" t="s">
        <v>2</v>
      </c>
      <c r="Z26" s="1"/>
      <c r="AA26" s="1"/>
      <c r="AB26" s="1">
        <v>23</v>
      </c>
      <c r="AC26" s="27">
        <v>0</v>
      </c>
      <c r="AD26" s="27">
        <v>0</v>
      </c>
      <c r="AE26" s="25">
        <v>0</v>
      </c>
    </row>
    <row r="27" spans="1:31" ht="24" x14ac:dyDescent="0.15">
      <c r="A27">
        <v>53000024</v>
      </c>
      <c r="B27" s="8" t="s">
        <v>31</v>
      </c>
      <c r="C27" s="1" t="s">
        <v>224</v>
      </c>
      <c r="D27" s="25" t="s">
        <v>457</v>
      </c>
      <c r="E27" s="1">
        <v>4</v>
      </c>
      <c r="F27">
        <v>202</v>
      </c>
      <c r="G27" s="1">
        <v>0</v>
      </c>
      <c r="H27" s="41">
        <f t="shared" si="0"/>
        <v>1</v>
      </c>
      <c r="I27" s="1">
        <v>4</v>
      </c>
      <c r="J27" s="1">
        <v>0</v>
      </c>
      <c r="K27" s="1">
        <v>0</v>
      </c>
      <c r="L27" s="1">
        <v>0</v>
      </c>
      <c r="M27" s="1">
        <v>1.2</v>
      </c>
      <c r="N27" s="1">
        <v>0</v>
      </c>
      <c r="O27" s="1">
        <v>0</v>
      </c>
      <c r="P27" s="1">
        <v>8</v>
      </c>
      <c r="Q27" s="36">
        <f t="shared" si="1"/>
        <v>-2</v>
      </c>
      <c r="R27" s="1">
        <v>0</v>
      </c>
      <c r="S27" s="1" t="s">
        <v>1</v>
      </c>
      <c r="T27">
        <v>90</v>
      </c>
      <c r="V27" s="11" t="s">
        <v>777</v>
      </c>
      <c r="W27" s="7" t="s">
        <v>379</v>
      </c>
      <c r="X27" s="7"/>
      <c r="Y27" s="1" t="s">
        <v>29</v>
      </c>
      <c r="Z27" s="1"/>
      <c r="AA27" s="1">
        <v>11000003</v>
      </c>
      <c r="AB27" s="1">
        <v>24</v>
      </c>
      <c r="AC27" s="27">
        <v>0</v>
      </c>
      <c r="AD27" s="27">
        <v>0</v>
      </c>
      <c r="AE27" s="25">
        <v>0</v>
      </c>
    </row>
    <row r="28" spans="1:31" ht="60" x14ac:dyDescent="0.15">
      <c r="A28">
        <v>53000025</v>
      </c>
      <c r="B28" s="8" t="s">
        <v>32</v>
      </c>
      <c r="C28" s="1" t="s">
        <v>225</v>
      </c>
      <c r="D28" s="25" t="s">
        <v>566</v>
      </c>
      <c r="E28" s="1">
        <v>3</v>
      </c>
      <c r="F28">
        <v>200</v>
      </c>
      <c r="G28" s="1">
        <v>0</v>
      </c>
      <c r="H28" s="41">
        <f t="shared" si="0"/>
        <v>1</v>
      </c>
      <c r="I28" s="1">
        <v>3</v>
      </c>
      <c r="J28" s="1">
        <v>40</v>
      </c>
      <c r="K28" s="1">
        <v>0</v>
      </c>
      <c r="L28" s="1">
        <v>2</v>
      </c>
      <c r="M28" s="1">
        <v>0</v>
      </c>
      <c r="N28" s="1">
        <v>30</v>
      </c>
      <c r="O28" s="1">
        <v>0</v>
      </c>
      <c r="P28" s="1">
        <v>0</v>
      </c>
      <c r="Q28" s="36">
        <f t="shared" si="1"/>
        <v>0</v>
      </c>
      <c r="R28" s="1">
        <v>10</v>
      </c>
      <c r="S28" s="1" t="s">
        <v>6</v>
      </c>
      <c r="T28">
        <v>100</v>
      </c>
      <c r="V28" s="11" t="s">
        <v>828</v>
      </c>
      <c r="W28" s="7" t="s">
        <v>466</v>
      </c>
      <c r="X28" s="7">
        <v>100</v>
      </c>
      <c r="Y28" s="1" t="s">
        <v>33</v>
      </c>
      <c r="Z28" s="1"/>
      <c r="AA28" s="1">
        <v>11000006</v>
      </c>
      <c r="AB28" s="1">
        <v>25</v>
      </c>
      <c r="AC28" s="27">
        <v>0</v>
      </c>
      <c r="AD28" s="27">
        <v>0</v>
      </c>
      <c r="AE28" s="25">
        <v>0</v>
      </c>
    </row>
    <row r="29" spans="1:31" x14ac:dyDescent="0.15">
      <c r="A29">
        <v>53000026</v>
      </c>
      <c r="B29" s="8" t="s">
        <v>34</v>
      </c>
      <c r="C29" s="1" t="s">
        <v>226</v>
      </c>
      <c r="D29" s="25" t="s">
        <v>562</v>
      </c>
      <c r="E29" s="1">
        <v>4</v>
      </c>
      <c r="F29">
        <v>201</v>
      </c>
      <c r="G29" s="1">
        <v>0</v>
      </c>
      <c r="H29" s="41">
        <f t="shared" si="0"/>
        <v>2</v>
      </c>
      <c r="I29" s="1">
        <v>4</v>
      </c>
      <c r="J29" s="1">
        <v>0</v>
      </c>
      <c r="K29" s="1">
        <v>60</v>
      </c>
      <c r="L29" s="1">
        <v>0</v>
      </c>
      <c r="M29" s="1">
        <v>0</v>
      </c>
      <c r="N29" s="1">
        <v>0</v>
      </c>
      <c r="O29" s="1">
        <v>0</v>
      </c>
      <c r="P29" s="1">
        <v>3</v>
      </c>
      <c r="Q29" s="36">
        <f t="shared" si="1"/>
        <v>3</v>
      </c>
      <c r="R29" s="1">
        <v>10</v>
      </c>
      <c r="S29" s="1" t="s">
        <v>972</v>
      </c>
      <c r="T29">
        <v>100</v>
      </c>
      <c r="U29" t="s">
        <v>973</v>
      </c>
      <c r="V29" s="11" t="s">
        <v>978</v>
      </c>
      <c r="W29" s="7" t="s">
        <v>465</v>
      </c>
      <c r="X29" s="7">
        <v>205</v>
      </c>
      <c r="Y29" s="1" t="s">
        <v>35</v>
      </c>
      <c r="Z29" s="1"/>
      <c r="AA29" s="1">
        <v>11000009</v>
      </c>
      <c r="AB29" s="1">
        <v>26</v>
      </c>
      <c r="AC29" s="27">
        <v>0</v>
      </c>
      <c r="AD29" s="27">
        <v>0</v>
      </c>
      <c r="AE29" s="25">
        <v>0</v>
      </c>
    </row>
    <row r="30" spans="1:31" ht="24" x14ac:dyDescent="0.15">
      <c r="A30">
        <v>53000027</v>
      </c>
      <c r="B30" s="8" t="s">
        <v>36</v>
      </c>
      <c r="C30" s="1" t="s">
        <v>227</v>
      </c>
      <c r="D30" s="25" t="s">
        <v>569</v>
      </c>
      <c r="E30" s="1">
        <v>1</v>
      </c>
      <c r="F30">
        <v>200</v>
      </c>
      <c r="G30" s="1">
        <v>0</v>
      </c>
      <c r="H30" s="41">
        <f t="shared" si="0"/>
        <v>0</v>
      </c>
      <c r="I30" s="1">
        <v>1</v>
      </c>
      <c r="J30" s="1">
        <v>0</v>
      </c>
      <c r="K30" s="1">
        <v>0</v>
      </c>
      <c r="L30" s="1">
        <v>0</v>
      </c>
      <c r="M30" s="1">
        <v>8</v>
      </c>
      <c r="N30" s="1">
        <v>0</v>
      </c>
      <c r="O30" s="1">
        <v>0</v>
      </c>
      <c r="P30" s="1">
        <v>0</v>
      </c>
      <c r="Q30" s="36">
        <f t="shared" si="1"/>
        <v>-4</v>
      </c>
      <c r="R30" s="1">
        <v>10</v>
      </c>
      <c r="S30" s="1" t="s">
        <v>37</v>
      </c>
      <c r="T30">
        <v>96</v>
      </c>
      <c r="V30" s="11" t="s">
        <v>862</v>
      </c>
      <c r="W30" s="7" t="s">
        <v>741</v>
      </c>
      <c r="X30" s="7">
        <v>200</v>
      </c>
      <c r="Y30" s="1" t="s">
        <v>38</v>
      </c>
      <c r="Z30" s="1"/>
      <c r="AA30" s="1"/>
      <c r="AB30" s="1">
        <v>27</v>
      </c>
      <c r="AC30" s="27">
        <v>0</v>
      </c>
      <c r="AD30" s="27">
        <v>0</v>
      </c>
      <c r="AE30" s="25">
        <v>0</v>
      </c>
    </row>
    <row r="31" spans="1:31" ht="36" x14ac:dyDescent="0.15">
      <c r="A31">
        <v>53000028</v>
      </c>
      <c r="B31" s="8" t="s">
        <v>39</v>
      </c>
      <c r="C31" s="1" t="s">
        <v>228</v>
      </c>
      <c r="D31" s="25" t="s">
        <v>556</v>
      </c>
      <c r="E31" s="1">
        <v>1</v>
      </c>
      <c r="F31">
        <v>200</v>
      </c>
      <c r="G31" s="1">
        <v>0</v>
      </c>
      <c r="H31" s="41">
        <f t="shared" si="0"/>
        <v>0</v>
      </c>
      <c r="I31" s="1">
        <v>1</v>
      </c>
      <c r="J31" s="1">
        <v>0</v>
      </c>
      <c r="K31" s="1">
        <v>0</v>
      </c>
      <c r="L31" s="1">
        <v>0</v>
      </c>
      <c r="M31" s="1">
        <v>8</v>
      </c>
      <c r="N31" s="1">
        <v>0</v>
      </c>
      <c r="O31" s="1">
        <v>0</v>
      </c>
      <c r="P31" s="1">
        <v>0</v>
      </c>
      <c r="Q31" s="36">
        <f t="shared" si="1"/>
        <v>-4</v>
      </c>
      <c r="R31" s="1">
        <v>10</v>
      </c>
      <c r="S31" s="1" t="s">
        <v>37</v>
      </c>
      <c r="T31">
        <v>96</v>
      </c>
      <c r="V31" s="11" t="s">
        <v>863</v>
      </c>
      <c r="W31" s="7" t="s">
        <v>742</v>
      </c>
      <c r="X31" s="7">
        <v>100</v>
      </c>
      <c r="Y31" s="1" t="s">
        <v>40</v>
      </c>
      <c r="Z31" s="1"/>
      <c r="AA31" s="1"/>
      <c r="AB31" s="1">
        <v>28</v>
      </c>
      <c r="AC31" s="27">
        <v>0</v>
      </c>
      <c r="AD31" s="27">
        <v>0</v>
      </c>
      <c r="AE31" s="25">
        <v>0</v>
      </c>
    </row>
    <row r="32" spans="1:31" ht="24" x14ac:dyDescent="0.15">
      <c r="A32">
        <v>53000029</v>
      </c>
      <c r="B32" s="8" t="s">
        <v>41</v>
      </c>
      <c r="C32" s="1" t="s">
        <v>229</v>
      </c>
      <c r="D32" s="25" t="s">
        <v>567</v>
      </c>
      <c r="E32" s="1">
        <v>4</v>
      </c>
      <c r="F32">
        <v>200</v>
      </c>
      <c r="G32" s="1">
        <v>6</v>
      </c>
      <c r="H32" s="41">
        <f t="shared" si="0"/>
        <v>2</v>
      </c>
      <c r="I32" s="1">
        <v>4</v>
      </c>
      <c r="J32" s="1">
        <v>100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2</v>
      </c>
      <c r="Q32" s="36">
        <f t="shared" si="1"/>
        <v>2</v>
      </c>
      <c r="R32" s="1">
        <v>10</v>
      </c>
      <c r="S32" s="1" t="s">
        <v>6</v>
      </c>
      <c r="T32">
        <v>100</v>
      </c>
      <c r="V32" s="11" t="s">
        <v>765</v>
      </c>
      <c r="W32" s="21" t="s">
        <v>335</v>
      </c>
      <c r="X32" s="7">
        <v>100</v>
      </c>
      <c r="Y32" s="1" t="s">
        <v>42</v>
      </c>
      <c r="Z32" s="1"/>
      <c r="AA32" s="1"/>
      <c r="AB32" s="1">
        <v>29</v>
      </c>
      <c r="AC32" s="27">
        <v>0</v>
      </c>
      <c r="AD32" s="27">
        <v>0</v>
      </c>
      <c r="AE32" s="25">
        <v>0</v>
      </c>
    </row>
    <row r="33" spans="1:31" ht="36" x14ac:dyDescent="0.15">
      <c r="A33">
        <v>53000030</v>
      </c>
      <c r="B33" s="8" t="s">
        <v>424</v>
      </c>
      <c r="C33" s="1" t="s">
        <v>425</v>
      </c>
      <c r="D33" s="25" t="s">
        <v>459</v>
      </c>
      <c r="E33" s="1">
        <v>1</v>
      </c>
      <c r="F33">
        <v>202</v>
      </c>
      <c r="G33" s="1">
        <v>0</v>
      </c>
      <c r="H33" s="41">
        <f t="shared" si="0"/>
        <v>1</v>
      </c>
      <c r="I33" s="1">
        <v>1</v>
      </c>
      <c r="J33" s="1">
        <v>0</v>
      </c>
      <c r="K33" s="1">
        <v>0</v>
      </c>
      <c r="L33" s="1">
        <v>0</v>
      </c>
      <c r="M33" s="1">
        <v>0</v>
      </c>
      <c r="N33" s="1">
        <v>20</v>
      </c>
      <c r="O33" s="1">
        <v>0</v>
      </c>
      <c r="P33" s="1">
        <v>0</v>
      </c>
      <c r="Q33" s="36">
        <f t="shared" si="1"/>
        <v>0</v>
      </c>
      <c r="R33" s="1">
        <v>12</v>
      </c>
      <c r="S33" s="1" t="s">
        <v>28</v>
      </c>
      <c r="T33">
        <v>100</v>
      </c>
      <c r="V33" s="11" t="s">
        <v>829</v>
      </c>
      <c r="W33" s="1" t="s">
        <v>714</v>
      </c>
      <c r="X33" s="1"/>
      <c r="Y33" s="1" t="s">
        <v>4</v>
      </c>
      <c r="Z33" s="1"/>
      <c r="AA33" s="1">
        <v>11000006</v>
      </c>
      <c r="AB33" s="1">
        <v>30</v>
      </c>
      <c r="AC33" s="27">
        <v>0</v>
      </c>
      <c r="AD33" s="27">
        <v>0</v>
      </c>
      <c r="AE33" s="25">
        <v>0</v>
      </c>
    </row>
    <row r="34" spans="1:31" ht="36" x14ac:dyDescent="0.15">
      <c r="A34">
        <v>53000031</v>
      </c>
      <c r="B34" s="8" t="s">
        <v>426</v>
      </c>
      <c r="C34" s="1" t="s">
        <v>427</v>
      </c>
      <c r="D34" s="25" t="s">
        <v>459</v>
      </c>
      <c r="E34" s="1">
        <v>2</v>
      </c>
      <c r="F34">
        <v>202</v>
      </c>
      <c r="G34" s="1">
        <v>0</v>
      </c>
      <c r="H34" s="41">
        <f t="shared" si="0"/>
        <v>1</v>
      </c>
      <c r="I34" s="1">
        <v>1</v>
      </c>
      <c r="J34" s="1">
        <v>100</v>
      </c>
      <c r="K34" s="1">
        <v>0</v>
      </c>
      <c r="L34" s="1">
        <v>0</v>
      </c>
      <c r="M34" s="1">
        <v>0</v>
      </c>
      <c r="N34" s="1">
        <v>20</v>
      </c>
      <c r="O34" s="1">
        <v>0</v>
      </c>
      <c r="P34" s="1">
        <v>0</v>
      </c>
      <c r="Q34" s="36">
        <f t="shared" si="1"/>
        <v>0</v>
      </c>
      <c r="R34" s="1">
        <v>12</v>
      </c>
      <c r="S34" s="1" t="s">
        <v>28</v>
      </c>
      <c r="T34">
        <v>100</v>
      </c>
      <c r="V34" s="11" t="s">
        <v>830</v>
      </c>
      <c r="W34" s="1" t="s">
        <v>716</v>
      </c>
      <c r="X34" s="7"/>
      <c r="Y34" s="1" t="s">
        <v>4</v>
      </c>
      <c r="Z34" s="1"/>
      <c r="AA34" s="1">
        <v>11000004</v>
      </c>
      <c r="AB34" s="1">
        <v>31</v>
      </c>
      <c r="AC34" s="27">
        <v>0</v>
      </c>
      <c r="AD34" s="27">
        <v>0</v>
      </c>
      <c r="AE34" s="25">
        <v>0</v>
      </c>
    </row>
    <row r="35" spans="1:31" ht="72" x14ac:dyDescent="0.15">
      <c r="A35">
        <v>53000032</v>
      </c>
      <c r="B35" s="8" t="s">
        <v>174</v>
      </c>
      <c r="C35" s="1" t="s">
        <v>293</v>
      </c>
      <c r="D35" s="25" t="s">
        <v>748</v>
      </c>
      <c r="E35" s="1">
        <v>3</v>
      </c>
      <c r="F35">
        <v>202</v>
      </c>
      <c r="G35" s="1">
        <v>6</v>
      </c>
      <c r="H35" s="41">
        <f t="shared" si="0"/>
        <v>3</v>
      </c>
      <c r="I35" s="1">
        <v>3</v>
      </c>
      <c r="J35" s="1">
        <v>80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6</v>
      </c>
      <c r="Q35" s="36">
        <f t="shared" si="1"/>
        <v>6</v>
      </c>
      <c r="R35" s="1">
        <v>10</v>
      </c>
      <c r="S35" s="7" t="s">
        <v>362</v>
      </c>
      <c r="T35">
        <v>100</v>
      </c>
      <c r="U35" t="s">
        <v>973</v>
      </c>
      <c r="V35" s="11" t="s">
        <v>974</v>
      </c>
      <c r="W35" s="7" t="s">
        <v>399</v>
      </c>
      <c r="X35" s="7">
        <v>105</v>
      </c>
      <c r="Y35" s="1" t="s">
        <v>428</v>
      </c>
      <c r="Z35" s="1" t="s">
        <v>428</v>
      </c>
      <c r="AA35" s="1">
        <v>11000009</v>
      </c>
      <c r="AB35" s="1">
        <v>32</v>
      </c>
      <c r="AC35" s="27">
        <v>0</v>
      </c>
      <c r="AD35" s="27">
        <v>0</v>
      </c>
      <c r="AE35" s="25">
        <v>0</v>
      </c>
    </row>
    <row r="36" spans="1:31" ht="60" x14ac:dyDescent="0.15">
      <c r="A36">
        <v>53000033</v>
      </c>
      <c r="B36" s="9" t="s">
        <v>306</v>
      </c>
      <c r="C36" s="1" t="s">
        <v>294</v>
      </c>
      <c r="D36" s="25" t="s">
        <v>562</v>
      </c>
      <c r="E36" s="1">
        <v>4</v>
      </c>
      <c r="F36">
        <v>201</v>
      </c>
      <c r="G36" s="1">
        <v>5</v>
      </c>
      <c r="H36" s="41">
        <f t="shared" ref="H36:H67" si="2">IF(AND(Q36&gt;=13,Q36&lt;=16),5,IF(AND(Q36&gt;=9,Q36&lt;=12),4,IF(AND(Q36&gt;=5,Q36&lt;=8),3,IF(AND(Q36&gt;=1,Q36&lt;=4),2,IF(AND(Q36&gt;=-3,Q36&lt;=0),1,IF(AND(Q36&gt;=-5,Q36&lt;=-4),0,6))))))</f>
        <v>1</v>
      </c>
      <c r="I36" s="1">
        <v>4</v>
      </c>
      <c r="J36" s="1">
        <v>0</v>
      </c>
      <c r="K36" s="1">
        <v>70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36">
        <f t="shared" ref="Q36:Q67" si="3">T36-100+P36</f>
        <v>0</v>
      </c>
      <c r="R36" s="1">
        <v>12</v>
      </c>
      <c r="S36" s="1" t="s">
        <v>117</v>
      </c>
      <c r="T36">
        <v>100</v>
      </c>
      <c r="V36" s="11" t="s">
        <v>778</v>
      </c>
      <c r="W36" s="7" t="s">
        <v>344</v>
      </c>
      <c r="X36" s="7">
        <v>202</v>
      </c>
      <c r="Y36" s="1" t="s">
        <v>35</v>
      </c>
      <c r="Z36" s="1" t="s">
        <v>35</v>
      </c>
      <c r="AA36" s="1">
        <v>11000007</v>
      </c>
      <c r="AB36" s="1">
        <v>33</v>
      </c>
      <c r="AC36" s="27">
        <v>0</v>
      </c>
      <c r="AD36" s="27">
        <v>0</v>
      </c>
      <c r="AE36" s="25">
        <v>0</v>
      </c>
    </row>
    <row r="37" spans="1:31" ht="60" x14ac:dyDescent="0.15">
      <c r="A37">
        <v>53000034</v>
      </c>
      <c r="B37" s="8" t="s">
        <v>166</v>
      </c>
      <c r="C37" s="1" t="s">
        <v>288</v>
      </c>
      <c r="D37" s="25" t="s">
        <v>469</v>
      </c>
      <c r="E37" s="1">
        <v>1</v>
      </c>
      <c r="F37">
        <v>202</v>
      </c>
      <c r="G37" s="1">
        <v>0</v>
      </c>
      <c r="H37" s="41">
        <f t="shared" si="2"/>
        <v>1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60</v>
      </c>
      <c r="O37" s="1">
        <v>0</v>
      </c>
      <c r="P37" s="1">
        <v>0</v>
      </c>
      <c r="Q37" s="36">
        <f t="shared" si="3"/>
        <v>0</v>
      </c>
      <c r="R37" s="1">
        <v>0</v>
      </c>
      <c r="S37" s="1" t="s">
        <v>1</v>
      </c>
      <c r="T37">
        <v>100</v>
      </c>
      <c r="V37" s="11" t="s">
        <v>905</v>
      </c>
      <c r="W37" s="7" t="s">
        <v>347</v>
      </c>
      <c r="X37" s="7"/>
      <c r="Y37" s="1" t="s">
        <v>167</v>
      </c>
      <c r="Z37" s="1"/>
      <c r="AA37" s="1">
        <v>11000004</v>
      </c>
      <c r="AB37" s="1">
        <v>34</v>
      </c>
      <c r="AC37" s="27">
        <v>0</v>
      </c>
      <c r="AD37" s="27">
        <v>0</v>
      </c>
      <c r="AE37" s="25">
        <v>0</v>
      </c>
    </row>
    <row r="38" spans="1:31" ht="72" x14ac:dyDescent="0.15">
      <c r="A38">
        <v>53000035</v>
      </c>
      <c r="B38" s="8" t="s">
        <v>46</v>
      </c>
      <c r="C38" s="1" t="s">
        <v>230</v>
      </c>
      <c r="D38" s="25" t="s">
        <v>748</v>
      </c>
      <c r="E38" s="1">
        <v>3</v>
      </c>
      <c r="F38">
        <v>201</v>
      </c>
      <c r="G38" s="1">
        <v>1</v>
      </c>
      <c r="H38" s="41">
        <f t="shared" si="2"/>
        <v>2</v>
      </c>
      <c r="I38" s="1">
        <v>3</v>
      </c>
      <c r="J38" s="1">
        <v>90</v>
      </c>
      <c r="K38" s="1">
        <v>0</v>
      </c>
      <c r="L38" s="1">
        <v>0</v>
      </c>
      <c r="M38" s="1">
        <v>40</v>
      </c>
      <c r="N38" s="1">
        <v>0</v>
      </c>
      <c r="O38" s="1">
        <v>0</v>
      </c>
      <c r="P38" s="1">
        <v>1</v>
      </c>
      <c r="Q38" s="36">
        <f t="shared" si="3"/>
        <v>1</v>
      </c>
      <c r="R38" s="1">
        <v>15</v>
      </c>
      <c r="S38" s="1" t="s">
        <v>531</v>
      </c>
      <c r="T38">
        <v>100</v>
      </c>
      <c r="V38" s="11" t="s">
        <v>873</v>
      </c>
      <c r="W38" s="7" t="s">
        <v>532</v>
      </c>
      <c r="X38" s="7">
        <v>102</v>
      </c>
      <c r="Y38" s="1" t="s">
        <v>48</v>
      </c>
      <c r="Z38" s="1" t="s">
        <v>48</v>
      </c>
      <c r="AA38" s="1">
        <v>11000007</v>
      </c>
      <c r="AB38" s="1">
        <v>35</v>
      </c>
      <c r="AC38" s="27">
        <v>0</v>
      </c>
      <c r="AD38" s="27">
        <v>0</v>
      </c>
      <c r="AE38" s="25">
        <v>0</v>
      </c>
    </row>
    <row r="39" spans="1:31" ht="36" x14ac:dyDescent="0.15">
      <c r="A39">
        <v>53000036</v>
      </c>
      <c r="B39" s="8" t="s">
        <v>49</v>
      </c>
      <c r="C39" s="1" t="s">
        <v>231</v>
      </c>
      <c r="D39" s="25" t="s">
        <v>529</v>
      </c>
      <c r="E39" s="1">
        <v>3</v>
      </c>
      <c r="F39">
        <v>203</v>
      </c>
      <c r="G39" s="1">
        <v>6</v>
      </c>
      <c r="H39" s="41">
        <f t="shared" si="2"/>
        <v>2</v>
      </c>
      <c r="I39" s="1">
        <v>3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3</v>
      </c>
      <c r="Q39" s="36">
        <f t="shared" si="3"/>
        <v>3</v>
      </c>
      <c r="R39" s="1">
        <v>12</v>
      </c>
      <c r="S39" s="1" t="s">
        <v>530</v>
      </c>
      <c r="T39">
        <v>100</v>
      </c>
      <c r="V39" s="11" t="s">
        <v>894</v>
      </c>
      <c r="W39" s="1" t="s">
        <v>528</v>
      </c>
      <c r="X39" s="1"/>
      <c r="Y39" s="1" t="s">
        <v>50</v>
      </c>
      <c r="Z39" s="1"/>
      <c r="AA39" s="1">
        <v>11000003</v>
      </c>
      <c r="AB39" s="1">
        <v>36</v>
      </c>
      <c r="AC39" s="27">
        <v>0</v>
      </c>
      <c r="AD39" s="27">
        <v>0</v>
      </c>
      <c r="AE39" s="25">
        <v>0</v>
      </c>
    </row>
    <row r="40" spans="1:31" ht="36" x14ac:dyDescent="0.15">
      <c r="A40">
        <v>53000037</v>
      </c>
      <c r="B40" s="8" t="s">
        <v>51</v>
      </c>
      <c r="C40" s="1" t="s">
        <v>232</v>
      </c>
      <c r="D40" s="25" t="s">
        <v>563</v>
      </c>
      <c r="E40" s="1">
        <v>1</v>
      </c>
      <c r="F40">
        <v>200</v>
      </c>
      <c r="G40" s="1">
        <v>5</v>
      </c>
      <c r="H40" s="41">
        <f t="shared" si="2"/>
        <v>1</v>
      </c>
      <c r="I40" s="1">
        <v>1</v>
      </c>
      <c r="J40" s="1">
        <v>0</v>
      </c>
      <c r="K40" s="1">
        <v>30</v>
      </c>
      <c r="L40" s="1">
        <v>0</v>
      </c>
      <c r="M40" s="1">
        <v>8</v>
      </c>
      <c r="N40" s="1">
        <v>0</v>
      </c>
      <c r="O40" s="1">
        <v>0</v>
      </c>
      <c r="P40" s="1">
        <v>0</v>
      </c>
      <c r="Q40" s="36">
        <f t="shared" si="3"/>
        <v>0</v>
      </c>
      <c r="R40" s="1">
        <v>12</v>
      </c>
      <c r="S40" s="1" t="s">
        <v>14</v>
      </c>
      <c r="T40">
        <v>100</v>
      </c>
      <c r="V40" s="11" t="s">
        <v>859</v>
      </c>
      <c r="W40" s="7" t="s">
        <v>467</v>
      </c>
      <c r="X40" s="7">
        <v>200</v>
      </c>
      <c r="Y40" s="1" t="s">
        <v>52</v>
      </c>
      <c r="Z40" s="1"/>
      <c r="AA40" s="1"/>
      <c r="AB40" s="1">
        <v>37</v>
      </c>
      <c r="AC40" s="27">
        <v>0</v>
      </c>
      <c r="AD40" s="27">
        <v>0</v>
      </c>
      <c r="AE40" s="25">
        <v>0</v>
      </c>
    </row>
    <row r="41" spans="1:31" ht="60" x14ac:dyDescent="0.15">
      <c r="A41">
        <v>53000038</v>
      </c>
      <c r="B41" s="8" t="s">
        <v>53</v>
      </c>
      <c r="C41" s="1" t="s">
        <v>233</v>
      </c>
      <c r="D41" s="25" t="s">
        <v>749</v>
      </c>
      <c r="E41" s="1">
        <v>2</v>
      </c>
      <c r="F41">
        <v>201</v>
      </c>
      <c r="G41" s="1">
        <v>0</v>
      </c>
      <c r="H41" s="41">
        <f t="shared" si="2"/>
        <v>2</v>
      </c>
      <c r="I41" s="1">
        <v>2</v>
      </c>
      <c r="J41" s="1">
        <v>0</v>
      </c>
      <c r="K41" s="1">
        <v>55</v>
      </c>
      <c r="L41" s="1">
        <v>0</v>
      </c>
      <c r="M41" s="1">
        <v>0</v>
      </c>
      <c r="N41" s="1">
        <v>0</v>
      </c>
      <c r="O41" s="1">
        <v>0</v>
      </c>
      <c r="P41" s="1">
        <v>3</v>
      </c>
      <c r="Q41" s="36">
        <f t="shared" si="3"/>
        <v>3</v>
      </c>
      <c r="R41" s="1">
        <v>12</v>
      </c>
      <c r="S41" s="1" t="s">
        <v>663</v>
      </c>
      <c r="T41">
        <v>100</v>
      </c>
      <c r="V41" s="11" t="s">
        <v>779</v>
      </c>
      <c r="W41" s="7" t="s">
        <v>664</v>
      </c>
      <c r="X41" s="7">
        <v>202</v>
      </c>
      <c r="Y41" s="1" t="s">
        <v>54</v>
      </c>
      <c r="Z41" s="1" t="s">
        <v>54</v>
      </c>
      <c r="AA41" s="1">
        <v>11000002</v>
      </c>
      <c r="AB41" s="1">
        <v>38</v>
      </c>
      <c r="AC41" s="27">
        <v>0</v>
      </c>
      <c r="AD41" s="27">
        <v>0</v>
      </c>
      <c r="AE41" s="25">
        <v>0</v>
      </c>
    </row>
    <row r="42" spans="1:31" ht="36" x14ac:dyDescent="0.15">
      <c r="A42">
        <v>53000039</v>
      </c>
      <c r="B42" s="8" t="s">
        <v>422</v>
      </c>
      <c r="C42" s="1" t="s">
        <v>423</v>
      </c>
      <c r="D42" s="25" t="s">
        <v>461</v>
      </c>
      <c r="E42" s="1">
        <v>1</v>
      </c>
      <c r="F42">
        <v>202</v>
      </c>
      <c r="G42" s="1">
        <v>0</v>
      </c>
      <c r="H42" s="41">
        <f t="shared" si="2"/>
        <v>1</v>
      </c>
      <c r="I42" s="1">
        <v>1</v>
      </c>
      <c r="J42" s="1">
        <v>0</v>
      </c>
      <c r="K42" s="1">
        <v>0</v>
      </c>
      <c r="L42" s="1">
        <v>0</v>
      </c>
      <c r="M42" s="1">
        <v>0</v>
      </c>
      <c r="N42" s="1">
        <v>20</v>
      </c>
      <c r="O42" s="1">
        <v>0</v>
      </c>
      <c r="P42" s="1">
        <v>15</v>
      </c>
      <c r="Q42" s="36">
        <f t="shared" si="3"/>
        <v>0</v>
      </c>
      <c r="R42" s="1">
        <v>12</v>
      </c>
      <c r="S42" s="1" t="s">
        <v>28</v>
      </c>
      <c r="T42">
        <v>85</v>
      </c>
      <c r="V42" s="11" t="s">
        <v>831</v>
      </c>
      <c r="W42" s="1" t="s">
        <v>715</v>
      </c>
      <c r="X42" s="1"/>
      <c r="Y42" s="1" t="s">
        <v>4</v>
      </c>
      <c r="Z42" s="1"/>
      <c r="AA42" s="1">
        <v>11000008</v>
      </c>
      <c r="AB42" s="1">
        <v>39</v>
      </c>
      <c r="AC42" s="27">
        <v>0</v>
      </c>
      <c r="AD42" s="27">
        <v>0</v>
      </c>
      <c r="AE42" s="25">
        <v>0</v>
      </c>
    </row>
    <row r="43" spans="1:31" ht="36" x14ac:dyDescent="0.15">
      <c r="A43">
        <v>53000040</v>
      </c>
      <c r="B43" s="8" t="s">
        <v>419</v>
      </c>
      <c r="C43" s="1" t="s">
        <v>234</v>
      </c>
      <c r="D43" s="25" t="s">
        <v>461</v>
      </c>
      <c r="E43" s="1">
        <v>2</v>
      </c>
      <c r="F43">
        <v>202</v>
      </c>
      <c r="G43" s="1">
        <v>0</v>
      </c>
      <c r="H43" s="41">
        <f t="shared" si="2"/>
        <v>1</v>
      </c>
      <c r="I43" s="1">
        <v>1</v>
      </c>
      <c r="J43" s="1">
        <v>0</v>
      </c>
      <c r="K43" s="1">
        <v>0</v>
      </c>
      <c r="L43" s="1">
        <v>0</v>
      </c>
      <c r="M43" s="1">
        <v>0</v>
      </c>
      <c r="N43" s="1">
        <v>20</v>
      </c>
      <c r="O43" s="1">
        <v>0</v>
      </c>
      <c r="P43" s="1">
        <v>0</v>
      </c>
      <c r="Q43" s="36">
        <f t="shared" si="3"/>
        <v>0</v>
      </c>
      <c r="R43" s="1">
        <v>12</v>
      </c>
      <c r="S43" s="1" t="s">
        <v>28</v>
      </c>
      <c r="T43">
        <v>100</v>
      </c>
      <c r="V43" s="11" t="s">
        <v>832</v>
      </c>
      <c r="W43" s="1" t="s">
        <v>717</v>
      </c>
      <c r="X43" s="1"/>
      <c r="Y43" s="1" t="s">
        <v>4</v>
      </c>
      <c r="Z43" s="1"/>
      <c r="AA43" s="1">
        <v>11000006</v>
      </c>
      <c r="AB43" s="1">
        <v>40</v>
      </c>
      <c r="AC43" s="27">
        <v>0</v>
      </c>
      <c r="AD43" s="27">
        <v>0</v>
      </c>
      <c r="AE43" s="25">
        <v>0</v>
      </c>
    </row>
    <row r="44" spans="1:31" ht="36" x14ac:dyDescent="0.15">
      <c r="A44">
        <v>53000041</v>
      </c>
      <c r="B44" s="8" t="s">
        <v>55</v>
      </c>
      <c r="C44" s="1" t="s">
        <v>762</v>
      </c>
      <c r="D44" s="25" t="s">
        <v>491</v>
      </c>
      <c r="E44" s="1">
        <v>2</v>
      </c>
      <c r="F44">
        <v>200</v>
      </c>
      <c r="G44" s="1">
        <v>0</v>
      </c>
      <c r="H44" s="41">
        <f t="shared" si="2"/>
        <v>1</v>
      </c>
      <c r="I44" s="1">
        <v>2</v>
      </c>
      <c r="J44" s="1">
        <v>0</v>
      </c>
      <c r="K44" s="1">
        <v>0</v>
      </c>
      <c r="L44" s="1">
        <v>0</v>
      </c>
      <c r="M44" s="1">
        <v>2</v>
      </c>
      <c r="N44" s="1">
        <v>0</v>
      </c>
      <c r="O44" s="1">
        <v>0</v>
      </c>
      <c r="P44" s="1">
        <v>0</v>
      </c>
      <c r="Q44" s="36">
        <f t="shared" si="3"/>
        <v>0</v>
      </c>
      <c r="R44" s="1">
        <v>12</v>
      </c>
      <c r="S44" s="1" t="s">
        <v>14</v>
      </c>
      <c r="T44">
        <v>100</v>
      </c>
      <c r="V44" s="11" t="s">
        <v>780</v>
      </c>
      <c r="W44" s="7" t="s">
        <v>492</v>
      </c>
      <c r="X44" s="7">
        <v>200</v>
      </c>
      <c r="Y44" s="1" t="s">
        <v>56</v>
      </c>
      <c r="Z44" s="1"/>
      <c r="AA44" s="1"/>
      <c r="AB44" s="1">
        <v>41</v>
      </c>
      <c r="AC44" s="27">
        <v>0</v>
      </c>
      <c r="AD44" s="27">
        <v>0</v>
      </c>
      <c r="AE44" s="25">
        <v>0</v>
      </c>
    </row>
    <row r="45" spans="1:31" ht="60" x14ac:dyDescent="0.15">
      <c r="A45">
        <v>53000042</v>
      </c>
      <c r="B45" s="8" t="s">
        <v>57</v>
      </c>
      <c r="C45" s="1" t="s">
        <v>235</v>
      </c>
      <c r="D45" s="25" t="s">
        <v>748</v>
      </c>
      <c r="E45" s="1">
        <v>3</v>
      </c>
      <c r="F45">
        <v>201</v>
      </c>
      <c r="G45" s="1">
        <v>0</v>
      </c>
      <c r="H45" s="41">
        <f t="shared" si="2"/>
        <v>3</v>
      </c>
      <c r="I45" s="1">
        <v>3</v>
      </c>
      <c r="J45" s="1">
        <v>60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-3</v>
      </c>
      <c r="Q45" s="36">
        <f t="shared" si="3"/>
        <v>7</v>
      </c>
      <c r="R45" s="1">
        <v>15</v>
      </c>
      <c r="S45" s="7" t="s">
        <v>302</v>
      </c>
      <c r="T45">
        <v>110</v>
      </c>
      <c r="V45" s="11" t="s">
        <v>890</v>
      </c>
      <c r="W45" s="7" t="s">
        <v>509</v>
      </c>
      <c r="X45" s="7">
        <v>102</v>
      </c>
      <c r="Y45" s="1" t="s">
        <v>58</v>
      </c>
      <c r="Z45" s="1" t="s">
        <v>58</v>
      </c>
      <c r="AA45" s="1">
        <v>11000010</v>
      </c>
      <c r="AB45" s="1">
        <v>42</v>
      </c>
      <c r="AC45" s="27">
        <v>0</v>
      </c>
      <c r="AD45" s="27">
        <v>0</v>
      </c>
      <c r="AE45" s="25">
        <v>0</v>
      </c>
    </row>
    <row r="46" spans="1:31" ht="60" x14ac:dyDescent="0.15">
      <c r="A46">
        <v>53000043</v>
      </c>
      <c r="B46" s="8" t="s">
        <v>59</v>
      </c>
      <c r="C46" s="1" t="s">
        <v>236</v>
      </c>
      <c r="D46" s="25" t="s">
        <v>640</v>
      </c>
      <c r="E46" s="1">
        <v>2</v>
      </c>
      <c r="F46">
        <v>202</v>
      </c>
      <c r="G46" s="1">
        <v>0</v>
      </c>
      <c r="H46" s="41">
        <f t="shared" si="2"/>
        <v>1</v>
      </c>
      <c r="I46" s="1">
        <v>2</v>
      </c>
      <c r="J46" s="1">
        <v>0</v>
      </c>
      <c r="K46" s="1">
        <v>0</v>
      </c>
      <c r="L46" s="1">
        <v>0</v>
      </c>
      <c r="M46" s="1">
        <v>0</v>
      </c>
      <c r="N46" s="1">
        <v>35</v>
      </c>
      <c r="O46" s="1">
        <v>0</v>
      </c>
      <c r="P46" s="1">
        <v>0</v>
      </c>
      <c r="Q46" s="36">
        <f t="shared" si="3"/>
        <v>0</v>
      </c>
      <c r="R46" s="1">
        <v>0</v>
      </c>
      <c r="S46" s="1" t="s">
        <v>28</v>
      </c>
      <c r="T46">
        <v>100</v>
      </c>
      <c r="V46" s="11" t="s">
        <v>918</v>
      </c>
      <c r="W46" s="1" t="s">
        <v>912</v>
      </c>
      <c r="X46" s="1"/>
      <c r="Y46" s="1" t="s">
        <v>4</v>
      </c>
      <c r="Z46" s="1"/>
      <c r="AA46" s="1">
        <v>11000008</v>
      </c>
      <c r="AB46" s="1">
        <v>43</v>
      </c>
      <c r="AC46" s="27">
        <v>0</v>
      </c>
      <c r="AD46" s="27">
        <v>0</v>
      </c>
      <c r="AE46" s="25">
        <v>0</v>
      </c>
    </row>
    <row r="47" spans="1:31" ht="36" x14ac:dyDescent="0.15">
      <c r="A47">
        <v>53000044</v>
      </c>
      <c r="B47" s="8" t="s">
        <v>420</v>
      </c>
      <c r="C47" s="1" t="s">
        <v>237</v>
      </c>
      <c r="D47" s="25" t="s">
        <v>460</v>
      </c>
      <c r="E47" s="1">
        <v>4</v>
      </c>
      <c r="F47">
        <v>202</v>
      </c>
      <c r="G47" s="1">
        <v>0</v>
      </c>
      <c r="H47" s="41">
        <f t="shared" si="2"/>
        <v>2</v>
      </c>
      <c r="I47" s="1">
        <v>1</v>
      </c>
      <c r="J47" s="1">
        <v>0</v>
      </c>
      <c r="K47" s="1">
        <v>0</v>
      </c>
      <c r="L47" s="1">
        <v>0</v>
      </c>
      <c r="M47" s="1">
        <v>0</v>
      </c>
      <c r="N47" s="1">
        <v>20</v>
      </c>
      <c r="O47" s="1">
        <v>0</v>
      </c>
      <c r="P47" s="1">
        <v>6</v>
      </c>
      <c r="Q47" s="36">
        <f t="shared" si="3"/>
        <v>1</v>
      </c>
      <c r="R47" s="1">
        <v>0</v>
      </c>
      <c r="S47" s="1" t="s">
        <v>28</v>
      </c>
      <c r="T47">
        <v>95</v>
      </c>
      <c r="V47" s="11" t="s">
        <v>833</v>
      </c>
      <c r="W47" s="1" t="s">
        <v>718</v>
      </c>
      <c r="X47" s="1"/>
      <c r="Y47" s="1" t="s">
        <v>4</v>
      </c>
      <c r="Z47" s="1"/>
      <c r="AA47" s="1">
        <v>11000008</v>
      </c>
      <c r="AB47" s="1">
        <v>44</v>
      </c>
      <c r="AC47" s="27">
        <v>0</v>
      </c>
      <c r="AD47" s="27">
        <v>0</v>
      </c>
      <c r="AE47" s="25">
        <v>0</v>
      </c>
    </row>
    <row r="48" spans="1:31" ht="96" x14ac:dyDescent="0.15">
      <c r="A48">
        <v>53000045</v>
      </c>
      <c r="B48" s="8" t="s">
        <v>60</v>
      </c>
      <c r="C48" s="1" t="s">
        <v>238</v>
      </c>
      <c r="D48" s="25" t="s">
        <v>468</v>
      </c>
      <c r="E48" s="1">
        <v>2</v>
      </c>
      <c r="F48">
        <v>201</v>
      </c>
      <c r="G48" s="1">
        <v>0</v>
      </c>
      <c r="H48" s="41">
        <f t="shared" si="2"/>
        <v>1</v>
      </c>
      <c r="I48" s="1">
        <v>2</v>
      </c>
      <c r="J48" s="1">
        <v>0</v>
      </c>
      <c r="K48" s="1">
        <v>0</v>
      </c>
      <c r="L48" s="1">
        <v>0</v>
      </c>
      <c r="M48" s="1">
        <v>0</v>
      </c>
      <c r="N48" s="1">
        <v>60</v>
      </c>
      <c r="O48" s="1">
        <v>0</v>
      </c>
      <c r="P48" s="1">
        <v>0</v>
      </c>
      <c r="Q48" s="36">
        <f t="shared" si="3"/>
        <v>0</v>
      </c>
      <c r="R48" s="1">
        <v>100</v>
      </c>
      <c r="S48" s="7" t="s">
        <v>542</v>
      </c>
      <c r="T48">
        <v>100</v>
      </c>
      <c r="V48" s="11" t="s">
        <v>891</v>
      </c>
      <c r="W48" s="1" t="s">
        <v>666</v>
      </c>
      <c r="X48" s="1">
        <v>102</v>
      </c>
      <c r="Y48" s="1" t="s">
        <v>316</v>
      </c>
      <c r="Z48" s="1"/>
      <c r="AA48" s="1">
        <v>11000008</v>
      </c>
      <c r="AB48" s="1">
        <v>45</v>
      </c>
      <c r="AC48" s="27">
        <v>0</v>
      </c>
      <c r="AD48" s="27">
        <v>0</v>
      </c>
      <c r="AE48" s="25">
        <v>0</v>
      </c>
    </row>
    <row r="49" spans="1:31" ht="48" x14ac:dyDescent="0.15">
      <c r="A49">
        <v>53000046</v>
      </c>
      <c r="B49" s="8" t="s">
        <v>61</v>
      </c>
      <c r="C49" s="1" t="s">
        <v>239</v>
      </c>
      <c r="D49" s="25" t="s">
        <v>748</v>
      </c>
      <c r="E49" s="1">
        <v>5</v>
      </c>
      <c r="F49">
        <v>201</v>
      </c>
      <c r="G49" s="1">
        <v>2</v>
      </c>
      <c r="H49" s="41">
        <f t="shared" si="2"/>
        <v>3</v>
      </c>
      <c r="I49" s="1">
        <v>5</v>
      </c>
      <c r="J49" s="1">
        <v>60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6</v>
      </c>
      <c r="Q49" s="36">
        <f t="shared" si="3"/>
        <v>6</v>
      </c>
      <c r="R49" s="1">
        <v>0</v>
      </c>
      <c r="S49" s="1" t="s">
        <v>47</v>
      </c>
      <c r="T49">
        <v>100</v>
      </c>
      <c r="V49" s="11" t="s">
        <v>888</v>
      </c>
      <c r="W49" s="7" t="s">
        <v>505</v>
      </c>
      <c r="X49" s="7"/>
      <c r="Y49" s="1" t="s">
        <v>62</v>
      </c>
      <c r="Z49" s="1"/>
      <c r="AA49" s="1">
        <v>11000008</v>
      </c>
      <c r="AB49" s="1">
        <v>46</v>
      </c>
      <c r="AC49" s="27">
        <v>0</v>
      </c>
      <c r="AD49" s="27">
        <v>0</v>
      </c>
      <c r="AE49" s="25">
        <v>0</v>
      </c>
    </row>
    <row r="50" spans="1:31" ht="60" x14ac:dyDescent="0.15">
      <c r="A50">
        <v>53000047</v>
      </c>
      <c r="B50" s="8" t="s">
        <v>63</v>
      </c>
      <c r="C50" s="1" t="s">
        <v>240</v>
      </c>
      <c r="D50" s="25" t="s">
        <v>748</v>
      </c>
      <c r="E50" s="1">
        <v>5</v>
      </c>
      <c r="F50">
        <v>201</v>
      </c>
      <c r="G50" s="1">
        <v>3</v>
      </c>
      <c r="H50" s="41">
        <f t="shared" si="2"/>
        <v>2</v>
      </c>
      <c r="I50" s="1">
        <v>5</v>
      </c>
      <c r="J50" s="1">
        <v>45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3</v>
      </c>
      <c r="Q50" s="36">
        <f t="shared" si="3"/>
        <v>3</v>
      </c>
      <c r="R50" s="1">
        <v>20</v>
      </c>
      <c r="S50" s="7" t="s">
        <v>302</v>
      </c>
      <c r="T50">
        <v>100</v>
      </c>
      <c r="V50" s="11" t="s">
        <v>889</v>
      </c>
      <c r="W50" s="7" t="s">
        <v>519</v>
      </c>
      <c r="X50" s="7">
        <v>102</v>
      </c>
      <c r="Y50" s="1" t="s">
        <v>64</v>
      </c>
      <c r="Z50" s="1" t="s">
        <v>64</v>
      </c>
      <c r="AA50" s="1">
        <v>11000006</v>
      </c>
      <c r="AB50" s="1">
        <v>47</v>
      </c>
      <c r="AC50" s="27">
        <v>0</v>
      </c>
      <c r="AD50" s="27">
        <v>0</v>
      </c>
      <c r="AE50" s="25">
        <v>0</v>
      </c>
    </row>
    <row r="51" spans="1:31" ht="24" x14ac:dyDescent="0.15">
      <c r="A51">
        <v>53000048</v>
      </c>
      <c r="B51" s="8" t="s">
        <v>65</v>
      </c>
      <c r="C51" s="1" t="s">
        <v>241</v>
      </c>
      <c r="D51" s="25" t="s">
        <v>567</v>
      </c>
      <c r="E51" s="1">
        <v>6</v>
      </c>
      <c r="F51">
        <v>201</v>
      </c>
      <c r="G51" s="1">
        <v>3</v>
      </c>
      <c r="H51" s="41">
        <f t="shared" si="2"/>
        <v>3</v>
      </c>
      <c r="I51" s="1">
        <v>6</v>
      </c>
      <c r="J51" s="1">
        <v>100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5</v>
      </c>
      <c r="Q51" s="36">
        <f t="shared" si="3"/>
        <v>5</v>
      </c>
      <c r="R51" s="1">
        <v>0</v>
      </c>
      <c r="S51" s="1" t="s">
        <v>546</v>
      </c>
      <c r="T51">
        <v>100</v>
      </c>
      <c r="V51" s="11" t="s">
        <v>765</v>
      </c>
      <c r="W51" s="1" t="s">
        <v>517</v>
      </c>
      <c r="X51" s="7">
        <v>100</v>
      </c>
      <c r="Y51" s="1" t="s">
        <v>21</v>
      </c>
      <c r="Z51" s="1"/>
      <c r="AA51" s="1">
        <v>11000006</v>
      </c>
      <c r="AB51" s="1">
        <v>48</v>
      </c>
      <c r="AC51" s="27">
        <v>0</v>
      </c>
      <c r="AD51" s="27">
        <v>0</v>
      </c>
      <c r="AE51" s="25">
        <v>0</v>
      </c>
    </row>
    <row r="52" spans="1:31" ht="72" x14ac:dyDescent="0.15">
      <c r="A52">
        <v>53000049</v>
      </c>
      <c r="B52" s="8" t="s">
        <v>66</v>
      </c>
      <c r="C52" s="1" t="s">
        <v>242</v>
      </c>
      <c r="D52" s="25" t="s">
        <v>748</v>
      </c>
      <c r="E52" s="1">
        <v>2</v>
      </c>
      <c r="F52">
        <v>201</v>
      </c>
      <c r="G52" s="1">
        <v>0</v>
      </c>
      <c r="H52" s="41">
        <f t="shared" si="2"/>
        <v>1</v>
      </c>
      <c r="I52" s="1">
        <v>2</v>
      </c>
      <c r="J52" s="1">
        <v>60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-1</v>
      </c>
      <c r="Q52" s="36">
        <f t="shared" si="3"/>
        <v>-1</v>
      </c>
      <c r="R52" s="1">
        <v>15</v>
      </c>
      <c r="S52" s="7" t="s">
        <v>302</v>
      </c>
      <c r="T52">
        <v>100</v>
      </c>
      <c r="V52" s="11" t="s">
        <v>782</v>
      </c>
      <c r="W52" s="7" t="s">
        <v>514</v>
      </c>
      <c r="X52" s="7">
        <v>102</v>
      </c>
      <c r="Y52" s="1" t="s">
        <v>67</v>
      </c>
      <c r="Z52" s="1" t="s">
        <v>67</v>
      </c>
      <c r="AA52" s="1">
        <v>11000004</v>
      </c>
      <c r="AB52" s="1">
        <v>49</v>
      </c>
      <c r="AC52" s="27">
        <v>0</v>
      </c>
      <c r="AD52" s="27">
        <v>0</v>
      </c>
      <c r="AE52" s="25">
        <v>0</v>
      </c>
    </row>
    <row r="53" spans="1:31" ht="60" x14ac:dyDescent="0.15">
      <c r="A53">
        <v>53000050</v>
      </c>
      <c r="B53" s="8" t="s">
        <v>68</v>
      </c>
      <c r="C53" s="1" t="s">
        <v>243</v>
      </c>
      <c r="D53" s="25" t="s">
        <v>748</v>
      </c>
      <c r="E53" s="1">
        <v>4</v>
      </c>
      <c r="F53">
        <v>201</v>
      </c>
      <c r="G53" s="1">
        <v>4</v>
      </c>
      <c r="H53" s="41">
        <f t="shared" si="2"/>
        <v>3</v>
      </c>
      <c r="I53" s="1">
        <v>4</v>
      </c>
      <c r="J53" s="1">
        <v>100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10</v>
      </c>
      <c r="Q53" s="36">
        <f t="shared" si="3"/>
        <v>5</v>
      </c>
      <c r="R53" s="1">
        <v>0</v>
      </c>
      <c r="S53" s="7" t="s">
        <v>381</v>
      </c>
      <c r="T53">
        <v>95</v>
      </c>
      <c r="V53" s="11" t="s">
        <v>783</v>
      </c>
      <c r="W53" s="7" t="s">
        <v>504</v>
      </c>
      <c r="X53" s="7"/>
      <c r="Y53" s="1" t="s">
        <v>69</v>
      </c>
      <c r="Z53" s="1"/>
      <c r="AA53" s="1">
        <v>11000001</v>
      </c>
      <c r="AB53" s="1">
        <v>50</v>
      </c>
      <c r="AC53" s="27">
        <v>0</v>
      </c>
      <c r="AD53" s="27">
        <v>0</v>
      </c>
      <c r="AE53" s="25">
        <v>0</v>
      </c>
    </row>
    <row r="54" spans="1:31" ht="96" x14ac:dyDescent="0.15">
      <c r="A54">
        <v>53000051</v>
      </c>
      <c r="B54" s="8" t="s">
        <v>70</v>
      </c>
      <c r="C54" s="1" t="s">
        <v>244</v>
      </c>
      <c r="D54" s="25" t="s">
        <v>750</v>
      </c>
      <c r="E54" s="1">
        <v>3</v>
      </c>
      <c r="F54">
        <v>201</v>
      </c>
      <c r="G54" s="1">
        <v>1</v>
      </c>
      <c r="H54" s="41">
        <f t="shared" si="2"/>
        <v>3</v>
      </c>
      <c r="I54" s="1">
        <v>3</v>
      </c>
      <c r="J54" s="1">
        <v>30</v>
      </c>
      <c r="K54" s="1">
        <v>0</v>
      </c>
      <c r="L54" s="1">
        <v>1</v>
      </c>
      <c r="M54" s="1">
        <v>0</v>
      </c>
      <c r="N54" s="1">
        <v>0</v>
      </c>
      <c r="O54" s="1">
        <v>0</v>
      </c>
      <c r="P54" s="1">
        <v>5</v>
      </c>
      <c r="Q54" s="36">
        <f t="shared" si="3"/>
        <v>5</v>
      </c>
      <c r="R54" s="1">
        <v>12</v>
      </c>
      <c r="S54" s="7" t="s">
        <v>302</v>
      </c>
      <c r="T54">
        <v>100</v>
      </c>
      <c r="V54" s="11" t="s">
        <v>834</v>
      </c>
      <c r="W54" s="1" t="s">
        <v>515</v>
      </c>
      <c r="X54" s="7">
        <v>102</v>
      </c>
      <c r="Y54" s="1" t="s">
        <v>71</v>
      </c>
      <c r="Z54" s="1" t="s">
        <v>71</v>
      </c>
      <c r="AA54" s="1">
        <v>11000006</v>
      </c>
      <c r="AB54" s="1">
        <v>51</v>
      </c>
      <c r="AC54" s="27">
        <v>0</v>
      </c>
      <c r="AD54" s="27">
        <v>0</v>
      </c>
      <c r="AE54" s="25">
        <v>0</v>
      </c>
    </row>
    <row r="55" spans="1:31" ht="36" x14ac:dyDescent="0.15">
      <c r="A55">
        <v>53000052</v>
      </c>
      <c r="B55" s="8" t="s">
        <v>524</v>
      </c>
      <c r="C55" s="1" t="s">
        <v>525</v>
      </c>
      <c r="D55" s="25" t="s">
        <v>748</v>
      </c>
      <c r="E55" s="1">
        <v>1</v>
      </c>
      <c r="F55">
        <v>201</v>
      </c>
      <c r="G55" s="1">
        <v>4</v>
      </c>
      <c r="H55" s="41">
        <f t="shared" si="2"/>
        <v>2</v>
      </c>
      <c r="I55" s="1">
        <v>1</v>
      </c>
      <c r="J55" s="1">
        <v>0</v>
      </c>
      <c r="K55" s="1">
        <v>0</v>
      </c>
      <c r="L55" s="1">
        <v>0</v>
      </c>
      <c r="M55" s="1">
        <v>0</v>
      </c>
      <c r="N55" s="1">
        <v>70</v>
      </c>
      <c r="O55" s="1">
        <v>0</v>
      </c>
      <c r="P55" s="1">
        <v>7</v>
      </c>
      <c r="Q55" s="36">
        <f t="shared" si="3"/>
        <v>2</v>
      </c>
      <c r="R55" s="1">
        <v>0</v>
      </c>
      <c r="S55" s="1" t="s">
        <v>665</v>
      </c>
      <c r="T55">
        <v>95</v>
      </c>
      <c r="V55" s="11" t="s">
        <v>784</v>
      </c>
      <c r="W55" s="7" t="s">
        <v>667</v>
      </c>
      <c r="X55" s="7">
        <v>100</v>
      </c>
      <c r="Y55" s="1" t="s">
        <v>527</v>
      </c>
      <c r="Z55" s="1"/>
      <c r="AA55" s="1">
        <v>11000002</v>
      </c>
      <c r="AB55" s="1">
        <v>52</v>
      </c>
      <c r="AC55" s="27">
        <v>0</v>
      </c>
      <c r="AD55" s="27">
        <v>0</v>
      </c>
      <c r="AE55" s="25">
        <v>0</v>
      </c>
    </row>
    <row r="56" spans="1:31" ht="60" x14ac:dyDescent="0.15">
      <c r="A56">
        <v>53000053</v>
      </c>
      <c r="B56" s="8" t="s">
        <v>72</v>
      </c>
      <c r="C56" s="1" t="s">
        <v>245</v>
      </c>
      <c r="D56" s="25" t="s">
        <v>748</v>
      </c>
      <c r="E56" s="1">
        <v>3</v>
      </c>
      <c r="F56">
        <v>201</v>
      </c>
      <c r="G56" s="1">
        <v>2</v>
      </c>
      <c r="H56" s="41">
        <f t="shared" si="2"/>
        <v>2</v>
      </c>
      <c r="I56" s="1">
        <v>3</v>
      </c>
      <c r="J56" s="1">
        <v>45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1</v>
      </c>
      <c r="Q56" s="36">
        <f t="shared" si="3"/>
        <v>1</v>
      </c>
      <c r="R56" s="1">
        <v>20</v>
      </c>
      <c r="S56" s="1" t="s">
        <v>518</v>
      </c>
      <c r="T56">
        <v>100</v>
      </c>
      <c r="V56" s="11" t="s">
        <v>781</v>
      </c>
      <c r="W56" s="7" t="s">
        <v>519</v>
      </c>
      <c r="X56" s="7">
        <v>102</v>
      </c>
      <c r="Y56" s="1" t="s">
        <v>73</v>
      </c>
      <c r="Z56" s="1"/>
      <c r="AA56" s="1">
        <v>11000008</v>
      </c>
      <c r="AB56" s="1">
        <v>53</v>
      </c>
      <c r="AC56" s="27">
        <v>0</v>
      </c>
      <c r="AD56" s="27">
        <v>0</v>
      </c>
      <c r="AE56" s="25">
        <v>0</v>
      </c>
    </row>
    <row r="57" spans="1:31" ht="24" x14ac:dyDescent="0.15">
      <c r="A57">
        <v>53000054</v>
      </c>
      <c r="B57" s="8" t="s">
        <v>74</v>
      </c>
      <c r="C57" s="1" t="s">
        <v>194</v>
      </c>
      <c r="D57" s="25" t="s">
        <v>567</v>
      </c>
      <c r="E57" s="1">
        <v>3</v>
      </c>
      <c r="F57">
        <v>200</v>
      </c>
      <c r="G57" s="1">
        <v>0</v>
      </c>
      <c r="H57" s="41">
        <f t="shared" si="2"/>
        <v>2</v>
      </c>
      <c r="I57" s="1">
        <v>3</v>
      </c>
      <c r="J57" s="1">
        <v>105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2</v>
      </c>
      <c r="Q57" s="36">
        <f t="shared" si="3"/>
        <v>2</v>
      </c>
      <c r="R57" s="1">
        <v>0</v>
      </c>
      <c r="S57" s="1" t="s">
        <v>6</v>
      </c>
      <c r="T57">
        <v>100</v>
      </c>
      <c r="V57" s="11" t="s">
        <v>785</v>
      </c>
      <c r="W57" s="7" t="s">
        <v>516</v>
      </c>
      <c r="X57" s="7">
        <v>100</v>
      </c>
      <c r="Y57" s="1" t="s">
        <v>75</v>
      </c>
      <c r="Z57" s="1"/>
      <c r="AA57" s="1">
        <v>11000010</v>
      </c>
      <c r="AB57" s="1">
        <v>54</v>
      </c>
      <c r="AC57" s="27">
        <v>0</v>
      </c>
      <c r="AD57" s="27">
        <v>0</v>
      </c>
      <c r="AE57" s="25">
        <v>0</v>
      </c>
    </row>
    <row r="58" spans="1:31" ht="24" x14ac:dyDescent="0.15">
      <c r="A58">
        <v>53000055</v>
      </c>
      <c r="B58" s="8" t="s">
        <v>76</v>
      </c>
      <c r="C58" s="1" t="s">
        <v>246</v>
      </c>
      <c r="D58" s="25" t="s">
        <v>536</v>
      </c>
      <c r="E58" s="1">
        <v>4</v>
      </c>
      <c r="F58">
        <v>202</v>
      </c>
      <c r="G58" s="1">
        <v>5</v>
      </c>
      <c r="H58" s="41">
        <f t="shared" si="2"/>
        <v>3</v>
      </c>
      <c r="I58" s="1">
        <v>4</v>
      </c>
      <c r="J58" s="1">
        <v>0</v>
      </c>
      <c r="K58" s="1">
        <v>0</v>
      </c>
      <c r="L58" s="1">
        <v>0</v>
      </c>
      <c r="M58" s="1">
        <v>2</v>
      </c>
      <c r="N58" s="1">
        <v>0</v>
      </c>
      <c r="O58" s="1">
        <v>0</v>
      </c>
      <c r="P58" s="1">
        <v>5</v>
      </c>
      <c r="Q58" s="36">
        <f t="shared" si="3"/>
        <v>5</v>
      </c>
      <c r="R58" s="1">
        <v>0</v>
      </c>
      <c r="S58" s="1" t="s">
        <v>1</v>
      </c>
      <c r="T58">
        <v>100</v>
      </c>
      <c r="V58" s="11" t="s">
        <v>899</v>
      </c>
      <c r="W58" s="1" t="s">
        <v>900</v>
      </c>
      <c r="X58" s="1"/>
      <c r="Y58" s="1" t="s">
        <v>2</v>
      </c>
      <c r="Z58" s="1"/>
      <c r="AA58" s="1">
        <v>11000007</v>
      </c>
      <c r="AB58" s="1">
        <v>55</v>
      </c>
      <c r="AC58" s="27">
        <v>0</v>
      </c>
      <c r="AD58" s="27">
        <v>0</v>
      </c>
      <c r="AE58" s="25">
        <v>0</v>
      </c>
    </row>
    <row r="59" spans="1:31" ht="60" x14ac:dyDescent="0.15">
      <c r="A59">
        <v>53000056</v>
      </c>
      <c r="B59" s="8" t="s">
        <v>77</v>
      </c>
      <c r="C59" s="1" t="s">
        <v>247</v>
      </c>
      <c r="D59" s="25" t="s">
        <v>529</v>
      </c>
      <c r="E59" s="1">
        <v>2</v>
      </c>
      <c r="F59">
        <v>202</v>
      </c>
      <c r="G59" s="1">
        <v>0</v>
      </c>
      <c r="H59" s="41">
        <f t="shared" si="2"/>
        <v>1</v>
      </c>
      <c r="I59" s="1">
        <v>2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36">
        <f t="shared" si="3"/>
        <v>0</v>
      </c>
      <c r="R59" s="1">
        <v>0</v>
      </c>
      <c r="S59" s="15" t="s">
        <v>881</v>
      </c>
      <c r="T59">
        <v>100</v>
      </c>
      <c r="V59" s="11" t="s">
        <v>880</v>
      </c>
      <c r="W59" s="1" t="s">
        <v>879</v>
      </c>
      <c r="X59" s="1">
        <v>300</v>
      </c>
      <c r="Y59" s="1" t="s">
        <v>78</v>
      </c>
      <c r="Z59" s="1"/>
      <c r="AA59" s="1">
        <v>11000009</v>
      </c>
      <c r="AB59" s="1">
        <v>56</v>
      </c>
      <c r="AC59" s="27">
        <v>0</v>
      </c>
      <c r="AD59" s="27">
        <v>0</v>
      </c>
      <c r="AE59" s="25">
        <v>0</v>
      </c>
    </row>
    <row r="60" spans="1:31" ht="24" x14ac:dyDescent="0.15">
      <c r="A60">
        <v>53000057</v>
      </c>
      <c r="B60" s="8" t="s">
        <v>79</v>
      </c>
      <c r="C60" s="7" t="s">
        <v>296</v>
      </c>
      <c r="D60" s="25" t="s">
        <v>478</v>
      </c>
      <c r="E60" s="1">
        <v>1</v>
      </c>
      <c r="F60">
        <v>202</v>
      </c>
      <c r="G60" s="1">
        <v>6</v>
      </c>
      <c r="H60" s="41">
        <f t="shared" si="2"/>
        <v>2</v>
      </c>
      <c r="I60" s="1">
        <v>1</v>
      </c>
      <c r="J60" s="1">
        <v>0</v>
      </c>
      <c r="K60" s="1">
        <v>0</v>
      </c>
      <c r="L60" s="1">
        <v>0</v>
      </c>
      <c r="M60" s="1">
        <v>3</v>
      </c>
      <c r="N60" s="1">
        <v>0</v>
      </c>
      <c r="O60" s="1">
        <v>0</v>
      </c>
      <c r="P60" s="1">
        <v>2</v>
      </c>
      <c r="Q60" s="36">
        <f t="shared" si="3"/>
        <v>2</v>
      </c>
      <c r="R60" s="1">
        <v>100</v>
      </c>
      <c r="S60" s="1" t="s">
        <v>384</v>
      </c>
      <c r="T60">
        <v>100</v>
      </c>
      <c r="V60" s="11" t="s">
        <v>786</v>
      </c>
      <c r="W60" s="1" t="s">
        <v>479</v>
      </c>
      <c r="X60" s="1">
        <v>201</v>
      </c>
      <c r="Y60" s="1" t="s">
        <v>477</v>
      </c>
      <c r="Z60" s="1"/>
      <c r="AA60" s="1">
        <v>11000009</v>
      </c>
      <c r="AB60" s="1">
        <v>57</v>
      </c>
      <c r="AC60" s="27">
        <v>0</v>
      </c>
      <c r="AD60" s="27">
        <v>0</v>
      </c>
      <c r="AE60" s="25">
        <v>0</v>
      </c>
    </row>
    <row r="61" spans="1:31" ht="36" x14ac:dyDescent="0.15">
      <c r="A61">
        <v>53000058</v>
      </c>
      <c r="B61" s="8" t="s">
        <v>523</v>
      </c>
      <c r="C61" s="1" t="s">
        <v>526</v>
      </c>
      <c r="D61" s="25" t="s">
        <v>396</v>
      </c>
      <c r="E61" s="1">
        <v>3</v>
      </c>
      <c r="F61">
        <v>200</v>
      </c>
      <c r="G61" s="1">
        <v>0</v>
      </c>
      <c r="H61" s="41">
        <f t="shared" si="2"/>
        <v>1</v>
      </c>
      <c r="I61" s="1">
        <v>3</v>
      </c>
      <c r="J61" s="1">
        <v>0</v>
      </c>
      <c r="K61" s="1">
        <v>80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36">
        <f t="shared" si="3"/>
        <v>0</v>
      </c>
      <c r="R61" s="1">
        <v>0</v>
      </c>
      <c r="S61" s="1" t="s">
        <v>661</v>
      </c>
      <c r="T61">
        <v>100</v>
      </c>
      <c r="V61" s="11" t="s">
        <v>787</v>
      </c>
      <c r="W61" s="7" t="s">
        <v>673</v>
      </c>
      <c r="X61" s="7"/>
      <c r="Y61" s="1" t="s">
        <v>15</v>
      </c>
      <c r="Z61" s="1"/>
      <c r="AA61" s="1">
        <v>11000002</v>
      </c>
      <c r="AB61" s="1">
        <v>58</v>
      </c>
      <c r="AC61" s="27">
        <v>0</v>
      </c>
      <c r="AD61" s="27">
        <v>0</v>
      </c>
      <c r="AE61" s="25">
        <v>0</v>
      </c>
    </row>
    <row r="62" spans="1:31" ht="36" x14ac:dyDescent="0.15">
      <c r="A62">
        <v>53000059</v>
      </c>
      <c r="B62" s="8" t="s">
        <v>81</v>
      </c>
      <c r="C62" s="1" t="s">
        <v>248</v>
      </c>
      <c r="D62" s="25" t="s">
        <v>557</v>
      </c>
      <c r="E62" s="1">
        <v>2</v>
      </c>
      <c r="F62">
        <v>202</v>
      </c>
      <c r="G62" s="1">
        <v>0</v>
      </c>
      <c r="H62" s="41">
        <f t="shared" si="2"/>
        <v>2</v>
      </c>
      <c r="I62" s="1">
        <v>2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80</v>
      </c>
      <c r="P62" s="1">
        <v>3</v>
      </c>
      <c r="Q62" s="36">
        <f t="shared" si="3"/>
        <v>3</v>
      </c>
      <c r="R62" s="1">
        <v>0</v>
      </c>
      <c r="S62" s="7" t="s">
        <v>300</v>
      </c>
      <c r="T62">
        <v>100</v>
      </c>
      <c r="V62" s="11" t="s">
        <v>849</v>
      </c>
      <c r="W62" s="7" t="s">
        <v>607</v>
      </c>
      <c r="X62" s="7">
        <v>200</v>
      </c>
      <c r="Y62" s="1" t="s">
        <v>82</v>
      </c>
      <c r="Z62" s="1"/>
      <c r="AA62" s="1">
        <v>11000005</v>
      </c>
      <c r="AB62" s="1">
        <v>59</v>
      </c>
      <c r="AC62" s="27">
        <v>0</v>
      </c>
      <c r="AD62" s="27">
        <v>0</v>
      </c>
      <c r="AE62" s="25">
        <v>0</v>
      </c>
    </row>
    <row r="63" spans="1:31" ht="60" x14ac:dyDescent="0.15">
      <c r="A63">
        <v>53000060</v>
      </c>
      <c r="B63" s="8" t="s">
        <v>83</v>
      </c>
      <c r="C63" s="1" t="s">
        <v>249</v>
      </c>
      <c r="D63" s="25" t="s">
        <v>557</v>
      </c>
      <c r="E63" s="1">
        <v>1</v>
      </c>
      <c r="F63">
        <v>202</v>
      </c>
      <c r="G63" s="1">
        <v>0</v>
      </c>
      <c r="H63" s="41">
        <f t="shared" si="2"/>
        <v>1</v>
      </c>
      <c r="I63" s="1">
        <v>1</v>
      </c>
      <c r="J63" s="1">
        <v>0</v>
      </c>
      <c r="K63" s="1">
        <v>0</v>
      </c>
      <c r="L63" s="1">
        <v>0</v>
      </c>
      <c r="M63" s="1">
        <v>0</v>
      </c>
      <c r="N63" s="1">
        <v>30</v>
      </c>
      <c r="O63" s="1">
        <v>0</v>
      </c>
      <c r="P63" s="1">
        <v>-3</v>
      </c>
      <c r="Q63" s="36">
        <f t="shared" si="3"/>
        <v>-3</v>
      </c>
      <c r="R63" s="1">
        <v>0</v>
      </c>
      <c r="S63" s="1" t="s">
        <v>14</v>
      </c>
      <c r="T63">
        <v>100</v>
      </c>
      <c r="V63" s="11" t="s">
        <v>788</v>
      </c>
      <c r="W63" s="1" t="s">
        <v>380</v>
      </c>
      <c r="X63" s="1">
        <v>200</v>
      </c>
      <c r="Y63" s="1" t="s">
        <v>82</v>
      </c>
      <c r="Z63" s="1"/>
      <c r="AA63" s="1">
        <v>11000007</v>
      </c>
      <c r="AB63" s="1">
        <v>60</v>
      </c>
      <c r="AC63" s="27">
        <v>0</v>
      </c>
      <c r="AD63" s="27">
        <v>0</v>
      </c>
      <c r="AE63" s="25">
        <v>0</v>
      </c>
    </row>
    <row r="64" spans="1:31" ht="48" x14ac:dyDescent="0.15">
      <c r="A64">
        <v>53000061</v>
      </c>
      <c r="B64" s="8" t="s">
        <v>84</v>
      </c>
      <c r="C64" s="1" t="s">
        <v>250</v>
      </c>
      <c r="D64" s="25" t="s">
        <v>562</v>
      </c>
      <c r="E64" s="1">
        <v>4</v>
      </c>
      <c r="F64">
        <v>201</v>
      </c>
      <c r="G64" s="1">
        <v>5</v>
      </c>
      <c r="H64" s="41">
        <f t="shared" si="2"/>
        <v>2</v>
      </c>
      <c r="I64" s="1">
        <v>4</v>
      </c>
      <c r="J64" s="1">
        <v>0</v>
      </c>
      <c r="K64" s="1">
        <v>30</v>
      </c>
      <c r="L64" s="1">
        <v>0</v>
      </c>
      <c r="M64" s="1">
        <v>0</v>
      </c>
      <c r="N64" s="1">
        <v>0</v>
      </c>
      <c r="O64" s="1">
        <v>0</v>
      </c>
      <c r="P64" s="1">
        <v>3</v>
      </c>
      <c r="Q64" s="36">
        <f t="shared" si="3"/>
        <v>3</v>
      </c>
      <c r="R64" s="1">
        <v>0</v>
      </c>
      <c r="S64" s="1" t="s">
        <v>85</v>
      </c>
      <c r="T64">
        <v>100</v>
      </c>
      <c r="V64" s="11" t="s">
        <v>789</v>
      </c>
      <c r="W64" s="7" t="s">
        <v>345</v>
      </c>
      <c r="X64" s="7">
        <v>203</v>
      </c>
      <c r="Y64" s="1" t="s">
        <v>15</v>
      </c>
      <c r="Z64" s="1"/>
      <c r="AA64" s="1">
        <v>11000007</v>
      </c>
      <c r="AB64" s="1">
        <v>61</v>
      </c>
      <c r="AC64" s="27">
        <v>0</v>
      </c>
      <c r="AD64" s="27">
        <v>0</v>
      </c>
      <c r="AE64" s="25">
        <v>0</v>
      </c>
    </row>
    <row r="65" spans="1:31" ht="24" x14ac:dyDescent="0.15">
      <c r="A65">
        <v>53000062</v>
      </c>
      <c r="B65" s="8" t="s">
        <v>86</v>
      </c>
      <c r="C65" s="1" t="s">
        <v>251</v>
      </c>
      <c r="D65" s="25" t="s">
        <v>557</v>
      </c>
      <c r="E65" s="1">
        <v>1</v>
      </c>
      <c r="F65">
        <v>200</v>
      </c>
      <c r="G65" s="1">
        <v>0</v>
      </c>
      <c r="H65" s="41">
        <f t="shared" si="2"/>
        <v>1</v>
      </c>
      <c r="I65" s="1">
        <v>1</v>
      </c>
      <c r="J65" s="1">
        <v>0</v>
      </c>
      <c r="K65" s="1">
        <v>0</v>
      </c>
      <c r="L65" s="1">
        <v>4</v>
      </c>
      <c r="M65" s="1">
        <v>0</v>
      </c>
      <c r="N65" s="1">
        <v>0</v>
      </c>
      <c r="O65" s="1">
        <v>0</v>
      </c>
      <c r="P65" s="1">
        <v>-3</v>
      </c>
      <c r="Q65" s="36">
        <f t="shared" si="3"/>
        <v>-3</v>
      </c>
      <c r="R65" s="1">
        <v>0</v>
      </c>
      <c r="S65" s="1" t="s">
        <v>6</v>
      </c>
      <c r="T65">
        <v>100</v>
      </c>
      <c r="V65" s="11" t="s">
        <v>835</v>
      </c>
      <c r="W65" s="7" t="s">
        <v>329</v>
      </c>
      <c r="X65" s="7">
        <v>100</v>
      </c>
      <c r="Y65" s="1" t="s">
        <v>87</v>
      </c>
      <c r="Z65" s="1"/>
      <c r="AA65" s="1">
        <v>11000003</v>
      </c>
      <c r="AB65" s="1">
        <v>62</v>
      </c>
      <c r="AC65" s="27">
        <v>0</v>
      </c>
      <c r="AD65" s="27">
        <v>0</v>
      </c>
      <c r="AE65" s="25">
        <v>0</v>
      </c>
    </row>
    <row r="66" spans="1:31" x14ac:dyDescent="0.15">
      <c r="A66">
        <v>53000063</v>
      </c>
      <c r="B66" s="8" t="s">
        <v>88</v>
      </c>
      <c r="C66" s="1" t="s">
        <v>252</v>
      </c>
      <c r="D66" s="25" t="s">
        <v>481</v>
      </c>
      <c r="E66" s="1">
        <v>1</v>
      </c>
      <c r="F66">
        <v>202</v>
      </c>
      <c r="G66" s="1">
        <v>0</v>
      </c>
      <c r="H66" s="41">
        <f t="shared" si="2"/>
        <v>1</v>
      </c>
      <c r="I66" s="1">
        <v>1</v>
      </c>
      <c r="J66" s="1">
        <v>0</v>
      </c>
      <c r="K66" s="1">
        <v>0</v>
      </c>
      <c r="L66" s="1">
        <v>0</v>
      </c>
      <c r="M66" s="1">
        <v>3</v>
      </c>
      <c r="N66" s="1">
        <v>0</v>
      </c>
      <c r="O66" s="1">
        <v>0</v>
      </c>
      <c r="P66" s="1">
        <v>-1</v>
      </c>
      <c r="Q66" s="36">
        <f t="shared" si="3"/>
        <v>-1</v>
      </c>
      <c r="R66" s="1">
        <v>0</v>
      </c>
      <c r="S66" s="1" t="s">
        <v>1</v>
      </c>
      <c r="T66">
        <v>100</v>
      </c>
      <c r="V66" s="11" t="s">
        <v>790</v>
      </c>
      <c r="W66" s="7" t="s">
        <v>482</v>
      </c>
      <c r="X66" s="7"/>
      <c r="Y66" s="1" t="s">
        <v>89</v>
      </c>
      <c r="Z66" s="1"/>
      <c r="AA66" s="1">
        <v>11000001</v>
      </c>
      <c r="AB66" s="1">
        <v>63</v>
      </c>
      <c r="AC66" s="27">
        <v>0</v>
      </c>
      <c r="AD66" s="27">
        <v>0</v>
      </c>
      <c r="AE66" s="25">
        <v>0</v>
      </c>
    </row>
    <row r="67" spans="1:31" ht="72" x14ac:dyDescent="0.15">
      <c r="A67">
        <v>53000064</v>
      </c>
      <c r="B67" s="8" t="s">
        <v>90</v>
      </c>
      <c r="C67" s="1" t="s">
        <v>253</v>
      </c>
      <c r="D67" s="25" t="s">
        <v>529</v>
      </c>
      <c r="E67" s="1">
        <v>2</v>
      </c>
      <c r="F67">
        <v>202</v>
      </c>
      <c r="G67" s="1">
        <v>0</v>
      </c>
      <c r="H67" s="41">
        <f t="shared" si="2"/>
        <v>2</v>
      </c>
      <c r="I67" s="1">
        <v>2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2</v>
      </c>
      <c r="Q67" s="36">
        <f t="shared" si="3"/>
        <v>2</v>
      </c>
      <c r="R67" s="1">
        <v>10</v>
      </c>
      <c r="S67" s="1" t="s">
        <v>910</v>
      </c>
      <c r="T67">
        <v>100</v>
      </c>
      <c r="V67" s="11" t="s">
        <v>908</v>
      </c>
      <c r="W67" s="7" t="s">
        <v>909</v>
      </c>
      <c r="X67" s="7"/>
      <c r="Y67" s="1" t="s">
        <v>91</v>
      </c>
      <c r="Z67" s="1" t="s">
        <v>91</v>
      </c>
      <c r="AA67" s="1">
        <v>11000006</v>
      </c>
      <c r="AB67" s="1">
        <v>64</v>
      </c>
      <c r="AC67" s="27">
        <v>0</v>
      </c>
      <c r="AD67" s="27">
        <v>0</v>
      </c>
      <c r="AE67" s="25">
        <v>0</v>
      </c>
    </row>
    <row r="68" spans="1:31" ht="48" x14ac:dyDescent="0.15">
      <c r="A68">
        <v>53000065</v>
      </c>
      <c r="B68" s="9" t="s">
        <v>195</v>
      </c>
      <c r="C68" s="1" t="s">
        <v>196</v>
      </c>
      <c r="D68" s="25" t="s">
        <v>748</v>
      </c>
      <c r="E68" s="1">
        <v>6</v>
      </c>
      <c r="F68">
        <v>201</v>
      </c>
      <c r="G68" s="1">
        <v>5</v>
      </c>
      <c r="H68" s="41">
        <f t="shared" ref="H68:H99" si="4">IF(AND(Q68&gt;=13,Q68&lt;=16),5,IF(AND(Q68&gt;=9,Q68&lt;=12),4,IF(AND(Q68&gt;=5,Q68&lt;=8),3,IF(AND(Q68&gt;=1,Q68&lt;=4),2,IF(AND(Q68&gt;=-3,Q68&lt;=0),1,IF(AND(Q68&gt;=-5,Q68&lt;=-4),0,6))))))</f>
        <v>4</v>
      </c>
      <c r="I68" s="1">
        <v>6</v>
      </c>
      <c r="J68" s="1">
        <v>100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9</v>
      </c>
      <c r="Q68" s="36">
        <f t="shared" ref="Q68:Q99" si="5">T68-100+P68</f>
        <v>9</v>
      </c>
      <c r="R68" s="1">
        <v>0</v>
      </c>
      <c r="S68" s="1" t="s">
        <v>47</v>
      </c>
      <c r="T68">
        <v>100</v>
      </c>
      <c r="V68" s="11" t="s">
        <v>791</v>
      </c>
      <c r="W68" s="1" t="s">
        <v>386</v>
      </c>
      <c r="X68" s="1"/>
      <c r="Y68" s="1" t="s">
        <v>92</v>
      </c>
      <c r="Z68" s="1"/>
      <c r="AA68" s="1">
        <v>11000007</v>
      </c>
      <c r="AB68" s="1">
        <v>65</v>
      </c>
      <c r="AC68" s="27">
        <v>0</v>
      </c>
      <c r="AD68" s="27">
        <v>0</v>
      </c>
      <c r="AE68" s="25">
        <v>0</v>
      </c>
    </row>
    <row r="69" spans="1:31" ht="36" x14ac:dyDescent="0.15">
      <c r="A69">
        <v>53000066</v>
      </c>
      <c r="B69" s="8" t="s">
        <v>93</v>
      </c>
      <c r="C69" s="1" t="s">
        <v>254</v>
      </c>
      <c r="D69" s="25" t="s">
        <v>462</v>
      </c>
      <c r="E69" s="1">
        <v>2</v>
      </c>
      <c r="F69">
        <v>202</v>
      </c>
      <c r="G69" s="1">
        <v>0</v>
      </c>
      <c r="H69" s="41">
        <f t="shared" si="4"/>
        <v>1</v>
      </c>
      <c r="I69" s="1">
        <v>1</v>
      </c>
      <c r="J69" s="1">
        <v>0</v>
      </c>
      <c r="K69" s="1">
        <v>0</v>
      </c>
      <c r="L69" s="1">
        <v>0</v>
      </c>
      <c r="M69" s="1">
        <v>0</v>
      </c>
      <c r="N69" s="1">
        <v>20</v>
      </c>
      <c r="O69" s="1">
        <v>0</v>
      </c>
      <c r="P69" s="1">
        <v>15</v>
      </c>
      <c r="Q69" s="36">
        <f t="shared" si="5"/>
        <v>0</v>
      </c>
      <c r="R69" s="1">
        <v>12</v>
      </c>
      <c r="S69" s="1" t="s">
        <v>28</v>
      </c>
      <c r="T69">
        <v>85</v>
      </c>
      <c r="V69" s="11" t="s">
        <v>836</v>
      </c>
      <c r="W69" s="1" t="s">
        <v>719</v>
      </c>
      <c r="X69" s="1"/>
      <c r="Y69" s="1" t="s">
        <v>4</v>
      </c>
      <c r="Z69" s="1"/>
      <c r="AA69" s="1">
        <v>11000008</v>
      </c>
      <c r="AB69" s="1">
        <v>66</v>
      </c>
      <c r="AC69" s="27">
        <v>0</v>
      </c>
      <c r="AD69" s="27">
        <v>0</v>
      </c>
      <c r="AE69" s="25">
        <v>0</v>
      </c>
    </row>
    <row r="70" spans="1:31" ht="36" x14ac:dyDescent="0.15">
      <c r="A70">
        <v>53000067</v>
      </c>
      <c r="B70" s="9" t="s">
        <v>197</v>
      </c>
      <c r="C70" s="1" t="s">
        <v>255</v>
      </c>
      <c r="D70" s="25" t="s">
        <v>566</v>
      </c>
      <c r="E70" s="1">
        <v>3</v>
      </c>
      <c r="F70">
        <v>200</v>
      </c>
      <c r="G70" s="1">
        <v>0</v>
      </c>
      <c r="H70" s="41">
        <f t="shared" si="4"/>
        <v>2</v>
      </c>
      <c r="I70" s="1">
        <v>3</v>
      </c>
      <c r="J70" s="1">
        <v>50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1</v>
      </c>
      <c r="Q70" s="36">
        <f t="shared" si="5"/>
        <v>1</v>
      </c>
      <c r="R70" s="1">
        <v>0</v>
      </c>
      <c r="S70" s="1" t="s">
        <v>6</v>
      </c>
      <c r="T70">
        <v>100</v>
      </c>
      <c r="V70" s="11" t="s">
        <v>896</v>
      </c>
      <c r="W70" s="7" t="s">
        <v>547</v>
      </c>
      <c r="X70" s="7">
        <v>100</v>
      </c>
      <c r="Y70" s="1" t="s">
        <v>94</v>
      </c>
      <c r="Z70" s="1"/>
      <c r="AA70" s="1">
        <v>11000007</v>
      </c>
      <c r="AB70" s="1">
        <v>67</v>
      </c>
      <c r="AC70" s="27">
        <v>0</v>
      </c>
      <c r="AD70" s="27">
        <v>0</v>
      </c>
      <c r="AE70" s="25">
        <v>0</v>
      </c>
    </row>
    <row r="71" spans="1:31" ht="72" x14ac:dyDescent="0.15">
      <c r="A71">
        <v>53000068</v>
      </c>
      <c r="B71" s="8" t="s">
        <v>95</v>
      </c>
      <c r="C71" s="1" t="s">
        <v>256</v>
      </c>
      <c r="D71" s="25" t="s">
        <v>902</v>
      </c>
      <c r="E71" s="1">
        <v>2</v>
      </c>
      <c r="F71">
        <v>201</v>
      </c>
      <c r="G71" s="1">
        <v>0</v>
      </c>
      <c r="H71" s="41">
        <f t="shared" si="4"/>
        <v>1</v>
      </c>
      <c r="I71" s="1">
        <v>2</v>
      </c>
      <c r="J71" s="1">
        <v>0</v>
      </c>
      <c r="K71" s="1">
        <v>0</v>
      </c>
      <c r="L71" s="1">
        <v>3</v>
      </c>
      <c r="M71" s="1">
        <v>0</v>
      </c>
      <c r="N71" s="1">
        <v>0</v>
      </c>
      <c r="O71" s="1">
        <v>0</v>
      </c>
      <c r="P71" s="1">
        <v>0</v>
      </c>
      <c r="Q71" s="36">
        <f t="shared" si="5"/>
        <v>0</v>
      </c>
      <c r="R71" s="1">
        <v>40</v>
      </c>
      <c r="S71" s="7" t="s">
        <v>303</v>
      </c>
      <c r="T71">
        <v>100</v>
      </c>
      <c r="V71" s="11" t="s">
        <v>837</v>
      </c>
      <c r="W71" s="7" t="s">
        <v>486</v>
      </c>
      <c r="X71" s="7">
        <v>102</v>
      </c>
      <c r="Y71" s="1" t="s">
        <v>96</v>
      </c>
      <c r="Z71" s="1" t="s">
        <v>96</v>
      </c>
      <c r="AA71" s="1">
        <v>11000003</v>
      </c>
      <c r="AB71" s="1">
        <v>68</v>
      </c>
      <c r="AC71" s="27">
        <v>0</v>
      </c>
      <c r="AD71" s="27">
        <v>0</v>
      </c>
      <c r="AE71" s="25">
        <v>0</v>
      </c>
    </row>
    <row r="72" spans="1:31" ht="72" x14ac:dyDescent="0.15">
      <c r="A72">
        <v>53000069</v>
      </c>
      <c r="B72" s="8" t="s">
        <v>97</v>
      </c>
      <c r="C72" s="1" t="s">
        <v>199</v>
      </c>
      <c r="D72" s="25" t="s">
        <v>557</v>
      </c>
      <c r="E72" s="1">
        <v>2</v>
      </c>
      <c r="F72">
        <v>200</v>
      </c>
      <c r="G72" s="1">
        <v>0</v>
      </c>
      <c r="H72" s="41">
        <f t="shared" si="4"/>
        <v>2</v>
      </c>
      <c r="I72" s="1">
        <v>2</v>
      </c>
      <c r="J72" s="1">
        <v>0</v>
      </c>
      <c r="K72" s="1">
        <v>0</v>
      </c>
      <c r="L72" s="1">
        <v>0</v>
      </c>
      <c r="M72" s="1">
        <v>30</v>
      </c>
      <c r="N72" s="1">
        <v>0</v>
      </c>
      <c r="O72" s="1">
        <v>50</v>
      </c>
      <c r="P72" s="1">
        <v>3</v>
      </c>
      <c r="Q72" s="36">
        <f t="shared" si="5"/>
        <v>3</v>
      </c>
      <c r="R72" s="1">
        <v>0</v>
      </c>
      <c r="S72" s="1" t="s">
        <v>6</v>
      </c>
      <c r="T72">
        <v>100</v>
      </c>
      <c r="V72" s="11" t="s">
        <v>874</v>
      </c>
      <c r="W72" s="7" t="s">
        <v>606</v>
      </c>
      <c r="X72" s="7">
        <v>100</v>
      </c>
      <c r="Y72" s="1" t="s">
        <v>587</v>
      </c>
      <c r="Z72" s="1"/>
      <c r="AA72" s="1">
        <v>11000009</v>
      </c>
      <c r="AB72" s="1">
        <v>69</v>
      </c>
      <c r="AC72" s="27">
        <v>0</v>
      </c>
      <c r="AD72" s="27">
        <v>0</v>
      </c>
      <c r="AE72" s="25">
        <v>0</v>
      </c>
    </row>
    <row r="73" spans="1:31" ht="36" x14ac:dyDescent="0.15">
      <c r="A73">
        <v>53000070</v>
      </c>
      <c r="B73" s="8" t="s">
        <v>99</v>
      </c>
      <c r="C73" s="1" t="s">
        <v>201</v>
      </c>
      <c r="D73" s="25" t="s">
        <v>557</v>
      </c>
      <c r="E73" s="1">
        <v>2</v>
      </c>
      <c r="F73">
        <v>200</v>
      </c>
      <c r="G73" s="1">
        <v>0</v>
      </c>
      <c r="H73" s="41">
        <f t="shared" si="4"/>
        <v>1</v>
      </c>
      <c r="I73" s="1">
        <v>2</v>
      </c>
      <c r="J73" s="1">
        <v>0</v>
      </c>
      <c r="K73" s="1">
        <v>0</v>
      </c>
      <c r="L73" s="1">
        <v>0</v>
      </c>
      <c r="M73" s="1">
        <v>60</v>
      </c>
      <c r="N73" s="1">
        <v>0</v>
      </c>
      <c r="O73" s="1">
        <v>0</v>
      </c>
      <c r="P73" s="1">
        <v>0</v>
      </c>
      <c r="Q73" s="36">
        <f t="shared" si="5"/>
        <v>0</v>
      </c>
      <c r="R73" s="1">
        <v>0</v>
      </c>
      <c r="S73" s="1" t="s">
        <v>6</v>
      </c>
      <c r="T73">
        <v>100</v>
      </c>
      <c r="V73" s="11" t="s">
        <v>875</v>
      </c>
      <c r="W73" s="7" t="s">
        <v>487</v>
      </c>
      <c r="X73" s="7">
        <v>100</v>
      </c>
      <c r="Y73" s="1" t="s">
        <v>100</v>
      </c>
      <c r="Z73" s="1"/>
      <c r="AA73" s="1">
        <v>11000007</v>
      </c>
      <c r="AB73" s="1">
        <v>70</v>
      </c>
      <c r="AC73" s="27">
        <v>0</v>
      </c>
      <c r="AD73" s="27">
        <v>0</v>
      </c>
      <c r="AE73" s="25">
        <v>0</v>
      </c>
    </row>
    <row r="74" spans="1:31" ht="72" x14ac:dyDescent="0.15">
      <c r="A74">
        <v>53000071</v>
      </c>
      <c r="B74" s="8" t="s">
        <v>101</v>
      </c>
      <c r="C74" s="1" t="s">
        <v>198</v>
      </c>
      <c r="D74" s="25" t="s">
        <v>751</v>
      </c>
      <c r="E74" s="1">
        <v>4</v>
      </c>
      <c r="F74">
        <v>201</v>
      </c>
      <c r="G74" s="1">
        <v>4</v>
      </c>
      <c r="H74" s="41">
        <f t="shared" si="4"/>
        <v>3</v>
      </c>
      <c r="I74" s="1">
        <v>4</v>
      </c>
      <c r="J74" s="1">
        <v>0</v>
      </c>
      <c r="K74" s="1">
        <v>0</v>
      </c>
      <c r="L74" s="1">
        <v>0</v>
      </c>
      <c r="M74" s="1">
        <v>0</v>
      </c>
      <c r="N74" s="1">
        <v>65</v>
      </c>
      <c r="O74" s="1">
        <v>0</v>
      </c>
      <c r="P74" s="1">
        <v>2</v>
      </c>
      <c r="Q74" s="36">
        <f t="shared" si="5"/>
        <v>5</v>
      </c>
      <c r="R74" s="1">
        <v>12</v>
      </c>
      <c r="S74" s="7" t="s">
        <v>302</v>
      </c>
      <c r="T74">
        <v>103</v>
      </c>
      <c r="V74" s="11" t="s">
        <v>792</v>
      </c>
      <c r="W74" s="7" t="s">
        <v>496</v>
      </c>
      <c r="X74" s="7">
        <v>102</v>
      </c>
      <c r="Y74" s="1" t="s">
        <v>102</v>
      </c>
      <c r="Z74" s="1" t="s">
        <v>102</v>
      </c>
      <c r="AA74" s="1">
        <v>11000007</v>
      </c>
      <c r="AB74" s="1">
        <v>71</v>
      </c>
      <c r="AC74" s="27">
        <v>0</v>
      </c>
      <c r="AD74" s="27">
        <v>0</v>
      </c>
      <c r="AE74" s="25">
        <v>0</v>
      </c>
    </row>
    <row r="75" spans="1:31" ht="60" x14ac:dyDescent="0.15">
      <c r="A75">
        <v>53000072</v>
      </c>
      <c r="B75" s="8" t="s">
        <v>103</v>
      </c>
      <c r="C75" s="1" t="s">
        <v>257</v>
      </c>
      <c r="D75" s="25" t="s">
        <v>557</v>
      </c>
      <c r="E75" s="1">
        <v>3</v>
      </c>
      <c r="F75">
        <v>200</v>
      </c>
      <c r="G75" s="1">
        <v>0</v>
      </c>
      <c r="H75" s="41">
        <f t="shared" si="4"/>
        <v>2</v>
      </c>
      <c r="I75" s="1">
        <v>3</v>
      </c>
      <c r="J75" s="1">
        <v>0</v>
      </c>
      <c r="K75" s="1">
        <v>0</v>
      </c>
      <c r="L75" s="1">
        <v>1</v>
      </c>
      <c r="M75" s="1">
        <v>0</v>
      </c>
      <c r="N75" s="1">
        <v>30</v>
      </c>
      <c r="O75" s="1">
        <v>0</v>
      </c>
      <c r="P75" s="1">
        <v>2</v>
      </c>
      <c r="Q75" s="36">
        <f t="shared" si="5"/>
        <v>4</v>
      </c>
      <c r="R75" s="1">
        <v>0</v>
      </c>
      <c r="S75" s="1" t="s">
        <v>6</v>
      </c>
      <c r="T75">
        <v>102</v>
      </c>
      <c r="V75" s="11" t="s">
        <v>838</v>
      </c>
      <c r="W75" s="1" t="s">
        <v>495</v>
      </c>
      <c r="X75" s="1">
        <v>100</v>
      </c>
      <c r="Y75" s="1" t="s">
        <v>104</v>
      </c>
      <c r="Z75" s="1"/>
      <c r="AA75" s="1">
        <v>11000008</v>
      </c>
      <c r="AB75" s="1">
        <v>72</v>
      </c>
      <c r="AC75" s="27">
        <v>0</v>
      </c>
      <c r="AD75" s="27">
        <v>0</v>
      </c>
      <c r="AE75" s="25">
        <v>0</v>
      </c>
    </row>
    <row r="76" spans="1:31" ht="48" x14ac:dyDescent="0.15">
      <c r="A76">
        <v>53000073</v>
      </c>
      <c r="B76" s="8" t="s">
        <v>105</v>
      </c>
      <c r="C76" s="1" t="s">
        <v>258</v>
      </c>
      <c r="D76" s="25" t="s">
        <v>751</v>
      </c>
      <c r="E76" s="1">
        <v>3</v>
      </c>
      <c r="F76">
        <v>201</v>
      </c>
      <c r="G76" s="1">
        <v>5</v>
      </c>
      <c r="H76" s="41">
        <f t="shared" si="4"/>
        <v>2</v>
      </c>
      <c r="I76" s="1">
        <v>3</v>
      </c>
      <c r="J76" s="1">
        <v>0</v>
      </c>
      <c r="K76" s="1">
        <v>0</v>
      </c>
      <c r="L76" s="1">
        <v>3</v>
      </c>
      <c r="M76" s="1">
        <v>0</v>
      </c>
      <c r="N76" s="1">
        <v>0</v>
      </c>
      <c r="O76" s="1">
        <v>0</v>
      </c>
      <c r="P76" s="1">
        <v>3</v>
      </c>
      <c r="Q76" s="36">
        <f t="shared" si="5"/>
        <v>3</v>
      </c>
      <c r="R76" s="1">
        <v>0</v>
      </c>
      <c r="S76" s="1" t="s">
        <v>47</v>
      </c>
      <c r="T76">
        <v>100</v>
      </c>
      <c r="V76" s="11" t="s">
        <v>839</v>
      </c>
      <c r="W76" s="7" t="s">
        <v>463</v>
      </c>
      <c r="X76" s="7"/>
      <c r="Y76" s="1" t="s">
        <v>106</v>
      </c>
      <c r="Z76" s="1"/>
      <c r="AA76" s="1">
        <v>11000008</v>
      </c>
      <c r="AB76" s="1">
        <v>73</v>
      </c>
      <c r="AC76" s="27">
        <v>0</v>
      </c>
      <c r="AD76" s="27">
        <v>0</v>
      </c>
      <c r="AE76" s="25">
        <v>0</v>
      </c>
    </row>
    <row r="77" spans="1:31" ht="48" x14ac:dyDescent="0.15">
      <c r="A77">
        <v>53000074</v>
      </c>
      <c r="B77" s="8" t="s">
        <v>107</v>
      </c>
      <c r="C77" s="7" t="s">
        <v>295</v>
      </c>
      <c r="D77" s="25" t="s">
        <v>570</v>
      </c>
      <c r="E77" s="1">
        <v>3</v>
      </c>
      <c r="F77">
        <v>200</v>
      </c>
      <c r="G77" s="1">
        <v>6</v>
      </c>
      <c r="H77" s="41">
        <f t="shared" si="4"/>
        <v>2</v>
      </c>
      <c r="I77" s="1">
        <v>3</v>
      </c>
      <c r="J77" s="1">
        <v>15</v>
      </c>
      <c r="K77" s="1">
        <v>0</v>
      </c>
      <c r="L77" s="1">
        <v>0</v>
      </c>
      <c r="M77" s="1">
        <v>0</v>
      </c>
      <c r="N77" s="1">
        <v>65</v>
      </c>
      <c r="O77" s="1">
        <v>0</v>
      </c>
      <c r="P77" s="1">
        <v>0</v>
      </c>
      <c r="Q77" s="36">
        <f t="shared" si="5"/>
        <v>3</v>
      </c>
      <c r="R77" s="1">
        <v>100</v>
      </c>
      <c r="S77" s="1" t="s">
        <v>6</v>
      </c>
      <c r="T77">
        <v>103</v>
      </c>
      <c r="V77" s="11" t="s">
        <v>897</v>
      </c>
      <c r="W77" s="7" t="s">
        <v>898</v>
      </c>
      <c r="X77" s="7">
        <v>100</v>
      </c>
      <c r="Y77" s="1" t="s">
        <v>108</v>
      </c>
      <c r="Z77" s="1"/>
      <c r="AA77" s="1">
        <v>11000009</v>
      </c>
      <c r="AB77" s="1">
        <v>74</v>
      </c>
      <c r="AC77" s="27">
        <v>0</v>
      </c>
      <c r="AD77" s="27">
        <v>0</v>
      </c>
      <c r="AE77" s="25">
        <v>0</v>
      </c>
    </row>
    <row r="78" spans="1:31" ht="120" x14ac:dyDescent="0.15">
      <c r="A78">
        <v>53000075</v>
      </c>
      <c r="B78" s="8" t="s">
        <v>109</v>
      </c>
      <c r="C78" s="1" t="s">
        <v>259</v>
      </c>
      <c r="D78" s="25" t="s">
        <v>557</v>
      </c>
      <c r="E78" s="1">
        <v>4</v>
      </c>
      <c r="F78">
        <v>200</v>
      </c>
      <c r="G78" s="1">
        <v>0</v>
      </c>
      <c r="H78" s="41">
        <f t="shared" si="4"/>
        <v>4</v>
      </c>
      <c r="I78" s="1">
        <v>4</v>
      </c>
      <c r="J78" s="1">
        <v>0</v>
      </c>
      <c r="K78" s="1">
        <v>0</v>
      </c>
      <c r="L78" s="1">
        <v>2</v>
      </c>
      <c r="M78" s="1">
        <v>0</v>
      </c>
      <c r="N78" s="1">
        <v>0</v>
      </c>
      <c r="O78" s="1">
        <v>0</v>
      </c>
      <c r="P78" s="1">
        <v>14</v>
      </c>
      <c r="Q78" s="36">
        <f t="shared" si="5"/>
        <v>9</v>
      </c>
      <c r="R78" s="1">
        <v>0</v>
      </c>
      <c r="S78" s="1" t="s">
        <v>6</v>
      </c>
      <c r="T78">
        <v>95</v>
      </c>
      <c r="V78" s="11" t="s">
        <v>867</v>
      </c>
      <c r="W78" s="7" t="s">
        <v>330</v>
      </c>
      <c r="X78" s="7">
        <v>100</v>
      </c>
      <c r="Y78" s="1" t="s">
        <v>110</v>
      </c>
      <c r="Z78" s="1"/>
      <c r="AA78" s="1">
        <v>11000001</v>
      </c>
      <c r="AB78" s="1">
        <v>75</v>
      </c>
      <c r="AC78" s="27">
        <v>0</v>
      </c>
      <c r="AD78" s="27">
        <v>0</v>
      </c>
      <c r="AE78" s="25">
        <v>0</v>
      </c>
    </row>
    <row r="79" spans="1:31" ht="72" x14ac:dyDescent="0.15">
      <c r="A79">
        <v>53000076</v>
      </c>
      <c r="B79" s="8" t="s">
        <v>111</v>
      </c>
      <c r="C79" s="1" t="s">
        <v>260</v>
      </c>
      <c r="D79" s="25" t="s">
        <v>571</v>
      </c>
      <c r="E79" s="1">
        <v>3</v>
      </c>
      <c r="F79">
        <v>201</v>
      </c>
      <c r="G79" s="1">
        <v>0</v>
      </c>
      <c r="H79" s="41">
        <f t="shared" si="4"/>
        <v>1</v>
      </c>
      <c r="I79" s="1">
        <v>3</v>
      </c>
      <c r="J79" s="1">
        <v>0</v>
      </c>
      <c r="K79" s="1">
        <v>0</v>
      </c>
      <c r="L79" s="1">
        <v>2</v>
      </c>
      <c r="M79" s="1">
        <v>0</v>
      </c>
      <c r="N79" s="1">
        <v>0</v>
      </c>
      <c r="O79" s="1">
        <v>0</v>
      </c>
      <c r="P79" s="1">
        <v>0</v>
      </c>
      <c r="Q79" s="36">
        <f t="shared" si="5"/>
        <v>0</v>
      </c>
      <c r="R79" s="1">
        <v>15</v>
      </c>
      <c r="S79" s="7" t="s">
        <v>302</v>
      </c>
      <c r="T79">
        <v>100</v>
      </c>
      <c r="V79" s="11" t="s">
        <v>840</v>
      </c>
      <c r="W79" s="7" t="s">
        <v>488</v>
      </c>
      <c r="X79" s="7">
        <v>102</v>
      </c>
      <c r="Y79" s="1" t="s">
        <v>112</v>
      </c>
      <c r="Z79" s="1" t="s">
        <v>112</v>
      </c>
      <c r="AA79" s="1">
        <v>11000007</v>
      </c>
      <c r="AB79" s="1">
        <v>76</v>
      </c>
      <c r="AC79" s="27">
        <v>0</v>
      </c>
      <c r="AD79" s="27">
        <v>0</v>
      </c>
      <c r="AE79" s="25">
        <v>0</v>
      </c>
    </row>
    <row r="80" spans="1:31" ht="48" x14ac:dyDescent="0.15">
      <c r="A80">
        <v>53000077</v>
      </c>
      <c r="B80" s="8" t="s">
        <v>113</v>
      </c>
      <c r="C80" s="1" t="s">
        <v>261</v>
      </c>
      <c r="D80" s="25" t="s">
        <v>557</v>
      </c>
      <c r="E80" s="1">
        <v>3</v>
      </c>
      <c r="F80">
        <v>201</v>
      </c>
      <c r="G80" s="1">
        <v>0</v>
      </c>
      <c r="H80" s="41">
        <f t="shared" si="4"/>
        <v>3</v>
      </c>
      <c r="I80" s="1">
        <v>3</v>
      </c>
      <c r="J80" s="1">
        <v>0</v>
      </c>
      <c r="K80" s="1">
        <v>0</v>
      </c>
      <c r="L80" s="1">
        <v>3</v>
      </c>
      <c r="M80" s="1">
        <v>0</v>
      </c>
      <c r="N80" s="1">
        <v>0</v>
      </c>
      <c r="O80" s="1">
        <v>0</v>
      </c>
      <c r="P80" s="1">
        <v>0</v>
      </c>
      <c r="Q80" s="36">
        <f t="shared" si="5"/>
        <v>7</v>
      </c>
      <c r="R80" s="1">
        <v>0</v>
      </c>
      <c r="S80" s="1" t="s">
        <v>47</v>
      </c>
      <c r="T80">
        <v>107</v>
      </c>
      <c r="V80" s="11" t="s">
        <v>841</v>
      </c>
      <c r="W80" s="7" t="s">
        <v>331</v>
      </c>
      <c r="X80" s="7"/>
      <c r="Y80" s="1" t="s">
        <v>9</v>
      </c>
      <c r="Z80" s="1"/>
      <c r="AA80" s="1">
        <v>11000009</v>
      </c>
      <c r="AB80" s="1">
        <v>77</v>
      </c>
      <c r="AC80" s="27">
        <v>0</v>
      </c>
      <c r="AD80" s="27">
        <v>0</v>
      </c>
      <c r="AE80" s="25">
        <v>0</v>
      </c>
    </row>
    <row r="81" spans="1:31" ht="60" x14ac:dyDescent="0.15">
      <c r="A81">
        <v>53000078</v>
      </c>
      <c r="B81" s="8" t="s">
        <v>114</v>
      </c>
      <c r="C81" s="1" t="s">
        <v>262</v>
      </c>
      <c r="D81" s="25" t="s">
        <v>572</v>
      </c>
      <c r="E81" s="1">
        <v>1</v>
      </c>
      <c r="F81">
        <v>202</v>
      </c>
      <c r="G81" s="1">
        <v>5</v>
      </c>
      <c r="H81" s="41">
        <f t="shared" si="4"/>
        <v>1</v>
      </c>
      <c r="I81" s="1">
        <v>1</v>
      </c>
      <c r="J81" s="1">
        <v>0</v>
      </c>
      <c r="K81" s="1">
        <v>0</v>
      </c>
      <c r="L81" s="1">
        <v>0</v>
      </c>
      <c r="M81" s="1">
        <v>0</v>
      </c>
      <c r="N81" s="1">
        <v>20</v>
      </c>
      <c r="O81" s="1">
        <v>0</v>
      </c>
      <c r="P81" s="1">
        <v>0</v>
      </c>
      <c r="Q81" s="36">
        <f t="shared" si="5"/>
        <v>0</v>
      </c>
      <c r="R81" s="1">
        <v>0</v>
      </c>
      <c r="S81" s="1" t="s">
        <v>440</v>
      </c>
      <c r="T81">
        <v>100</v>
      </c>
      <c r="V81" s="37" t="s">
        <v>911</v>
      </c>
      <c r="W81" s="7" t="s">
        <v>611</v>
      </c>
      <c r="X81" s="7"/>
      <c r="Y81" s="1" t="s">
        <v>92</v>
      </c>
      <c r="Z81" s="1"/>
      <c r="AA81" s="1"/>
      <c r="AB81" s="1">
        <v>78</v>
      </c>
      <c r="AC81" s="27">
        <v>0</v>
      </c>
      <c r="AD81" s="27">
        <v>0</v>
      </c>
      <c r="AE81" s="25">
        <v>0</v>
      </c>
    </row>
    <row r="82" spans="1:31" ht="96" x14ac:dyDescent="0.15">
      <c r="A82">
        <v>53000079</v>
      </c>
      <c r="B82" s="8" t="s">
        <v>115</v>
      </c>
      <c r="C82" s="1" t="s">
        <v>263</v>
      </c>
      <c r="D82" s="25" t="s">
        <v>573</v>
      </c>
      <c r="E82" s="1">
        <v>3</v>
      </c>
      <c r="F82">
        <v>201</v>
      </c>
      <c r="G82" s="1">
        <v>0</v>
      </c>
      <c r="H82" s="41">
        <f t="shared" si="4"/>
        <v>2</v>
      </c>
      <c r="I82" s="1">
        <v>3</v>
      </c>
      <c r="J82" s="1">
        <v>0</v>
      </c>
      <c r="K82" s="1">
        <v>0</v>
      </c>
      <c r="L82" s="1">
        <v>0</v>
      </c>
      <c r="M82" s="1">
        <v>5</v>
      </c>
      <c r="N82" s="1">
        <v>0</v>
      </c>
      <c r="O82" s="1">
        <v>0</v>
      </c>
      <c r="P82" s="1">
        <v>1</v>
      </c>
      <c r="Q82" s="36">
        <f t="shared" si="5"/>
        <v>1</v>
      </c>
      <c r="R82" s="1">
        <v>15</v>
      </c>
      <c r="S82" s="7" t="s">
        <v>304</v>
      </c>
      <c r="T82">
        <v>100</v>
      </c>
      <c r="V82" s="11" t="s">
        <v>868</v>
      </c>
      <c r="W82" s="7" t="s">
        <v>489</v>
      </c>
      <c r="X82" s="7">
        <v>202</v>
      </c>
      <c r="Y82" s="1" t="s">
        <v>116</v>
      </c>
      <c r="Z82" s="1" t="s">
        <v>116</v>
      </c>
      <c r="AA82" s="1">
        <v>11000008</v>
      </c>
      <c r="AB82" s="1">
        <v>79</v>
      </c>
      <c r="AC82" s="27">
        <v>0</v>
      </c>
      <c r="AD82" s="27">
        <v>0</v>
      </c>
      <c r="AE82" s="25">
        <v>0</v>
      </c>
    </row>
    <row r="83" spans="1:31" ht="72" x14ac:dyDescent="0.15">
      <c r="A83">
        <v>53000080</v>
      </c>
      <c r="B83" s="8" t="s">
        <v>118</v>
      </c>
      <c r="C83" s="1" t="s">
        <v>264</v>
      </c>
      <c r="D83" s="25" t="s">
        <v>573</v>
      </c>
      <c r="E83" s="1">
        <v>2</v>
      </c>
      <c r="F83">
        <v>201</v>
      </c>
      <c r="G83" s="1">
        <v>0</v>
      </c>
      <c r="H83" s="41">
        <f t="shared" si="4"/>
        <v>1</v>
      </c>
      <c r="I83" s="1">
        <v>2</v>
      </c>
      <c r="J83" s="1">
        <v>0</v>
      </c>
      <c r="K83" s="1">
        <v>0</v>
      </c>
      <c r="L83" s="1">
        <v>2</v>
      </c>
      <c r="M83" s="1">
        <v>0</v>
      </c>
      <c r="N83" s="1">
        <v>0</v>
      </c>
      <c r="O83" s="1">
        <v>0</v>
      </c>
      <c r="P83" s="1">
        <v>-1</v>
      </c>
      <c r="Q83" s="36">
        <f t="shared" si="5"/>
        <v>-1</v>
      </c>
      <c r="R83" s="1">
        <v>30</v>
      </c>
      <c r="S83" s="7" t="s">
        <v>543</v>
      </c>
      <c r="T83">
        <v>100</v>
      </c>
      <c r="V83" s="11" t="s">
        <v>842</v>
      </c>
      <c r="W83" s="7" t="s">
        <v>510</v>
      </c>
      <c r="X83" s="7">
        <v>102</v>
      </c>
      <c r="Y83" s="1" t="s">
        <v>80</v>
      </c>
      <c r="Z83" s="1" t="s">
        <v>80</v>
      </c>
      <c r="AA83" s="1">
        <v>11000009</v>
      </c>
      <c r="AB83" s="1">
        <v>80</v>
      </c>
      <c r="AC83" s="27">
        <v>0</v>
      </c>
      <c r="AD83" s="27">
        <v>0</v>
      </c>
      <c r="AE83" s="25">
        <v>0</v>
      </c>
    </row>
    <row r="84" spans="1:31" ht="72" x14ac:dyDescent="0.15">
      <c r="A84">
        <v>53000081</v>
      </c>
      <c r="B84" s="8" t="s">
        <v>119</v>
      </c>
      <c r="C84" s="1" t="s">
        <v>265</v>
      </c>
      <c r="D84" s="25" t="s">
        <v>748</v>
      </c>
      <c r="E84" s="1">
        <v>2</v>
      </c>
      <c r="F84">
        <v>201</v>
      </c>
      <c r="G84" s="1">
        <v>0</v>
      </c>
      <c r="H84" s="41">
        <f t="shared" si="4"/>
        <v>1</v>
      </c>
      <c r="I84" s="1">
        <v>2</v>
      </c>
      <c r="J84" s="1">
        <v>65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P84" s="1">
        <v>-1</v>
      </c>
      <c r="Q84" s="36">
        <f t="shared" si="5"/>
        <v>-1</v>
      </c>
      <c r="R84" s="1">
        <v>30</v>
      </c>
      <c r="S84" s="7" t="s">
        <v>544</v>
      </c>
      <c r="T84">
        <v>100</v>
      </c>
      <c r="V84" s="11" t="s">
        <v>793</v>
      </c>
      <c r="W84" s="7" t="s">
        <v>511</v>
      </c>
      <c r="X84" s="7">
        <v>102</v>
      </c>
      <c r="Y84" s="1" t="s">
        <v>50</v>
      </c>
      <c r="Z84" s="1" t="s">
        <v>50</v>
      </c>
      <c r="AA84" s="1">
        <v>11000010</v>
      </c>
      <c r="AB84" s="1">
        <v>81</v>
      </c>
      <c r="AC84" s="27">
        <v>0</v>
      </c>
      <c r="AD84" s="27">
        <v>0</v>
      </c>
      <c r="AE84" s="25">
        <v>0</v>
      </c>
    </row>
    <row r="85" spans="1:31" ht="24" x14ac:dyDescent="0.15">
      <c r="A85">
        <v>53000082</v>
      </c>
      <c r="B85" s="8" t="s">
        <v>120</v>
      </c>
      <c r="C85" s="1" t="s">
        <v>266</v>
      </c>
      <c r="D85" s="25" t="s">
        <v>564</v>
      </c>
      <c r="E85" s="1">
        <v>3</v>
      </c>
      <c r="F85">
        <v>200</v>
      </c>
      <c r="G85" s="1">
        <v>0</v>
      </c>
      <c r="H85" s="41">
        <f t="shared" si="4"/>
        <v>3</v>
      </c>
      <c r="I85" s="1">
        <v>3</v>
      </c>
      <c r="J85" s="1">
        <v>0</v>
      </c>
      <c r="K85" s="1">
        <v>70</v>
      </c>
      <c r="L85" s="1">
        <v>0</v>
      </c>
      <c r="M85" s="1">
        <v>0</v>
      </c>
      <c r="N85" s="1">
        <v>0</v>
      </c>
      <c r="O85" s="1">
        <v>80</v>
      </c>
      <c r="P85" s="1">
        <v>6</v>
      </c>
      <c r="Q85" s="36">
        <f t="shared" si="5"/>
        <v>6</v>
      </c>
      <c r="R85" s="1">
        <v>0</v>
      </c>
      <c r="S85" s="1" t="s">
        <v>14</v>
      </c>
      <c r="T85">
        <v>100</v>
      </c>
      <c r="V85" s="11" t="s">
        <v>850</v>
      </c>
      <c r="W85" s="7" t="s">
        <v>605</v>
      </c>
      <c r="X85" s="7">
        <v>201</v>
      </c>
      <c r="Y85" s="1" t="s">
        <v>121</v>
      </c>
      <c r="Z85" s="1"/>
      <c r="AA85" s="1">
        <v>11000007</v>
      </c>
      <c r="AB85" s="1">
        <v>82</v>
      </c>
      <c r="AC85" s="27">
        <v>0</v>
      </c>
      <c r="AD85" s="27">
        <v>0</v>
      </c>
      <c r="AE85" s="25">
        <v>0</v>
      </c>
    </row>
    <row r="86" spans="1:31" ht="48" x14ac:dyDescent="0.15">
      <c r="A86">
        <v>53000083</v>
      </c>
      <c r="B86" s="8" t="s">
        <v>159</v>
      </c>
      <c r="C86" s="1" t="s">
        <v>887</v>
      </c>
      <c r="D86" s="25" t="s">
        <v>748</v>
      </c>
      <c r="E86" s="1">
        <v>3</v>
      </c>
      <c r="F86">
        <v>201</v>
      </c>
      <c r="G86" s="1">
        <v>5</v>
      </c>
      <c r="H86" s="41">
        <f t="shared" si="4"/>
        <v>2</v>
      </c>
      <c r="I86" s="1">
        <v>3</v>
      </c>
      <c r="J86" s="1">
        <v>80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1">
        <v>3</v>
      </c>
      <c r="Q86" s="36">
        <f t="shared" si="5"/>
        <v>3</v>
      </c>
      <c r="R86" s="1">
        <v>0</v>
      </c>
      <c r="S86" s="1" t="s">
        <v>47</v>
      </c>
      <c r="T86">
        <v>100</v>
      </c>
      <c r="V86" s="11" t="s">
        <v>794</v>
      </c>
      <c r="W86" s="7" t="s">
        <v>490</v>
      </c>
      <c r="X86" s="7"/>
      <c r="Y86" s="1" t="s">
        <v>895</v>
      </c>
      <c r="Z86" s="1"/>
      <c r="AA86" s="1">
        <v>11000007</v>
      </c>
      <c r="AB86" s="1">
        <v>83</v>
      </c>
      <c r="AC86" s="27">
        <v>0</v>
      </c>
      <c r="AD86" s="27">
        <v>0</v>
      </c>
      <c r="AE86" s="25">
        <v>0</v>
      </c>
    </row>
    <row r="87" spans="1:31" ht="72" x14ac:dyDescent="0.15">
      <c r="A87">
        <v>53000084</v>
      </c>
      <c r="B87" s="8" t="s">
        <v>122</v>
      </c>
      <c r="C87" s="1" t="s">
        <v>200</v>
      </c>
      <c r="D87" s="25" t="s">
        <v>529</v>
      </c>
      <c r="E87" s="1">
        <v>6</v>
      </c>
      <c r="F87">
        <v>202</v>
      </c>
      <c r="G87" s="1">
        <v>0</v>
      </c>
      <c r="H87" s="41">
        <f t="shared" si="4"/>
        <v>3</v>
      </c>
      <c r="I87" s="1">
        <v>6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0</v>
      </c>
      <c r="P87" s="1">
        <v>5</v>
      </c>
      <c r="Q87" s="36">
        <f t="shared" si="5"/>
        <v>5</v>
      </c>
      <c r="R87" s="1">
        <v>10</v>
      </c>
      <c r="S87" s="1" t="s">
        <v>304</v>
      </c>
      <c r="T87">
        <v>100</v>
      </c>
      <c r="V87" s="11" t="s">
        <v>892</v>
      </c>
      <c r="W87" s="7" t="s">
        <v>893</v>
      </c>
      <c r="X87" s="7"/>
      <c r="Y87" s="1" t="s">
        <v>761</v>
      </c>
      <c r="Z87" s="1" t="s">
        <v>761</v>
      </c>
      <c r="AA87" s="1">
        <v>11000008</v>
      </c>
      <c r="AB87" s="1">
        <v>84</v>
      </c>
      <c r="AC87" s="27">
        <v>0</v>
      </c>
      <c r="AD87" s="27">
        <v>0</v>
      </c>
      <c r="AE87" s="25">
        <v>0</v>
      </c>
    </row>
    <row r="88" spans="1:31" ht="72" x14ac:dyDescent="0.15">
      <c r="A88">
        <v>53000085</v>
      </c>
      <c r="B88" s="8" t="s">
        <v>123</v>
      </c>
      <c r="C88" s="1" t="s">
        <v>202</v>
      </c>
      <c r="D88" s="25" t="s">
        <v>574</v>
      </c>
      <c r="E88" s="1">
        <v>3</v>
      </c>
      <c r="F88">
        <v>202</v>
      </c>
      <c r="G88" s="1">
        <v>0</v>
      </c>
      <c r="H88" s="41">
        <f t="shared" si="4"/>
        <v>2</v>
      </c>
      <c r="I88" s="1">
        <v>3</v>
      </c>
      <c r="J88" s="1">
        <v>0</v>
      </c>
      <c r="K88" s="1">
        <v>80</v>
      </c>
      <c r="L88" s="1">
        <v>0</v>
      </c>
      <c r="M88" s="1">
        <v>0</v>
      </c>
      <c r="N88" s="1">
        <v>0</v>
      </c>
      <c r="O88" s="1">
        <v>0</v>
      </c>
      <c r="P88" s="1">
        <v>1</v>
      </c>
      <c r="Q88" s="36">
        <f t="shared" si="5"/>
        <v>1</v>
      </c>
      <c r="R88" s="1">
        <v>20</v>
      </c>
      <c r="S88" s="1" t="s">
        <v>593</v>
      </c>
      <c r="T88">
        <v>100</v>
      </c>
      <c r="U88" t="s">
        <v>973</v>
      </c>
      <c r="V88" s="11" t="s">
        <v>975</v>
      </c>
      <c r="W88" s="7" t="s">
        <v>757</v>
      </c>
      <c r="X88" s="7">
        <v>205</v>
      </c>
      <c r="Y88" s="1" t="s">
        <v>761</v>
      </c>
      <c r="Z88" s="1" t="s">
        <v>761</v>
      </c>
      <c r="AA88" s="1">
        <v>11000009</v>
      </c>
      <c r="AB88" s="1">
        <v>85</v>
      </c>
      <c r="AC88" s="27">
        <v>0</v>
      </c>
      <c r="AD88" s="27">
        <v>0</v>
      </c>
      <c r="AE88" s="25">
        <v>0</v>
      </c>
    </row>
    <row r="89" spans="1:31" ht="72" x14ac:dyDescent="0.15">
      <c r="A89">
        <v>53000086</v>
      </c>
      <c r="B89" s="8" t="s">
        <v>124</v>
      </c>
      <c r="C89" s="1" t="s">
        <v>203</v>
      </c>
      <c r="D89" s="25" t="s">
        <v>575</v>
      </c>
      <c r="E89" s="1">
        <v>2</v>
      </c>
      <c r="F89">
        <v>201</v>
      </c>
      <c r="G89" s="1">
        <v>0</v>
      </c>
      <c r="H89" s="41">
        <f t="shared" si="4"/>
        <v>2</v>
      </c>
      <c r="I89" s="1">
        <v>2</v>
      </c>
      <c r="J89" s="1">
        <v>0</v>
      </c>
      <c r="K89" s="1">
        <v>0</v>
      </c>
      <c r="L89" s="1">
        <v>0</v>
      </c>
      <c r="M89" s="1">
        <v>8</v>
      </c>
      <c r="N89" s="1">
        <v>0</v>
      </c>
      <c r="O89" s="1">
        <v>0</v>
      </c>
      <c r="P89" s="1">
        <v>0</v>
      </c>
      <c r="Q89" s="36">
        <f t="shared" si="5"/>
        <v>2</v>
      </c>
      <c r="R89" s="1">
        <v>40</v>
      </c>
      <c r="S89" s="7" t="s">
        <v>305</v>
      </c>
      <c r="T89">
        <v>102</v>
      </c>
      <c r="V89" s="11" t="s">
        <v>864</v>
      </c>
      <c r="W89" s="7" t="s">
        <v>744</v>
      </c>
      <c r="X89" s="7">
        <v>202</v>
      </c>
      <c r="Y89" s="1" t="s">
        <v>2</v>
      </c>
      <c r="Z89" s="1"/>
      <c r="AA89" s="1">
        <v>11000005</v>
      </c>
      <c r="AB89" s="1">
        <v>86</v>
      </c>
      <c r="AC89" s="27">
        <v>0</v>
      </c>
      <c r="AD89" s="27">
        <v>0</v>
      </c>
      <c r="AE89" s="25">
        <v>0</v>
      </c>
    </row>
    <row r="90" spans="1:31" ht="60" x14ac:dyDescent="0.15">
      <c r="A90">
        <v>53000087</v>
      </c>
      <c r="B90" s="8" t="s">
        <v>125</v>
      </c>
      <c r="C90" s="1" t="s">
        <v>204</v>
      </c>
      <c r="D90" s="25" t="s">
        <v>566</v>
      </c>
      <c r="E90" s="1">
        <v>3</v>
      </c>
      <c r="F90">
        <v>201</v>
      </c>
      <c r="G90" s="1">
        <v>0</v>
      </c>
      <c r="H90" s="41">
        <f t="shared" si="4"/>
        <v>2</v>
      </c>
      <c r="I90" s="1">
        <v>3</v>
      </c>
      <c r="J90" s="1">
        <v>75</v>
      </c>
      <c r="K90" s="1">
        <v>0</v>
      </c>
      <c r="L90" s="1">
        <v>2</v>
      </c>
      <c r="M90" s="1">
        <v>0</v>
      </c>
      <c r="N90" s="1">
        <v>40</v>
      </c>
      <c r="O90" s="1">
        <v>0</v>
      </c>
      <c r="P90" s="1">
        <v>3</v>
      </c>
      <c r="Q90" s="36">
        <f t="shared" si="5"/>
        <v>3</v>
      </c>
      <c r="R90" s="1">
        <v>40</v>
      </c>
      <c r="S90" s="7" t="s">
        <v>545</v>
      </c>
      <c r="T90">
        <v>100</v>
      </c>
      <c r="V90" s="11" t="s">
        <v>865</v>
      </c>
      <c r="W90" s="7" t="s">
        <v>513</v>
      </c>
      <c r="X90" s="7">
        <v>100</v>
      </c>
      <c r="Y90" s="1" t="s">
        <v>58</v>
      </c>
      <c r="Z90" s="1" t="s">
        <v>58</v>
      </c>
      <c r="AA90" s="1">
        <v>11000010</v>
      </c>
      <c r="AB90" s="1">
        <v>87</v>
      </c>
      <c r="AC90" s="27">
        <v>0</v>
      </c>
      <c r="AD90" s="27">
        <v>0</v>
      </c>
      <c r="AE90" s="25">
        <v>0</v>
      </c>
    </row>
    <row r="91" spans="1:31" ht="60" x14ac:dyDescent="0.15">
      <c r="A91">
        <v>53000088</v>
      </c>
      <c r="B91" s="8" t="s">
        <v>126</v>
      </c>
      <c r="C91" s="1" t="s">
        <v>267</v>
      </c>
      <c r="D91" s="25" t="s">
        <v>748</v>
      </c>
      <c r="E91" s="1">
        <v>4</v>
      </c>
      <c r="F91">
        <v>201</v>
      </c>
      <c r="G91" s="1">
        <v>0</v>
      </c>
      <c r="H91" s="41">
        <f t="shared" si="4"/>
        <v>2</v>
      </c>
      <c r="I91" s="1">
        <v>4</v>
      </c>
      <c r="J91" s="1">
        <v>40</v>
      </c>
      <c r="K91" s="1">
        <v>0</v>
      </c>
      <c r="L91" s="1">
        <v>0</v>
      </c>
      <c r="M91" s="1">
        <v>0</v>
      </c>
      <c r="N91" s="1">
        <v>0</v>
      </c>
      <c r="O91" s="1">
        <v>0</v>
      </c>
      <c r="P91" s="1">
        <v>2</v>
      </c>
      <c r="Q91" s="36">
        <f t="shared" si="5"/>
        <v>2</v>
      </c>
      <c r="R91" s="1">
        <v>20</v>
      </c>
      <c r="S91" s="7" t="s">
        <v>302</v>
      </c>
      <c r="T91">
        <v>100</v>
      </c>
      <c r="V91" s="11" t="s">
        <v>781</v>
      </c>
      <c r="W91" s="7" t="s">
        <v>332</v>
      </c>
      <c r="X91" s="7">
        <v>102</v>
      </c>
      <c r="Y91" s="1" t="s">
        <v>127</v>
      </c>
      <c r="Z91" s="1" t="s">
        <v>127</v>
      </c>
      <c r="AA91" s="1">
        <v>11000004</v>
      </c>
      <c r="AB91" s="1">
        <v>88</v>
      </c>
      <c r="AC91" s="27">
        <v>0</v>
      </c>
      <c r="AD91" s="27">
        <v>0</v>
      </c>
      <c r="AE91" s="25">
        <v>0</v>
      </c>
    </row>
    <row r="92" spans="1:31" ht="60" x14ac:dyDescent="0.15">
      <c r="A92">
        <v>53000089</v>
      </c>
      <c r="B92" s="8" t="s">
        <v>128</v>
      </c>
      <c r="C92" s="1" t="s">
        <v>268</v>
      </c>
      <c r="D92" s="25" t="s">
        <v>748</v>
      </c>
      <c r="E92" s="1">
        <v>4</v>
      </c>
      <c r="F92">
        <v>201</v>
      </c>
      <c r="G92" s="1">
        <v>5</v>
      </c>
      <c r="H92" s="41">
        <f t="shared" si="4"/>
        <v>3</v>
      </c>
      <c r="I92" s="1">
        <v>4</v>
      </c>
      <c r="J92" s="1">
        <v>40</v>
      </c>
      <c r="K92" s="1">
        <v>0</v>
      </c>
      <c r="L92" s="1">
        <v>0</v>
      </c>
      <c r="M92" s="1">
        <v>0</v>
      </c>
      <c r="N92" s="1">
        <v>0</v>
      </c>
      <c r="O92" s="1">
        <v>0</v>
      </c>
      <c r="P92" s="1">
        <v>5</v>
      </c>
      <c r="Q92" s="36">
        <f t="shared" si="5"/>
        <v>5</v>
      </c>
      <c r="R92" s="1">
        <v>25</v>
      </c>
      <c r="S92" s="7" t="s">
        <v>302</v>
      </c>
      <c r="T92">
        <v>100</v>
      </c>
      <c r="V92" s="11" t="s">
        <v>781</v>
      </c>
      <c r="W92" s="7" t="s">
        <v>503</v>
      </c>
      <c r="X92" s="7">
        <v>102</v>
      </c>
      <c r="Y92" s="1" t="s">
        <v>437</v>
      </c>
      <c r="Z92" s="1" t="s">
        <v>129</v>
      </c>
      <c r="AA92" s="1">
        <v>11000007</v>
      </c>
      <c r="AB92" s="1">
        <v>89</v>
      </c>
      <c r="AC92" s="27">
        <v>0</v>
      </c>
      <c r="AD92" s="27">
        <v>0</v>
      </c>
      <c r="AE92" s="25">
        <v>0</v>
      </c>
    </row>
    <row r="93" spans="1:31" ht="24" x14ac:dyDescent="0.15">
      <c r="A93">
        <v>53000090</v>
      </c>
      <c r="B93" s="8" t="s">
        <v>160</v>
      </c>
      <c r="C93" s="1" t="s">
        <v>285</v>
      </c>
      <c r="D93" s="25" t="s">
        <v>493</v>
      </c>
      <c r="E93" s="1">
        <v>2</v>
      </c>
      <c r="F93">
        <v>202</v>
      </c>
      <c r="G93" s="1">
        <v>6</v>
      </c>
      <c r="H93" s="41">
        <f t="shared" si="4"/>
        <v>1</v>
      </c>
      <c r="I93" s="1">
        <v>2</v>
      </c>
      <c r="J93" s="1">
        <v>0</v>
      </c>
      <c r="K93" s="1">
        <v>0</v>
      </c>
      <c r="L93" s="1">
        <v>0</v>
      </c>
      <c r="M93" s="1">
        <v>2</v>
      </c>
      <c r="N93" s="1">
        <v>0</v>
      </c>
      <c r="O93" s="1">
        <v>0</v>
      </c>
      <c r="P93" s="1">
        <v>0</v>
      </c>
      <c r="Q93" s="36">
        <f t="shared" si="5"/>
        <v>0</v>
      </c>
      <c r="R93" s="1">
        <v>0</v>
      </c>
      <c r="S93" s="1" t="s">
        <v>28</v>
      </c>
      <c r="T93">
        <v>100</v>
      </c>
      <c r="V93" s="11" t="s">
        <v>886</v>
      </c>
      <c r="W93" s="1" t="s">
        <v>346</v>
      </c>
      <c r="X93" s="1"/>
      <c r="Y93" s="1" t="s">
        <v>161</v>
      </c>
      <c r="Z93" s="1"/>
      <c r="AA93" s="1">
        <v>11000006</v>
      </c>
      <c r="AB93" s="1">
        <v>90</v>
      </c>
      <c r="AC93" s="27">
        <v>0</v>
      </c>
      <c r="AD93" s="27">
        <v>0</v>
      </c>
      <c r="AE93" s="25">
        <v>0</v>
      </c>
    </row>
    <row r="94" spans="1:31" ht="48" x14ac:dyDescent="0.15">
      <c r="A94">
        <v>53000091</v>
      </c>
      <c r="B94" s="8" t="s">
        <v>130</v>
      </c>
      <c r="C94" s="1" t="s">
        <v>269</v>
      </c>
      <c r="D94" s="25" t="s">
        <v>568</v>
      </c>
      <c r="E94" s="1">
        <v>2</v>
      </c>
      <c r="F94">
        <v>200</v>
      </c>
      <c r="G94" s="1">
        <v>0</v>
      </c>
      <c r="H94" s="41">
        <f t="shared" si="4"/>
        <v>2</v>
      </c>
      <c r="I94" s="1">
        <v>2</v>
      </c>
      <c r="J94" s="1">
        <v>60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1</v>
      </c>
      <c r="Q94" s="36">
        <f t="shared" si="5"/>
        <v>1</v>
      </c>
      <c r="R94" s="1">
        <v>0</v>
      </c>
      <c r="S94" s="1" t="s">
        <v>6</v>
      </c>
      <c r="T94">
        <v>100</v>
      </c>
      <c r="V94" s="11" t="s">
        <v>795</v>
      </c>
      <c r="W94" s="7" t="s">
        <v>333</v>
      </c>
      <c r="X94" s="7">
        <v>101</v>
      </c>
      <c r="Y94" s="1" t="s">
        <v>131</v>
      </c>
      <c r="Z94" s="1"/>
      <c r="AA94" s="1">
        <v>11000006</v>
      </c>
      <c r="AB94" s="1">
        <v>91</v>
      </c>
      <c r="AC94" s="27">
        <v>0</v>
      </c>
      <c r="AD94" s="27">
        <v>0</v>
      </c>
      <c r="AE94" s="25">
        <v>0</v>
      </c>
    </row>
    <row r="95" spans="1:31" ht="24" x14ac:dyDescent="0.15">
      <c r="A95">
        <v>53000092</v>
      </c>
      <c r="B95" s="8" t="s">
        <v>533</v>
      </c>
      <c r="C95" s="1" t="s">
        <v>534</v>
      </c>
      <c r="D95" s="25" t="s">
        <v>536</v>
      </c>
      <c r="E95" s="1">
        <v>5</v>
      </c>
      <c r="F95">
        <v>201</v>
      </c>
      <c r="G95" s="1">
        <v>5</v>
      </c>
      <c r="H95" s="41">
        <f t="shared" si="4"/>
        <v>2</v>
      </c>
      <c r="I95" s="1">
        <v>5</v>
      </c>
      <c r="J95" s="1">
        <v>0</v>
      </c>
      <c r="K95" s="1">
        <v>0</v>
      </c>
      <c r="L95" s="1">
        <v>0</v>
      </c>
      <c r="M95" s="1">
        <v>2</v>
      </c>
      <c r="N95" s="1">
        <v>0</v>
      </c>
      <c r="O95" s="1">
        <v>0</v>
      </c>
      <c r="P95" s="1">
        <v>3</v>
      </c>
      <c r="Q95" s="36">
        <f t="shared" si="5"/>
        <v>3</v>
      </c>
      <c r="R95" s="1">
        <v>0</v>
      </c>
      <c r="S95" s="7" t="s">
        <v>535</v>
      </c>
      <c r="T95">
        <v>100</v>
      </c>
      <c r="V95" s="11" t="s">
        <v>796</v>
      </c>
      <c r="W95" s="1" t="s">
        <v>537</v>
      </c>
      <c r="X95" s="1"/>
      <c r="Y95" s="1" t="s">
        <v>538</v>
      </c>
      <c r="Z95" s="1"/>
      <c r="AA95" s="1">
        <v>11000010</v>
      </c>
      <c r="AB95" s="1">
        <v>92</v>
      </c>
      <c r="AC95" s="27">
        <v>0</v>
      </c>
      <c r="AD95" s="27">
        <v>0</v>
      </c>
      <c r="AE95" s="25">
        <v>0</v>
      </c>
    </row>
    <row r="96" spans="1:31" ht="48" x14ac:dyDescent="0.15">
      <c r="A96">
        <v>53000093</v>
      </c>
      <c r="B96" s="9" t="s">
        <v>205</v>
      </c>
      <c r="C96" s="1" t="s">
        <v>270</v>
      </c>
      <c r="D96" s="25" t="s">
        <v>567</v>
      </c>
      <c r="E96" s="1">
        <v>2</v>
      </c>
      <c r="F96">
        <v>200</v>
      </c>
      <c r="G96" s="1">
        <v>5</v>
      </c>
      <c r="H96" s="41">
        <f t="shared" si="4"/>
        <v>1</v>
      </c>
      <c r="I96" s="1">
        <v>2</v>
      </c>
      <c r="J96" s="1">
        <v>55</v>
      </c>
      <c r="K96" s="1">
        <v>0</v>
      </c>
      <c r="L96" s="1">
        <v>0</v>
      </c>
      <c r="M96" s="1">
        <v>0</v>
      </c>
      <c r="N96" s="1">
        <v>25</v>
      </c>
      <c r="O96" s="1">
        <v>0</v>
      </c>
      <c r="P96" s="1">
        <v>-2</v>
      </c>
      <c r="Q96" s="36">
        <f t="shared" si="5"/>
        <v>-2</v>
      </c>
      <c r="R96" s="1">
        <v>100</v>
      </c>
      <c r="S96" s="1" t="s">
        <v>6</v>
      </c>
      <c r="T96">
        <v>100</v>
      </c>
      <c r="V96" s="11" t="s">
        <v>797</v>
      </c>
      <c r="W96" s="7" t="s">
        <v>502</v>
      </c>
      <c r="X96" s="7">
        <v>100</v>
      </c>
      <c r="Y96" s="1" t="s">
        <v>132</v>
      </c>
      <c r="Z96" s="1"/>
      <c r="AA96" s="1">
        <v>11000008</v>
      </c>
      <c r="AB96" s="1">
        <v>93</v>
      </c>
      <c r="AC96" s="27">
        <v>0</v>
      </c>
      <c r="AD96" s="27">
        <v>0</v>
      </c>
      <c r="AE96" s="25">
        <v>0</v>
      </c>
    </row>
    <row r="97" spans="1:31" ht="36" x14ac:dyDescent="0.15">
      <c r="A97">
        <v>53000094</v>
      </c>
      <c r="B97" s="8" t="s">
        <v>133</v>
      </c>
      <c r="C97" s="1" t="s">
        <v>271</v>
      </c>
      <c r="D97" s="25" t="s">
        <v>484</v>
      </c>
      <c r="E97" s="1">
        <v>2</v>
      </c>
      <c r="F97">
        <v>202</v>
      </c>
      <c r="G97" s="1">
        <v>0</v>
      </c>
      <c r="H97" s="41">
        <f t="shared" si="4"/>
        <v>1</v>
      </c>
      <c r="I97" s="1">
        <v>2</v>
      </c>
      <c r="J97" s="1">
        <v>0</v>
      </c>
      <c r="K97" s="1">
        <v>0</v>
      </c>
      <c r="L97" s="1">
        <v>0</v>
      </c>
      <c r="M97" s="1">
        <v>4</v>
      </c>
      <c r="N97" s="1">
        <v>0</v>
      </c>
      <c r="O97" s="1">
        <v>0</v>
      </c>
      <c r="P97" s="1">
        <v>0</v>
      </c>
      <c r="Q97" s="36">
        <f t="shared" si="5"/>
        <v>0</v>
      </c>
      <c r="R97" s="1">
        <v>200</v>
      </c>
      <c r="S97" s="1" t="s">
        <v>134</v>
      </c>
      <c r="T97">
        <v>100</v>
      </c>
      <c r="V97" s="11" t="s">
        <v>798</v>
      </c>
      <c r="W97" s="1" t="s">
        <v>483</v>
      </c>
      <c r="X97" s="1"/>
      <c r="Y97" s="1" t="s">
        <v>135</v>
      </c>
      <c r="Z97" s="1"/>
      <c r="AA97" s="1">
        <v>11000002</v>
      </c>
      <c r="AB97" s="1">
        <v>94</v>
      </c>
      <c r="AC97" s="27">
        <v>0</v>
      </c>
      <c r="AD97" s="27">
        <v>0</v>
      </c>
      <c r="AE97" s="25">
        <v>0</v>
      </c>
    </row>
    <row r="98" spans="1:31" ht="72" x14ac:dyDescent="0.15">
      <c r="A98">
        <v>53000095</v>
      </c>
      <c r="B98" s="8" t="s">
        <v>136</v>
      </c>
      <c r="C98" s="1" t="s">
        <v>272</v>
      </c>
      <c r="D98" s="25" t="s">
        <v>576</v>
      </c>
      <c r="E98" s="1">
        <v>2</v>
      </c>
      <c r="F98">
        <v>201</v>
      </c>
      <c r="G98" s="1">
        <v>1</v>
      </c>
      <c r="H98" s="41">
        <f t="shared" si="4"/>
        <v>2</v>
      </c>
      <c r="I98" s="1">
        <v>2</v>
      </c>
      <c r="J98" s="1">
        <v>0</v>
      </c>
      <c r="K98" s="1">
        <v>30</v>
      </c>
      <c r="L98" s="1">
        <v>0</v>
      </c>
      <c r="M98" s="1">
        <v>0</v>
      </c>
      <c r="N98" s="1">
        <v>0</v>
      </c>
      <c r="O98" s="1">
        <v>0</v>
      </c>
      <c r="P98" s="1">
        <v>3</v>
      </c>
      <c r="Q98" s="36">
        <f t="shared" si="5"/>
        <v>3</v>
      </c>
      <c r="R98" s="1">
        <v>15</v>
      </c>
      <c r="S98" s="7" t="s">
        <v>304</v>
      </c>
      <c r="T98">
        <v>100</v>
      </c>
      <c r="V98" s="11" t="s">
        <v>799</v>
      </c>
      <c r="W98" s="7" t="s">
        <v>520</v>
      </c>
      <c r="X98" s="7">
        <v>202</v>
      </c>
      <c r="Y98" s="1" t="s">
        <v>137</v>
      </c>
      <c r="Z98" s="1" t="s">
        <v>137</v>
      </c>
      <c r="AA98" s="1">
        <v>11000008</v>
      </c>
      <c r="AB98" s="1">
        <v>95</v>
      </c>
      <c r="AC98" s="27">
        <v>0</v>
      </c>
      <c r="AD98" s="27">
        <v>0</v>
      </c>
      <c r="AE98" s="25">
        <v>0</v>
      </c>
    </row>
    <row r="99" spans="1:31" ht="36" x14ac:dyDescent="0.15">
      <c r="A99">
        <v>53000096</v>
      </c>
      <c r="B99" s="8" t="s">
        <v>138</v>
      </c>
      <c r="C99" s="1" t="s">
        <v>273</v>
      </c>
      <c r="D99" s="25" t="s">
        <v>577</v>
      </c>
      <c r="E99" s="1">
        <v>1</v>
      </c>
      <c r="F99">
        <v>202</v>
      </c>
      <c r="G99" s="1">
        <v>0</v>
      </c>
      <c r="H99" s="41">
        <f t="shared" si="4"/>
        <v>2</v>
      </c>
      <c r="I99" s="1">
        <v>1</v>
      </c>
      <c r="J99" s="1">
        <v>0</v>
      </c>
      <c r="K99" s="1">
        <v>100</v>
      </c>
      <c r="L99" s="1">
        <v>0</v>
      </c>
      <c r="M99" s="1">
        <v>0</v>
      </c>
      <c r="N99" s="1">
        <v>0</v>
      </c>
      <c r="O99" s="1">
        <v>0</v>
      </c>
      <c r="P99" s="1">
        <v>-1</v>
      </c>
      <c r="Q99" s="36">
        <f t="shared" si="5"/>
        <v>3</v>
      </c>
      <c r="R99" s="1">
        <v>200</v>
      </c>
      <c r="S99" s="1" t="s">
        <v>497</v>
      </c>
      <c r="T99">
        <v>104</v>
      </c>
      <c r="V99" s="11" t="s">
        <v>800</v>
      </c>
      <c r="W99" s="1" t="s">
        <v>498</v>
      </c>
      <c r="X99" s="1"/>
      <c r="Y99" s="1" t="s">
        <v>29</v>
      </c>
      <c r="Z99" s="1"/>
      <c r="AA99" s="1">
        <v>11000008</v>
      </c>
      <c r="AB99" s="1">
        <v>96</v>
      </c>
      <c r="AC99" s="27">
        <v>0</v>
      </c>
      <c r="AD99" s="27">
        <v>0</v>
      </c>
      <c r="AE99" s="25">
        <v>0</v>
      </c>
    </row>
    <row r="100" spans="1:31" ht="72" x14ac:dyDescent="0.15">
      <c r="A100">
        <v>53000097</v>
      </c>
      <c r="B100" s="8" t="s">
        <v>139</v>
      </c>
      <c r="C100" s="1" t="s">
        <v>274</v>
      </c>
      <c r="D100" s="25" t="s">
        <v>573</v>
      </c>
      <c r="E100" s="1">
        <v>2</v>
      </c>
      <c r="F100">
        <v>201</v>
      </c>
      <c r="G100" s="1">
        <v>0</v>
      </c>
      <c r="H100" s="41">
        <f t="shared" ref="H100:H113" si="6">IF(AND(Q100&gt;=13,Q100&lt;=16),5,IF(AND(Q100&gt;=9,Q100&lt;=12),4,IF(AND(Q100&gt;=5,Q100&lt;=8),3,IF(AND(Q100&gt;=1,Q100&lt;=4),2,IF(AND(Q100&gt;=-3,Q100&lt;=0),1,IF(AND(Q100&gt;=-5,Q100&lt;=-4),0,6))))))</f>
        <v>1</v>
      </c>
      <c r="I100" s="1">
        <v>2</v>
      </c>
      <c r="J100" s="1">
        <v>0</v>
      </c>
      <c r="K100" s="1">
        <v>0</v>
      </c>
      <c r="L100" s="1">
        <v>2</v>
      </c>
      <c r="M100" s="1">
        <v>0</v>
      </c>
      <c r="N100" s="1">
        <v>0</v>
      </c>
      <c r="O100" s="1">
        <v>0</v>
      </c>
      <c r="P100" s="1">
        <v>0</v>
      </c>
      <c r="Q100" s="36">
        <f t="shared" ref="Q100:Q113" si="7">T100-100+P100</f>
        <v>0</v>
      </c>
      <c r="R100" s="1">
        <v>25</v>
      </c>
      <c r="S100" s="7" t="s">
        <v>302</v>
      </c>
      <c r="T100">
        <v>100</v>
      </c>
      <c r="V100" s="11" t="s">
        <v>840</v>
      </c>
      <c r="W100" s="7" t="s">
        <v>500</v>
      </c>
      <c r="X100" s="7">
        <v>102</v>
      </c>
      <c r="Y100" s="1" t="s">
        <v>80</v>
      </c>
      <c r="Z100" s="1" t="s">
        <v>80</v>
      </c>
      <c r="AA100" s="1"/>
      <c r="AB100" s="1">
        <v>97</v>
      </c>
      <c r="AC100" s="27">
        <v>0</v>
      </c>
      <c r="AD100" s="27">
        <v>0</v>
      </c>
      <c r="AE100" s="25">
        <v>0</v>
      </c>
    </row>
    <row r="101" spans="1:31" ht="24" x14ac:dyDescent="0.15">
      <c r="A101">
        <v>53000098</v>
      </c>
      <c r="B101" s="8" t="s">
        <v>162</v>
      </c>
      <c r="C101" s="1" t="s">
        <v>286</v>
      </c>
      <c r="D101" s="25" t="s">
        <v>491</v>
      </c>
      <c r="E101" s="1">
        <v>1</v>
      </c>
      <c r="F101">
        <v>202</v>
      </c>
      <c r="G101" s="1">
        <v>0</v>
      </c>
      <c r="H101" s="41">
        <f t="shared" si="6"/>
        <v>1</v>
      </c>
      <c r="I101" s="1">
        <v>1</v>
      </c>
      <c r="J101" s="1">
        <v>0</v>
      </c>
      <c r="K101" s="1">
        <v>0</v>
      </c>
      <c r="L101" s="1">
        <v>0</v>
      </c>
      <c r="M101" s="1">
        <v>2</v>
      </c>
      <c r="N101" s="1">
        <v>0</v>
      </c>
      <c r="O101" s="1">
        <v>0</v>
      </c>
      <c r="P101" s="1">
        <v>0</v>
      </c>
      <c r="Q101" s="36">
        <f t="shared" si="7"/>
        <v>0</v>
      </c>
      <c r="R101" s="1">
        <v>0</v>
      </c>
      <c r="S101" s="1" t="s">
        <v>28</v>
      </c>
      <c r="T101">
        <v>100</v>
      </c>
      <c r="V101" s="11" t="s">
        <v>801</v>
      </c>
      <c r="W101" s="7" t="s">
        <v>385</v>
      </c>
      <c r="X101" s="7"/>
      <c r="Y101" s="1" t="s">
        <v>163</v>
      </c>
      <c r="Z101" s="1"/>
      <c r="AA101" s="1">
        <v>11000006</v>
      </c>
      <c r="AB101" s="1">
        <v>98</v>
      </c>
      <c r="AC101" s="27">
        <v>0</v>
      </c>
      <c r="AD101" s="27">
        <v>0</v>
      </c>
      <c r="AE101" s="25">
        <v>0</v>
      </c>
    </row>
    <row r="102" spans="1:31" ht="36" x14ac:dyDescent="0.15">
      <c r="A102">
        <v>53000099</v>
      </c>
      <c r="B102" s="8" t="s">
        <v>140</v>
      </c>
      <c r="C102" s="1" t="s">
        <v>275</v>
      </c>
      <c r="D102" s="25" t="s">
        <v>567</v>
      </c>
      <c r="E102" s="1">
        <v>2</v>
      </c>
      <c r="F102">
        <v>200</v>
      </c>
      <c r="G102" s="1">
        <v>0</v>
      </c>
      <c r="H102" s="41">
        <f t="shared" si="6"/>
        <v>1</v>
      </c>
      <c r="I102" s="1">
        <v>2</v>
      </c>
      <c r="J102" s="1">
        <v>50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 s="36">
        <f t="shared" si="7"/>
        <v>0</v>
      </c>
      <c r="R102" s="1">
        <v>0</v>
      </c>
      <c r="S102" s="1" t="s">
        <v>6</v>
      </c>
      <c r="T102">
        <v>100</v>
      </c>
      <c r="V102" s="11" t="s">
        <v>802</v>
      </c>
      <c r="W102" s="7" t="s">
        <v>501</v>
      </c>
      <c r="X102" s="7">
        <v>100</v>
      </c>
      <c r="Y102" s="1" t="s">
        <v>96</v>
      </c>
      <c r="Z102" s="1"/>
      <c r="AA102" s="1">
        <v>11000005</v>
      </c>
      <c r="AB102" s="1">
        <v>99</v>
      </c>
      <c r="AC102" s="27">
        <v>0</v>
      </c>
      <c r="AD102" s="27">
        <v>0</v>
      </c>
      <c r="AE102" s="25">
        <v>0</v>
      </c>
    </row>
    <row r="103" spans="1:31" ht="96" x14ac:dyDescent="0.15">
      <c r="A103">
        <v>53000100</v>
      </c>
      <c r="B103" s="8" t="s">
        <v>141</v>
      </c>
      <c r="C103" s="1" t="s">
        <v>276</v>
      </c>
      <c r="D103" s="25" t="s">
        <v>578</v>
      </c>
      <c r="E103" s="1">
        <v>4</v>
      </c>
      <c r="F103">
        <v>202</v>
      </c>
      <c r="G103" s="1">
        <v>0</v>
      </c>
      <c r="H103" s="41">
        <f t="shared" si="6"/>
        <v>1</v>
      </c>
      <c r="I103" s="1">
        <v>4</v>
      </c>
      <c r="J103" s="1">
        <v>0</v>
      </c>
      <c r="K103" s="1">
        <v>0</v>
      </c>
      <c r="L103" s="1">
        <v>0</v>
      </c>
      <c r="M103" s="1">
        <v>0</v>
      </c>
      <c r="N103" s="1">
        <v>30</v>
      </c>
      <c r="O103" s="1">
        <v>0</v>
      </c>
      <c r="P103" s="1">
        <v>0</v>
      </c>
      <c r="Q103" s="36">
        <f t="shared" si="7"/>
        <v>0</v>
      </c>
      <c r="R103" s="1">
        <v>0</v>
      </c>
      <c r="S103" s="1" t="s">
        <v>499</v>
      </c>
      <c r="T103">
        <v>100</v>
      </c>
      <c r="V103" s="11" t="s">
        <v>803</v>
      </c>
      <c r="W103" s="1" t="s">
        <v>612</v>
      </c>
      <c r="X103" s="1"/>
      <c r="Y103" s="1" t="s">
        <v>142</v>
      </c>
      <c r="Z103" s="1"/>
      <c r="AA103" s="1">
        <v>11000005</v>
      </c>
      <c r="AB103" s="1">
        <v>100</v>
      </c>
      <c r="AC103" s="27">
        <v>0</v>
      </c>
      <c r="AD103" s="27">
        <v>0</v>
      </c>
      <c r="AE103" s="25">
        <v>0</v>
      </c>
    </row>
    <row r="104" spans="1:31" ht="36" x14ac:dyDescent="0.15">
      <c r="A104">
        <v>53000101</v>
      </c>
      <c r="B104" s="8" t="s">
        <v>164</v>
      </c>
      <c r="C104" s="1" t="s">
        <v>287</v>
      </c>
      <c r="D104" s="25" t="s">
        <v>558</v>
      </c>
      <c r="E104" s="1">
        <v>3</v>
      </c>
      <c r="F104">
        <v>203</v>
      </c>
      <c r="G104" s="1">
        <v>0</v>
      </c>
      <c r="H104" s="41">
        <f t="shared" si="6"/>
        <v>3</v>
      </c>
      <c r="I104" s="1">
        <v>3</v>
      </c>
      <c r="J104" s="1">
        <v>0</v>
      </c>
      <c r="K104" s="1">
        <v>25</v>
      </c>
      <c r="L104" s="1">
        <v>0</v>
      </c>
      <c r="M104" s="1">
        <v>0</v>
      </c>
      <c r="N104" s="1">
        <v>0</v>
      </c>
      <c r="O104" s="1">
        <v>0</v>
      </c>
      <c r="P104" s="1">
        <v>5</v>
      </c>
      <c r="Q104" s="36">
        <f t="shared" si="7"/>
        <v>5</v>
      </c>
      <c r="R104" s="1">
        <v>0</v>
      </c>
      <c r="S104" s="1" t="s">
        <v>521</v>
      </c>
      <c r="T104">
        <v>100</v>
      </c>
      <c r="V104" s="11" t="s">
        <v>843</v>
      </c>
      <c r="W104" s="1" t="s">
        <v>522</v>
      </c>
      <c r="X104" s="1">
        <v>201</v>
      </c>
      <c r="Y104" s="1" t="s">
        <v>165</v>
      </c>
      <c r="Z104" s="1"/>
      <c r="AA104" s="1">
        <v>11000010</v>
      </c>
      <c r="AB104" s="1">
        <v>101</v>
      </c>
      <c r="AC104" s="27">
        <v>0</v>
      </c>
      <c r="AD104" s="27">
        <v>0</v>
      </c>
      <c r="AE104" s="25">
        <v>0</v>
      </c>
    </row>
    <row r="105" spans="1:31" ht="24" x14ac:dyDescent="0.15">
      <c r="A105">
        <v>53000102</v>
      </c>
      <c r="B105" s="8" t="s">
        <v>143</v>
      </c>
      <c r="C105" s="1" t="s">
        <v>277</v>
      </c>
      <c r="D105" s="25" t="s">
        <v>567</v>
      </c>
      <c r="E105" s="1">
        <v>1</v>
      </c>
      <c r="F105">
        <v>200</v>
      </c>
      <c r="G105" s="1">
        <v>2</v>
      </c>
      <c r="H105" s="41">
        <f t="shared" si="6"/>
        <v>2</v>
      </c>
      <c r="I105" s="1">
        <v>1</v>
      </c>
      <c r="J105" s="1">
        <v>100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  <c r="P105" s="1">
        <v>2</v>
      </c>
      <c r="Q105" s="36">
        <f t="shared" si="7"/>
        <v>2</v>
      </c>
      <c r="R105" s="1">
        <v>0</v>
      </c>
      <c r="S105" s="1" t="s">
        <v>6</v>
      </c>
      <c r="T105">
        <v>100</v>
      </c>
      <c r="V105" s="11" t="s">
        <v>765</v>
      </c>
      <c r="W105" s="7" t="s">
        <v>334</v>
      </c>
      <c r="X105" s="7">
        <v>100</v>
      </c>
      <c r="Y105" s="1" t="s">
        <v>73</v>
      </c>
      <c r="Z105" s="1"/>
      <c r="AA105" s="1">
        <v>11000004</v>
      </c>
      <c r="AB105" s="1">
        <v>102</v>
      </c>
      <c r="AC105" s="27">
        <v>0</v>
      </c>
      <c r="AD105" s="27">
        <v>0</v>
      </c>
      <c r="AE105" s="25">
        <v>0</v>
      </c>
    </row>
    <row r="106" spans="1:31" ht="96" x14ac:dyDescent="0.15">
      <c r="A106">
        <v>53000103</v>
      </c>
      <c r="B106" s="8" t="s">
        <v>144</v>
      </c>
      <c r="C106" s="1" t="s">
        <v>278</v>
      </c>
      <c r="D106" s="25" t="s">
        <v>575</v>
      </c>
      <c r="E106" s="1">
        <v>3</v>
      </c>
      <c r="F106">
        <v>201</v>
      </c>
      <c r="G106" s="1">
        <v>6</v>
      </c>
      <c r="H106" s="41">
        <f t="shared" si="6"/>
        <v>3</v>
      </c>
      <c r="I106" s="1">
        <v>3</v>
      </c>
      <c r="J106" s="1">
        <v>0</v>
      </c>
      <c r="K106" s="1">
        <v>0</v>
      </c>
      <c r="L106" s="1">
        <v>0</v>
      </c>
      <c r="M106" s="1">
        <v>3</v>
      </c>
      <c r="N106" s="1">
        <v>0</v>
      </c>
      <c r="O106" s="1">
        <v>60</v>
      </c>
      <c r="P106" s="1">
        <v>0</v>
      </c>
      <c r="Q106" s="36">
        <f t="shared" si="7"/>
        <v>5</v>
      </c>
      <c r="R106" s="1">
        <v>15</v>
      </c>
      <c r="S106" s="7" t="s">
        <v>304</v>
      </c>
      <c r="T106">
        <v>105</v>
      </c>
      <c r="V106" s="11" t="s">
        <v>866</v>
      </c>
      <c r="W106" s="7" t="s">
        <v>743</v>
      </c>
      <c r="X106" s="7">
        <v>202</v>
      </c>
      <c r="Y106" s="1" t="s">
        <v>145</v>
      </c>
      <c r="Z106" s="1" t="s">
        <v>145</v>
      </c>
      <c r="AA106" s="1">
        <v>11000009</v>
      </c>
      <c r="AB106" s="1">
        <v>103</v>
      </c>
      <c r="AC106" s="27">
        <v>0</v>
      </c>
      <c r="AD106" s="27">
        <v>0</v>
      </c>
      <c r="AE106" s="25">
        <v>0</v>
      </c>
    </row>
    <row r="107" spans="1:31" ht="132" x14ac:dyDescent="0.15">
      <c r="A107">
        <v>53000104</v>
      </c>
      <c r="B107" s="8" t="s">
        <v>146</v>
      </c>
      <c r="C107" s="1" t="s">
        <v>279</v>
      </c>
      <c r="D107" s="25" t="s">
        <v>579</v>
      </c>
      <c r="E107" s="1">
        <v>3</v>
      </c>
      <c r="F107">
        <v>201</v>
      </c>
      <c r="G107" s="1">
        <v>0</v>
      </c>
      <c r="H107" s="41">
        <f t="shared" si="6"/>
        <v>3</v>
      </c>
      <c r="I107" s="1">
        <v>3</v>
      </c>
      <c r="J107" s="1">
        <v>0</v>
      </c>
      <c r="K107" s="1">
        <v>30</v>
      </c>
      <c r="L107" s="1">
        <v>0</v>
      </c>
      <c r="M107" s="1">
        <v>5</v>
      </c>
      <c r="N107" s="1">
        <v>0</v>
      </c>
      <c r="O107" s="1">
        <v>0</v>
      </c>
      <c r="P107" s="1">
        <v>0</v>
      </c>
      <c r="Q107" s="36">
        <f t="shared" si="7"/>
        <v>5</v>
      </c>
      <c r="R107" s="1">
        <v>12</v>
      </c>
      <c r="S107" s="7" t="s">
        <v>302</v>
      </c>
      <c r="T107">
        <v>105</v>
      </c>
      <c r="V107" s="11" t="s">
        <v>950</v>
      </c>
      <c r="W107" s="7" t="s">
        <v>949</v>
      </c>
      <c r="X107" s="7">
        <v>102</v>
      </c>
      <c r="Y107" s="1" t="s">
        <v>147</v>
      </c>
      <c r="Z107" s="1"/>
      <c r="AA107" s="1">
        <v>11000002</v>
      </c>
      <c r="AB107" s="1">
        <v>104</v>
      </c>
      <c r="AC107" s="27">
        <v>0</v>
      </c>
      <c r="AD107" s="27">
        <v>0</v>
      </c>
      <c r="AE107" s="25">
        <v>0</v>
      </c>
    </row>
    <row r="108" spans="1:31" ht="72" x14ac:dyDescent="0.15">
      <c r="A108">
        <v>53000105</v>
      </c>
      <c r="B108" s="8" t="s">
        <v>148</v>
      </c>
      <c r="C108" s="1" t="s">
        <v>206</v>
      </c>
      <c r="D108" s="25" t="s">
        <v>567</v>
      </c>
      <c r="E108" s="1">
        <v>3</v>
      </c>
      <c r="F108">
        <v>200</v>
      </c>
      <c r="G108" s="1">
        <v>0</v>
      </c>
      <c r="H108" s="41">
        <f t="shared" si="6"/>
        <v>2</v>
      </c>
      <c r="I108" s="1">
        <v>3</v>
      </c>
      <c r="J108" s="1">
        <v>60</v>
      </c>
      <c r="K108" s="1">
        <v>0</v>
      </c>
      <c r="L108" s="1">
        <v>0</v>
      </c>
      <c r="M108" s="1"/>
      <c r="N108" s="1">
        <v>60</v>
      </c>
      <c r="O108" s="1">
        <v>0</v>
      </c>
      <c r="P108" s="1">
        <v>2</v>
      </c>
      <c r="Q108" s="36">
        <f t="shared" si="7"/>
        <v>2</v>
      </c>
      <c r="R108" s="1">
        <v>0</v>
      </c>
      <c r="S108" s="1" t="s">
        <v>362</v>
      </c>
      <c r="T108">
        <v>100</v>
      </c>
      <c r="V108" s="11" t="s">
        <v>906</v>
      </c>
      <c r="W108" s="1" t="s">
        <v>907</v>
      </c>
      <c r="X108" s="7">
        <v>100</v>
      </c>
      <c r="Y108" s="1" t="s">
        <v>149</v>
      </c>
      <c r="Z108" s="1"/>
      <c r="AA108" s="1">
        <v>11000003</v>
      </c>
      <c r="AB108" s="1">
        <v>105</v>
      </c>
      <c r="AC108" s="27">
        <v>0</v>
      </c>
      <c r="AD108" s="27">
        <v>0</v>
      </c>
      <c r="AE108" s="25">
        <v>0</v>
      </c>
    </row>
    <row r="109" spans="1:31" ht="24" x14ac:dyDescent="0.15">
      <c r="A109">
        <v>53000106</v>
      </c>
      <c r="B109" s="8" t="s">
        <v>150</v>
      </c>
      <c r="C109" s="1" t="s">
        <v>280</v>
      </c>
      <c r="D109" s="25" t="s">
        <v>557</v>
      </c>
      <c r="E109" s="1">
        <v>1</v>
      </c>
      <c r="F109">
        <v>200</v>
      </c>
      <c r="G109" s="1">
        <v>3</v>
      </c>
      <c r="H109" s="41">
        <f t="shared" si="6"/>
        <v>1</v>
      </c>
      <c r="I109" s="1">
        <v>1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200</v>
      </c>
      <c r="P109" s="1">
        <v>0</v>
      </c>
      <c r="Q109" s="36">
        <f t="shared" si="7"/>
        <v>0</v>
      </c>
      <c r="R109" s="1">
        <v>0</v>
      </c>
      <c r="S109" s="1" t="s">
        <v>14</v>
      </c>
      <c r="T109">
        <v>100</v>
      </c>
      <c r="V109" s="11" t="s">
        <v>850</v>
      </c>
      <c r="W109" s="7" t="s">
        <v>604</v>
      </c>
      <c r="X109" s="7">
        <v>200</v>
      </c>
      <c r="Y109" s="1" t="s">
        <v>151</v>
      </c>
      <c r="Z109" s="1"/>
      <c r="AA109" s="1">
        <v>11000005</v>
      </c>
      <c r="AB109" s="1">
        <v>106</v>
      </c>
      <c r="AC109" s="27">
        <v>0</v>
      </c>
      <c r="AD109" s="27">
        <v>0</v>
      </c>
      <c r="AE109" s="25">
        <v>0</v>
      </c>
    </row>
    <row r="110" spans="1:31" ht="72" x14ac:dyDescent="0.15">
      <c r="A110">
        <v>53000107</v>
      </c>
      <c r="B110" s="8" t="s">
        <v>152</v>
      </c>
      <c r="C110" s="1" t="s">
        <v>281</v>
      </c>
      <c r="D110" s="25" t="s">
        <v>571</v>
      </c>
      <c r="E110" s="1">
        <v>1</v>
      </c>
      <c r="F110">
        <v>200</v>
      </c>
      <c r="G110" s="1">
        <v>6</v>
      </c>
      <c r="H110" s="41">
        <f t="shared" si="6"/>
        <v>1</v>
      </c>
      <c r="I110" s="1">
        <v>1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100</v>
      </c>
      <c r="P110" s="1">
        <v>0</v>
      </c>
      <c r="Q110" s="36">
        <f t="shared" si="7"/>
        <v>0</v>
      </c>
      <c r="R110" s="1">
        <v>12</v>
      </c>
      <c r="S110" s="7" t="s">
        <v>302</v>
      </c>
      <c r="T110">
        <v>100</v>
      </c>
      <c r="V110" s="11" t="s">
        <v>929</v>
      </c>
      <c r="W110" s="7" t="s">
        <v>930</v>
      </c>
      <c r="X110" s="7">
        <v>102</v>
      </c>
      <c r="Y110" s="1" t="s">
        <v>153</v>
      </c>
      <c r="Z110" s="1" t="s">
        <v>153</v>
      </c>
      <c r="AA110" s="1">
        <v>11000004</v>
      </c>
      <c r="AB110" s="1">
        <v>107</v>
      </c>
      <c r="AC110" s="27">
        <v>0</v>
      </c>
      <c r="AD110" s="27">
        <v>0</v>
      </c>
      <c r="AE110" s="25">
        <v>0</v>
      </c>
    </row>
    <row r="111" spans="1:31" ht="120" x14ac:dyDescent="0.15">
      <c r="A111">
        <v>53000108</v>
      </c>
      <c r="B111" s="8" t="s">
        <v>154</v>
      </c>
      <c r="C111" s="1" t="s">
        <v>282</v>
      </c>
      <c r="D111" s="25" t="s">
        <v>557</v>
      </c>
      <c r="E111" s="1">
        <v>2</v>
      </c>
      <c r="F111">
        <v>200</v>
      </c>
      <c r="G111" s="1">
        <v>0</v>
      </c>
      <c r="H111" s="41">
        <f t="shared" si="6"/>
        <v>2</v>
      </c>
      <c r="I111" s="1">
        <v>2</v>
      </c>
      <c r="J111" s="1">
        <v>0</v>
      </c>
      <c r="K111" s="1">
        <v>0</v>
      </c>
      <c r="L111" s="1">
        <v>2</v>
      </c>
      <c r="M111" s="1">
        <v>0</v>
      </c>
      <c r="N111" s="1">
        <v>0</v>
      </c>
      <c r="O111" s="1">
        <v>0</v>
      </c>
      <c r="P111" s="1">
        <v>3</v>
      </c>
      <c r="Q111" s="36">
        <f t="shared" si="7"/>
        <v>3</v>
      </c>
      <c r="R111" s="1">
        <v>0</v>
      </c>
      <c r="S111" s="1" t="s">
        <v>6</v>
      </c>
      <c r="T111">
        <v>100</v>
      </c>
      <c r="V111" s="11" t="s">
        <v>869</v>
      </c>
      <c r="W111" s="7" t="s">
        <v>494</v>
      </c>
      <c r="X111" s="7">
        <v>100</v>
      </c>
      <c r="Y111" s="1" t="s">
        <v>155</v>
      </c>
      <c r="Z111" s="1"/>
      <c r="AA111" s="1">
        <v>11000009</v>
      </c>
      <c r="AB111" s="1">
        <v>108</v>
      </c>
      <c r="AC111" s="27">
        <v>0</v>
      </c>
      <c r="AD111" s="27">
        <v>0</v>
      </c>
      <c r="AE111" s="25">
        <v>0</v>
      </c>
    </row>
    <row r="112" spans="1:31" ht="36" x14ac:dyDescent="0.15">
      <c r="A112">
        <v>53000109</v>
      </c>
      <c r="B112" s="8" t="s">
        <v>156</v>
      </c>
      <c r="C112" s="1" t="s">
        <v>283</v>
      </c>
      <c r="D112" s="25" t="s">
        <v>562</v>
      </c>
      <c r="E112" s="1">
        <v>2</v>
      </c>
      <c r="F112">
        <v>200</v>
      </c>
      <c r="G112" s="1">
        <v>0</v>
      </c>
      <c r="H112" s="41">
        <f t="shared" si="6"/>
        <v>1</v>
      </c>
      <c r="I112" s="1">
        <v>2</v>
      </c>
      <c r="J112" s="1">
        <v>0</v>
      </c>
      <c r="K112" s="1">
        <v>60</v>
      </c>
      <c r="L112" s="1">
        <v>0</v>
      </c>
      <c r="M112" s="1">
        <v>18</v>
      </c>
      <c r="N112" s="1">
        <v>0</v>
      </c>
      <c r="O112" s="1">
        <v>0</v>
      </c>
      <c r="P112" s="1">
        <v>0</v>
      </c>
      <c r="Q112" s="36">
        <f t="shared" si="7"/>
        <v>0</v>
      </c>
      <c r="R112" s="1">
        <v>0</v>
      </c>
      <c r="S112" s="1" t="s">
        <v>14</v>
      </c>
      <c r="T112">
        <v>100</v>
      </c>
      <c r="V112" s="11" t="s">
        <v>877</v>
      </c>
      <c r="W112" s="7" t="s">
        <v>758</v>
      </c>
      <c r="X112" s="7">
        <v>201</v>
      </c>
      <c r="Y112" s="1" t="s">
        <v>157</v>
      </c>
      <c r="Z112" s="1"/>
      <c r="AA112" s="1">
        <v>11000002</v>
      </c>
      <c r="AB112" s="1">
        <v>109</v>
      </c>
      <c r="AC112" s="27">
        <v>0</v>
      </c>
      <c r="AD112" s="27">
        <v>0</v>
      </c>
      <c r="AE112" s="25">
        <v>0</v>
      </c>
    </row>
    <row r="113" spans="1:31" ht="48" x14ac:dyDescent="0.15">
      <c r="A113">
        <v>53000110</v>
      </c>
      <c r="B113" s="8" t="s">
        <v>158</v>
      </c>
      <c r="C113" s="1" t="s">
        <v>284</v>
      </c>
      <c r="D113" s="25" t="s">
        <v>493</v>
      </c>
      <c r="E113" s="1">
        <v>3</v>
      </c>
      <c r="F113">
        <v>202</v>
      </c>
      <c r="G113" s="1">
        <v>0</v>
      </c>
      <c r="H113" s="41">
        <f t="shared" si="6"/>
        <v>2</v>
      </c>
      <c r="I113" s="1">
        <v>3</v>
      </c>
      <c r="J113" s="1">
        <v>0</v>
      </c>
      <c r="K113" s="1">
        <v>0</v>
      </c>
      <c r="L113" s="1">
        <v>0</v>
      </c>
      <c r="M113" s="1">
        <v>0</v>
      </c>
      <c r="N113" s="1">
        <v>20</v>
      </c>
      <c r="O113" s="1">
        <v>0</v>
      </c>
      <c r="P113" s="1">
        <v>0</v>
      </c>
      <c r="Q113" s="36">
        <f t="shared" si="7"/>
        <v>3</v>
      </c>
      <c r="R113" s="1">
        <v>0</v>
      </c>
      <c r="S113" s="1" t="s">
        <v>1</v>
      </c>
      <c r="T113">
        <v>103</v>
      </c>
      <c r="V113" s="11" t="s">
        <v>804</v>
      </c>
      <c r="W113" s="7" t="s">
        <v>584</v>
      </c>
      <c r="X113" s="7"/>
      <c r="Y113" s="1" t="s">
        <v>29</v>
      </c>
      <c r="Z113" s="1"/>
      <c r="AA113" s="1">
        <v>11000007</v>
      </c>
      <c r="AB113" s="1">
        <v>110</v>
      </c>
      <c r="AC113" s="27">
        <v>0</v>
      </c>
      <c r="AD113" s="27">
        <v>0</v>
      </c>
      <c r="AE113" s="25">
        <v>0</v>
      </c>
    </row>
    <row r="114" spans="1:31" ht="72" x14ac:dyDescent="0.15">
      <c r="A114">
        <v>53000111</v>
      </c>
      <c r="B114" s="8" t="s">
        <v>548</v>
      </c>
      <c r="C114" s="1" t="s">
        <v>549</v>
      </c>
      <c r="D114" s="25" t="s">
        <v>580</v>
      </c>
      <c r="E114" s="1">
        <v>3</v>
      </c>
      <c r="F114">
        <v>201</v>
      </c>
      <c r="G114" s="1">
        <v>0</v>
      </c>
      <c r="H114" s="41">
        <f t="shared" ref="H114" si="8">IF(AND(Q114&gt;=13,Q114&lt;=16),5,IF(AND(Q114&gt;=9,Q114&lt;=12),4,IF(AND(Q114&gt;=5,Q114&lt;=8),3,IF(AND(Q114&gt;=1,Q114&lt;=4),2,IF(AND(Q114&gt;=-3,Q114&lt;=0),1,IF(AND(Q114&gt;=-5,Q114&lt;=-4),0,6))))))</f>
        <v>1</v>
      </c>
      <c r="I114" s="1">
        <v>3</v>
      </c>
      <c r="J114" s="1">
        <v>0</v>
      </c>
      <c r="K114" s="1">
        <v>0</v>
      </c>
      <c r="L114" s="1">
        <v>0</v>
      </c>
      <c r="M114" s="1">
        <v>0</v>
      </c>
      <c r="N114" s="1">
        <v>20</v>
      </c>
      <c r="O114" s="1">
        <v>0</v>
      </c>
      <c r="P114" s="1">
        <v>0</v>
      </c>
      <c r="Q114" s="36">
        <f t="shared" ref="Q114" si="9">T114-100+P114</f>
        <v>0</v>
      </c>
      <c r="R114" s="1">
        <v>20</v>
      </c>
      <c r="S114" s="1" t="s">
        <v>550</v>
      </c>
      <c r="T114">
        <v>100</v>
      </c>
      <c r="V114" s="11" t="s">
        <v>805</v>
      </c>
      <c r="W114" s="7" t="s">
        <v>551</v>
      </c>
      <c r="X114" s="7">
        <v>100</v>
      </c>
      <c r="Y114" s="1" t="s">
        <v>760</v>
      </c>
      <c r="Z114" s="1" t="s">
        <v>759</v>
      </c>
      <c r="AA114" s="1">
        <v>11000007</v>
      </c>
      <c r="AB114" s="1">
        <v>111</v>
      </c>
      <c r="AC114" s="27">
        <v>0</v>
      </c>
      <c r="AD114" s="27">
        <v>0</v>
      </c>
      <c r="AE114" s="25">
        <v>0</v>
      </c>
    </row>
    <row r="115" spans="1:31" ht="48" x14ac:dyDescent="0.15">
      <c r="A115">
        <v>53000112</v>
      </c>
      <c r="B115" s="8" t="s">
        <v>552</v>
      </c>
      <c r="C115" s="1" t="s">
        <v>763</v>
      </c>
      <c r="D115" s="25" t="s">
        <v>554</v>
      </c>
      <c r="E115" s="1">
        <v>3</v>
      </c>
      <c r="F115">
        <v>202</v>
      </c>
      <c r="G115" s="1">
        <v>0</v>
      </c>
      <c r="H115" s="41">
        <f t="shared" ref="H115" si="10">IF(AND(Q115&gt;=13,Q115&lt;=16),5,IF(AND(Q115&gt;=9,Q115&lt;=12),4,IF(AND(Q115&gt;=5,Q115&lt;=8),3,IF(AND(Q115&gt;=1,Q115&lt;=4),2,IF(AND(Q115&gt;=-3,Q115&lt;=0),1,IF(AND(Q115&gt;=-5,Q115&lt;=-4),0,6))))))</f>
        <v>1</v>
      </c>
      <c r="I115" s="1">
        <v>3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0</v>
      </c>
      <c r="P115" s="1">
        <v>0</v>
      </c>
      <c r="Q115" s="36">
        <f t="shared" ref="Q115" si="11">T115-100+P115</f>
        <v>0</v>
      </c>
      <c r="R115" s="1">
        <v>100</v>
      </c>
      <c r="S115" s="1" t="s">
        <v>300</v>
      </c>
      <c r="T115">
        <v>100</v>
      </c>
      <c r="U115" t="s">
        <v>973</v>
      </c>
      <c r="V115" s="11" t="s">
        <v>976</v>
      </c>
      <c r="W115" s="7" t="s">
        <v>553</v>
      </c>
      <c r="X115" s="7">
        <v>205</v>
      </c>
      <c r="Y115" s="1" t="s">
        <v>761</v>
      </c>
      <c r="Z115" s="1" t="s">
        <v>761</v>
      </c>
      <c r="AA115" s="1">
        <v>11000009</v>
      </c>
      <c r="AB115" s="1">
        <v>112</v>
      </c>
      <c r="AC115" s="27">
        <v>0</v>
      </c>
      <c r="AD115" s="27">
        <v>0</v>
      </c>
      <c r="AE115" s="25">
        <v>0</v>
      </c>
    </row>
    <row r="116" spans="1:31" ht="36" x14ac:dyDescent="0.15">
      <c r="A116">
        <v>53000113</v>
      </c>
      <c r="B116" s="8" t="s">
        <v>581</v>
      </c>
      <c r="C116" s="1" t="s">
        <v>582</v>
      </c>
      <c r="D116" s="25"/>
      <c r="E116" s="1">
        <v>2</v>
      </c>
      <c r="F116">
        <v>200</v>
      </c>
      <c r="G116" s="1">
        <v>0</v>
      </c>
      <c r="H116" s="41">
        <f t="shared" ref="H116" si="12">IF(AND(Q116&gt;=13,Q116&lt;=16),5,IF(AND(Q116&gt;=9,Q116&lt;=12),4,IF(AND(Q116&gt;=5,Q116&lt;=8),3,IF(AND(Q116&gt;=1,Q116&lt;=4),2,IF(AND(Q116&gt;=-3,Q116&lt;=0),1,IF(AND(Q116&gt;=-5,Q116&lt;=-4),0,6))))))</f>
        <v>1</v>
      </c>
      <c r="I116" s="1">
        <v>2</v>
      </c>
      <c r="J116" s="1">
        <v>0</v>
      </c>
      <c r="K116" s="1">
        <v>0</v>
      </c>
      <c r="L116" s="1">
        <v>0</v>
      </c>
      <c r="M116" s="1">
        <v>0</v>
      </c>
      <c r="N116" s="1">
        <v>20</v>
      </c>
      <c r="O116" s="1">
        <v>0</v>
      </c>
      <c r="P116" s="1">
        <v>0</v>
      </c>
      <c r="Q116" s="36">
        <f t="shared" ref="Q116" si="13">T116-100+P116</f>
        <v>0</v>
      </c>
      <c r="R116" s="1">
        <v>0</v>
      </c>
      <c r="S116" s="1" t="s">
        <v>583</v>
      </c>
      <c r="T116">
        <v>100</v>
      </c>
      <c r="V116" s="11" t="s">
        <v>806</v>
      </c>
      <c r="W116" s="7" t="s">
        <v>586</v>
      </c>
      <c r="X116" s="7">
        <v>100</v>
      </c>
      <c r="Y116" s="1" t="s">
        <v>585</v>
      </c>
      <c r="Z116" s="1" t="s">
        <v>585</v>
      </c>
      <c r="AA116" s="1">
        <v>11000003</v>
      </c>
      <c r="AB116" s="1">
        <v>113</v>
      </c>
      <c r="AC116" s="27">
        <v>0</v>
      </c>
      <c r="AD116" s="27">
        <v>0</v>
      </c>
      <c r="AE116" s="25">
        <v>0</v>
      </c>
    </row>
    <row r="117" spans="1:31" ht="60" x14ac:dyDescent="0.15">
      <c r="A117">
        <v>53000114</v>
      </c>
      <c r="B117" s="8" t="s">
        <v>589</v>
      </c>
      <c r="C117" s="1" t="s">
        <v>588</v>
      </c>
      <c r="D117" s="25"/>
      <c r="E117" s="1">
        <v>1</v>
      </c>
      <c r="F117">
        <v>200</v>
      </c>
      <c r="G117" s="1">
        <v>0</v>
      </c>
      <c r="H117" s="41">
        <f t="shared" ref="H117" si="14">IF(AND(Q117&gt;=13,Q117&lt;=16),5,IF(AND(Q117&gt;=9,Q117&lt;=12),4,IF(AND(Q117&gt;=5,Q117&lt;=8),3,IF(AND(Q117&gt;=1,Q117&lt;=4),2,IF(AND(Q117&gt;=-3,Q117&lt;=0),1,IF(AND(Q117&gt;=-5,Q117&lt;=-4),0,6))))))</f>
        <v>2</v>
      </c>
      <c r="I117" s="1">
        <v>1</v>
      </c>
      <c r="J117" s="1">
        <v>65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36">
        <f t="shared" ref="Q117" si="15">T117-100+P117</f>
        <v>1</v>
      </c>
      <c r="R117" s="1">
        <v>0</v>
      </c>
      <c r="S117" s="1" t="s">
        <v>583</v>
      </c>
      <c r="T117">
        <v>101</v>
      </c>
      <c r="V117" s="11" t="s">
        <v>807</v>
      </c>
      <c r="W117" s="7" t="s">
        <v>590</v>
      </c>
      <c r="X117" s="7">
        <v>100</v>
      </c>
      <c r="Y117" s="1" t="s">
        <v>98</v>
      </c>
      <c r="Z117" s="1" t="s">
        <v>98</v>
      </c>
      <c r="AA117" s="1">
        <v>11000003</v>
      </c>
      <c r="AB117" s="1">
        <v>114</v>
      </c>
      <c r="AC117" s="27">
        <v>0</v>
      </c>
      <c r="AD117" s="27">
        <v>0</v>
      </c>
      <c r="AE117" s="25">
        <v>0</v>
      </c>
    </row>
    <row r="118" spans="1:31" ht="36" x14ac:dyDescent="0.15">
      <c r="A118">
        <v>53000115</v>
      </c>
      <c r="B118" s="8" t="s">
        <v>591</v>
      </c>
      <c r="C118" s="1" t="s">
        <v>592</v>
      </c>
      <c r="D118" s="25"/>
      <c r="E118" s="1">
        <v>2</v>
      </c>
      <c r="F118">
        <v>200</v>
      </c>
      <c r="G118" s="1">
        <v>0</v>
      </c>
      <c r="H118" s="41">
        <f t="shared" ref="H118" si="16">IF(AND(Q118&gt;=13,Q118&lt;=16),5,IF(AND(Q118&gt;=9,Q118&lt;=12),4,IF(AND(Q118&gt;=5,Q118&lt;=8),3,IF(AND(Q118&gt;=1,Q118&lt;=4),2,IF(AND(Q118&gt;=-3,Q118&lt;=0),1,IF(AND(Q118&gt;=-5,Q118&lt;=-4),0,6))))))</f>
        <v>1</v>
      </c>
      <c r="I118" s="1">
        <v>2</v>
      </c>
      <c r="J118" s="1">
        <v>40</v>
      </c>
      <c r="K118" s="1">
        <v>0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  <c r="Q118" s="36">
        <f t="shared" ref="Q118" si="17">T118-100+P118</f>
        <v>0</v>
      </c>
      <c r="R118" s="1">
        <v>0</v>
      </c>
      <c r="S118" s="1" t="s">
        <v>593</v>
      </c>
      <c r="T118">
        <v>100</v>
      </c>
      <c r="V118" s="11" t="s">
        <v>802</v>
      </c>
      <c r="W118" s="7" t="s">
        <v>595</v>
      </c>
      <c r="X118" s="7">
        <v>101</v>
      </c>
      <c r="Y118" s="1" t="s">
        <v>98</v>
      </c>
      <c r="Z118" s="1" t="s">
        <v>98</v>
      </c>
      <c r="AA118" s="1">
        <v>11000003</v>
      </c>
      <c r="AB118" s="1">
        <v>115</v>
      </c>
      <c r="AC118" s="27">
        <v>0</v>
      </c>
      <c r="AD118" s="27">
        <v>0</v>
      </c>
      <c r="AE118" s="25">
        <v>0</v>
      </c>
    </row>
    <row r="119" spans="1:31" ht="60" x14ac:dyDescent="0.15">
      <c r="A119">
        <v>53000116</v>
      </c>
      <c r="B119" s="8" t="s">
        <v>596</v>
      </c>
      <c r="C119" s="1" t="s">
        <v>597</v>
      </c>
      <c r="D119" s="25" t="s">
        <v>903</v>
      </c>
      <c r="E119" s="1">
        <v>2</v>
      </c>
      <c r="F119">
        <v>200</v>
      </c>
      <c r="G119" s="1">
        <v>0</v>
      </c>
      <c r="H119" s="41">
        <f t="shared" ref="H119" si="18">IF(AND(Q119&gt;=13,Q119&lt;=16),5,IF(AND(Q119&gt;=9,Q119&lt;=12),4,IF(AND(Q119&gt;=5,Q119&lt;=8),3,IF(AND(Q119&gt;=1,Q119&lt;=4),2,IF(AND(Q119&gt;=-3,Q119&lt;=0),1,IF(AND(Q119&gt;=-5,Q119&lt;=-4),0,6))))))</f>
        <v>2</v>
      </c>
      <c r="I119" s="1">
        <v>2</v>
      </c>
      <c r="J119" s="1">
        <v>65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 s="1">
        <v>0</v>
      </c>
      <c r="Q119" s="36">
        <f t="shared" ref="Q119" si="19">T119-100+P119</f>
        <v>1</v>
      </c>
      <c r="R119" s="1">
        <v>0</v>
      </c>
      <c r="S119" s="1" t="s">
        <v>362</v>
      </c>
      <c r="T119">
        <v>101</v>
      </c>
      <c r="V119" s="11" t="s">
        <v>904</v>
      </c>
      <c r="W119" s="7" t="s">
        <v>636</v>
      </c>
      <c r="X119" s="7">
        <v>100</v>
      </c>
      <c r="Y119" s="1" t="s">
        <v>98</v>
      </c>
      <c r="Z119" s="1" t="s">
        <v>98</v>
      </c>
      <c r="AA119" s="1">
        <v>11000003</v>
      </c>
      <c r="AB119" s="1">
        <v>116</v>
      </c>
      <c r="AC119" s="27">
        <v>0</v>
      </c>
      <c r="AD119" s="27">
        <v>0</v>
      </c>
      <c r="AE119" s="25">
        <v>0</v>
      </c>
    </row>
    <row r="120" spans="1:31" ht="72" x14ac:dyDescent="0.15">
      <c r="A120">
        <v>53000117</v>
      </c>
      <c r="B120" s="8" t="s">
        <v>598</v>
      </c>
      <c r="C120" s="1" t="s">
        <v>599</v>
      </c>
      <c r="D120" s="25" t="s">
        <v>594</v>
      </c>
      <c r="E120" s="1">
        <v>1</v>
      </c>
      <c r="F120">
        <v>200</v>
      </c>
      <c r="G120" s="1">
        <v>0</v>
      </c>
      <c r="H120" s="41">
        <f t="shared" ref="H120" si="20">IF(AND(Q120&gt;=13,Q120&lt;=16),5,IF(AND(Q120&gt;=9,Q120&lt;=12),4,IF(AND(Q120&gt;=5,Q120&lt;=8),3,IF(AND(Q120&gt;=1,Q120&lt;=4),2,IF(AND(Q120&gt;=-3,Q120&lt;=0),1,IF(AND(Q120&gt;=-5,Q120&lt;=-4),0,6))))))</f>
        <v>1</v>
      </c>
      <c r="I120" s="1">
        <v>1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160</v>
      </c>
      <c r="P120" s="1">
        <v>0</v>
      </c>
      <c r="Q120" s="36">
        <f t="shared" ref="Q120" si="21">T120-100+P120</f>
        <v>0</v>
      </c>
      <c r="R120" s="1">
        <v>0</v>
      </c>
      <c r="S120" s="1" t="s">
        <v>603</v>
      </c>
      <c r="T120">
        <v>100</v>
      </c>
      <c r="V120" s="11" t="s">
        <v>851</v>
      </c>
      <c r="W120" s="7" t="s">
        <v>634</v>
      </c>
      <c r="X120" s="7">
        <v>200</v>
      </c>
      <c r="Y120" s="1" t="s">
        <v>98</v>
      </c>
      <c r="Z120" s="1" t="s">
        <v>98</v>
      </c>
      <c r="AA120" s="1">
        <v>11000003</v>
      </c>
      <c r="AB120" s="1">
        <v>117</v>
      </c>
      <c r="AC120" s="27">
        <v>0</v>
      </c>
      <c r="AD120" s="27">
        <v>0</v>
      </c>
      <c r="AE120" s="25">
        <v>0</v>
      </c>
    </row>
    <row r="121" spans="1:31" ht="72" x14ac:dyDescent="0.15">
      <c r="A121">
        <v>53000118</v>
      </c>
      <c r="B121" s="8" t="s">
        <v>610</v>
      </c>
      <c r="C121" s="1" t="s">
        <v>609</v>
      </c>
      <c r="D121" s="25"/>
      <c r="E121" s="1">
        <v>6</v>
      </c>
      <c r="F121">
        <v>202</v>
      </c>
      <c r="G121" s="1">
        <v>0</v>
      </c>
      <c r="H121" s="41">
        <f t="shared" ref="H121" si="22">IF(AND(Q121&gt;=13,Q121&lt;=16),5,IF(AND(Q121&gt;=9,Q121&lt;=12),4,IF(AND(Q121&gt;=5,Q121&lt;=8),3,IF(AND(Q121&gt;=1,Q121&lt;=4),2,IF(AND(Q121&gt;=-3,Q121&lt;=0),1,IF(AND(Q121&gt;=-5,Q121&lt;=-4),0,6))))))</f>
        <v>1</v>
      </c>
      <c r="I121" s="1">
        <v>6</v>
      </c>
      <c r="J121" s="1">
        <v>0</v>
      </c>
      <c r="K121" s="1">
        <v>0</v>
      </c>
      <c r="L121" s="1">
        <v>0</v>
      </c>
      <c r="M121" s="1">
        <v>0</v>
      </c>
      <c r="N121" s="1">
        <v>25</v>
      </c>
      <c r="O121" s="1">
        <v>0</v>
      </c>
      <c r="P121" s="1">
        <v>0</v>
      </c>
      <c r="Q121" s="36">
        <f t="shared" ref="Q121" si="23">T121-100+P121</f>
        <v>0</v>
      </c>
      <c r="R121" s="1">
        <v>0</v>
      </c>
      <c r="S121" s="1" t="s">
        <v>615</v>
      </c>
      <c r="T121">
        <v>100</v>
      </c>
      <c r="V121" s="11" t="s">
        <v>808</v>
      </c>
      <c r="W121" s="7" t="s">
        <v>613</v>
      </c>
      <c r="X121" s="7"/>
      <c r="Y121" s="1" t="s">
        <v>614</v>
      </c>
      <c r="Z121" s="1" t="s">
        <v>614</v>
      </c>
      <c r="AA121" s="1">
        <v>11000003</v>
      </c>
      <c r="AB121" s="1">
        <v>118</v>
      </c>
      <c r="AC121" s="27">
        <v>0</v>
      </c>
      <c r="AD121" s="27">
        <v>0</v>
      </c>
      <c r="AE121" s="25">
        <v>0</v>
      </c>
    </row>
    <row r="122" spans="1:31" ht="36" x14ac:dyDescent="0.15">
      <c r="A122">
        <v>53000119</v>
      </c>
      <c r="B122" s="8" t="s">
        <v>616</v>
      </c>
      <c r="C122" s="1" t="s">
        <v>617</v>
      </c>
      <c r="D122" s="25"/>
      <c r="E122" s="1">
        <v>5</v>
      </c>
      <c r="F122">
        <v>200</v>
      </c>
      <c r="G122" s="1">
        <v>0</v>
      </c>
      <c r="H122" s="41">
        <f t="shared" ref="H122:H123" si="24">IF(AND(Q122&gt;=13,Q122&lt;=16),5,IF(AND(Q122&gt;=9,Q122&lt;=12),4,IF(AND(Q122&gt;=5,Q122&lt;=8),3,IF(AND(Q122&gt;=1,Q122&lt;=4),2,IF(AND(Q122&gt;=-3,Q122&lt;=0),1,IF(AND(Q122&gt;=-5,Q122&lt;=-4),0,6))))))</f>
        <v>3</v>
      </c>
      <c r="I122" s="1">
        <v>5</v>
      </c>
      <c r="J122" s="1">
        <v>0</v>
      </c>
      <c r="K122" s="1">
        <v>0</v>
      </c>
      <c r="L122" s="1">
        <v>0</v>
      </c>
      <c r="M122" s="1">
        <v>0</v>
      </c>
      <c r="N122" s="1">
        <v>15</v>
      </c>
      <c r="O122" s="1">
        <v>0</v>
      </c>
      <c r="P122" s="1">
        <v>0</v>
      </c>
      <c r="Q122" s="36">
        <f t="shared" ref="Q122:Q123" si="25">T122-100+P122</f>
        <v>5</v>
      </c>
      <c r="R122" s="1">
        <v>0</v>
      </c>
      <c r="S122" s="1" t="s">
        <v>619</v>
      </c>
      <c r="T122">
        <v>105</v>
      </c>
      <c r="V122" s="11" t="s">
        <v>809</v>
      </c>
      <c r="W122" s="7" t="s">
        <v>901</v>
      </c>
      <c r="X122" s="7">
        <v>100</v>
      </c>
      <c r="Y122" s="1" t="s">
        <v>618</v>
      </c>
      <c r="Z122" s="1" t="s">
        <v>618</v>
      </c>
      <c r="AA122" s="1">
        <v>11000003</v>
      </c>
      <c r="AB122" s="1">
        <v>119</v>
      </c>
      <c r="AC122" s="27">
        <v>0</v>
      </c>
      <c r="AD122" s="27">
        <v>0</v>
      </c>
      <c r="AE122" s="25">
        <v>0</v>
      </c>
    </row>
    <row r="123" spans="1:31" ht="24" x14ac:dyDescent="0.15">
      <c r="A123">
        <v>53000120</v>
      </c>
      <c r="B123" s="22" t="s">
        <v>621</v>
      </c>
      <c r="C123" s="15" t="s">
        <v>623</v>
      </c>
      <c r="D123" s="25" t="s">
        <v>620</v>
      </c>
      <c r="E123" s="15">
        <v>1</v>
      </c>
      <c r="F123" s="15">
        <v>200</v>
      </c>
      <c r="G123" s="15">
        <v>6</v>
      </c>
      <c r="H123" s="41">
        <f t="shared" si="24"/>
        <v>1</v>
      </c>
      <c r="I123" s="15">
        <v>1</v>
      </c>
      <c r="J123" s="15">
        <v>0</v>
      </c>
      <c r="K123" s="15">
        <v>0</v>
      </c>
      <c r="L123" s="15">
        <v>0</v>
      </c>
      <c r="M123" s="15">
        <v>2</v>
      </c>
      <c r="N123" s="15">
        <v>0</v>
      </c>
      <c r="O123" s="15">
        <v>0</v>
      </c>
      <c r="P123" s="15">
        <v>0</v>
      </c>
      <c r="Q123" s="41">
        <f t="shared" si="25"/>
        <v>0</v>
      </c>
      <c r="R123" s="15">
        <v>0</v>
      </c>
      <c r="S123" s="15" t="s">
        <v>14</v>
      </c>
      <c r="T123" s="15">
        <v>100</v>
      </c>
      <c r="U123" s="15"/>
      <c r="V123" s="11" t="s">
        <v>810</v>
      </c>
      <c r="W123" s="7" t="s">
        <v>622</v>
      </c>
      <c r="X123" s="7">
        <v>200</v>
      </c>
      <c r="Y123" s="15" t="s">
        <v>56</v>
      </c>
      <c r="Z123" s="15"/>
      <c r="AA123" s="1">
        <v>11000003</v>
      </c>
      <c r="AB123" s="15">
        <v>120</v>
      </c>
      <c r="AC123" s="27">
        <v>0</v>
      </c>
      <c r="AD123" s="27">
        <v>0</v>
      </c>
      <c r="AE123" s="25">
        <v>0</v>
      </c>
    </row>
    <row r="124" spans="1:31" ht="60" x14ac:dyDescent="0.15">
      <c r="A124">
        <v>53000121</v>
      </c>
      <c r="B124" s="22" t="s">
        <v>624</v>
      </c>
      <c r="C124" s="15" t="s">
        <v>625</v>
      </c>
      <c r="D124" s="25" t="s">
        <v>753</v>
      </c>
      <c r="E124" s="15">
        <v>1</v>
      </c>
      <c r="F124" s="15">
        <v>201</v>
      </c>
      <c r="G124" s="15">
        <v>2</v>
      </c>
      <c r="H124" s="41">
        <f t="shared" ref="H124" si="26">IF(AND(Q124&gt;=13,Q124&lt;=16),5,IF(AND(Q124&gt;=9,Q124&lt;=12),4,IF(AND(Q124&gt;=5,Q124&lt;=8),3,IF(AND(Q124&gt;=1,Q124&lt;=4),2,IF(AND(Q124&gt;=-3,Q124&lt;=0),1,IF(AND(Q124&gt;=-5,Q124&lt;=-4),0,6))))))</f>
        <v>1</v>
      </c>
      <c r="I124" s="15">
        <v>1</v>
      </c>
      <c r="J124" s="15">
        <v>45</v>
      </c>
      <c r="K124" s="15">
        <v>0</v>
      </c>
      <c r="L124" s="15">
        <v>0</v>
      </c>
      <c r="M124" s="15">
        <v>0</v>
      </c>
      <c r="N124" s="15">
        <v>0</v>
      </c>
      <c r="O124" s="15">
        <v>0</v>
      </c>
      <c r="P124" s="15">
        <v>0</v>
      </c>
      <c r="Q124" s="41">
        <f t="shared" ref="Q124" si="27">T124-100+P124</f>
        <v>0</v>
      </c>
      <c r="R124" s="15">
        <v>30</v>
      </c>
      <c r="S124" s="7" t="s">
        <v>626</v>
      </c>
      <c r="T124">
        <v>100</v>
      </c>
      <c r="V124" s="11" t="s">
        <v>811</v>
      </c>
      <c r="W124" s="1" t="s">
        <v>627</v>
      </c>
      <c r="X124" s="7">
        <v>102</v>
      </c>
      <c r="Y124" s="15" t="s">
        <v>628</v>
      </c>
      <c r="Z124" s="15" t="s">
        <v>628</v>
      </c>
      <c r="AA124" s="1">
        <v>11000001</v>
      </c>
      <c r="AB124" s="15">
        <v>121</v>
      </c>
      <c r="AC124" s="27">
        <v>0</v>
      </c>
      <c r="AD124" s="27">
        <v>0</v>
      </c>
      <c r="AE124" s="25">
        <v>0</v>
      </c>
    </row>
    <row r="125" spans="1:31" ht="36" x14ac:dyDescent="0.15">
      <c r="A125">
        <v>53000122</v>
      </c>
      <c r="B125" s="22" t="s">
        <v>629</v>
      </c>
      <c r="C125" s="15" t="s">
        <v>630</v>
      </c>
      <c r="D125" s="25" t="s">
        <v>752</v>
      </c>
      <c r="E125" s="15">
        <v>1</v>
      </c>
      <c r="F125" s="15">
        <v>200</v>
      </c>
      <c r="G125" s="15">
        <v>0</v>
      </c>
      <c r="H125" s="41">
        <f t="shared" ref="H125" si="28">IF(AND(Q125&gt;=13,Q125&lt;=16),5,IF(AND(Q125&gt;=9,Q125&lt;=12),4,IF(AND(Q125&gt;=5,Q125&lt;=8),3,IF(AND(Q125&gt;=1,Q125&lt;=4),2,IF(AND(Q125&gt;=-3,Q125&lt;=0),1,IF(AND(Q125&gt;=-5,Q125&lt;=-4),0,6))))))</f>
        <v>2</v>
      </c>
      <c r="I125" s="15">
        <v>1</v>
      </c>
      <c r="J125" s="15">
        <v>200</v>
      </c>
      <c r="K125" s="15">
        <v>0</v>
      </c>
      <c r="L125" s="15">
        <v>0</v>
      </c>
      <c r="M125" s="15">
        <v>0</v>
      </c>
      <c r="N125" s="15">
        <v>0</v>
      </c>
      <c r="O125" s="15">
        <v>0</v>
      </c>
      <c r="P125" s="15">
        <v>0</v>
      </c>
      <c r="Q125" s="41">
        <f t="shared" ref="Q125" si="29">T125-100+P125</f>
        <v>1</v>
      </c>
      <c r="R125" s="15">
        <v>0</v>
      </c>
      <c r="S125" s="7" t="s">
        <v>631</v>
      </c>
      <c r="T125">
        <v>101</v>
      </c>
      <c r="U125" s="11" t="s">
        <v>970</v>
      </c>
      <c r="V125" s="11" t="s">
        <v>971</v>
      </c>
      <c r="W125" s="1" t="s">
        <v>641</v>
      </c>
      <c r="X125" s="7">
        <v>101</v>
      </c>
      <c r="Y125" s="15" t="s">
        <v>628</v>
      </c>
      <c r="Z125" s="15" t="s">
        <v>628</v>
      </c>
      <c r="AA125" s="1">
        <v>11000001</v>
      </c>
      <c r="AB125" s="15">
        <v>122</v>
      </c>
      <c r="AC125" s="27">
        <v>0</v>
      </c>
      <c r="AD125" s="27">
        <v>0</v>
      </c>
      <c r="AE125" s="25">
        <v>0</v>
      </c>
    </row>
    <row r="126" spans="1:31" ht="48" x14ac:dyDescent="0.15">
      <c r="A126">
        <v>53000123</v>
      </c>
      <c r="B126" s="22" t="s">
        <v>633</v>
      </c>
      <c r="C126" s="15" t="s">
        <v>632</v>
      </c>
      <c r="D126" s="25" t="s">
        <v>557</v>
      </c>
      <c r="E126" s="15">
        <v>1</v>
      </c>
      <c r="F126" s="15">
        <v>200</v>
      </c>
      <c r="G126" s="15">
        <v>0</v>
      </c>
      <c r="H126" s="41">
        <f t="shared" ref="H126" si="30">IF(AND(Q126&gt;=13,Q126&lt;=16),5,IF(AND(Q126&gt;=9,Q126&lt;=12),4,IF(AND(Q126&gt;=5,Q126&lt;=8),3,IF(AND(Q126&gt;=1,Q126&lt;=4),2,IF(AND(Q126&gt;=-3,Q126&lt;=0),1,IF(AND(Q126&gt;=-5,Q126&lt;=-4),0,6))))))</f>
        <v>1</v>
      </c>
      <c r="I126" s="15">
        <v>1</v>
      </c>
      <c r="J126" s="15">
        <v>25</v>
      </c>
      <c r="K126" s="15">
        <v>0</v>
      </c>
      <c r="L126" s="15">
        <v>0</v>
      </c>
      <c r="M126" s="15">
        <v>0</v>
      </c>
      <c r="N126" s="15">
        <v>0</v>
      </c>
      <c r="O126" s="15">
        <v>160</v>
      </c>
      <c r="P126" s="15">
        <v>0</v>
      </c>
      <c r="Q126" s="41">
        <f t="shared" ref="Q126" si="31">T126-100+P126</f>
        <v>0</v>
      </c>
      <c r="R126" s="15">
        <v>0</v>
      </c>
      <c r="S126" s="7" t="s">
        <v>635</v>
      </c>
      <c r="T126">
        <v>100</v>
      </c>
      <c r="V126" s="11" t="s">
        <v>852</v>
      </c>
      <c r="W126" s="1" t="s">
        <v>637</v>
      </c>
      <c r="X126" s="7">
        <v>200</v>
      </c>
      <c r="Y126" s="15" t="s">
        <v>628</v>
      </c>
      <c r="Z126" s="15" t="s">
        <v>628</v>
      </c>
      <c r="AA126" s="1">
        <v>11000001</v>
      </c>
      <c r="AB126" s="15">
        <v>123</v>
      </c>
      <c r="AC126" s="27">
        <v>0</v>
      </c>
      <c r="AD126" s="27">
        <v>0</v>
      </c>
      <c r="AE126" s="25">
        <v>0</v>
      </c>
    </row>
    <row r="127" spans="1:31" ht="60" x14ac:dyDescent="0.15">
      <c r="A127">
        <v>53000124</v>
      </c>
      <c r="B127" s="22" t="s">
        <v>638</v>
      </c>
      <c r="C127" s="15" t="s">
        <v>639</v>
      </c>
      <c r="D127" s="25" t="s">
        <v>640</v>
      </c>
      <c r="E127" s="15">
        <v>2</v>
      </c>
      <c r="F127" s="15">
        <v>200</v>
      </c>
      <c r="G127" s="15">
        <v>0</v>
      </c>
      <c r="H127" s="41">
        <f t="shared" ref="H127" si="32">IF(AND(Q127&gt;=13,Q127&lt;=16),5,IF(AND(Q127&gt;=9,Q127&lt;=12),4,IF(AND(Q127&gt;=5,Q127&lt;=8),3,IF(AND(Q127&gt;=1,Q127&lt;=4),2,IF(AND(Q127&gt;=-3,Q127&lt;=0),1,IF(AND(Q127&gt;=-5,Q127&lt;=-4),0,6))))))</f>
        <v>2</v>
      </c>
      <c r="I127" s="15">
        <v>2</v>
      </c>
      <c r="J127" s="15">
        <v>75</v>
      </c>
      <c r="K127" s="15">
        <v>0</v>
      </c>
      <c r="L127" s="15">
        <v>0</v>
      </c>
      <c r="M127" s="15">
        <v>0</v>
      </c>
      <c r="N127" s="15">
        <v>0</v>
      </c>
      <c r="O127" s="15">
        <v>210</v>
      </c>
      <c r="P127" s="15">
        <v>0</v>
      </c>
      <c r="Q127" s="41">
        <f t="shared" ref="Q127" si="33">T127-100+P127</f>
        <v>1</v>
      </c>
      <c r="R127" s="15">
        <v>0</v>
      </c>
      <c r="S127" s="7" t="s">
        <v>593</v>
      </c>
      <c r="T127">
        <v>101</v>
      </c>
      <c r="V127" s="11" t="s">
        <v>858</v>
      </c>
      <c r="W127" s="1" t="s">
        <v>642</v>
      </c>
      <c r="X127" s="1">
        <v>200</v>
      </c>
      <c r="Y127" s="15" t="s">
        <v>628</v>
      </c>
      <c r="Z127" s="15" t="s">
        <v>628</v>
      </c>
      <c r="AA127" s="1">
        <v>11000001</v>
      </c>
      <c r="AB127" s="15">
        <v>124</v>
      </c>
      <c r="AC127" s="27">
        <v>0</v>
      </c>
      <c r="AD127" s="27">
        <v>0</v>
      </c>
      <c r="AE127" s="25">
        <v>0</v>
      </c>
    </row>
    <row r="128" spans="1:31" ht="48" x14ac:dyDescent="0.15">
      <c r="A128">
        <v>53000125</v>
      </c>
      <c r="B128" s="22" t="s">
        <v>643</v>
      </c>
      <c r="C128" s="15" t="s">
        <v>644</v>
      </c>
      <c r="D128" s="25" t="s">
        <v>645</v>
      </c>
      <c r="E128" s="15">
        <v>2</v>
      </c>
      <c r="F128" s="15">
        <v>200</v>
      </c>
      <c r="G128" s="15">
        <v>0</v>
      </c>
      <c r="H128" s="41">
        <f t="shared" ref="H128" si="34">IF(AND(Q128&gt;=13,Q128&lt;=16),5,IF(AND(Q128&gt;=9,Q128&lt;=12),4,IF(AND(Q128&gt;=5,Q128&lt;=8),3,IF(AND(Q128&gt;=1,Q128&lt;=4),2,IF(AND(Q128&gt;=-3,Q128&lt;=0),1,IF(AND(Q128&gt;=-5,Q128&lt;=-4),0,6))))))</f>
        <v>1</v>
      </c>
      <c r="I128" s="15">
        <v>2</v>
      </c>
      <c r="J128" s="15">
        <v>70</v>
      </c>
      <c r="K128" s="15">
        <v>0</v>
      </c>
      <c r="L128" s="15">
        <v>0</v>
      </c>
      <c r="M128" s="15">
        <v>0</v>
      </c>
      <c r="N128" s="15">
        <v>0</v>
      </c>
      <c r="O128" s="15">
        <v>0</v>
      </c>
      <c r="P128" s="15">
        <v>0</v>
      </c>
      <c r="Q128" s="41">
        <f t="shared" ref="Q128" si="35">T128-100+P128</f>
        <v>0</v>
      </c>
      <c r="R128" s="15">
        <v>0</v>
      </c>
      <c r="S128" s="7" t="s">
        <v>646</v>
      </c>
      <c r="T128">
        <v>100</v>
      </c>
      <c r="V128" s="11" t="s">
        <v>812</v>
      </c>
      <c r="W128" s="1" t="s">
        <v>674</v>
      </c>
      <c r="X128" s="7">
        <v>100</v>
      </c>
      <c r="Y128" s="15" t="s">
        <v>647</v>
      </c>
      <c r="Z128" s="15" t="s">
        <v>647</v>
      </c>
      <c r="AA128" s="1">
        <v>11000002</v>
      </c>
      <c r="AB128" s="15">
        <v>125</v>
      </c>
      <c r="AC128" s="27">
        <v>0</v>
      </c>
      <c r="AD128" s="27">
        <v>0</v>
      </c>
      <c r="AE128" s="25">
        <v>0</v>
      </c>
    </row>
    <row r="129" spans="1:31" ht="72" x14ac:dyDescent="0.15">
      <c r="A129">
        <v>53000126</v>
      </c>
      <c r="B129" s="22" t="s">
        <v>651</v>
      </c>
      <c r="C129" s="15" t="s">
        <v>650</v>
      </c>
      <c r="D129" s="25"/>
      <c r="E129" s="15">
        <v>2</v>
      </c>
      <c r="F129" s="15">
        <v>200</v>
      </c>
      <c r="G129" s="15">
        <v>0</v>
      </c>
      <c r="H129" s="41">
        <f t="shared" ref="H129" si="36">IF(AND(Q129&gt;=13,Q129&lt;=16),5,IF(AND(Q129&gt;=9,Q129&lt;=12),4,IF(AND(Q129&gt;=5,Q129&lt;=8),3,IF(AND(Q129&gt;=1,Q129&lt;=4),2,IF(AND(Q129&gt;=-3,Q129&lt;=0),1,IF(AND(Q129&gt;=-5,Q129&lt;=-4),0,6))))))</f>
        <v>1</v>
      </c>
      <c r="I129" s="15">
        <v>2</v>
      </c>
      <c r="J129" s="15">
        <v>0</v>
      </c>
      <c r="K129" s="15">
        <v>0</v>
      </c>
      <c r="L129" s="15">
        <v>0</v>
      </c>
      <c r="M129" s="15">
        <v>2</v>
      </c>
      <c r="N129" s="15">
        <v>0</v>
      </c>
      <c r="O129" s="15">
        <v>0</v>
      </c>
      <c r="P129" s="15">
        <v>0</v>
      </c>
      <c r="Q129" s="41">
        <f t="shared" ref="Q129" si="37">T129-100+P129</f>
        <v>0</v>
      </c>
      <c r="R129" s="15">
        <v>0</v>
      </c>
      <c r="S129" s="7" t="s">
        <v>648</v>
      </c>
      <c r="T129">
        <v>100</v>
      </c>
      <c r="V129" s="11" t="s">
        <v>844</v>
      </c>
      <c r="W129" s="1" t="s">
        <v>659</v>
      </c>
      <c r="X129" s="1"/>
      <c r="Y129" s="1" t="s">
        <v>690</v>
      </c>
      <c r="Z129" s="1" t="s">
        <v>614</v>
      </c>
      <c r="AA129" s="1">
        <v>11000001</v>
      </c>
      <c r="AB129" s="15">
        <v>126</v>
      </c>
      <c r="AC129" s="27">
        <v>0</v>
      </c>
      <c r="AD129" s="27">
        <v>0</v>
      </c>
      <c r="AE129" s="25">
        <v>0</v>
      </c>
    </row>
    <row r="130" spans="1:31" ht="60" x14ac:dyDescent="0.15">
      <c r="A130">
        <v>53000127</v>
      </c>
      <c r="B130" s="22" t="s">
        <v>652</v>
      </c>
      <c r="C130" s="15" t="s">
        <v>653</v>
      </c>
      <c r="D130" s="25" t="s">
        <v>754</v>
      </c>
      <c r="E130" s="15">
        <v>2</v>
      </c>
      <c r="F130" s="15">
        <v>201</v>
      </c>
      <c r="G130" s="15">
        <v>5</v>
      </c>
      <c r="H130" s="41">
        <f t="shared" ref="H130" si="38">IF(AND(Q130&gt;=13,Q130&lt;=16),5,IF(AND(Q130&gt;=9,Q130&lt;=12),4,IF(AND(Q130&gt;=5,Q130&lt;=8),3,IF(AND(Q130&gt;=1,Q130&lt;=4),2,IF(AND(Q130&gt;=-3,Q130&lt;=0),1,IF(AND(Q130&gt;=-5,Q130&lt;=-4),0,6))))))</f>
        <v>2</v>
      </c>
      <c r="I130" s="15">
        <v>2</v>
      </c>
      <c r="J130" s="15">
        <v>60</v>
      </c>
      <c r="K130" s="15">
        <v>0</v>
      </c>
      <c r="L130" s="15">
        <v>0</v>
      </c>
      <c r="M130" s="15">
        <v>0</v>
      </c>
      <c r="N130" s="15">
        <v>0</v>
      </c>
      <c r="O130" s="15">
        <v>0</v>
      </c>
      <c r="P130" s="15">
        <v>0</v>
      </c>
      <c r="Q130" s="41">
        <f t="shared" ref="Q130" si="39">T130-100+P130</f>
        <v>3</v>
      </c>
      <c r="R130" s="15">
        <v>15</v>
      </c>
      <c r="S130" s="7" t="s">
        <v>654</v>
      </c>
      <c r="T130">
        <v>103</v>
      </c>
      <c r="V130" s="11" t="s">
        <v>811</v>
      </c>
      <c r="W130" s="1" t="s">
        <v>655</v>
      </c>
      <c r="X130" s="7">
        <v>102</v>
      </c>
      <c r="Y130" s="1" t="s">
        <v>614</v>
      </c>
      <c r="Z130" s="1" t="s">
        <v>614</v>
      </c>
      <c r="AA130" s="1">
        <v>11000001</v>
      </c>
      <c r="AB130" s="15">
        <v>127</v>
      </c>
      <c r="AC130" s="27">
        <v>0</v>
      </c>
      <c r="AD130" s="27">
        <v>0</v>
      </c>
      <c r="AE130" s="25">
        <v>0</v>
      </c>
    </row>
    <row r="131" spans="1:31" ht="72" x14ac:dyDescent="0.15">
      <c r="A131">
        <v>53000128</v>
      </c>
      <c r="B131" s="22" t="s">
        <v>658</v>
      </c>
      <c r="C131" s="15" t="s">
        <v>657</v>
      </c>
      <c r="D131" s="25" t="s">
        <v>749</v>
      </c>
      <c r="E131" s="15">
        <v>1</v>
      </c>
      <c r="F131" s="15">
        <v>201</v>
      </c>
      <c r="G131" s="15">
        <v>0</v>
      </c>
      <c r="H131" s="41">
        <f t="shared" ref="H131" si="40">IF(AND(Q131&gt;=13,Q131&lt;=16),5,IF(AND(Q131&gt;=9,Q131&lt;=12),4,IF(AND(Q131&gt;=5,Q131&lt;=8),3,IF(AND(Q131&gt;=1,Q131&lt;=4),2,IF(AND(Q131&gt;=-3,Q131&lt;=0),1,IF(AND(Q131&gt;=-5,Q131&lt;=-4),0,6))))))</f>
        <v>1</v>
      </c>
      <c r="I131" s="15">
        <v>1</v>
      </c>
      <c r="J131" s="15">
        <v>0</v>
      </c>
      <c r="K131" s="15">
        <v>0</v>
      </c>
      <c r="L131" s="15">
        <v>0</v>
      </c>
      <c r="M131" s="15">
        <v>4</v>
      </c>
      <c r="N131" s="15">
        <v>0</v>
      </c>
      <c r="O131" s="15">
        <v>0</v>
      </c>
      <c r="P131" s="15">
        <v>0</v>
      </c>
      <c r="Q131" s="41">
        <f t="shared" ref="Q131" si="41">T131-100+P131</f>
        <v>0</v>
      </c>
      <c r="R131" s="15">
        <v>25</v>
      </c>
      <c r="S131" s="7" t="s">
        <v>656</v>
      </c>
      <c r="T131">
        <v>100</v>
      </c>
      <c r="V131" s="11" t="s">
        <v>813</v>
      </c>
      <c r="W131" s="1" t="s">
        <v>660</v>
      </c>
      <c r="X131" s="1">
        <v>202</v>
      </c>
      <c r="Y131" s="1" t="s">
        <v>614</v>
      </c>
      <c r="Z131" s="1" t="s">
        <v>614</v>
      </c>
      <c r="AA131" s="1">
        <v>11000001</v>
      </c>
      <c r="AB131" s="15">
        <v>128</v>
      </c>
      <c r="AC131" s="27">
        <v>0</v>
      </c>
      <c r="AD131" s="27">
        <v>0</v>
      </c>
      <c r="AE131" s="25">
        <v>0</v>
      </c>
    </row>
    <row r="132" spans="1:31" ht="36" x14ac:dyDescent="0.15">
      <c r="A132">
        <v>53000129</v>
      </c>
      <c r="B132" s="22" t="s">
        <v>670</v>
      </c>
      <c r="C132" s="15" t="s">
        <v>669</v>
      </c>
      <c r="D132" s="25" t="s">
        <v>671</v>
      </c>
      <c r="E132" s="15">
        <v>3</v>
      </c>
      <c r="F132" s="15">
        <v>200</v>
      </c>
      <c r="G132" s="15">
        <v>0</v>
      </c>
      <c r="H132" s="41">
        <f t="shared" ref="H132" si="42">IF(AND(Q132&gt;=13,Q132&lt;=16),5,IF(AND(Q132&gt;=9,Q132&lt;=12),4,IF(AND(Q132&gt;=5,Q132&lt;=8),3,IF(AND(Q132&gt;=1,Q132&lt;=4),2,IF(AND(Q132&gt;=-3,Q132&lt;=0),1,IF(AND(Q132&gt;=-5,Q132&lt;=-4),0,6))))))</f>
        <v>2</v>
      </c>
      <c r="I132" s="15">
        <v>3</v>
      </c>
      <c r="J132" s="15">
        <v>50</v>
      </c>
      <c r="K132" s="15">
        <v>50</v>
      </c>
      <c r="L132" s="15">
        <v>0</v>
      </c>
      <c r="M132" s="15">
        <v>0</v>
      </c>
      <c r="N132" s="15">
        <v>0</v>
      </c>
      <c r="O132" s="15">
        <v>0</v>
      </c>
      <c r="P132" s="15">
        <v>0</v>
      </c>
      <c r="Q132" s="41">
        <f t="shared" ref="Q132" si="43">T132-100+P132</f>
        <v>3</v>
      </c>
      <c r="R132" s="15">
        <v>0</v>
      </c>
      <c r="S132" s="7" t="s">
        <v>676</v>
      </c>
      <c r="T132">
        <v>103</v>
      </c>
      <c r="V132" s="11" t="s">
        <v>948</v>
      </c>
      <c r="W132" s="1" t="s">
        <v>675</v>
      </c>
      <c r="X132" s="7">
        <v>100</v>
      </c>
      <c r="Y132" s="1" t="s">
        <v>672</v>
      </c>
      <c r="Z132" s="1" t="s">
        <v>672</v>
      </c>
      <c r="AA132" s="1">
        <v>11000002</v>
      </c>
      <c r="AB132" s="15">
        <v>129</v>
      </c>
      <c r="AC132" s="27">
        <v>0</v>
      </c>
      <c r="AD132" s="27">
        <v>0</v>
      </c>
      <c r="AE132" s="25">
        <v>0</v>
      </c>
    </row>
    <row r="133" spans="1:31" ht="96" x14ac:dyDescent="0.15">
      <c r="A133">
        <v>53000130</v>
      </c>
      <c r="B133" s="22" t="s">
        <v>677</v>
      </c>
      <c r="C133" s="15" t="s">
        <v>678</v>
      </c>
      <c r="D133" s="25" t="s">
        <v>749</v>
      </c>
      <c r="E133" s="15">
        <v>5</v>
      </c>
      <c r="F133" s="15">
        <v>201</v>
      </c>
      <c r="G133" s="15">
        <v>0</v>
      </c>
      <c r="H133" s="41">
        <f t="shared" ref="H133" si="44">IF(AND(Q133&gt;=13,Q133&lt;=16),5,IF(AND(Q133&gt;=9,Q133&lt;=12),4,IF(AND(Q133&gt;=5,Q133&lt;=8),3,IF(AND(Q133&gt;=1,Q133&lt;=4),2,IF(AND(Q133&gt;=-3,Q133&lt;=0),1,IF(AND(Q133&gt;=-5,Q133&lt;=-4),0,6))))))</f>
        <v>3</v>
      </c>
      <c r="I133" s="15">
        <v>5</v>
      </c>
      <c r="J133" s="15">
        <v>40</v>
      </c>
      <c r="K133" s="15">
        <v>0</v>
      </c>
      <c r="L133" s="15">
        <v>1</v>
      </c>
      <c r="M133" s="15">
        <v>0</v>
      </c>
      <c r="N133" s="15">
        <v>0</v>
      </c>
      <c r="O133" s="15">
        <v>0</v>
      </c>
      <c r="P133" s="15">
        <v>0</v>
      </c>
      <c r="Q133" s="41">
        <f t="shared" ref="Q133" si="45">T133-100+P133</f>
        <v>7</v>
      </c>
      <c r="R133" s="15">
        <v>25</v>
      </c>
      <c r="S133" s="7" t="s">
        <v>654</v>
      </c>
      <c r="T133">
        <v>107</v>
      </c>
      <c r="V133" s="11" t="s">
        <v>845</v>
      </c>
      <c r="W133" s="1" t="s">
        <v>680</v>
      </c>
      <c r="X133" s="7">
        <v>102</v>
      </c>
      <c r="Y133" s="1" t="s">
        <v>681</v>
      </c>
      <c r="Z133" s="1" t="s">
        <v>681</v>
      </c>
      <c r="AA133" s="1">
        <v>11000002</v>
      </c>
      <c r="AB133" s="15">
        <v>130</v>
      </c>
      <c r="AC133" s="27">
        <v>0</v>
      </c>
      <c r="AD133" s="27">
        <v>0</v>
      </c>
      <c r="AE133" s="25">
        <v>0</v>
      </c>
    </row>
    <row r="134" spans="1:31" ht="60" x14ac:dyDescent="0.15">
      <c r="A134">
        <v>53000131</v>
      </c>
      <c r="B134" s="22" t="s">
        <v>682</v>
      </c>
      <c r="C134" s="15" t="s">
        <v>683</v>
      </c>
      <c r="D134" s="25" t="s">
        <v>748</v>
      </c>
      <c r="E134" s="15">
        <v>2</v>
      </c>
      <c r="F134" s="15">
        <v>201</v>
      </c>
      <c r="G134" s="15">
        <v>0</v>
      </c>
      <c r="H134" s="41">
        <f t="shared" ref="H134:H136" si="46">IF(AND(Q134&gt;=13,Q134&lt;=16),5,IF(AND(Q134&gt;=9,Q134&lt;=12),4,IF(AND(Q134&gt;=5,Q134&lt;=8),3,IF(AND(Q134&gt;=1,Q134&lt;=4),2,IF(AND(Q134&gt;=-3,Q134&lt;=0),1,IF(AND(Q134&gt;=-5,Q134&lt;=-4),0,6))))))</f>
        <v>1</v>
      </c>
      <c r="I134" s="15">
        <v>2</v>
      </c>
      <c r="J134" s="15">
        <v>40</v>
      </c>
      <c r="K134" s="15">
        <v>0</v>
      </c>
      <c r="L134" s="15">
        <v>1</v>
      </c>
      <c r="M134" s="15">
        <v>0</v>
      </c>
      <c r="N134" s="15">
        <v>0</v>
      </c>
      <c r="O134" s="15">
        <v>0</v>
      </c>
      <c r="P134" s="15">
        <v>0</v>
      </c>
      <c r="Q134" s="41">
        <f t="shared" ref="Q134:Q136" si="47">T134-100+P134</f>
        <v>0</v>
      </c>
      <c r="R134" s="15">
        <v>30</v>
      </c>
      <c r="S134" s="7" t="s">
        <v>687</v>
      </c>
      <c r="T134">
        <v>100</v>
      </c>
      <c r="V134" s="11" t="s">
        <v>811</v>
      </c>
      <c r="W134" s="1" t="s">
        <v>688</v>
      </c>
      <c r="X134" s="7">
        <v>102</v>
      </c>
      <c r="Y134" s="1" t="s">
        <v>689</v>
      </c>
      <c r="Z134" s="1" t="s">
        <v>689</v>
      </c>
      <c r="AA134" s="1">
        <v>11000002</v>
      </c>
      <c r="AB134" s="15">
        <v>131</v>
      </c>
      <c r="AC134" s="27">
        <v>0</v>
      </c>
      <c r="AD134" s="27">
        <v>0</v>
      </c>
      <c r="AE134" s="25">
        <v>0</v>
      </c>
    </row>
    <row r="135" spans="1:31" ht="60" x14ac:dyDescent="0.15">
      <c r="A135">
        <v>53000132</v>
      </c>
      <c r="B135" s="22" t="s">
        <v>684</v>
      </c>
      <c r="C135" s="15" t="s">
        <v>685</v>
      </c>
      <c r="D135" s="25" t="s">
        <v>686</v>
      </c>
      <c r="E135" s="15">
        <v>3</v>
      </c>
      <c r="F135" s="15">
        <v>201</v>
      </c>
      <c r="G135" s="15">
        <v>0</v>
      </c>
      <c r="H135" s="41">
        <f t="shared" si="46"/>
        <v>2</v>
      </c>
      <c r="I135" s="15">
        <v>3</v>
      </c>
      <c r="J135" s="15">
        <v>0</v>
      </c>
      <c r="K135" s="15">
        <v>0</v>
      </c>
      <c r="L135" s="15">
        <v>0</v>
      </c>
      <c r="M135" s="15">
        <v>0</v>
      </c>
      <c r="N135" s="15">
        <v>0</v>
      </c>
      <c r="O135" s="15">
        <v>200</v>
      </c>
      <c r="P135" s="15">
        <v>0</v>
      </c>
      <c r="Q135" s="41">
        <f t="shared" si="47"/>
        <v>2</v>
      </c>
      <c r="R135" s="15">
        <v>0</v>
      </c>
      <c r="S135" s="7" t="s">
        <v>691</v>
      </c>
      <c r="T135">
        <v>102</v>
      </c>
      <c r="V135" s="11" t="s">
        <v>857</v>
      </c>
      <c r="W135" s="1" t="s">
        <v>692</v>
      </c>
      <c r="X135" s="1">
        <v>201</v>
      </c>
      <c r="Y135" s="1" t="s">
        <v>690</v>
      </c>
      <c r="Z135" s="1" t="s">
        <v>690</v>
      </c>
      <c r="AA135" s="1">
        <v>11000002</v>
      </c>
      <c r="AB135" s="15">
        <v>132</v>
      </c>
      <c r="AC135" s="27">
        <v>0</v>
      </c>
      <c r="AD135" s="27">
        <v>0</v>
      </c>
      <c r="AE135" s="25">
        <v>0</v>
      </c>
    </row>
    <row r="136" spans="1:31" ht="36" x14ac:dyDescent="0.15">
      <c r="A136">
        <v>53000133</v>
      </c>
      <c r="B136" s="22" t="s">
        <v>694</v>
      </c>
      <c r="C136" s="15" t="s">
        <v>693</v>
      </c>
      <c r="D136" s="25" t="s">
        <v>695</v>
      </c>
      <c r="E136" s="15">
        <v>2</v>
      </c>
      <c r="F136" s="15">
        <v>202</v>
      </c>
      <c r="G136" s="15">
        <v>0</v>
      </c>
      <c r="H136" s="41">
        <f t="shared" si="46"/>
        <v>1</v>
      </c>
      <c r="I136" s="1">
        <v>1</v>
      </c>
      <c r="J136" s="15">
        <v>0</v>
      </c>
      <c r="K136" s="15">
        <v>0</v>
      </c>
      <c r="L136" s="15">
        <v>0</v>
      </c>
      <c r="M136" s="15">
        <v>2</v>
      </c>
      <c r="N136" s="1">
        <v>20</v>
      </c>
      <c r="O136" s="15">
        <v>0</v>
      </c>
      <c r="P136" s="15">
        <v>0</v>
      </c>
      <c r="Q136" s="41">
        <f t="shared" si="47"/>
        <v>0</v>
      </c>
      <c r="R136" s="15">
        <v>0</v>
      </c>
      <c r="S136" s="15" t="s">
        <v>28</v>
      </c>
      <c r="T136" s="15">
        <v>100</v>
      </c>
      <c r="U136" s="15"/>
      <c r="V136" s="11" t="s">
        <v>846</v>
      </c>
      <c r="W136" s="1" t="s">
        <v>720</v>
      </c>
      <c r="X136" s="1"/>
      <c r="Y136" s="15" t="s">
        <v>4</v>
      </c>
      <c r="Z136" s="15"/>
      <c r="AA136" s="15">
        <v>11000004</v>
      </c>
      <c r="AB136" s="15">
        <v>133</v>
      </c>
      <c r="AC136" s="27">
        <v>0</v>
      </c>
      <c r="AD136" s="27">
        <v>0</v>
      </c>
      <c r="AE136" s="25">
        <v>0</v>
      </c>
    </row>
    <row r="137" spans="1:31" ht="36" x14ac:dyDescent="0.15">
      <c r="A137">
        <v>53000134</v>
      </c>
      <c r="B137" s="22" t="s">
        <v>697</v>
      </c>
      <c r="C137" s="15" t="s">
        <v>696</v>
      </c>
      <c r="D137" s="25" t="s">
        <v>695</v>
      </c>
      <c r="E137" s="15">
        <v>2</v>
      </c>
      <c r="F137" s="15">
        <v>202</v>
      </c>
      <c r="G137" s="15">
        <v>0</v>
      </c>
      <c r="H137" s="41">
        <f t="shared" ref="H137" si="48">IF(AND(Q137&gt;=13,Q137&lt;=16),5,IF(AND(Q137&gt;=9,Q137&lt;=12),4,IF(AND(Q137&gt;=5,Q137&lt;=8),3,IF(AND(Q137&gt;=1,Q137&lt;=4),2,IF(AND(Q137&gt;=-3,Q137&lt;=0),1,IF(AND(Q137&gt;=-5,Q137&lt;=-4),0,6))))))</f>
        <v>2</v>
      </c>
      <c r="I137" s="1">
        <v>1</v>
      </c>
      <c r="J137" s="15">
        <v>0</v>
      </c>
      <c r="K137" s="15">
        <v>0</v>
      </c>
      <c r="L137" s="15">
        <v>0</v>
      </c>
      <c r="M137" s="15">
        <v>0</v>
      </c>
      <c r="N137" s="1">
        <v>20</v>
      </c>
      <c r="O137" s="15">
        <v>0</v>
      </c>
      <c r="P137" s="15">
        <v>0</v>
      </c>
      <c r="Q137" s="41">
        <f t="shared" ref="Q137" si="49">T137-100+P137</f>
        <v>3</v>
      </c>
      <c r="R137" s="15">
        <v>0</v>
      </c>
      <c r="S137" s="15" t="s">
        <v>28</v>
      </c>
      <c r="T137" s="15">
        <v>103</v>
      </c>
      <c r="U137" s="15"/>
      <c r="V137" s="11" t="s">
        <v>847</v>
      </c>
      <c r="W137" s="1" t="s">
        <v>721</v>
      </c>
      <c r="X137" s="1"/>
      <c r="Y137" s="15" t="s">
        <v>4</v>
      </c>
      <c r="Z137" s="15"/>
      <c r="AA137" s="15">
        <v>11000004</v>
      </c>
      <c r="AB137" s="15">
        <v>134</v>
      </c>
      <c r="AC137" s="27">
        <v>0</v>
      </c>
      <c r="AD137" s="27">
        <v>0</v>
      </c>
      <c r="AE137" s="25">
        <v>0</v>
      </c>
    </row>
    <row r="138" spans="1:31" ht="84" x14ac:dyDescent="0.15">
      <c r="A138">
        <v>53000135</v>
      </c>
      <c r="B138" s="22" t="s">
        <v>699</v>
      </c>
      <c r="C138" s="15" t="s">
        <v>700</v>
      </c>
      <c r="D138" s="25" t="s">
        <v>748</v>
      </c>
      <c r="E138" s="15">
        <v>4</v>
      </c>
      <c r="F138" s="15">
        <v>200</v>
      </c>
      <c r="G138" s="15">
        <v>0</v>
      </c>
      <c r="H138" s="41">
        <f t="shared" ref="H138:H139" si="50">IF(AND(Q138&gt;=13,Q138&lt;=16),5,IF(AND(Q138&gt;=9,Q138&lt;=12),4,IF(AND(Q138&gt;=5,Q138&lt;=8),3,IF(AND(Q138&gt;=1,Q138&lt;=4),2,IF(AND(Q138&gt;=-3,Q138&lt;=0),1,IF(AND(Q138&gt;=-5,Q138&lt;=-4),0,6))))))</f>
        <v>3</v>
      </c>
      <c r="I138" s="15">
        <v>4</v>
      </c>
      <c r="J138" s="15">
        <v>20</v>
      </c>
      <c r="K138" s="15">
        <v>0</v>
      </c>
      <c r="L138" s="15">
        <v>0</v>
      </c>
      <c r="M138" s="15">
        <v>0</v>
      </c>
      <c r="N138" s="15">
        <v>0</v>
      </c>
      <c r="O138" s="15">
        <v>0</v>
      </c>
      <c r="P138" s="15">
        <v>0</v>
      </c>
      <c r="Q138" s="41">
        <f t="shared" ref="Q138:Q139" si="51">T138-100+P138</f>
        <v>8</v>
      </c>
      <c r="R138" s="15">
        <v>20</v>
      </c>
      <c r="S138" s="15" t="s">
        <v>703</v>
      </c>
      <c r="T138" s="15">
        <v>108</v>
      </c>
      <c r="U138" s="15"/>
      <c r="V138" s="11" t="s">
        <v>814</v>
      </c>
      <c r="W138" s="1" t="s">
        <v>705</v>
      </c>
      <c r="X138" s="7">
        <v>100</v>
      </c>
      <c r="Y138" s="1" t="s">
        <v>689</v>
      </c>
      <c r="Z138" s="15"/>
      <c r="AA138" s="15">
        <v>11000004</v>
      </c>
      <c r="AB138" s="15">
        <v>135</v>
      </c>
      <c r="AC138" s="27">
        <v>0</v>
      </c>
      <c r="AD138" s="27">
        <v>0</v>
      </c>
      <c r="AE138" s="25">
        <v>0</v>
      </c>
    </row>
    <row r="139" spans="1:31" ht="108" x14ac:dyDescent="0.15">
      <c r="A139">
        <v>53000136</v>
      </c>
      <c r="B139" s="22" t="s">
        <v>702</v>
      </c>
      <c r="C139" s="15" t="s">
        <v>701</v>
      </c>
      <c r="D139" s="25" t="s">
        <v>748</v>
      </c>
      <c r="E139" s="15">
        <v>3</v>
      </c>
      <c r="F139" s="15">
        <v>201</v>
      </c>
      <c r="G139" s="15">
        <v>0</v>
      </c>
      <c r="H139" s="41">
        <f t="shared" si="50"/>
        <v>1</v>
      </c>
      <c r="I139" s="15">
        <v>3</v>
      </c>
      <c r="J139" s="15">
        <v>50</v>
      </c>
      <c r="K139" s="15">
        <v>0</v>
      </c>
      <c r="L139" s="15">
        <v>0</v>
      </c>
      <c r="M139" s="15">
        <v>0</v>
      </c>
      <c r="N139" s="15">
        <v>25</v>
      </c>
      <c r="O139" s="15">
        <v>0</v>
      </c>
      <c r="P139" s="15">
        <v>0</v>
      </c>
      <c r="Q139" s="41">
        <f t="shared" si="51"/>
        <v>0</v>
      </c>
      <c r="R139" s="15">
        <v>20</v>
      </c>
      <c r="S139" s="15" t="s">
        <v>706</v>
      </c>
      <c r="T139" s="15">
        <v>100</v>
      </c>
      <c r="U139" s="15"/>
      <c r="V139" s="11" t="s">
        <v>815</v>
      </c>
      <c r="W139" s="1" t="s">
        <v>708</v>
      </c>
      <c r="X139" s="7">
        <v>102</v>
      </c>
      <c r="Y139" s="15" t="s">
        <v>732</v>
      </c>
      <c r="Z139" s="15"/>
      <c r="AA139" s="15">
        <v>11000004</v>
      </c>
      <c r="AB139" s="15">
        <v>136</v>
      </c>
      <c r="AC139" s="27">
        <v>0</v>
      </c>
      <c r="AD139" s="27">
        <v>0</v>
      </c>
      <c r="AE139" s="25">
        <v>0</v>
      </c>
    </row>
    <row r="140" spans="1:31" ht="60" x14ac:dyDescent="0.15">
      <c r="A140">
        <v>53000137</v>
      </c>
      <c r="B140" s="22" t="s">
        <v>709</v>
      </c>
      <c r="C140" s="15" t="s">
        <v>710</v>
      </c>
      <c r="D140" s="25" t="s">
        <v>711</v>
      </c>
      <c r="E140" s="15">
        <v>2</v>
      </c>
      <c r="F140" s="15">
        <v>201</v>
      </c>
      <c r="G140" s="15">
        <v>0</v>
      </c>
      <c r="H140" s="41">
        <f t="shared" ref="H140" si="52">IF(AND(Q140&gt;=13,Q140&lt;=16),5,IF(AND(Q140&gt;=9,Q140&lt;=12),4,IF(AND(Q140&gt;=5,Q140&lt;=8),3,IF(AND(Q140&gt;=1,Q140&lt;=4),2,IF(AND(Q140&gt;=-3,Q140&lt;=0),1,IF(AND(Q140&gt;=-5,Q140&lt;=-4),0,6))))))</f>
        <v>2</v>
      </c>
      <c r="I140" s="15">
        <v>2</v>
      </c>
      <c r="J140" s="15">
        <v>0</v>
      </c>
      <c r="K140" s="15">
        <v>0</v>
      </c>
      <c r="L140" s="15">
        <v>0</v>
      </c>
      <c r="M140" s="15">
        <v>0</v>
      </c>
      <c r="N140" s="15">
        <v>20</v>
      </c>
      <c r="O140" s="15">
        <v>0</v>
      </c>
      <c r="P140" s="15">
        <v>0</v>
      </c>
      <c r="Q140" s="41">
        <f t="shared" ref="Q140" si="53">T140-100+P140</f>
        <v>2</v>
      </c>
      <c r="R140" s="15">
        <v>0</v>
      </c>
      <c r="S140" s="15" t="s">
        <v>713</v>
      </c>
      <c r="T140" s="15">
        <v>102</v>
      </c>
      <c r="U140" s="15"/>
      <c r="V140" s="11" t="s">
        <v>816</v>
      </c>
      <c r="W140" s="1" t="s">
        <v>712</v>
      </c>
      <c r="X140" s="1"/>
      <c r="Y140" s="15" t="s">
        <v>4</v>
      </c>
      <c r="Z140" s="15"/>
      <c r="AA140" s="15">
        <v>11000004</v>
      </c>
      <c r="AB140" s="15">
        <v>137</v>
      </c>
      <c r="AC140" s="27">
        <v>0</v>
      </c>
      <c r="AD140" s="27">
        <v>0</v>
      </c>
      <c r="AE140" s="25">
        <v>0</v>
      </c>
    </row>
    <row r="141" spans="1:31" ht="60" x14ac:dyDescent="0.15">
      <c r="A141">
        <v>53000138</v>
      </c>
      <c r="B141" s="22" t="s">
        <v>722</v>
      </c>
      <c r="C141" s="15" t="s">
        <v>723</v>
      </c>
      <c r="D141" s="25" t="s">
        <v>394</v>
      </c>
      <c r="E141" s="15">
        <v>1</v>
      </c>
      <c r="F141" s="15">
        <v>202</v>
      </c>
      <c r="G141" s="15">
        <v>4</v>
      </c>
      <c r="H141" s="41">
        <f t="shared" ref="H141:H142" si="54">IF(AND(Q141&gt;=13,Q141&lt;=16),5,IF(AND(Q141&gt;=9,Q141&lt;=12),4,IF(AND(Q141&gt;=5,Q141&lt;=8),3,IF(AND(Q141&gt;=1,Q141&lt;=4),2,IF(AND(Q141&gt;=-3,Q141&lt;=0),1,IF(AND(Q141&gt;=-5,Q141&lt;=-4),0,6))))))</f>
        <v>3</v>
      </c>
      <c r="I141" s="15">
        <v>1</v>
      </c>
      <c r="J141" s="15">
        <v>0</v>
      </c>
      <c r="K141" s="15">
        <v>0</v>
      </c>
      <c r="L141" s="15">
        <v>0</v>
      </c>
      <c r="M141" s="15">
        <v>0</v>
      </c>
      <c r="N141" s="15">
        <v>25</v>
      </c>
      <c r="O141" s="15">
        <v>0</v>
      </c>
      <c r="P141" s="15">
        <v>0</v>
      </c>
      <c r="Q141" s="41">
        <f t="shared" ref="Q141:Q142" si="55">T141-100+P141</f>
        <v>5</v>
      </c>
      <c r="R141" s="15">
        <v>1</v>
      </c>
      <c r="S141" s="15" t="s">
        <v>615</v>
      </c>
      <c r="T141" s="15">
        <v>105</v>
      </c>
      <c r="U141" s="15"/>
      <c r="V141" s="11" t="s">
        <v>870</v>
      </c>
      <c r="W141" s="1" t="s">
        <v>729</v>
      </c>
      <c r="X141" s="1"/>
      <c r="Y141" s="1" t="s">
        <v>614</v>
      </c>
      <c r="Z141" s="15"/>
      <c r="AA141" s="15">
        <v>11000010</v>
      </c>
      <c r="AB141" s="15">
        <v>138</v>
      </c>
      <c r="AC141" s="27">
        <v>0</v>
      </c>
      <c r="AD141" s="27">
        <v>0</v>
      </c>
      <c r="AE141" s="25">
        <v>0</v>
      </c>
    </row>
    <row r="142" spans="1:31" ht="84" x14ac:dyDescent="0.15">
      <c r="A142">
        <v>53000139</v>
      </c>
      <c r="B142" s="22" t="s">
        <v>724</v>
      </c>
      <c r="C142" s="15" t="s">
        <v>725</v>
      </c>
      <c r="D142" s="25" t="s">
        <v>469</v>
      </c>
      <c r="E142" s="15">
        <v>2</v>
      </c>
      <c r="F142" s="15">
        <v>202</v>
      </c>
      <c r="G142" s="15">
        <v>6</v>
      </c>
      <c r="H142" s="41">
        <f t="shared" si="54"/>
        <v>2</v>
      </c>
      <c r="I142" s="15">
        <v>2</v>
      </c>
      <c r="J142" s="15">
        <v>0</v>
      </c>
      <c r="K142" s="15">
        <v>0</v>
      </c>
      <c r="L142" s="15">
        <v>0</v>
      </c>
      <c r="M142" s="15">
        <v>0</v>
      </c>
      <c r="N142" s="15">
        <v>40</v>
      </c>
      <c r="O142" s="15">
        <v>0</v>
      </c>
      <c r="P142" s="15">
        <v>0</v>
      </c>
      <c r="Q142" s="41">
        <f t="shared" si="55"/>
        <v>3</v>
      </c>
      <c r="R142" s="15">
        <v>2</v>
      </c>
      <c r="S142" s="15" t="s">
        <v>713</v>
      </c>
      <c r="T142" s="15">
        <v>103</v>
      </c>
      <c r="U142" s="15"/>
      <c r="V142" s="11" t="s">
        <v>848</v>
      </c>
      <c r="W142" s="1" t="s">
        <v>726</v>
      </c>
      <c r="X142" s="1"/>
      <c r="Y142" s="15" t="s">
        <v>731</v>
      </c>
      <c r="Z142" s="15"/>
      <c r="AA142" s="15">
        <v>11000009</v>
      </c>
      <c r="AB142" s="15">
        <v>139</v>
      </c>
      <c r="AC142" s="27">
        <v>0</v>
      </c>
      <c r="AD142" s="27">
        <v>0</v>
      </c>
      <c r="AE142" s="25">
        <v>0</v>
      </c>
    </row>
    <row r="143" spans="1:31" ht="72" x14ac:dyDescent="0.15">
      <c r="A143">
        <v>53000140</v>
      </c>
      <c r="B143" s="22" t="s">
        <v>727</v>
      </c>
      <c r="C143" s="15" t="s">
        <v>728</v>
      </c>
      <c r="D143" s="25" t="s">
        <v>394</v>
      </c>
      <c r="E143" s="15">
        <v>1</v>
      </c>
      <c r="F143" s="15">
        <v>202</v>
      </c>
      <c r="G143" s="15">
        <v>0</v>
      </c>
      <c r="H143" s="41">
        <f t="shared" ref="H143:H145" si="56">IF(AND(Q143&gt;=13,Q143&lt;=16),5,IF(AND(Q143&gt;=9,Q143&lt;=12),4,IF(AND(Q143&gt;=5,Q143&lt;=8),3,IF(AND(Q143&gt;=1,Q143&lt;=4),2,IF(AND(Q143&gt;=-3,Q143&lt;=0),1,IF(AND(Q143&gt;=-5,Q143&lt;=-4),0,6))))))</f>
        <v>1</v>
      </c>
      <c r="I143" s="15">
        <v>1</v>
      </c>
      <c r="J143" s="15">
        <v>0</v>
      </c>
      <c r="K143" s="15">
        <v>0</v>
      </c>
      <c r="L143" s="15">
        <v>0</v>
      </c>
      <c r="M143" s="15">
        <v>1</v>
      </c>
      <c r="N143" s="15">
        <v>30</v>
      </c>
      <c r="O143" s="15">
        <v>0</v>
      </c>
      <c r="P143" s="15">
        <v>0</v>
      </c>
      <c r="Q143" s="41">
        <f t="shared" ref="Q143" si="57">T143-100+P143</f>
        <v>0</v>
      </c>
      <c r="R143" s="15">
        <v>3</v>
      </c>
      <c r="S143" s="15" t="s">
        <v>713</v>
      </c>
      <c r="T143" s="15">
        <v>100</v>
      </c>
      <c r="U143" s="15"/>
      <c r="V143" s="11" t="s">
        <v>871</v>
      </c>
      <c r="W143" s="1" t="s">
        <v>730</v>
      </c>
      <c r="X143" s="1"/>
      <c r="Y143" s="15" t="s">
        <v>731</v>
      </c>
      <c r="Z143" s="15"/>
      <c r="AA143" s="15">
        <v>11000005</v>
      </c>
      <c r="AB143" s="15">
        <v>140</v>
      </c>
      <c r="AC143" s="27">
        <v>0</v>
      </c>
      <c r="AD143" s="27">
        <v>0</v>
      </c>
      <c r="AE143" s="25">
        <v>0</v>
      </c>
    </row>
    <row r="144" spans="1:31" ht="144" x14ac:dyDescent="0.15">
      <c r="A144">
        <v>53000141</v>
      </c>
      <c r="B144" s="22" t="s">
        <v>913</v>
      </c>
      <c r="C144" s="15" t="s">
        <v>917</v>
      </c>
      <c r="D144" s="25" t="s">
        <v>753</v>
      </c>
      <c r="E144" s="15">
        <v>3</v>
      </c>
      <c r="F144" s="15">
        <v>201</v>
      </c>
      <c r="G144" s="15">
        <v>0</v>
      </c>
      <c r="H144" s="41">
        <f t="shared" si="56"/>
        <v>3</v>
      </c>
      <c r="I144" s="15">
        <v>3</v>
      </c>
      <c r="J144" s="15">
        <v>120</v>
      </c>
      <c r="K144" s="15">
        <v>0</v>
      </c>
      <c r="L144" s="15">
        <v>0</v>
      </c>
      <c r="M144" s="15">
        <v>0</v>
      </c>
      <c r="N144" s="15">
        <v>0</v>
      </c>
      <c r="O144" s="15">
        <v>0</v>
      </c>
      <c r="P144" s="15">
        <v>-3</v>
      </c>
      <c r="Q144" s="41">
        <f>T144-100+P144</f>
        <v>7</v>
      </c>
      <c r="R144" s="15">
        <v>15</v>
      </c>
      <c r="S144" s="15" t="s">
        <v>302</v>
      </c>
      <c r="T144" s="15">
        <v>110</v>
      </c>
      <c r="U144" s="15"/>
      <c r="V144" s="11" t="s">
        <v>914</v>
      </c>
      <c r="W144" s="1" t="s">
        <v>915</v>
      </c>
      <c r="X144" s="7">
        <v>102</v>
      </c>
      <c r="Y144" s="15" t="s">
        <v>916</v>
      </c>
      <c r="Z144" s="15" t="s">
        <v>916</v>
      </c>
      <c r="AA144" s="15">
        <v>11000005</v>
      </c>
      <c r="AB144" s="15">
        <v>141</v>
      </c>
      <c r="AC144" s="27">
        <v>0</v>
      </c>
      <c r="AD144" s="27">
        <v>0</v>
      </c>
      <c r="AE144" s="25">
        <v>1</v>
      </c>
    </row>
    <row r="145" spans="1:31" ht="48" x14ac:dyDescent="0.15">
      <c r="A145">
        <v>53000142</v>
      </c>
      <c r="B145" s="22" t="s">
        <v>919</v>
      </c>
      <c r="C145" s="15" t="s">
        <v>920</v>
      </c>
      <c r="D145" s="44" t="s">
        <v>921</v>
      </c>
      <c r="E145" s="15">
        <v>3</v>
      </c>
      <c r="F145" s="15">
        <v>200</v>
      </c>
      <c r="G145" s="15">
        <v>0</v>
      </c>
      <c r="H145" s="41">
        <f t="shared" si="56"/>
        <v>1</v>
      </c>
      <c r="I145" s="15">
        <v>3</v>
      </c>
      <c r="J145" s="15">
        <v>50</v>
      </c>
      <c r="K145" s="15">
        <v>0</v>
      </c>
      <c r="L145" s="15">
        <v>2</v>
      </c>
      <c r="M145" s="15">
        <v>0</v>
      </c>
      <c r="N145" s="15">
        <v>0</v>
      </c>
      <c r="O145" s="15">
        <v>0</v>
      </c>
      <c r="P145" s="15">
        <v>-3</v>
      </c>
      <c r="Q145" s="41">
        <f t="shared" ref="Q145" si="58">T145-100+P145</f>
        <v>-3</v>
      </c>
      <c r="R145" s="15">
        <v>0</v>
      </c>
      <c r="S145" s="15" t="s">
        <v>6</v>
      </c>
      <c r="T145" s="15">
        <v>100</v>
      </c>
      <c r="U145" s="15"/>
      <c r="V145" s="11" t="s">
        <v>922</v>
      </c>
      <c r="W145" s="1" t="s">
        <v>923</v>
      </c>
      <c r="X145" s="7">
        <v>100</v>
      </c>
      <c r="Y145" s="15" t="s">
        <v>951</v>
      </c>
      <c r="Z145" s="15"/>
      <c r="AA145" s="15">
        <v>11000005</v>
      </c>
      <c r="AB145" s="15">
        <v>142</v>
      </c>
      <c r="AC145" s="27">
        <v>0</v>
      </c>
      <c r="AD145" s="27">
        <v>0</v>
      </c>
      <c r="AE145" s="25">
        <v>1</v>
      </c>
    </row>
    <row r="146" spans="1:31" ht="48" x14ac:dyDescent="0.15">
      <c r="A146">
        <v>53000143</v>
      </c>
      <c r="B146" s="22" t="s">
        <v>924</v>
      </c>
      <c r="C146" s="15" t="s">
        <v>925</v>
      </c>
      <c r="D146" s="25" t="s">
        <v>394</v>
      </c>
      <c r="E146" s="15">
        <v>2</v>
      </c>
      <c r="F146" s="15">
        <v>200</v>
      </c>
      <c r="G146" s="15">
        <v>0</v>
      </c>
      <c r="H146" s="41">
        <f t="shared" ref="H146:H148" si="59">IF(AND(Q146&gt;=13,Q146&lt;=16),5,IF(AND(Q146&gt;=9,Q146&lt;=12),4,IF(AND(Q146&gt;=5,Q146&lt;=8),3,IF(AND(Q146&gt;=1,Q146&lt;=4),2,IF(AND(Q146&gt;=-3,Q146&lt;=0),1,IF(AND(Q146&gt;=-5,Q146&lt;=-4),0,6))))))</f>
        <v>2</v>
      </c>
      <c r="I146" s="15">
        <v>2</v>
      </c>
      <c r="J146" s="15">
        <v>0</v>
      </c>
      <c r="K146" s="15">
        <v>0</v>
      </c>
      <c r="L146" s="15">
        <v>0</v>
      </c>
      <c r="M146" s="15">
        <v>0</v>
      </c>
      <c r="N146" s="15">
        <v>30</v>
      </c>
      <c r="O146" s="15">
        <v>0</v>
      </c>
      <c r="P146" s="15">
        <v>-3</v>
      </c>
      <c r="Q146" s="41">
        <f t="shared" ref="Q146:Q148" si="60">T146-100+P146</f>
        <v>2</v>
      </c>
      <c r="R146" s="15">
        <v>0</v>
      </c>
      <c r="S146" s="15" t="s">
        <v>926</v>
      </c>
      <c r="T146" s="15">
        <v>105</v>
      </c>
      <c r="U146" s="15"/>
      <c r="V146" s="11" t="s">
        <v>928</v>
      </c>
      <c r="W146" s="1" t="s">
        <v>927</v>
      </c>
      <c r="X146" s="1">
        <v>201</v>
      </c>
      <c r="Y146" s="1" t="s">
        <v>614</v>
      </c>
      <c r="Z146" s="15"/>
      <c r="AA146" s="15">
        <v>11000005</v>
      </c>
      <c r="AB146" s="15">
        <v>143</v>
      </c>
      <c r="AC146" s="27">
        <v>0</v>
      </c>
      <c r="AD146" s="27">
        <v>0</v>
      </c>
      <c r="AE146" s="25">
        <v>1</v>
      </c>
    </row>
    <row r="147" spans="1:31" ht="48" x14ac:dyDescent="0.15">
      <c r="A147">
        <v>53000144</v>
      </c>
      <c r="B147" s="22" t="s">
        <v>938</v>
      </c>
      <c r="C147" s="15" t="s">
        <v>939</v>
      </c>
      <c r="D147" s="44" t="s">
        <v>921</v>
      </c>
      <c r="E147" s="15">
        <v>2</v>
      </c>
      <c r="F147" s="15">
        <v>200</v>
      </c>
      <c r="G147" s="15">
        <v>0</v>
      </c>
      <c r="H147" s="41">
        <f t="shared" si="59"/>
        <v>2</v>
      </c>
      <c r="I147" s="15">
        <v>2</v>
      </c>
      <c r="J147" s="15">
        <v>60</v>
      </c>
      <c r="K147" s="15">
        <v>0</v>
      </c>
      <c r="L147" s="15">
        <v>2</v>
      </c>
      <c r="M147" s="15">
        <v>0</v>
      </c>
      <c r="N147" s="15">
        <v>0</v>
      </c>
      <c r="O147" s="15">
        <v>0</v>
      </c>
      <c r="P147" s="15">
        <v>-3</v>
      </c>
      <c r="Q147" s="41">
        <f t="shared" si="60"/>
        <v>2</v>
      </c>
      <c r="R147" s="15">
        <v>0</v>
      </c>
      <c r="S147" s="15" t="s">
        <v>6</v>
      </c>
      <c r="T147" s="15">
        <v>105</v>
      </c>
      <c r="U147" s="15"/>
      <c r="V147" s="11" t="s">
        <v>943</v>
      </c>
      <c r="W147" s="1" t="s">
        <v>942</v>
      </c>
      <c r="X147" s="7">
        <v>100</v>
      </c>
      <c r="Y147" s="1" t="s">
        <v>353</v>
      </c>
      <c r="Z147" s="15"/>
      <c r="AA147" s="15">
        <v>11000001</v>
      </c>
      <c r="AB147" s="15">
        <v>144</v>
      </c>
      <c r="AC147" s="27">
        <v>0</v>
      </c>
      <c r="AD147" s="27">
        <v>0</v>
      </c>
      <c r="AE147" s="25">
        <v>1</v>
      </c>
    </row>
    <row r="148" spans="1:31" ht="120" x14ac:dyDescent="0.15">
      <c r="A148">
        <v>53000145</v>
      </c>
      <c r="B148" s="22" t="s">
        <v>940</v>
      </c>
      <c r="C148" s="15" t="s">
        <v>941</v>
      </c>
      <c r="D148" s="25" t="s">
        <v>394</v>
      </c>
      <c r="E148" s="15">
        <v>2</v>
      </c>
      <c r="F148" s="15">
        <v>201</v>
      </c>
      <c r="G148" s="15">
        <v>0</v>
      </c>
      <c r="H148" s="41">
        <f t="shared" si="59"/>
        <v>2</v>
      </c>
      <c r="I148" s="15">
        <v>2</v>
      </c>
      <c r="J148" s="15">
        <v>0</v>
      </c>
      <c r="K148" s="15">
        <v>0</v>
      </c>
      <c r="L148" s="15">
        <v>0</v>
      </c>
      <c r="M148" s="15">
        <v>0</v>
      </c>
      <c r="N148" s="15">
        <v>25</v>
      </c>
      <c r="O148" s="15">
        <v>0</v>
      </c>
      <c r="P148" s="15">
        <v>0</v>
      </c>
      <c r="Q148" s="41">
        <f t="shared" si="60"/>
        <v>2</v>
      </c>
      <c r="R148" s="15">
        <v>20</v>
      </c>
      <c r="S148" s="7" t="s">
        <v>304</v>
      </c>
      <c r="T148">
        <v>102</v>
      </c>
      <c r="V148" s="11" t="s">
        <v>946</v>
      </c>
      <c r="W148" s="1" t="s">
        <v>947</v>
      </c>
      <c r="X148" s="1">
        <v>202</v>
      </c>
      <c r="Y148" s="1" t="s">
        <v>945</v>
      </c>
      <c r="Z148" s="1" t="s">
        <v>945</v>
      </c>
      <c r="AA148" s="1">
        <v>11000001</v>
      </c>
      <c r="AB148" s="15">
        <v>145</v>
      </c>
      <c r="AC148" s="27">
        <v>0</v>
      </c>
      <c r="AD148" s="27">
        <v>0</v>
      </c>
      <c r="AE148" s="25">
        <v>1</v>
      </c>
    </row>
  </sheetData>
  <sortState ref="A2:W2">
    <sortCondition ref="E1"/>
  </sortState>
  <phoneticPr fontId="18" type="noConversion"/>
  <conditionalFormatting sqref="H4:H146">
    <cfRule type="cellIs" dxfId="126" priority="24" operator="equal">
      <formula>1</formula>
    </cfRule>
    <cfRule type="cellIs" dxfId="125" priority="25" operator="equal">
      <formula>2</formula>
    </cfRule>
    <cfRule type="cellIs" dxfId="124" priority="26" operator="equal">
      <formula>3</formula>
    </cfRule>
    <cfRule type="cellIs" dxfId="123" priority="27" operator="greaterThanOrEqual">
      <formula>4</formula>
    </cfRule>
  </conditionalFormatting>
  <conditionalFormatting sqref="J4:Q146">
    <cfRule type="cellIs" dxfId="122" priority="18" operator="equal">
      <formula>0</formula>
    </cfRule>
  </conditionalFormatting>
  <conditionalFormatting sqref="H147">
    <cfRule type="cellIs" dxfId="121" priority="9" operator="equal">
      <formula>1</formula>
    </cfRule>
    <cfRule type="cellIs" dxfId="120" priority="10" operator="equal">
      <formula>2</formula>
    </cfRule>
    <cfRule type="cellIs" dxfId="119" priority="11" operator="equal">
      <formula>3</formula>
    </cfRule>
    <cfRule type="cellIs" dxfId="118" priority="12" operator="greaterThanOrEqual">
      <formula>4</formula>
    </cfRule>
  </conditionalFormatting>
  <conditionalFormatting sqref="J147:K147 M147:O147">
    <cfRule type="cellIs" dxfId="117" priority="8" operator="equal">
      <formula>0</formula>
    </cfRule>
  </conditionalFormatting>
  <conditionalFormatting sqref="H148">
    <cfRule type="cellIs" dxfId="116" priority="4" operator="equal">
      <formula>1</formula>
    </cfRule>
    <cfRule type="cellIs" dxfId="115" priority="5" operator="equal">
      <formula>2</formula>
    </cfRule>
    <cfRule type="cellIs" dxfId="114" priority="6" operator="equal">
      <formula>3</formula>
    </cfRule>
    <cfRule type="cellIs" dxfId="113" priority="7" operator="greaterThanOrEqual">
      <formula>4</formula>
    </cfRule>
  </conditionalFormatting>
  <conditionalFormatting sqref="J148:Q148">
    <cfRule type="cellIs" dxfId="112" priority="3" operator="equal">
      <formula>0</formula>
    </cfRule>
  </conditionalFormatting>
  <conditionalFormatting sqref="L147">
    <cfRule type="cellIs" dxfId="111" priority="2" operator="equal">
      <formula>0</formula>
    </cfRule>
  </conditionalFormatting>
  <conditionalFormatting sqref="P147:Q147">
    <cfRule type="cellIs" dxfId="110" priority="1" operator="equal">
      <formula>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15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X10" sqref="X10"/>
    </sheetView>
  </sheetViews>
  <sheetFormatPr defaultRowHeight="13.5" x14ac:dyDescent="0.15"/>
  <cols>
    <col min="1" max="1" width="10" customWidth="1"/>
    <col min="2" max="3" width="7.875" customWidth="1"/>
    <col min="5" max="5" width="3.125" customWidth="1"/>
    <col min="6" max="6" width="4.625" customWidth="1"/>
    <col min="7" max="9" width="3.125" customWidth="1"/>
    <col min="10" max="10" width="3.875" customWidth="1"/>
    <col min="11" max="11" width="4" customWidth="1"/>
    <col min="12" max="16" width="3.125" customWidth="1"/>
    <col min="17" max="17" width="5.125" customWidth="1"/>
    <col min="18" max="18" width="3.125" customWidth="1"/>
    <col min="19" max="19" width="5.375" customWidth="1"/>
    <col min="20" max="20" width="5.75" customWidth="1"/>
    <col min="21" max="21" width="11.125" customWidth="1"/>
    <col min="22" max="22" width="23.5" customWidth="1"/>
    <col min="23" max="23" width="27.25" customWidth="1"/>
    <col min="24" max="24" width="9.375" customWidth="1"/>
    <col min="25" max="27" width="7.875" customWidth="1"/>
    <col min="28" max="31" width="4" customWidth="1"/>
  </cols>
  <sheetData>
    <row r="1" spans="1:31" ht="65.25" customHeight="1" x14ac:dyDescent="0.15">
      <c r="A1" s="12" t="s">
        <v>184</v>
      </c>
      <c r="B1" s="13" t="s">
        <v>185</v>
      </c>
      <c r="C1" s="13" t="s">
        <v>190</v>
      </c>
      <c r="D1" s="30" t="s">
        <v>382</v>
      </c>
      <c r="E1" s="13" t="s">
        <v>186</v>
      </c>
      <c r="F1" s="13" t="s">
        <v>187</v>
      </c>
      <c r="G1" s="13" t="s">
        <v>188</v>
      </c>
      <c r="H1" s="33" t="s">
        <v>429</v>
      </c>
      <c r="I1" s="13" t="s">
        <v>311</v>
      </c>
      <c r="J1" s="16" t="s">
        <v>317</v>
      </c>
      <c r="K1" s="16" t="s">
        <v>320</v>
      </c>
      <c r="L1" s="16" t="s">
        <v>323</v>
      </c>
      <c r="M1" s="16" t="s">
        <v>336</v>
      </c>
      <c r="N1" s="16" t="s">
        <v>340</v>
      </c>
      <c r="O1" s="16" t="s">
        <v>602</v>
      </c>
      <c r="P1" s="17" t="s">
        <v>325</v>
      </c>
      <c r="Q1" s="16" t="s">
        <v>431</v>
      </c>
      <c r="R1" s="13" t="s">
        <v>308</v>
      </c>
      <c r="S1" s="13" t="s">
        <v>307</v>
      </c>
      <c r="T1" s="13" t="s">
        <v>368</v>
      </c>
      <c r="U1" s="13" t="s">
        <v>969</v>
      </c>
      <c r="V1" s="13" t="s">
        <v>338</v>
      </c>
      <c r="W1" s="13" t="s">
        <v>298</v>
      </c>
      <c r="X1" s="13" t="s">
        <v>952</v>
      </c>
      <c r="Y1" s="13" t="s">
        <v>367</v>
      </c>
      <c r="Z1" s="13" t="s">
        <v>434</v>
      </c>
      <c r="AA1" s="38" t="s">
        <v>453</v>
      </c>
      <c r="AB1" s="14" t="s">
        <v>189</v>
      </c>
      <c r="AC1" s="23" t="s">
        <v>348</v>
      </c>
      <c r="AD1" s="23" t="s">
        <v>882</v>
      </c>
      <c r="AE1" s="23" t="s">
        <v>351</v>
      </c>
    </row>
    <row r="2" spans="1:31" x14ac:dyDescent="0.15">
      <c r="A2" s="3" t="s">
        <v>175</v>
      </c>
      <c r="B2" s="4" t="s">
        <v>176</v>
      </c>
      <c r="C2" s="4" t="s">
        <v>192</v>
      </c>
      <c r="D2" s="31" t="s">
        <v>192</v>
      </c>
      <c r="E2" s="4" t="s">
        <v>175</v>
      </c>
      <c r="F2" s="4" t="s">
        <v>175</v>
      </c>
      <c r="G2" s="4" t="s">
        <v>175</v>
      </c>
      <c r="H2" s="10" t="s">
        <v>350</v>
      </c>
      <c r="I2" s="4" t="s">
        <v>312</v>
      </c>
      <c r="J2" s="18" t="s">
        <v>312</v>
      </c>
      <c r="K2" s="18" t="s">
        <v>312</v>
      </c>
      <c r="L2" s="18" t="s">
        <v>339</v>
      </c>
      <c r="M2" s="18" t="s">
        <v>339</v>
      </c>
      <c r="N2" s="18" t="s">
        <v>339</v>
      </c>
      <c r="O2" s="18" t="s">
        <v>600</v>
      </c>
      <c r="P2" s="18" t="s">
        <v>312</v>
      </c>
      <c r="Q2" s="18" t="s">
        <v>432</v>
      </c>
      <c r="R2" s="4" t="s">
        <v>309</v>
      </c>
      <c r="S2" s="4" t="s">
        <v>176</v>
      </c>
      <c r="T2" s="4" t="s">
        <v>456</v>
      </c>
      <c r="U2" s="4" t="s">
        <v>967</v>
      </c>
      <c r="V2" s="4" t="s">
        <v>475</v>
      </c>
      <c r="W2" s="10" t="s">
        <v>176</v>
      </c>
      <c r="X2" s="10" t="s">
        <v>954</v>
      </c>
      <c r="Y2" s="4" t="s">
        <v>176</v>
      </c>
      <c r="Z2" s="4" t="s">
        <v>435</v>
      </c>
      <c r="AA2" s="39" t="s">
        <v>454</v>
      </c>
      <c r="AB2" s="5" t="s">
        <v>176</v>
      </c>
      <c r="AC2" s="24" t="s">
        <v>312</v>
      </c>
      <c r="AD2" s="24" t="s">
        <v>175</v>
      </c>
      <c r="AE2" s="24" t="s">
        <v>175</v>
      </c>
    </row>
    <row r="3" spans="1:31" x14ac:dyDescent="0.15">
      <c r="A3" s="2" t="s">
        <v>177</v>
      </c>
      <c r="B3" s="2" t="s">
        <v>178</v>
      </c>
      <c r="C3" s="6" t="s">
        <v>191</v>
      </c>
      <c r="D3" s="26" t="s">
        <v>383</v>
      </c>
      <c r="E3" s="2" t="s">
        <v>179</v>
      </c>
      <c r="F3" s="2" t="s">
        <v>180</v>
      </c>
      <c r="G3" s="2" t="s">
        <v>181</v>
      </c>
      <c r="H3" s="34" t="s">
        <v>430</v>
      </c>
      <c r="I3" s="2" t="s">
        <v>313</v>
      </c>
      <c r="J3" s="19" t="s">
        <v>319</v>
      </c>
      <c r="K3" s="19" t="s">
        <v>322</v>
      </c>
      <c r="L3" s="19" t="s">
        <v>324</v>
      </c>
      <c r="M3" s="19" t="s">
        <v>337</v>
      </c>
      <c r="N3" s="19" t="s">
        <v>342</v>
      </c>
      <c r="O3" s="19" t="s">
        <v>601</v>
      </c>
      <c r="P3" s="20" t="s">
        <v>327</v>
      </c>
      <c r="Q3" s="35" t="s">
        <v>433</v>
      </c>
      <c r="R3" s="6" t="s">
        <v>310</v>
      </c>
      <c r="S3" s="2" t="s">
        <v>182</v>
      </c>
      <c r="T3" s="2" t="s">
        <v>369</v>
      </c>
      <c r="U3" s="2" t="s">
        <v>968</v>
      </c>
      <c r="V3" s="6" t="s">
        <v>297</v>
      </c>
      <c r="W3" s="6" t="s">
        <v>299</v>
      </c>
      <c r="X3" s="6" t="s">
        <v>953</v>
      </c>
      <c r="Y3" s="6" t="s">
        <v>315</v>
      </c>
      <c r="Z3" s="6" t="s">
        <v>436</v>
      </c>
      <c r="AA3" s="40" t="s">
        <v>455</v>
      </c>
      <c r="AB3" s="2" t="s">
        <v>183</v>
      </c>
      <c r="AC3" s="26" t="s">
        <v>349</v>
      </c>
      <c r="AD3" s="43" t="s">
        <v>883</v>
      </c>
      <c r="AE3" s="43" t="s">
        <v>884</v>
      </c>
    </row>
    <row r="4" spans="1:31" ht="24" x14ac:dyDescent="0.15">
      <c r="A4">
        <v>53100000</v>
      </c>
      <c r="B4" s="22" t="s">
        <v>352</v>
      </c>
      <c r="C4" s="15" t="s">
        <v>955</v>
      </c>
      <c r="D4" s="32"/>
      <c r="E4" s="15">
        <v>1</v>
      </c>
      <c r="F4" s="15">
        <v>200</v>
      </c>
      <c r="G4" s="15">
        <v>0</v>
      </c>
      <c r="H4" s="41">
        <f t="shared" ref="H4:H15" si="0">IF(AND(Q4&gt;=13,Q4&lt;=16),5,IF(AND(Q4&gt;=9,Q4&lt;=12),4,IF(AND(Q4&gt;=5,Q4&lt;=8),3,IF(AND(Q4&gt;=1,Q4&lt;=4),2,IF(AND(Q4&gt;=-3,Q4&lt;=0),1,0)))))</f>
        <v>0</v>
      </c>
      <c r="I4" s="15">
        <v>2</v>
      </c>
      <c r="J4" s="15">
        <v>35</v>
      </c>
      <c r="K4" s="15">
        <v>0</v>
      </c>
      <c r="L4" s="15">
        <v>0</v>
      </c>
      <c r="M4" s="15">
        <v>0</v>
      </c>
      <c r="N4" s="15">
        <v>0</v>
      </c>
      <c r="O4" s="15">
        <v>0</v>
      </c>
      <c r="P4" s="15">
        <v>-3</v>
      </c>
      <c r="Q4" s="15">
        <f t="shared" ref="Q4:Q9" si="1">T4-100+P4</f>
        <v>-104</v>
      </c>
      <c r="R4" s="15">
        <v>0</v>
      </c>
      <c r="S4" s="15" t="s">
        <v>6</v>
      </c>
      <c r="T4" s="1">
        <v>-1</v>
      </c>
      <c r="U4" s="1"/>
      <c r="V4" s="11" t="s">
        <v>817</v>
      </c>
      <c r="W4" s="7" t="s">
        <v>334</v>
      </c>
      <c r="X4" s="7">
        <v>101</v>
      </c>
      <c r="Y4" s="15" t="s">
        <v>353</v>
      </c>
      <c r="Z4" s="15"/>
      <c r="AA4" s="15"/>
      <c r="AB4" s="15">
        <v>1</v>
      </c>
      <c r="AC4" s="27">
        <v>1</v>
      </c>
      <c r="AD4" s="27">
        <v>1</v>
      </c>
      <c r="AE4" s="15">
        <v>0</v>
      </c>
    </row>
    <row r="5" spans="1:31" x14ac:dyDescent="0.15">
      <c r="A5">
        <v>53100001</v>
      </c>
      <c r="B5" s="22" t="s">
        <v>320</v>
      </c>
      <c r="C5" s="15" t="s">
        <v>956</v>
      </c>
      <c r="D5" s="32"/>
      <c r="E5" s="15">
        <v>1</v>
      </c>
      <c r="F5" s="15">
        <v>200</v>
      </c>
      <c r="G5" s="15">
        <v>0</v>
      </c>
      <c r="H5" s="41">
        <f t="shared" si="0"/>
        <v>0</v>
      </c>
      <c r="I5" s="15">
        <v>2</v>
      </c>
      <c r="J5" s="15">
        <v>0</v>
      </c>
      <c r="K5" s="15">
        <v>50</v>
      </c>
      <c r="L5" s="15">
        <v>0</v>
      </c>
      <c r="M5" s="15">
        <v>0</v>
      </c>
      <c r="N5" s="15">
        <v>0</v>
      </c>
      <c r="O5" s="15">
        <v>0</v>
      </c>
      <c r="P5" s="15">
        <v>-3</v>
      </c>
      <c r="Q5" s="15">
        <f t="shared" si="1"/>
        <v>-104</v>
      </c>
      <c r="R5" s="15">
        <v>0</v>
      </c>
      <c r="S5" s="15" t="s">
        <v>300</v>
      </c>
      <c r="T5" s="1">
        <v>-1</v>
      </c>
      <c r="U5" s="1"/>
      <c r="V5" s="11" t="s">
        <v>774</v>
      </c>
      <c r="W5" s="7" t="s">
        <v>756</v>
      </c>
      <c r="X5" s="7">
        <v>201</v>
      </c>
      <c r="Y5" s="1" t="s">
        <v>15</v>
      </c>
      <c r="Z5" s="1"/>
      <c r="AA5" s="1"/>
      <c r="AB5" s="15">
        <v>1</v>
      </c>
      <c r="AC5" s="27">
        <v>1</v>
      </c>
      <c r="AD5" s="27">
        <v>1</v>
      </c>
      <c r="AE5" s="15">
        <v>0</v>
      </c>
    </row>
    <row r="6" spans="1:31" ht="24" x14ac:dyDescent="0.15">
      <c r="A6">
        <v>53100002</v>
      </c>
      <c r="B6" s="22" t="s">
        <v>355</v>
      </c>
      <c r="C6" s="15" t="s">
        <v>957</v>
      </c>
      <c r="D6" s="32"/>
      <c r="E6" s="15">
        <v>1</v>
      </c>
      <c r="F6" s="15">
        <v>200</v>
      </c>
      <c r="G6" s="15">
        <v>0</v>
      </c>
      <c r="H6" s="41">
        <f t="shared" si="0"/>
        <v>0</v>
      </c>
      <c r="I6" s="15">
        <v>2</v>
      </c>
      <c r="J6" s="15">
        <v>50</v>
      </c>
      <c r="K6" s="15">
        <v>0</v>
      </c>
      <c r="L6" s="15">
        <v>0</v>
      </c>
      <c r="M6" s="15">
        <v>0</v>
      </c>
      <c r="N6" s="15">
        <v>0</v>
      </c>
      <c r="O6" s="15">
        <v>0</v>
      </c>
      <c r="P6" s="15">
        <v>-3</v>
      </c>
      <c r="Q6" s="15">
        <f t="shared" si="1"/>
        <v>-104</v>
      </c>
      <c r="R6" s="15">
        <v>0</v>
      </c>
      <c r="S6" s="15" t="s">
        <v>668</v>
      </c>
      <c r="T6" s="1">
        <v>-1</v>
      </c>
      <c r="U6" s="1"/>
      <c r="V6" s="11" t="s">
        <v>818</v>
      </c>
      <c r="W6" s="7" t="s">
        <v>704</v>
      </c>
      <c r="X6" s="7"/>
      <c r="Y6" s="15" t="s">
        <v>354</v>
      </c>
      <c r="Z6" s="15"/>
      <c r="AA6" s="15"/>
      <c r="AB6" s="15">
        <v>1</v>
      </c>
      <c r="AC6" s="27">
        <v>1</v>
      </c>
      <c r="AD6" s="27">
        <v>1</v>
      </c>
      <c r="AE6" s="15">
        <v>0</v>
      </c>
    </row>
    <row r="7" spans="1:31" x14ac:dyDescent="0.15">
      <c r="A7">
        <v>53100003</v>
      </c>
      <c r="B7" s="22" t="s">
        <v>356</v>
      </c>
      <c r="C7" s="15" t="s">
        <v>958</v>
      </c>
      <c r="D7" s="32"/>
      <c r="E7" s="15">
        <v>1</v>
      </c>
      <c r="F7" s="15">
        <v>202</v>
      </c>
      <c r="G7" s="15">
        <v>0</v>
      </c>
      <c r="H7" s="41">
        <f t="shared" si="0"/>
        <v>0</v>
      </c>
      <c r="I7" s="15">
        <v>2</v>
      </c>
      <c r="J7" s="15">
        <v>0</v>
      </c>
      <c r="K7" s="15">
        <v>0</v>
      </c>
      <c r="L7" s="15">
        <v>0</v>
      </c>
      <c r="M7" s="15">
        <v>0.6</v>
      </c>
      <c r="N7" s="15">
        <v>0</v>
      </c>
      <c r="O7" s="15">
        <v>0</v>
      </c>
      <c r="P7" s="15">
        <v>-3</v>
      </c>
      <c r="Q7" s="15">
        <f t="shared" si="1"/>
        <v>-104</v>
      </c>
      <c r="R7" s="15">
        <v>0</v>
      </c>
      <c r="S7" s="15" t="s">
        <v>1</v>
      </c>
      <c r="T7" s="1">
        <v>-1</v>
      </c>
      <c r="U7" s="1"/>
      <c r="V7" s="11" t="s">
        <v>819</v>
      </c>
      <c r="W7" s="7" t="s">
        <v>698</v>
      </c>
      <c r="X7" s="7"/>
      <c r="Y7" s="15" t="s">
        <v>2</v>
      </c>
      <c r="Z7" s="15"/>
      <c r="AA7" s="15"/>
      <c r="AB7" s="15">
        <v>1</v>
      </c>
      <c r="AC7" s="27">
        <v>1</v>
      </c>
      <c r="AD7" s="27">
        <v>1</v>
      </c>
      <c r="AE7" s="15">
        <v>0</v>
      </c>
    </row>
    <row r="8" spans="1:31" ht="48" x14ac:dyDescent="0.15">
      <c r="A8">
        <v>53100004</v>
      </c>
      <c r="B8" s="22" t="s">
        <v>357</v>
      </c>
      <c r="C8" s="15" t="s">
        <v>962</v>
      </c>
      <c r="D8" s="32"/>
      <c r="E8" s="15">
        <v>1</v>
      </c>
      <c r="F8" s="15">
        <v>200</v>
      </c>
      <c r="G8" s="15">
        <v>0</v>
      </c>
      <c r="H8" s="41">
        <f t="shared" si="0"/>
        <v>0</v>
      </c>
      <c r="I8" s="15">
        <v>2</v>
      </c>
      <c r="J8" s="15">
        <v>0</v>
      </c>
      <c r="K8" s="15">
        <v>0</v>
      </c>
      <c r="L8" s="15">
        <v>0</v>
      </c>
      <c r="M8" s="15">
        <v>0</v>
      </c>
      <c r="N8" s="15">
        <v>40</v>
      </c>
      <c r="O8" s="15">
        <v>0</v>
      </c>
      <c r="P8" s="15">
        <v>-3</v>
      </c>
      <c r="Q8" s="15">
        <f t="shared" si="1"/>
        <v>-104</v>
      </c>
      <c r="R8" s="15">
        <v>0</v>
      </c>
      <c r="S8" s="15" t="s">
        <v>1</v>
      </c>
      <c r="T8" s="1">
        <v>-1</v>
      </c>
      <c r="U8" s="1"/>
      <c r="V8" s="11" t="s">
        <v>820</v>
      </c>
      <c r="W8" s="7" t="s">
        <v>365</v>
      </c>
      <c r="X8" s="7"/>
      <c r="Y8" s="15" t="s">
        <v>2</v>
      </c>
      <c r="Z8" s="15"/>
      <c r="AA8" s="15"/>
      <c r="AB8" s="15">
        <v>1</v>
      </c>
      <c r="AC8" s="27">
        <v>1</v>
      </c>
      <c r="AD8" s="27">
        <v>1</v>
      </c>
      <c r="AE8" s="15">
        <v>0</v>
      </c>
    </row>
    <row r="9" spans="1:31" ht="24" x14ac:dyDescent="0.15">
      <c r="A9">
        <v>53100005</v>
      </c>
      <c r="B9" s="22" t="s">
        <v>358</v>
      </c>
      <c r="C9" s="15" t="s">
        <v>963</v>
      </c>
      <c r="D9" s="32"/>
      <c r="E9" s="15">
        <v>1</v>
      </c>
      <c r="F9" s="15">
        <v>200</v>
      </c>
      <c r="G9" s="15">
        <v>0</v>
      </c>
      <c r="H9" s="41">
        <f t="shared" si="0"/>
        <v>0</v>
      </c>
      <c r="I9" s="15">
        <v>2</v>
      </c>
      <c r="J9" s="15">
        <v>0</v>
      </c>
      <c r="K9" s="15">
        <v>0</v>
      </c>
      <c r="L9" s="15">
        <v>2</v>
      </c>
      <c r="M9" s="15">
        <v>0</v>
      </c>
      <c r="N9" s="15">
        <v>0</v>
      </c>
      <c r="O9" s="15">
        <v>0</v>
      </c>
      <c r="P9" s="15">
        <v>-3</v>
      </c>
      <c r="Q9" s="15">
        <f t="shared" si="1"/>
        <v>-104</v>
      </c>
      <c r="R9" s="15">
        <v>0</v>
      </c>
      <c r="S9" s="15" t="s">
        <v>6</v>
      </c>
      <c r="T9" s="1">
        <v>-1</v>
      </c>
      <c r="U9" s="1"/>
      <c r="V9" s="11" t="s">
        <v>860</v>
      </c>
      <c r="W9" s="7" t="s">
        <v>363</v>
      </c>
      <c r="X9" s="7">
        <v>100</v>
      </c>
      <c r="Y9" s="15" t="s">
        <v>359</v>
      </c>
      <c r="Z9" s="15"/>
      <c r="AA9" s="15"/>
      <c r="AB9" s="15">
        <v>1</v>
      </c>
      <c r="AC9" s="27">
        <v>1</v>
      </c>
      <c r="AD9" s="27">
        <v>1</v>
      </c>
      <c r="AE9" s="25">
        <v>0</v>
      </c>
    </row>
    <row r="10" spans="1:31" ht="36" x14ac:dyDescent="0.15">
      <c r="A10">
        <v>53100006</v>
      </c>
      <c r="B10" s="22" t="s">
        <v>474</v>
      </c>
      <c r="C10" s="15" t="s">
        <v>964</v>
      </c>
      <c r="D10" s="32"/>
      <c r="E10" s="15">
        <v>1</v>
      </c>
      <c r="F10" s="15">
        <v>200</v>
      </c>
      <c r="G10" s="15">
        <v>0</v>
      </c>
      <c r="H10" s="41">
        <f t="shared" si="0"/>
        <v>0</v>
      </c>
      <c r="I10" s="15">
        <v>2</v>
      </c>
      <c r="J10" s="15">
        <v>0</v>
      </c>
      <c r="K10" s="15">
        <v>0</v>
      </c>
      <c r="L10" s="15">
        <v>0</v>
      </c>
      <c r="M10" s="15">
        <v>0</v>
      </c>
      <c r="N10" s="15">
        <v>0</v>
      </c>
      <c r="O10" s="15">
        <v>0</v>
      </c>
      <c r="P10" s="15">
        <v>-3</v>
      </c>
      <c r="Q10" s="15">
        <f t="shared" ref="Q10" si="2">T10-100+P10</f>
        <v>-104</v>
      </c>
      <c r="R10" s="15">
        <v>0</v>
      </c>
      <c r="S10" s="15" t="s">
        <v>593</v>
      </c>
      <c r="T10" s="1">
        <v>-1</v>
      </c>
      <c r="U10" t="s">
        <v>973</v>
      </c>
      <c r="V10" s="11" t="s">
        <v>977</v>
      </c>
      <c r="W10" s="7" t="s">
        <v>476</v>
      </c>
      <c r="X10" s="7">
        <v>105</v>
      </c>
      <c r="Y10" s="15" t="s">
        <v>2</v>
      </c>
      <c r="Z10" s="15"/>
      <c r="AA10" s="15"/>
      <c r="AB10" s="15">
        <v>1</v>
      </c>
      <c r="AC10" s="27">
        <v>1</v>
      </c>
      <c r="AD10" s="27">
        <v>1</v>
      </c>
      <c r="AE10" s="25">
        <v>0</v>
      </c>
    </row>
    <row r="11" spans="1:31" ht="24" x14ac:dyDescent="0.15">
      <c r="A11">
        <v>53100007</v>
      </c>
      <c r="B11" s="22" t="s">
        <v>506</v>
      </c>
      <c r="C11" s="15" t="s">
        <v>959</v>
      </c>
      <c r="D11" s="32"/>
      <c r="E11" s="15">
        <v>1</v>
      </c>
      <c r="F11" s="15">
        <v>200</v>
      </c>
      <c r="G11" s="15">
        <v>0</v>
      </c>
      <c r="H11" s="41">
        <f t="shared" si="0"/>
        <v>0</v>
      </c>
      <c r="I11" s="15">
        <v>2</v>
      </c>
      <c r="J11" s="15">
        <v>0</v>
      </c>
      <c r="K11" s="15">
        <v>0</v>
      </c>
      <c r="L11" s="15">
        <v>0</v>
      </c>
      <c r="M11" s="15">
        <v>0</v>
      </c>
      <c r="N11" s="15">
        <v>0</v>
      </c>
      <c r="O11" s="15">
        <v>0</v>
      </c>
      <c r="P11" s="15">
        <v>-3</v>
      </c>
      <c r="Q11" s="15">
        <f t="shared" ref="Q11" si="3">T11-100+P11</f>
        <v>-104</v>
      </c>
      <c r="R11" s="15">
        <v>0</v>
      </c>
      <c r="S11" s="15" t="s">
        <v>881</v>
      </c>
      <c r="T11" s="1">
        <v>-1</v>
      </c>
      <c r="U11" s="1"/>
      <c r="V11" s="11" t="s">
        <v>861</v>
      </c>
      <c r="W11" s="7" t="s">
        <v>507</v>
      </c>
      <c r="X11" s="7">
        <v>300</v>
      </c>
      <c r="Y11" s="15" t="s">
        <v>2</v>
      </c>
      <c r="Z11" s="15"/>
      <c r="AA11" s="15"/>
      <c r="AB11" s="15">
        <v>1</v>
      </c>
      <c r="AC11" s="27">
        <v>1</v>
      </c>
      <c r="AD11" s="27">
        <v>1</v>
      </c>
      <c r="AE11" s="25">
        <v>0</v>
      </c>
    </row>
    <row r="12" spans="1:31" ht="24" x14ac:dyDescent="0.15">
      <c r="A12">
        <v>53100008</v>
      </c>
      <c r="B12" s="22" t="s">
        <v>662</v>
      </c>
      <c r="C12" s="15" t="s">
        <v>965</v>
      </c>
      <c r="D12" s="32"/>
      <c r="E12" s="15">
        <v>1</v>
      </c>
      <c r="F12" s="15">
        <v>200</v>
      </c>
      <c r="G12" s="15">
        <v>0</v>
      </c>
      <c r="H12" s="41">
        <f t="shared" si="0"/>
        <v>0</v>
      </c>
      <c r="I12" s="15">
        <v>2</v>
      </c>
      <c r="J12" s="15">
        <v>0</v>
      </c>
      <c r="K12" s="15">
        <v>50</v>
      </c>
      <c r="L12" s="15">
        <v>0</v>
      </c>
      <c r="M12" s="15">
        <v>0</v>
      </c>
      <c r="N12" s="15">
        <v>0</v>
      </c>
      <c r="O12" s="15">
        <v>0</v>
      </c>
      <c r="P12" s="15">
        <v>-3</v>
      </c>
      <c r="Q12" s="15">
        <f t="shared" ref="Q12:Q14" si="4">T12-100+P12</f>
        <v>-104</v>
      </c>
      <c r="R12" s="15">
        <v>0</v>
      </c>
      <c r="S12" s="15" t="s">
        <v>661</v>
      </c>
      <c r="T12" s="1">
        <v>-1</v>
      </c>
      <c r="U12" s="1"/>
      <c r="V12" s="11" t="s">
        <v>821</v>
      </c>
      <c r="W12" s="7" t="s">
        <v>737</v>
      </c>
      <c r="X12" s="7"/>
      <c r="Y12" s="15" t="s">
        <v>2</v>
      </c>
      <c r="Z12" s="15"/>
      <c r="AA12" s="15"/>
      <c r="AB12" s="15">
        <v>1</v>
      </c>
      <c r="AC12" s="27">
        <v>1</v>
      </c>
      <c r="AD12" s="27">
        <v>1</v>
      </c>
      <c r="AE12" s="25">
        <v>0</v>
      </c>
    </row>
    <row r="13" spans="1:31" ht="24" x14ac:dyDescent="0.15">
      <c r="A13">
        <v>53200001</v>
      </c>
      <c r="B13" s="22" t="s">
        <v>735</v>
      </c>
      <c r="C13" s="15" t="s">
        <v>960</v>
      </c>
      <c r="D13" s="32"/>
      <c r="E13" s="15">
        <v>1</v>
      </c>
      <c r="F13" s="15">
        <v>200</v>
      </c>
      <c r="G13" s="15">
        <v>0</v>
      </c>
      <c r="H13" s="41">
        <f t="shared" si="0"/>
        <v>0</v>
      </c>
      <c r="I13" s="15">
        <v>2</v>
      </c>
      <c r="J13" s="15">
        <v>0</v>
      </c>
      <c r="K13" s="15">
        <v>50</v>
      </c>
      <c r="L13" s="15">
        <v>0</v>
      </c>
      <c r="M13" s="15">
        <v>0</v>
      </c>
      <c r="N13" s="15">
        <v>0</v>
      </c>
      <c r="O13" s="15">
        <v>0</v>
      </c>
      <c r="P13" s="15">
        <v>-3</v>
      </c>
      <c r="Q13" s="15">
        <f t="shared" si="4"/>
        <v>-104</v>
      </c>
      <c r="R13" s="15">
        <v>0</v>
      </c>
      <c r="S13" s="15" t="s">
        <v>734</v>
      </c>
      <c r="T13" s="1">
        <v>-1</v>
      </c>
      <c r="U13" s="1"/>
      <c r="V13" s="11" t="s">
        <v>822</v>
      </c>
      <c r="W13" s="7" t="s">
        <v>738</v>
      </c>
      <c r="X13" s="7">
        <v>200</v>
      </c>
      <c r="Y13" s="15" t="s">
        <v>733</v>
      </c>
      <c r="Z13" s="15"/>
      <c r="AA13" s="15"/>
      <c r="AB13" s="15">
        <v>1</v>
      </c>
      <c r="AC13" s="27">
        <v>1</v>
      </c>
      <c r="AD13" s="27">
        <v>1</v>
      </c>
      <c r="AE13" s="25">
        <v>0</v>
      </c>
    </row>
    <row r="14" spans="1:31" ht="60" x14ac:dyDescent="0.15">
      <c r="A14">
        <v>53200002</v>
      </c>
      <c r="B14" s="22" t="s">
        <v>739</v>
      </c>
      <c r="C14" s="15" t="s">
        <v>966</v>
      </c>
      <c r="D14" s="42"/>
      <c r="E14" s="15">
        <v>1</v>
      </c>
      <c r="F14" s="15">
        <v>200</v>
      </c>
      <c r="G14" s="15">
        <v>0</v>
      </c>
      <c r="H14" s="41">
        <f t="shared" si="0"/>
        <v>0</v>
      </c>
      <c r="I14" s="15">
        <v>2</v>
      </c>
      <c r="J14" s="1">
        <v>0</v>
      </c>
      <c r="K14" s="1">
        <v>0</v>
      </c>
      <c r="L14" s="1">
        <v>0</v>
      </c>
      <c r="M14" s="1">
        <v>30</v>
      </c>
      <c r="N14" s="1">
        <v>0</v>
      </c>
      <c r="O14" s="1">
        <v>30</v>
      </c>
      <c r="P14" s="1">
        <v>-3</v>
      </c>
      <c r="Q14" s="36">
        <f t="shared" si="4"/>
        <v>-104</v>
      </c>
      <c r="R14" s="1">
        <v>0</v>
      </c>
      <c r="S14" s="1" t="s">
        <v>740</v>
      </c>
      <c r="T14">
        <v>-1</v>
      </c>
      <c r="V14" s="11" t="s">
        <v>876</v>
      </c>
      <c r="W14" s="7" t="s">
        <v>736</v>
      </c>
      <c r="X14" s="7">
        <v>200</v>
      </c>
      <c r="Y14" s="15" t="s">
        <v>2</v>
      </c>
      <c r="Z14" s="15"/>
      <c r="AA14" s="15"/>
      <c r="AB14" s="15">
        <v>1</v>
      </c>
      <c r="AC14" s="27">
        <v>1</v>
      </c>
      <c r="AD14" s="27">
        <v>1</v>
      </c>
      <c r="AE14" s="15">
        <v>0</v>
      </c>
    </row>
    <row r="15" spans="1:31" x14ac:dyDescent="0.15">
      <c r="A15">
        <v>53200003</v>
      </c>
      <c r="B15" s="22" t="s">
        <v>746</v>
      </c>
      <c r="C15" s="15" t="s">
        <v>961</v>
      </c>
      <c r="D15" s="32"/>
      <c r="E15" s="15">
        <v>1</v>
      </c>
      <c r="F15" s="15">
        <v>200</v>
      </c>
      <c r="G15" s="15">
        <v>0</v>
      </c>
      <c r="H15" s="41">
        <f t="shared" si="0"/>
        <v>0</v>
      </c>
      <c r="I15" s="15">
        <v>2</v>
      </c>
      <c r="J15" s="15">
        <v>0</v>
      </c>
      <c r="K15" s="15">
        <v>0</v>
      </c>
      <c r="L15" s="15">
        <v>0</v>
      </c>
      <c r="M15" s="15">
        <v>0</v>
      </c>
      <c r="N15" s="15">
        <v>0</v>
      </c>
      <c r="O15" s="15">
        <v>0</v>
      </c>
      <c r="P15" s="15">
        <v>-3</v>
      </c>
      <c r="Q15" s="15">
        <f t="shared" ref="Q15" si="5">T15-100+P15</f>
        <v>-104</v>
      </c>
      <c r="R15" s="15">
        <v>0</v>
      </c>
      <c r="S15" s="15" t="s">
        <v>521</v>
      </c>
      <c r="T15" s="1">
        <v>-1</v>
      </c>
      <c r="U15" s="1"/>
      <c r="V15" s="11" t="s">
        <v>755</v>
      </c>
      <c r="W15" s="7" t="s">
        <v>745</v>
      </c>
      <c r="X15" s="7">
        <v>201</v>
      </c>
      <c r="Y15" s="15" t="s">
        <v>2</v>
      </c>
      <c r="Z15" s="15"/>
      <c r="AA15" s="15"/>
      <c r="AB15" s="15">
        <v>1</v>
      </c>
      <c r="AC15" s="27">
        <v>1</v>
      </c>
      <c r="AD15" s="27">
        <v>1</v>
      </c>
      <c r="AE15" s="25">
        <v>0</v>
      </c>
    </row>
  </sheetData>
  <phoneticPr fontId="18" type="noConversion"/>
  <conditionalFormatting sqref="J4:O15">
    <cfRule type="cellIs" dxfId="75" priority="6" operator="equal">
      <formula>0</formula>
    </cfRule>
  </conditionalFormatting>
  <conditionalFormatting sqref="H4:H15">
    <cfRule type="cellIs" dxfId="74" priority="1" operator="equal">
      <formula>1</formula>
    </cfRule>
    <cfRule type="cellIs" dxfId="73" priority="2" operator="equal">
      <formula>2</formula>
    </cfRule>
    <cfRule type="cellIs" dxfId="72" priority="3" operator="equal">
      <formula>3</formula>
    </cfRule>
    <cfRule type="cellIs" dxfId="71" priority="4" operator="greaterThanOrEqual">
      <formula>4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9"/>
  <sheetViews>
    <sheetView workbookViewId="0">
      <pane xSplit="2" ySplit="3" topLeftCell="E4" activePane="bottomRight" state="frozen"/>
      <selection pane="topRight" activeCell="C1" sqref="C1"/>
      <selection pane="bottomLeft" activeCell="A4" sqref="A4"/>
      <selection pane="bottomRight" activeCell="U1" sqref="U1:U3"/>
    </sheetView>
  </sheetViews>
  <sheetFormatPr defaultRowHeight="13.5" x14ac:dyDescent="0.15"/>
  <cols>
    <col min="1" max="1" width="10.75" customWidth="1"/>
    <col min="2" max="3" width="7.875" customWidth="1"/>
    <col min="5" max="5" width="3.125" customWidth="1"/>
    <col min="6" max="6" width="4.375" customWidth="1"/>
    <col min="7" max="9" width="3.125" customWidth="1"/>
    <col min="10" max="10" width="3.875" customWidth="1"/>
    <col min="11" max="11" width="4" customWidth="1"/>
    <col min="12" max="16" width="3.125" customWidth="1"/>
    <col min="17" max="17" width="5.25" customWidth="1"/>
    <col min="18" max="18" width="3.125" customWidth="1"/>
    <col min="19" max="19" width="5.375" customWidth="1"/>
    <col min="20" max="20" width="5.75" customWidth="1"/>
    <col min="21" max="21" width="13" customWidth="1"/>
    <col min="22" max="22" width="23.5" customWidth="1"/>
    <col min="23" max="23" width="27.25" customWidth="1"/>
    <col min="24" max="24" width="9.625" customWidth="1"/>
    <col min="25" max="27" width="7.875" customWidth="1"/>
    <col min="28" max="28" width="5" customWidth="1"/>
    <col min="29" max="31" width="4" customWidth="1"/>
  </cols>
  <sheetData>
    <row r="1" spans="1:31" ht="65.25" customHeight="1" x14ac:dyDescent="0.15">
      <c r="A1" s="12" t="s">
        <v>184</v>
      </c>
      <c r="B1" s="13" t="s">
        <v>185</v>
      </c>
      <c r="C1" s="13" t="s">
        <v>190</v>
      </c>
      <c r="D1" s="30" t="s">
        <v>382</v>
      </c>
      <c r="E1" s="13" t="s">
        <v>186</v>
      </c>
      <c r="F1" s="13" t="s">
        <v>187</v>
      </c>
      <c r="G1" s="13" t="s">
        <v>188</v>
      </c>
      <c r="H1" s="33" t="s">
        <v>429</v>
      </c>
      <c r="I1" s="13" t="s">
        <v>311</v>
      </c>
      <c r="J1" s="16" t="s">
        <v>317</v>
      </c>
      <c r="K1" s="16" t="s">
        <v>320</v>
      </c>
      <c r="L1" s="16" t="s">
        <v>323</v>
      </c>
      <c r="M1" s="16" t="s">
        <v>336</v>
      </c>
      <c r="N1" s="16" t="s">
        <v>340</v>
      </c>
      <c r="O1" s="16" t="s">
        <v>602</v>
      </c>
      <c r="P1" s="17" t="s">
        <v>325</v>
      </c>
      <c r="Q1" s="16" t="s">
        <v>431</v>
      </c>
      <c r="R1" s="13" t="s">
        <v>308</v>
      </c>
      <c r="S1" s="13" t="s">
        <v>307</v>
      </c>
      <c r="T1" s="13" t="s">
        <v>368</v>
      </c>
      <c r="U1" s="13" t="s">
        <v>969</v>
      </c>
      <c r="V1" s="13" t="s">
        <v>338</v>
      </c>
      <c r="W1" s="13" t="s">
        <v>298</v>
      </c>
      <c r="X1" s="13" t="s">
        <v>952</v>
      </c>
      <c r="Y1" s="13" t="s">
        <v>367</v>
      </c>
      <c r="Z1" s="13" t="s">
        <v>434</v>
      </c>
      <c r="AA1" s="38" t="s">
        <v>453</v>
      </c>
      <c r="AB1" s="14" t="s">
        <v>189</v>
      </c>
      <c r="AC1" s="23" t="s">
        <v>348</v>
      </c>
      <c r="AD1" s="23" t="s">
        <v>882</v>
      </c>
      <c r="AE1" s="23" t="s">
        <v>351</v>
      </c>
    </row>
    <row r="2" spans="1:31" x14ac:dyDescent="0.15">
      <c r="A2" s="3" t="s">
        <v>175</v>
      </c>
      <c r="B2" s="4" t="s">
        <v>176</v>
      </c>
      <c r="C2" s="4" t="s">
        <v>192</v>
      </c>
      <c r="D2" s="31" t="s">
        <v>192</v>
      </c>
      <c r="E2" s="4" t="s">
        <v>175</v>
      </c>
      <c r="F2" s="4" t="s">
        <v>175</v>
      </c>
      <c r="G2" s="4" t="s">
        <v>175</v>
      </c>
      <c r="H2" s="10" t="s">
        <v>350</v>
      </c>
      <c r="I2" s="4" t="s">
        <v>312</v>
      </c>
      <c r="J2" s="18" t="s">
        <v>312</v>
      </c>
      <c r="K2" s="18" t="s">
        <v>312</v>
      </c>
      <c r="L2" s="18" t="s">
        <v>339</v>
      </c>
      <c r="M2" s="18" t="s">
        <v>339</v>
      </c>
      <c r="N2" s="18" t="s">
        <v>339</v>
      </c>
      <c r="O2" s="18" t="s">
        <v>600</v>
      </c>
      <c r="P2" s="18" t="s">
        <v>312</v>
      </c>
      <c r="Q2" s="18" t="s">
        <v>432</v>
      </c>
      <c r="R2" s="4" t="s">
        <v>309</v>
      </c>
      <c r="S2" s="4" t="s">
        <v>176</v>
      </c>
      <c r="T2" s="4" t="s">
        <v>456</v>
      </c>
      <c r="U2" s="4" t="s">
        <v>967</v>
      </c>
      <c r="V2" s="4" t="s">
        <v>314</v>
      </c>
      <c r="W2" s="10" t="s">
        <v>176</v>
      </c>
      <c r="X2" s="10" t="s">
        <v>954</v>
      </c>
      <c r="Y2" s="4" t="s">
        <v>176</v>
      </c>
      <c r="Z2" s="4" t="s">
        <v>435</v>
      </c>
      <c r="AA2" s="39" t="s">
        <v>454</v>
      </c>
      <c r="AB2" s="5" t="s">
        <v>176</v>
      </c>
      <c r="AC2" s="24" t="s">
        <v>175</v>
      </c>
      <c r="AD2" s="24" t="s">
        <v>175</v>
      </c>
      <c r="AE2" s="24" t="s">
        <v>175</v>
      </c>
    </row>
    <row r="3" spans="1:31" x14ac:dyDescent="0.15">
      <c r="A3" s="2" t="s">
        <v>177</v>
      </c>
      <c r="B3" s="2" t="s">
        <v>178</v>
      </c>
      <c r="C3" s="6" t="s">
        <v>191</v>
      </c>
      <c r="D3" s="26" t="s">
        <v>383</v>
      </c>
      <c r="E3" s="2" t="s">
        <v>179</v>
      </c>
      <c r="F3" s="2" t="s">
        <v>180</v>
      </c>
      <c r="G3" s="2" t="s">
        <v>181</v>
      </c>
      <c r="H3" s="34" t="s">
        <v>430</v>
      </c>
      <c r="I3" s="2" t="s">
        <v>313</v>
      </c>
      <c r="J3" s="19" t="s">
        <v>319</v>
      </c>
      <c r="K3" s="19" t="s">
        <v>322</v>
      </c>
      <c r="L3" s="19" t="s">
        <v>324</v>
      </c>
      <c r="M3" s="19" t="s">
        <v>337</v>
      </c>
      <c r="N3" s="19" t="s">
        <v>342</v>
      </c>
      <c r="O3" s="19" t="s">
        <v>601</v>
      </c>
      <c r="P3" s="20" t="s">
        <v>327</v>
      </c>
      <c r="Q3" s="35" t="s">
        <v>433</v>
      </c>
      <c r="R3" s="6" t="s">
        <v>310</v>
      </c>
      <c r="S3" s="2" t="s">
        <v>182</v>
      </c>
      <c r="T3" s="2" t="s">
        <v>369</v>
      </c>
      <c r="U3" s="2" t="s">
        <v>968</v>
      </c>
      <c r="V3" s="6" t="s">
        <v>297</v>
      </c>
      <c r="W3" s="6" t="s">
        <v>299</v>
      </c>
      <c r="X3" s="6" t="s">
        <v>953</v>
      </c>
      <c r="Y3" s="6" t="s">
        <v>315</v>
      </c>
      <c r="Z3" s="6" t="s">
        <v>436</v>
      </c>
      <c r="AA3" s="40" t="s">
        <v>455</v>
      </c>
      <c r="AB3" s="2" t="s">
        <v>183</v>
      </c>
      <c r="AC3" s="26" t="s">
        <v>349</v>
      </c>
      <c r="AD3" s="43" t="s">
        <v>883</v>
      </c>
      <c r="AE3" s="43" t="s">
        <v>884</v>
      </c>
    </row>
    <row r="4" spans="1:31" ht="36" x14ac:dyDescent="0.15">
      <c r="A4">
        <v>53200100</v>
      </c>
      <c r="B4" s="22" t="s">
        <v>408</v>
      </c>
      <c r="C4" s="15" t="s">
        <v>409</v>
      </c>
      <c r="D4" s="25" t="s">
        <v>397</v>
      </c>
      <c r="E4" s="15">
        <v>3</v>
      </c>
      <c r="F4" s="15">
        <v>200</v>
      </c>
      <c r="G4" s="15">
        <v>0</v>
      </c>
      <c r="H4" s="41">
        <f t="shared" ref="H4:H9" si="0">IF(AND(Q4&gt;=13,Q4&lt;=16),5,IF(AND(Q4&gt;=9,Q4&lt;=12),4,IF(AND(Q4&gt;=5,Q4&lt;=8),3,IF(AND(Q4&gt;=1,Q4&lt;=4),2,IF(AND(Q4&gt;=-3,Q4&lt;=0),1,0)))))</f>
        <v>5</v>
      </c>
      <c r="I4" s="15">
        <v>0</v>
      </c>
      <c r="J4" s="1">
        <v>80</v>
      </c>
      <c r="K4" s="1">
        <v>0</v>
      </c>
      <c r="L4" s="1">
        <v>0</v>
      </c>
      <c r="M4" s="1">
        <v>0</v>
      </c>
      <c r="N4" s="1">
        <v>20</v>
      </c>
      <c r="O4" s="1">
        <v>0</v>
      </c>
      <c r="P4" s="1">
        <v>1</v>
      </c>
      <c r="Q4" s="1">
        <f t="shared" ref="Q4:Q9" si="1">T4-100+P4</f>
        <v>16</v>
      </c>
      <c r="R4" s="1">
        <v>10</v>
      </c>
      <c r="S4" s="1" t="s">
        <v>37</v>
      </c>
      <c r="T4">
        <v>115</v>
      </c>
      <c r="V4" s="11" t="s">
        <v>823</v>
      </c>
      <c r="W4" s="7" t="s">
        <v>364</v>
      </c>
      <c r="X4" s="7"/>
      <c r="Y4" s="15" t="s">
        <v>343</v>
      </c>
      <c r="Z4" s="15"/>
      <c r="AA4" s="15"/>
      <c r="AB4" s="15">
        <v>2100</v>
      </c>
      <c r="AC4" s="27">
        <v>1</v>
      </c>
      <c r="AD4" s="27">
        <v>0</v>
      </c>
      <c r="AE4" s="25">
        <v>0</v>
      </c>
    </row>
    <row r="5" spans="1:31" ht="24" x14ac:dyDescent="0.15">
      <c r="A5">
        <v>53200101</v>
      </c>
      <c r="B5" s="8" t="s">
        <v>401</v>
      </c>
      <c r="C5" s="1" t="s">
        <v>402</v>
      </c>
      <c r="D5" s="25" t="s">
        <v>400</v>
      </c>
      <c r="E5" s="15">
        <v>3</v>
      </c>
      <c r="F5" s="15">
        <v>200</v>
      </c>
      <c r="G5" s="1">
        <v>0</v>
      </c>
      <c r="H5" s="41">
        <f t="shared" si="0"/>
        <v>0</v>
      </c>
      <c r="I5" s="15">
        <v>0</v>
      </c>
      <c r="J5" s="1">
        <v>90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f t="shared" si="1"/>
        <v>-10</v>
      </c>
      <c r="R5" s="1">
        <v>10</v>
      </c>
      <c r="S5" s="1" t="s">
        <v>37</v>
      </c>
      <c r="T5">
        <v>90</v>
      </c>
      <c r="V5" s="11" t="s">
        <v>824</v>
      </c>
      <c r="W5" s="7" t="s">
        <v>366</v>
      </c>
      <c r="X5" s="7"/>
      <c r="Y5" s="1" t="s">
        <v>43</v>
      </c>
      <c r="Z5" s="1"/>
      <c r="AA5" s="1"/>
      <c r="AB5" s="1">
        <v>2101</v>
      </c>
      <c r="AC5" s="27">
        <v>1</v>
      </c>
      <c r="AD5" s="27">
        <v>0</v>
      </c>
      <c r="AE5" s="25">
        <v>0</v>
      </c>
    </row>
    <row r="6" spans="1:31" ht="40.5" x14ac:dyDescent="0.15">
      <c r="A6">
        <v>53200102</v>
      </c>
      <c r="B6" s="8" t="s">
        <v>410</v>
      </c>
      <c r="C6" s="1" t="s">
        <v>411</v>
      </c>
      <c r="D6" s="25" t="s">
        <v>387</v>
      </c>
      <c r="E6" s="15">
        <v>3</v>
      </c>
      <c r="F6" s="15">
        <v>200</v>
      </c>
      <c r="G6" s="1">
        <v>0</v>
      </c>
      <c r="H6" s="41">
        <f t="shared" si="0"/>
        <v>5</v>
      </c>
      <c r="I6" s="15">
        <v>0</v>
      </c>
      <c r="J6" s="1">
        <v>0</v>
      </c>
      <c r="K6" s="1">
        <v>50</v>
      </c>
      <c r="L6" s="1">
        <v>0</v>
      </c>
      <c r="M6" s="1">
        <v>0</v>
      </c>
      <c r="N6" s="1">
        <v>20</v>
      </c>
      <c r="O6" s="1">
        <v>0</v>
      </c>
      <c r="P6" s="1">
        <v>1</v>
      </c>
      <c r="Q6" s="1">
        <f t="shared" si="1"/>
        <v>16</v>
      </c>
      <c r="R6" s="1">
        <v>10</v>
      </c>
      <c r="S6" s="1" t="s">
        <v>37</v>
      </c>
      <c r="T6">
        <v>115</v>
      </c>
      <c r="V6" s="11" t="s">
        <v>825</v>
      </c>
      <c r="W6" s="29" t="s">
        <v>405</v>
      </c>
      <c r="X6" s="29"/>
      <c r="Y6" s="1" t="s">
        <v>45</v>
      </c>
      <c r="Z6" s="1"/>
      <c r="AA6" s="1"/>
      <c r="AB6" s="15">
        <v>2102</v>
      </c>
      <c r="AC6" s="27">
        <v>1</v>
      </c>
      <c r="AD6" s="27">
        <v>0</v>
      </c>
      <c r="AE6" s="25">
        <v>0</v>
      </c>
    </row>
    <row r="7" spans="1:31" x14ac:dyDescent="0.15">
      <c r="A7">
        <v>53200103</v>
      </c>
      <c r="B7" s="8" t="s">
        <v>404</v>
      </c>
      <c r="C7" s="1" t="s">
        <v>403</v>
      </c>
      <c r="D7" s="25" t="s">
        <v>407</v>
      </c>
      <c r="E7" s="15">
        <v>3</v>
      </c>
      <c r="F7" s="15">
        <v>200</v>
      </c>
      <c r="G7" s="1">
        <v>0</v>
      </c>
      <c r="H7" s="41">
        <f t="shared" si="0"/>
        <v>1</v>
      </c>
      <c r="I7" s="15">
        <v>0</v>
      </c>
      <c r="J7" s="1">
        <v>0</v>
      </c>
      <c r="K7" s="1">
        <v>0</v>
      </c>
      <c r="L7" s="1">
        <v>0</v>
      </c>
      <c r="M7" s="1">
        <v>70</v>
      </c>
      <c r="N7" s="1">
        <v>0</v>
      </c>
      <c r="O7" s="1">
        <v>0</v>
      </c>
      <c r="P7" s="1">
        <v>0</v>
      </c>
      <c r="Q7" s="1">
        <f t="shared" si="1"/>
        <v>0</v>
      </c>
      <c r="R7" s="1">
        <v>10</v>
      </c>
      <c r="S7" s="1" t="s">
        <v>37</v>
      </c>
      <c r="T7">
        <v>100</v>
      </c>
      <c r="V7" s="11"/>
      <c r="W7" s="29" t="s">
        <v>406</v>
      </c>
      <c r="X7" s="29"/>
      <c r="Y7" s="1" t="s">
        <v>44</v>
      </c>
      <c r="Z7" s="1"/>
      <c r="AA7" s="1"/>
      <c r="AB7" s="1">
        <v>2103</v>
      </c>
      <c r="AC7" s="27">
        <v>1</v>
      </c>
      <c r="AD7" s="27">
        <v>0</v>
      </c>
      <c r="AE7" s="25">
        <v>0</v>
      </c>
    </row>
    <row r="8" spans="1:31" ht="60" x14ac:dyDescent="0.15">
      <c r="A8">
        <v>53200104</v>
      </c>
      <c r="B8" s="8" t="s">
        <v>412</v>
      </c>
      <c r="C8" s="1" t="s">
        <v>414</v>
      </c>
      <c r="D8" s="25" t="s">
        <v>415</v>
      </c>
      <c r="E8" s="15">
        <v>3</v>
      </c>
      <c r="F8" s="15">
        <v>200</v>
      </c>
      <c r="G8" s="1">
        <v>0</v>
      </c>
      <c r="H8" s="41">
        <f t="shared" si="0"/>
        <v>0</v>
      </c>
      <c r="I8" s="15">
        <v>0</v>
      </c>
      <c r="J8" s="1">
        <v>60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1</v>
      </c>
      <c r="Q8" s="1">
        <f t="shared" si="1"/>
        <v>-9</v>
      </c>
      <c r="R8" s="1">
        <v>40</v>
      </c>
      <c r="S8" s="7" t="s">
        <v>301</v>
      </c>
      <c r="T8">
        <v>90</v>
      </c>
      <c r="V8" s="11" t="s">
        <v>826</v>
      </c>
      <c r="W8" s="7" t="s">
        <v>375</v>
      </c>
      <c r="X8" s="7"/>
      <c r="Y8" s="1" t="s">
        <v>413</v>
      </c>
      <c r="Z8" s="1" t="s">
        <v>413</v>
      </c>
      <c r="AA8" s="1"/>
      <c r="AB8" s="15">
        <v>2104</v>
      </c>
      <c r="AC8" s="27">
        <v>1</v>
      </c>
      <c r="AD8" s="27">
        <v>0</v>
      </c>
      <c r="AE8" s="25">
        <v>0</v>
      </c>
    </row>
    <row r="9" spans="1:31" ht="24" x14ac:dyDescent="0.15">
      <c r="A9">
        <v>53200105</v>
      </c>
      <c r="B9" s="8" t="s">
        <v>416</v>
      </c>
      <c r="C9" s="1" t="s">
        <v>417</v>
      </c>
      <c r="D9" s="25" t="s">
        <v>418</v>
      </c>
      <c r="E9" s="15">
        <v>3</v>
      </c>
      <c r="F9" s="15">
        <v>200</v>
      </c>
      <c r="G9" s="1">
        <v>0</v>
      </c>
      <c r="H9" s="41">
        <f t="shared" si="0"/>
        <v>0</v>
      </c>
      <c r="I9" s="15">
        <v>0</v>
      </c>
      <c r="J9" s="1">
        <v>0</v>
      </c>
      <c r="K9" s="1">
        <v>0</v>
      </c>
      <c r="L9" s="1">
        <v>2</v>
      </c>
      <c r="M9" s="1">
        <v>0</v>
      </c>
      <c r="N9" s="1">
        <v>0</v>
      </c>
      <c r="O9" s="1">
        <v>0</v>
      </c>
      <c r="P9" s="1">
        <v>1</v>
      </c>
      <c r="Q9" s="1">
        <f t="shared" si="1"/>
        <v>301</v>
      </c>
      <c r="R9" s="1">
        <v>0</v>
      </c>
      <c r="S9" s="1" t="s">
        <v>6</v>
      </c>
      <c r="T9">
        <v>400</v>
      </c>
      <c r="V9" s="11" t="s">
        <v>872</v>
      </c>
      <c r="W9" s="7" t="s">
        <v>328</v>
      </c>
      <c r="X9" s="7"/>
      <c r="Y9" s="1" t="s">
        <v>19</v>
      </c>
      <c r="Z9" s="1"/>
      <c r="AA9" s="1"/>
      <c r="AB9" s="1">
        <v>2105</v>
      </c>
      <c r="AC9" s="27">
        <v>1</v>
      </c>
      <c r="AD9" s="27">
        <v>0</v>
      </c>
      <c r="AE9" s="25">
        <v>0</v>
      </c>
    </row>
  </sheetData>
  <phoneticPr fontId="18" type="noConversion"/>
  <conditionalFormatting sqref="J4:P9">
    <cfRule type="cellIs" dxfId="36" priority="15" operator="equal">
      <formula>0</formula>
    </cfRule>
  </conditionalFormatting>
  <conditionalFormatting sqref="H4:H9">
    <cfRule type="cellIs" dxfId="35" priority="1" operator="equal">
      <formula>1</formula>
    </cfRule>
    <cfRule type="cellIs" dxfId="34" priority="2" operator="equal">
      <formula>2</formula>
    </cfRule>
    <cfRule type="cellIs" dxfId="33" priority="3" operator="equal">
      <formula>3</formula>
    </cfRule>
    <cfRule type="cellIs" dxfId="32" priority="4" operator="greaterThanOrEqual">
      <formula>4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>
      <selection activeCell="K5" sqref="K5"/>
    </sheetView>
  </sheetViews>
  <sheetFormatPr defaultRowHeight="13.5" x14ac:dyDescent="0.15"/>
  <cols>
    <col min="1" max="1" width="9" customWidth="1"/>
  </cols>
  <sheetData>
    <row r="1" spans="1:11" x14ac:dyDescent="0.15">
      <c r="A1" t="s">
        <v>370</v>
      </c>
    </row>
    <row r="3" spans="1:11" x14ac:dyDescent="0.15"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</row>
    <row r="4" spans="1:11" x14ac:dyDescent="0.15">
      <c r="A4" t="s">
        <v>371</v>
      </c>
      <c r="B4">
        <f>SQRT((B3 + 5) / 6)</f>
        <v>1</v>
      </c>
      <c r="C4">
        <f t="shared" ref="C4:K4" si="0">SQRT((C3 + 5) / 6)</f>
        <v>1.0801234497346435</v>
      </c>
      <c r="D4">
        <f t="shared" si="0"/>
        <v>1.1547005383792515</v>
      </c>
      <c r="E4">
        <f t="shared" si="0"/>
        <v>1.2247448713915889</v>
      </c>
      <c r="F4">
        <f t="shared" si="0"/>
        <v>1.2909944487358056</v>
      </c>
      <c r="G4">
        <f t="shared" si="0"/>
        <v>1.35400640077266</v>
      </c>
      <c r="H4">
        <f t="shared" si="0"/>
        <v>1.4142135623730951</v>
      </c>
      <c r="I4">
        <f t="shared" si="0"/>
        <v>1.4719601443879744</v>
      </c>
      <c r="J4">
        <f t="shared" si="0"/>
        <v>1.5275252316519468</v>
      </c>
      <c r="K4">
        <f t="shared" si="0"/>
        <v>1.5811388300841898</v>
      </c>
    </row>
    <row r="5" spans="1:11" ht="15" x14ac:dyDescent="0.15">
      <c r="A5" s="28" t="s">
        <v>372</v>
      </c>
      <c r="B5">
        <f>SQRT((B3 + 5) / 6)</f>
        <v>1</v>
      </c>
      <c r="C5">
        <f t="shared" ref="C5:K5" si="1">SQRT((C3 + 5) / 6)</f>
        <v>1.0801234497346435</v>
      </c>
      <c r="D5">
        <f t="shared" si="1"/>
        <v>1.1547005383792515</v>
      </c>
      <c r="E5">
        <f t="shared" si="1"/>
        <v>1.2247448713915889</v>
      </c>
      <c r="F5">
        <f t="shared" si="1"/>
        <v>1.2909944487358056</v>
      </c>
      <c r="G5">
        <f t="shared" si="1"/>
        <v>1.35400640077266</v>
      </c>
      <c r="H5">
        <f t="shared" si="1"/>
        <v>1.4142135623730951</v>
      </c>
      <c r="I5">
        <f t="shared" si="1"/>
        <v>1.4719601443879744</v>
      </c>
      <c r="J5">
        <f t="shared" si="1"/>
        <v>1.5275252316519468</v>
      </c>
      <c r="K5">
        <f t="shared" si="1"/>
        <v>1.5811388300841898</v>
      </c>
    </row>
    <row r="6" spans="1:11" x14ac:dyDescent="0.15">
      <c r="A6" t="s">
        <v>373</v>
      </c>
      <c r="B6">
        <f>SQRT((B3 + 7) / 8)</f>
        <v>1</v>
      </c>
      <c r="C6">
        <f t="shared" ref="C6:K6" si="2">SQRT((C3 + 7) / 8)</f>
        <v>1.0606601717798212</v>
      </c>
      <c r="D6">
        <f t="shared" si="2"/>
        <v>1.1180339887498949</v>
      </c>
      <c r="E6">
        <f t="shared" si="2"/>
        <v>1.1726039399558574</v>
      </c>
      <c r="F6">
        <f t="shared" si="2"/>
        <v>1.2247448713915889</v>
      </c>
      <c r="G6">
        <f t="shared" si="2"/>
        <v>1.2747548783981961</v>
      </c>
      <c r="H6">
        <f t="shared" si="2"/>
        <v>1.3228756555322954</v>
      </c>
      <c r="I6">
        <f t="shared" si="2"/>
        <v>1.3693063937629153</v>
      </c>
      <c r="J6">
        <f t="shared" si="2"/>
        <v>1.4142135623730951</v>
      </c>
      <c r="K6">
        <f t="shared" si="2"/>
        <v>1.4577379737113252</v>
      </c>
    </row>
    <row r="9" spans="1:11" x14ac:dyDescent="0.15">
      <c r="A9" t="s">
        <v>374</v>
      </c>
    </row>
    <row r="10" spans="1:11" x14ac:dyDescent="0.15">
      <c r="A10" t="s">
        <v>376</v>
      </c>
      <c r="B10" t="s">
        <v>377</v>
      </c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B9" sqref="B9"/>
    </sheetView>
  </sheetViews>
  <sheetFormatPr defaultRowHeight="13.5" x14ac:dyDescent="0.15"/>
  <cols>
    <col min="1" max="1" width="9" customWidth="1"/>
  </cols>
  <sheetData>
    <row r="1" spans="1:2" x14ac:dyDescent="0.15">
      <c r="B1" t="s">
        <v>389</v>
      </c>
    </row>
    <row r="2" spans="1:2" x14ac:dyDescent="0.15">
      <c r="A2" t="s">
        <v>388</v>
      </c>
      <c r="B2">
        <f>COUNTIF(标准!D:D,"*单伤*")</f>
        <v>0</v>
      </c>
    </row>
    <row r="3" spans="1:2" x14ac:dyDescent="0.15">
      <c r="A3" t="s">
        <v>390</v>
      </c>
      <c r="B3">
        <f>COUNTIF(标准!D:D,"*群伤*")</f>
        <v>0</v>
      </c>
    </row>
    <row r="4" spans="1:2" x14ac:dyDescent="0.15">
      <c r="A4" t="s">
        <v>391</v>
      </c>
      <c r="B4">
        <f>COUNTIF(标准!D:D,"*单治*")</f>
        <v>0</v>
      </c>
    </row>
    <row r="5" spans="1:2" x14ac:dyDescent="0.15">
      <c r="A5" t="s">
        <v>398</v>
      </c>
      <c r="B5">
        <f>COUNTIF(标准!D:D,"*群治*")</f>
        <v>0</v>
      </c>
    </row>
    <row r="6" spans="1:2" x14ac:dyDescent="0.15">
      <c r="A6" t="s">
        <v>392</v>
      </c>
      <c r="B6">
        <f>COUNTIF(标准!D:D,"*正状*")</f>
        <v>0</v>
      </c>
    </row>
    <row r="7" spans="1:2" x14ac:dyDescent="0.15">
      <c r="A7" t="s">
        <v>393</v>
      </c>
      <c r="B7">
        <f>COUNTIF(标准!D:D,"*负状*")</f>
        <v>0</v>
      </c>
    </row>
    <row r="8" spans="1:2" x14ac:dyDescent="0.15">
      <c r="A8" t="s">
        <v>394</v>
      </c>
      <c r="B8">
        <f>COUNTIF(标准!D:D,"*手牌*")</f>
        <v>23</v>
      </c>
    </row>
    <row r="9" spans="1:2" x14ac:dyDescent="0.15">
      <c r="A9" t="s">
        <v>421</v>
      </c>
      <c r="B9">
        <f>COUNTIF(标准!D:D,"*陷阱*")</f>
        <v>8</v>
      </c>
    </row>
    <row r="10" spans="1:2" x14ac:dyDescent="0.15">
      <c r="A10" t="s">
        <v>395</v>
      </c>
      <c r="B10">
        <f>COUNTIF(标准!D:D,"*地形*")</f>
        <v>7</v>
      </c>
    </row>
    <row r="11" spans="1:2" x14ac:dyDescent="0.15">
      <c r="A11" t="s">
        <v>396</v>
      </c>
      <c r="B11">
        <f>COUNTIF(标准!D:D,"*属性*")</f>
        <v>8</v>
      </c>
    </row>
    <row r="12" spans="1:2" x14ac:dyDescent="0.15">
      <c r="A12" t="s">
        <v>468</v>
      </c>
      <c r="B12">
        <f>COUNTIF(标准!D:D,"*位移*")</f>
        <v>1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标准</vt:lpstr>
      <vt:lpstr>英雄技能</vt:lpstr>
      <vt:lpstr>隐藏</vt:lpstr>
      <vt:lpstr>~评分</vt:lpstr>
      <vt:lpstr>~类型统计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张剑慧</cp:lastModifiedBy>
  <dcterms:created xsi:type="dcterms:W3CDTF">2013-01-13T06:23:28Z</dcterms:created>
  <dcterms:modified xsi:type="dcterms:W3CDTF">2018-05-28T12:20:01Z</dcterms:modified>
</cp:coreProperties>
</file>